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412"/>
  <workbookPr/>
  <mc:AlternateContent xmlns:mc="http://schemas.openxmlformats.org/markup-compatibility/2006">
    <mc:Choice Requires="x15">
      <x15ac:absPath xmlns:x15ac="http://schemas.microsoft.com/office/spreadsheetml/2010/11/ac" url="D:\TempUserProfiles\NetworkService\AppData\OICE_16_974FA576_32C1D314_690\"/>
    </mc:Choice>
  </mc:AlternateContent>
  <xr:revisionPtr revIDLastSave="0" documentId="8_{A07C27F2-BECC-45F7-AE7D-9BEE807BE0CF}" xr6:coauthVersionLast="42" xr6:coauthVersionMax="42" xr10:uidLastSave="{00000000-0000-0000-0000-000000000000}"/>
  <bookViews>
    <workbookView xWindow="-120" yWindow="-120" windowWidth="15600" windowHeight="11760" tabRatio="500" xr2:uid="{00000000-000D-0000-FFFF-FFFF00000000}"/>
  </bookViews>
  <sheets>
    <sheet name="Usability scores" sheetId="1" r:id="rId1"/>
    <sheet name="Usability guidelines" sheetId="2" r:id="rId2"/>
    <sheet name="Rating ranges" sheetId="3" r:id="rId3"/>
  </sheets>
  <definedNames>
    <definedName name="Excel_BuiltIn__FilterDatabase" localSheetId="0">'Usability scores'!$D$9:$D$9</definedName>
    <definedName name="_xlnm.Print_Area" localSheetId="0">'Usability scores'!$A$1:$I$123</definedName>
  </definedNames>
  <calcPr calcId="191028"/>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2" i="3" l="1"/>
  <c r="D3" i="3"/>
  <c r="D4" i="3"/>
  <c r="F4" i="3"/>
  <c r="D5" i="3"/>
  <c r="F5" i="3"/>
  <c r="D6" i="3"/>
  <c r="F6" i="3"/>
  <c r="D7" i="3"/>
  <c r="A5" i="2"/>
  <c r="A6" i="2"/>
  <c r="A7" i="2"/>
  <c r="A8" i="2"/>
  <c r="A11" i="2"/>
  <c r="A12" i="2"/>
  <c r="A13" i="2"/>
  <c r="A16" i="2"/>
  <c r="A17" i="2"/>
  <c r="A18" i="2"/>
  <c r="A19" i="2"/>
  <c r="A20" i="2"/>
  <c r="A21" i="2"/>
  <c r="A22" i="2"/>
  <c r="A23" i="2"/>
  <c r="A24" i="2"/>
  <c r="A27" i="2"/>
  <c r="A28" i="2"/>
  <c r="A29" i="2"/>
  <c r="A30" i="2"/>
  <c r="A33" i="2"/>
  <c r="A34" i="2"/>
  <c r="A35" i="2"/>
  <c r="A38" i="2"/>
  <c r="A39" i="2"/>
  <c r="A40" i="2"/>
  <c r="A41" i="2"/>
  <c r="A42" i="2"/>
  <c r="A45" i="2"/>
  <c r="A46" i="2"/>
  <c r="A47" i="2"/>
  <c r="A48" i="2"/>
  <c r="A51" i="2"/>
  <c r="A52" i="2"/>
  <c r="A53" i="2"/>
  <c r="A54" i="2"/>
  <c r="A55" i="2"/>
  <c r="A58" i="2"/>
  <c r="A59" i="2"/>
  <c r="A60" i="2"/>
  <c r="A61" i="2"/>
  <c r="A64" i="2"/>
  <c r="A65" i="2"/>
  <c r="A66" i="2"/>
  <c r="F9" i="1"/>
  <c r="G9" i="1"/>
  <c r="K117" i="1"/>
  <c r="L9" i="1"/>
  <c r="M9" i="1"/>
  <c r="N9" i="1"/>
  <c r="O9" i="1"/>
  <c r="A11" i="1"/>
  <c r="F11" i="1"/>
  <c r="G11" i="1"/>
  <c r="L11" i="1"/>
  <c r="M11" i="1"/>
  <c r="N11" i="1"/>
  <c r="O11" i="1"/>
  <c r="A13" i="1"/>
  <c r="F13" i="1"/>
  <c r="G13" i="1"/>
  <c r="L13" i="1"/>
  <c r="M13" i="1"/>
  <c r="N13" i="1"/>
  <c r="O13" i="1"/>
  <c r="A15" i="1"/>
  <c r="F15" i="1"/>
  <c r="G15" i="1"/>
  <c r="L15" i="1"/>
  <c r="M15" i="1"/>
  <c r="N15" i="1"/>
  <c r="O15" i="1"/>
  <c r="A17" i="1"/>
  <c r="F17" i="1"/>
  <c r="G17" i="1"/>
  <c r="L17" i="1"/>
  <c r="M17" i="1"/>
  <c r="N17" i="1"/>
  <c r="O17" i="1"/>
  <c r="A21" i="1"/>
  <c r="F21" i="1"/>
  <c r="G21" i="1"/>
  <c r="L21" i="1"/>
  <c r="M21" i="1"/>
  <c r="N21" i="1"/>
  <c r="O21" i="1"/>
  <c r="A23" i="1"/>
  <c r="F23" i="1"/>
  <c r="G23" i="1"/>
  <c r="L23" i="1"/>
  <c r="M23" i="1"/>
  <c r="N23" i="1"/>
  <c r="O23" i="1"/>
  <c r="A25" i="1"/>
  <c r="L25" i="1"/>
  <c r="M25" i="1"/>
  <c r="N25" i="1"/>
  <c r="O25" i="1"/>
  <c r="A29" i="1"/>
  <c r="F29" i="1"/>
  <c r="G29" i="1"/>
  <c r="L29" i="1"/>
  <c r="M29" i="1"/>
  <c r="N29" i="1"/>
  <c r="O29" i="1"/>
  <c r="A31" i="1"/>
  <c r="F31" i="1"/>
  <c r="G31" i="1"/>
  <c r="L31" i="1"/>
  <c r="M31" i="1"/>
  <c r="N31" i="1"/>
  <c r="O31" i="1"/>
  <c r="A33" i="1"/>
  <c r="L33" i="1"/>
  <c r="M33" i="1"/>
  <c r="N33" i="1"/>
  <c r="O33" i="1"/>
  <c r="A35" i="1"/>
  <c r="F35" i="1"/>
  <c r="G35" i="1"/>
  <c r="L35" i="1"/>
  <c r="M35" i="1"/>
  <c r="N35" i="1"/>
  <c r="O35" i="1"/>
  <c r="A37" i="1"/>
  <c r="F37" i="1"/>
  <c r="G37" i="1"/>
  <c r="L37" i="1"/>
  <c r="M37" i="1"/>
  <c r="N37" i="1"/>
  <c r="O37" i="1"/>
  <c r="A39" i="1"/>
  <c r="F39" i="1"/>
  <c r="G39" i="1"/>
  <c r="L39" i="1"/>
  <c r="M39" i="1"/>
  <c r="N39" i="1"/>
  <c r="O39" i="1"/>
  <c r="A41" i="1"/>
  <c r="F41" i="1"/>
  <c r="G41" i="1"/>
  <c r="L41" i="1"/>
  <c r="M41" i="1"/>
  <c r="N41" i="1"/>
  <c r="O41" i="1"/>
  <c r="A43" i="1"/>
  <c r="F43" i="1"/>
  <c r="G43" i="1"/>
  <c r="L43" i="1"/>
  <c r="M43" i="1"/>
  <c r="N43" i="1"/>
  <c r="O43" i="1"/>
  <c r="A45" i="1"/>
  <c r="F45" i="1"/>
  <c r="G45" i="1"/>
  <c r="L45" i="1"/>
  <c r="M45" i="1"/>
  <c r="N45" i="1"/>
  <c r="O45" i="1"/>
  <c r="A49" i="1"/>
  <c r="F49" i="1"/>
  <c r="G49" i="1"/>
  <c r="L49" i="1"/>
  <c r="M49" i="1"/>
  <c r="N49" i="1"/>
  <c r="O49" i="1"/>
  <c r="A51" i="1"/>
  <c r="F51" i="1"/>
  <c r="G51" i="1"/>
  <c r="L51" i="1"/>
  <c r="M51" i="1"/>
  <c r="N51" i="1"/>
  <c r="O51" i="1"/>
  <c r="A53" i="1"/>
  <c r="F53" i="1"/>
  <c r="G53" i="1"/>
  <c r="L53" i="1"/>
  <c r="M53" i="1"/>
  <c r="N53" i="1"/>
  <c r="O53" i="1"/>
  <c r="A55" i="1"/>
  <c r="F55" i="1"/>
  <c r="G55" i="1"/>
  <c r="L55" i="1"/>
  <c r="M55" i="1"/>
  <c r="N55" i="1"/>
  <c r="O55" i="1"/>
  <c r="A59" i="1"/>
  <c r="F59" i="1"/>
  <c r="G59" i="1"/>
  <c r="L59" i="1"/>
  <c r="M59" i="1"/>
  <c r="N59" i="1"/>
  <c r="O59" i="1"/>
  <c r="A61" i="1"/>
  <c r="F61" i="1"/>
  <c r="G61" i="1"/>
  <c r="L61" i="1"/>
  <c r="M61" i="1"/>
  <c r="N61" i="1"/>
  <c r="O61" i="1"/>
  <c r="A63" i="1"/>
  <c r="F63" i="1"/>
  <c r="G63" i="1"/>
  <c r="L63" i="1"/>
  <c r="M63" i="1"/>
  <c r="N63" i="1"/>
  <c r="O63" i="1"/>
  <c r="A67" i="1"/>
  <c r="F67" i="1"/>
  <c r="G67" i="1"/>
  <c r="L67" i="1"/>
  <c r="M67" i="1"/>
  <c r="N67" i="1"/>
  <c r="O67" i="1"/>
  <c r="A69" i="1"/>
  <c r="F69" i="1"/>
  <c r="G69" i="1"/>
  <c r="L69" i="1"/>
  <c r="M69" i="1"/>
  <c r="N69" i="1"/>
  <c r="O69" i="1"/>
  <c r="A71" i="1"/>
  <c r="F71" i="1"/>
  <c r="G71" i="1"/>
  <c r="L71" i="1"/>
  <c r="M71" i="1"/>
  <c r="N71" i="1"/>
  <c r="O71" i="1"/>
  <c r="A73" i="1"/>
  <c r="F73" i="1"/>
  <c r="G73" i="1"/>
  <c r="L73" i="1"/>
  <c r="M73" i="1"/>
  <c r="N73" i="1"/>
  <c r="O73" i="1"/>
  <c r="A75" i="1"/>
  <c r="F75" i="1"/>
  <c r="G75" i="1"/>
  <c r="L75" i="1"/>
  <c r="M75" i="1"/>
  <c r="N75" i="1"/>
  <c r="O75" i="1"/>
  <c r="A79" i="1"/>
  <c r="F79" i="1"/>
  <c r="G79" i="1"/>
  <c r="L79" i="1"/>
  <c r="M79" i="1"/>
  <c r="N79" i="1"/>
  <c r="O79" i="1"/>
  <c r="A81" i="1"/>
  <c r="F81" i="1"/>
  <c r="G81" i="1"/>
  <c r="L81" i="1"/>
  <c r="M81" i="1"/>
  <c r="N81" i="1"/>
  <c r="O81" i="1"/>
  <c r="A83" i="1"/>
  <c r="F83" i="1"/>
  <c r="G83" i="1"/>
  <c r="L83" i="1"/>
  <c r="M83" i="1"/>
  <c r="N83" i="1"/>
  <c r="O83" i="1"/>
  <c r="A85" i="1"/>
  <c r="F85" i="1"/>
  <c r="G85" i="1"/>
  <c r="L85" i="1"/>
  <c r="M85" i="1"/>
  <c r="N85" i="1"/>
  <c r="O85" i="1"/>
  <c r="A89" i="1"/>
  <c r="F89" i="1"/>
  <c r="G89" i="1"/>
  <c r="L89" i="1"/>
  <c r="M89" i="1"/>
  <c r="N89" i="1"/>
  <c r="O89" i="1"/>
  <c r="A91" i="1"/>
  <c r="F91" i="1"/>
  <c r="G91" i="1"/>
  <c r="L91" i="1"/>
  <c r="M91" i="1"/>
  <c r="N91" i="1"/>
  <c r="O91" i="1"/>
  <c r="A93" i="1"/>
  <c r="F93" i="1"/>
  <c r="G93" i="1"/>
  <c r="L93" i="1"/>
  <c r="M93" i="1"/>
  <c r="N93" i="1"/>
  <c r="O93" i="1"/>
  <c r="A95" i="1"/>
  <c r="F95" i="1"/>
  <c r="G95" i="1"/>
  <c r="L95" i="1"/>
  <c r="M95" i="1"/>
  <c r="N95" i="1"/>
  <c r="O95" i="1"/>
  <c r="A97" i="1"/>
  <c r="F97" i="1"/>
  <c r="G97" i="1"/>
  <c r="L97" i="1"/>
  <c r="M97" i="1"/>
  <c r="N97" i="1"/>
  <c r="O97" i="1"/>
  <c r="A101" i="1"/>
  <c r="F101" i="1"/>
  <c r="G101" i="1"/>
  <c r="L101" i="1"/>
  <c r="M101" i="1"/>
  <c r="N101" i="1"/>
  <c r="O101" i="1"/>
  <c r="A103" i="1"/>
  <c r="F103" i="1"/>
  <c r="G103" i="1"/>
  <c r="L103" i="1"/>
  <c r="M103" i="1"/>
  <c r="N103" i="1"/>
  <c r="O103" i="1"/>
  <c r="A105" i="1"/>
  <c r="F105" i="1"/>
  <c r="G105" i="1"/>
  <c r="L105" i="1"/>
  <c r="M105" i="1"/>
  <c r="N105" i="1"/>
  <c r="O105" i="1"/>
  <c r="A107" i="1"/>
  <c r="F107" i="1"/>
  <c r="G107" i="1"/>
  <c r="L107" i="1"/>
  <c r="M107" i="1"/>
  <c r="N107" i="1"/>
  <c r="O107" i="1"/>
  <c r="A111" i="1"/>
  <c r="F111" i="1"/>
  <c r="G111" i="1"/>
  <c r="L111" i="1"/>
  <c r="M111" i="1"/>
  <c r="N111" i="1"/>
  <c r="O111" i="1"/>
  <c r="A113" i="1"/>
  <c r="F113" i="1"/>
  <c r="G113" i="1"/>
  <c r="L113" i="1"/>
  <c r="M113" i="1"/>
  <c r="N113" i="1"/>
  <c r="O113" i="1"/>
  <c r="A115" i="1"/>
  <c r="F115" i="1"/>
  <c r="G115" i="1"/>
  <c r="L115" i="1"/>
  <c r="M115" i="1"/>
  <c r="N115" i="1"/>
  <c r="O115" i="1"/>
  <c r="N117" i="1"/>
  <c r="O117" i="1"/>
  <c r="D117" i="1"/>
  <c r="H117" i="1"/>
  <c r="J117" i="1"/>
  <c r="I117" i="1"/>
  <c r="A119" i="1"/>
  <c r="A120" i="1"/>
  <c r="A121" i="1"/>
  <c r="A122" i="1"/>
  <c r="A12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xml:space="preserve"> </author>
  </authors>
  <commentList>
    <comment ref="B9" authorId="0" shapeId="0" xr:uid="{00000000-0006-0000-0000-000001000000}">
      <text>
        <r>
          <rPr>
            <b/>
            <sz val="8"/>
            <color indexed="8"/>
            <rFont val="Tahoma"/>
            <family val="2"/>
          </rPr>
          <t xml:space="preserve">Features and functionality meet common user goals and objectives (Very high importance)
</t>
        </r>
        <r>
          <rPr>
            <sz val="8"/>
            <color indexed="8"/>
            <rFont val="Tahoma"/>
          </rPr>
          <t>Key and common user goals and objectives (e.g. carry out some transaction, find some information, carry out some research etc…) should have been identified and addressed. Ideally the site or application should allow users to meet all of their key goals and objectives.</t>
        </r>
      </text>
    </comment>
    <comment ref="B11" authorId="0" shapeId="0" xr:uid="{00000000-0006-0000-0000-000002000000}">
      <text>
        <r>
          <rPr>
            <b/>
            <sz val="8"/>
            <color indexed="8"/>
            <rFont val="Tahoma"/>
            <family val="2"/>
          </rPr>
          <t xml:space="preserve">Features and functionality support users desired workflows (Very high importance)
</t>
        </r>
        <r>
          <rPr>
            <sz val="8"/>
            <color indexed="8"/>
            <rFont val="Tahoma"/>
          </rPr>
          <t xml:space="preserve">The site or application should support or at least be compatible with the way that users wish to work. For example, users might want to be able to carry out bulk transactions or be able to save and return to their work. </t>
        </r>
      </text>
    </comment>
    <comment ref="B13" authorId="0" shapeId="0" xr:uid="{00000000-0006-0000-0000-000003000000}">
      <text>
        <r>
          <rPr>
            <b/>
            <sz val="8"/>
            <color indexed="8"/>
            <rFont val="Tahoma"/>
            <family val="2"/>
          </rPr>
          <t xml:space="preserve">Frequently-used tasks are readily available (e.g. easily accessible from the homepage) and well supported (High importance)
</t>
        </r>
        <r>
          <rPr>
            <sz val="8"/>
            <color indexed="8"/>
            <rFont val="Tahoma"/>
          </rPr>
          <t>For example short cuts and a login to retrieve details might be provided to speed up the completion of frequently carried out tasks.</t>
        </r>
      </text>
    </comment>
    <comment ref="B15" authorId="0" shapeId="0" xr:uid="{00000000-0006-0000-0000-000004000000}">
      <text>
        <r>
          <rPr>
            <b/>
            <sz val="8"/>
            <color indexed="8"/>
            <rFont val="Tahoma"/>
            <family val="2"/>
          </rPr>
          <t xml:space="preserve">Users are adequately supported according to their level of expertise (Medium importance)
</t>
        </r>
        <r>
          <rPr>
            <sz val="8"/>
            <color indexed="8"/>
            <rFont val="Tahoma"/>
          </rPr>
          <t>For example, novice users are given help and instructions and features are progressively disclosed (e.g. advanced features not being shown by default).</t>
        </r>
      </text>
    </comment>
    <comment ref="B17" authorId="0" shapeId="0" xr:uid="{00000000-0006-0000-0000-000005000000}">
      <text>
        <r>
          <rPr>
            <b/>
            <sz val="8"/>
            <color indexed="8"/>
            <rFont val="Tahoma"/>
            <family val="2"/>
          </rPr>
          <t xml:space="preserve">Calls to action (e.g. register, add to basket, submit) are clear, well labelled and appear clickable (Medium importance)
</t>
        </r>
        <r>
          <rPr>
            <sz val="8"/>
            <color indexed="8"/>
            <rFont val="Tahoma"/>
          </rPr>
          <t>Possible actions should always be clear and the primary call to action (i.e. the most common or desirable user action) should stand out on the page or screen.</t>
        </r>
      </text>
    </comment>
    <comment ref="B21" authorId="0" shapeId="0" xr:uid="{00000000-0006-0000-0000-000006000000}">
      <text>
        <r>
          <rPr>
            <b/>
            <sz val="8"/>
            <color indexed="8"/>
            <rFont val="Tahoma"/>
            <family val="2"/>
          </rPr>
          <t xml:space="preserve">The Homepage / starting page provides a clear snapshot and overview of the content, features and functionality available (Low importance)
</t>
        </r>
        <r>
          <rPr>
            <sz val="8"/>
            <color indexed="8"/>
            <rFont val="Tahoma"/>
          </rPr>
          <t>For example, an introduction and overview of the site is provided together with section snapshots and example content.</t>
        </r>
      </text>
    </comment>
    <comment ref="B23" authorId="0" shapeId="0" xr:uid="{00000000-0006-0000-0000-000007000000}">
      <text>
        <r>
          <rPr>
            <b/>
            <sz val="8"/>
            <color indexed="8"/>
            <rFont val="Tahoma"/>
            <family val="2"/>
          </rPr>
          <t xml:space="preserve">The homepage / starting page is effective in orienting and directing users to their desired information and tasks (High importance)
</t>
        </r>
        <r>
          <rPr>
            <sz val="8"/>
            <color indexed="8"/>
            <rFont val="Tahoma"/>
          </rPr>
          <t>Users should be able to work out where they need to go to complete a given task (e.g. carry out some research, complete a transaction).</t>
        </r>
      </text>
    </comment>
    <comment ref="B25" authorId="0" shapeId="0" xr:uid="{00000000-0006-0000-0000-000008000000}">
      <text>
        <r>
          <rPr>
            <b/>
            <sz val="8"/>
            <color indexed="8"/>
            <rFont val="Tahoma"/>
            <family val="2"/>
          </rPr>
          <t xml:space="preserve">The homepage / starting page layout is clear and uncluttered with sufficient 'white space' (Medium importance)
</t>
        </r>
        <r>
          <rPr>
            <sz val="8"/>
            <color indexed="8"/>
            <rFont val="Tahoma"/>
          </rPr>
          <t xml:space="preserve">Users should be able to quickly scan the homepage and make sense of both the content available and of how the site is structured.
</t>
        </r>
      </text>
    </comment>
    <comment ref="B29" authorId="0" shapeId="0" xr:uid="{00000000-0006-0000-0000-000009000000}">
      <text>
        <r>
          <rPr>
            <b/>
            <sz val="8"/>
            <color indexed="8"/>
            <rFont val="Tahoma"/>
            <family val="2"/>
          </rPr>
          <t xml:space="preserve">Users can easily access the site or application (Low importance)
</t>
        </r>
        <r>
          <rPr>
            <sz val="8"/>
            <color indexed="8"/>
            <rFont val="Tahoma"/>
          </rPr>
          <t>For example, the URL is predictable and is returned by search engines. If a user attempts to find the site via a search engine, it should ideally be returned on the first page of search results for likely queries.</t>
        </r>
      </text>
    </comment>
    <comment ref="B31" authorId="0" shapeId="0" xr:uid="{00000000-0006-0000-0000-00000A000000}">
      <text>
        <r>
          <rPr>
            <b/>
            <sz val="8"/>
            <color indexed="8"/>
            <rFont val="Tahoma"/>
            <family val="2"/>
          </rPr>
          <t xml:space="preserve">The navigational scheme is easy to find, intuitive and consistent (High importance)
</t>
        </r>
        <r>
          <rPr>
            <sz val="8"/>
            <color indexed="8"/>
            <rFont val="Tahoma"/>
          </rPr>
          <t>Users should be able to very easily locate and use the navigational scheme (e.g. left hand menu, top menu, tabbed menu), and it should not be significantly different across the site or application (unless a decision has been made to specifically differentiate a given section or area).</t>
        </r>
      </text>
    </comment>
    <comment ref="B33" authorId="0" shapeId="0" xr:uid="{00000000-0006-0000-0000-00000B000000}">
      <text>
        <r>
          <rPr>
            <b/>
            <sz val="8"/>
            <color indexed="8"/>
            <rFont val="Tahoma"/>
            <family val="2"/>
          </rPr>
          <t xml:space="preserve">The navigation has sufficient flexibility to allow users to navigate by their desired means (Medium importance)
</t>
        </r>
        <r>
          <rPr>
            <sz val="8"/>
            <color indexed="8"/>
            <rFont val="Tahoma"/>
          </rPr>
          <t>For example a user might want to be able to search for an item or browse by size, name or type. Although not all user preferences can or indeed should be addressed, the most useful and common navigational means should be supported.</t>
        </r>
      </text>
    </comment>
    <comment ref="B35" authorId="0" shapeId="0" xr:uid="{00000000-0006-0000-0000-00000C000000}">
      <text>
        <r>
          <rPr>
            <b/>
            <sz val="8"/>
            <color indexed="8"/>
            <rFont val="Tahoma"/>
            <family val="2"/>
          </rPr>
          <t xml:space="preserve">The site or application structure is clear, easily understood and addresses common user goals (Very high importance)
</t>
        </r>
        <r>
          <rPr>
            <sz val="8"/>
            <color indexed="8"/>
            <rFont val="Tahoma"/>
          </rPr>
          <t>For example, gathering information, submitting data, carrying out research. Users should be able to work out where they need to go to carry out common user goals and be able to quickly gain an understanding of how the site or application is structured.</t>
        </r>
      </text>
    </comment>
    <comment ref="B37" authorId="0" shapeId="0" xr:uid="{00000000-0006-0000-0000-00000D000000}">
      <text>
        <r>
          <rPr>
            <b/>
            <sz val="8"/>
            <color indexed="8"/>
            <rFont val="Tahoma"/>
            <family val="2"/>
          </rPr>
          <t xml:space="preserve">Links are clear, descriptive and well labelled (Medium importance)
</t>
        </r>
        <r>
          <rPr>
            <sz val="8"/>
            <color indexed="8"/>
            <rFont val="Tahoma"/>
          </rPr>
          <t>Links should be clearly 'clickable' (e.g. underlined or colourised) and it should be clear to users where any given link goes to. Non-descriptive links such as 'click here' should be avoided and any links going to an external website or opening a new window should be identified as such.</t>
        </r>
      </text>
    </comment>
    <comment ref="B39" authorId="0" shapeId="0" xr:uid="{00000000-0006-0000-0000-00000E000000}">
      <text>
        <r>
          <rPr>
            <b/>
            <sz val="8"/>
            <color indexed="8"/>
            <rFont val="Tahoma"/>
            <family val="2"/>
          </rPr>
          <t xml:space="preserve">Browser standard functions (e.g. 'back', 'forward', 'bookmark') are supported (High importance)
</t>
        </r>
        <r>
          <rPr>
            <sz val="8"/>
            <color indexed="8"/>
            <rFont val="Tahoma"/>
          </rPr>
          <t xml:space="preserve">Users should be able to bookmark a page (or be presented with a URL to use) and go back and forth without breaking the site or losing any information they have entered.  </t>
        </r>
      </text>
    </comment>
    <comment ref="B41" authorId="0" shapeId="0" xr:uid="{00000000-0006-0000-0000-00000F000000}">
      <text>
        <r>
          <rPr>
            <b/>
            <sz val="8"/>
            <color indexed="8"/>
            <rFont val="Tahoma"/>
            <family val="2"/>
          </rPr>
          <t xml:space="preserve">The current location is clearly indicated (e.g. breadcrumb, highlighted menu item) (Low importance)
</t>
        </r>
        <r>
          <rPr>
            <sz val="8"/>
            <color indexed="8"/>
            <rFont val="Tahoma"/>
          </rPr>
          <t xml:space="preserve">Users should always know where they are in the site or application.
</t>
        </r>
      </text>
    </comment>
    <comment ref="B43" authorId="0" shapeId="0" xr:uid="{00000000-0006-0000-0000-000010000000}">
      <text>
        <r>
          <rPr>
            <b/>
            <sz val="8"/>
            <color indexed="8"/>
            <rFont val="Tahoma"/>
            <family val="2"/>
          </rPr>
          <t xml:space="preserve">Users can easily get back to the homepage or a relevant start point (Low importance)
</t>
        </r>
        <r>
          <rPr>
            <sz val="8"/>
            <color indexed="8"/>
            <rFont val="Tahoma"/>
          </rPr>
          <t xml:space="preserve">For example, a homepage link might be part of the breadcrumb or a home link might be available as part of the header.
</t>
        </r>
      </text>
    </comment>
    <comment ref="B45" authorId="0" shapeId="0" xr:uid="{00000000-0006-0000-0000-000011000000}">
      <text>
        <r>
          <rPr>
            <b/>
            <sz val="8"/>
            <color indexed="8"/>
            <rFont val="Tahoma"/>
            <family val="2"/>
          </rPr>
          <t xml:space="preserve">A clear and well structure site map or index is provided (where necessary) (Low importance)
</t>
        </r>
        <r>
          <rPr>
            <sz val="8"/>
            <color indexed="8"/>
            <rFont val="Tahoma"/>
          </rPr>
          <t xml:space="preserve">The sitemap might be part of the header or footer and should ideally be available from every page on the site.
</t>
        </r>
      </text>
    </comment>
    <comment ref="B49" authorId="0" shapeId="0" xr:uid="{00000000-0006-0000-0000-000012000000}">
      <text>
        <r>
          <rPr>
            <b/>
            <sz val="8"/>
            <color indexed="8"/>
            <rFont val="Tahoma"/>
            <family val="2"/>
          </rPr>
          <t xml:space="preserve">A consistent, easy to find and easy to use search function is available throughout (High importance)
</t>
        </r>
        <r>
          <rPr>
            <sz val="8"/>
            <color indexed="8"/>
            <rFont val="Tahoma"/>
          </rPr>
          <t>The search function (where required) should be directly available from most pages on the site or application and should be consistently positioned (e.g. top left, top right or top centre).</t>
        </r>
      </text>
    </comment>
    <comment ref="B51" authorId="0" shapeId="0" xr:uid="{00000000-0006-0000-0000-000013000000}">
      <text>
        <r>
          <rPr>
            <b/>
            <sz val="8"/>
            <color indexed="8"/>
            <rFont val="Tahoma"/>
            <family val="2"/>
          </rPr>
          <t xml:space="preserve">The search interface is appropriate to meet user goals (High importance)
</t>
        </r>
        <r>
          <rPr>
            <sz val="8"/>
            <color indexed="8"/>
            <rFont val="Tahoma"/>
          </rPr>
          <t>For example users are able to filter search results, an advanced search is available (if necessary) and common search conventions such as quotation marks (") and natural language searches are handled.</t>
        </r>
      </text>
    </comment>
    <comment ref="B53" authorId="0" shapeId="0" xr:uid="{00000000-0006-0000-0000-000014000000}">
      <text>
        <r>
          <rPr>
            <b/>
            <sz val="8"/>
            <color indexed="8"/>
            <rFont val="Tahoma"/>
            <family val="2"/>
          </rPr>
          <t xml:space="preserve">The search facility deals well with common searches, misspellings and abbreviations (Low importance)
</t>
        </r>
        <r>
          <rPr>
            <sz val="8"/>
            <color indexed="8"/>
            <rFont val="Tahoma"/>
          </rPr>
          <t>Ideally synonyms (e.g. 'coat' should also match 'jacket') should mean that logical and appropriate search results are returned for common user queries. Popular search results (e.g. top matches) should also be identified for common queries.</t>
        </r>
      </text>
    </comment>
    <comment ref="B55" authorId="0" shapeId="0" xr:uid="{00000000-0006-0000-0000-000015000000}">
      <text>
        <r>
          <rPr>
            <b/>
            <sz val="8"/>
            <color indexed="8"/>
            <rFont val="Tahoma"/>
            <family val="2"/>
          </rPr>
          <t xml:space="preserve">Search results are relevant, comprehensive, precise, and well displayed (High importance)
</t>
        </r>
        <r>
          <rPr>
            <sz val="8"/>
            <color indexed="8"/>
            <rFont val="Tahoma"/>
          </rPr>
          <t>It should be easy for users to see what has been returned, to work out why something has been returned and to determine how many results there are.</t>
        </r>
      </text>
    </comment>
    <comment ref="B59" authorId="0" shapeId="0" xr:uid="{00000000-0006-0000-0000-000016000000}">
      <text>
        <r>
          <rPr>
            <b/>
            <sz val="8"/>
            <color indexed="8"/>
            <rFont val="Tahoma"/>
            <family val="2"/>
          </rPr>
          <t xml:space="preserve">Prompt and  appropriate feedback is given (High importance)
</t>
        </r>
        <r>
          <rPr>
            <sz val="8"/>
            <color indexed="8"/>
            <rFont val="Tahoma"/>
          </rPr>
          <t>For example, a confirmation message is shown following a successful transaction, input errors are promptly highlighted and it's made clear to users when a page has been updated.</t>
        </r>
      </text>
    </comment>
    <comment ref="B61" authorId="0" shapeId="0" xr:uid="{00000000-0006-0000-0000-000017000000}">
      <text>
        <r>
          <rPr>
            <b/>
            <sz val="8"/>
            <color indexed="8"/>
            <rFont val="Tahoma"/>
            <family val="2"/>
          </rPr>
          <t xml:space="preserve">Users can easily undo, go back and change, or cancel actions (Medium importance)
</t>
        </r>
        <r>
          <rPr>
            <sz val="8"/>
            <color indexed="8"/>
            <rFont val="Tahoma"/>
          </rPr>
          <t>If an action can not be undo then users should at least be given the chance to confirm an action before committing (e.g. before placing an order). For example, users can return to a step and change their options or dynamically change a value without having to start again. Where an action can't be undone (e.g. a deletion), this should be made clear to users.</t>
        </r>
      </text>
    </comment>
    <comment ref="B63" authorId="0" shapeId="0" xr:uid="{00000000-0006-0000-0000-000018000000}">
      <text>
        <r>
          <rPr>
            <b/>
            <sz val="8"/>
            <color indexed="8"/>
            <rFont val="Tahoma"/>
            <family val="2"/>
          </rPr>
          <t xml:space="preserve">Users can easily give feedback (Very low importance)
</t>
        </r>
        <r>
          <rPr>
            <sz val="8"/>
            <color indexed="8"/>
            <rFont val="Tahoma"/>
          </rPr>
          <t>For example, via email or an online feedback / contact us form. There should be an indication of how long users can expect to wait for a response if a query has been made.</t>
        </r>
      </text>
    </comment>
    <comment ref="B67" authorId="0" shapeId="0" xr:uid="{00000000-0006-0000-0000-000019000000}">
      <text>
        <r>
          <rPr>
            <b/>
            <sz val="8"/>
            <color indexed="8"/>
            <rFont val="Tahoma"/>
            <family val="2"/>
          </rPr>
          <t xml:space="preserve">Complex forms and processes are broken up into readily understood steps and sections (Medium importance)
</t>
        </r>
        <r>
          <rPr>
            <sz val="8"/>
            <color indexed="8"/>
            <rFont val="Tahoma"/>
          </rPr>
          <t>For example, a checkout process might be broken up in to 'address', 'delivery options', 'payment' and 'confirmation'. Where a process is used a progress indicator is present with clear numbers or named stages.</t>
        </r>
      </text>
    </comment>
    <comment ref="B69" authorId="0" shapeId="0" xr:uid="{00000000-0006-0000-0000-00001A000000}">
      <text>
        <r>
          <rPr>
            <b/>
            <sz val="8"/>
            <color indexed="8"/>
            <rFont val="Tahoma"/>
            <family val="2"/>
          </rPr>
          <t xml:space="preserve">A minimal amount of information is requested and where necessary justification is given for asking for information (Medium importance)
</t>
        </r>
        <r>
          <rPr>
            <sz val="8"/>
            <color indexed="8"/>
            <rFont val="Tahoma"/>
          </rPr>
          <t>For example a site might outline that a telephone number is required in case there is an issue with a transaction. Users shouldn't be asked for extraneous information and where possible information should be auto populated (e.g. postcode lookup, code lookup) to keep input to a minimum.</t>
        </r>
      </text>
    </comment>
    <comment ref="B71" authorId="0" shapeId="0" xr:uid="{00000000-0006-0000-0000-00001B000000}">
      <text>
        <r>
          <rPr>
            <b/>
            <sz val="8"/>
            <color indexed="8"/>
            <rFont val="Tahoma"/>
            <family val="2"/>
          </rPr>
          <t xml:space="preserve">Required and optional form fields are clearly indicated (e.g. using text or '*') (Low importance)
</t>
        </r>
        <r>
          <rPr>
            <sz val="8"/>
            <color indexed="8"/>
            <rFont val="Tahoma"/>
          </rPr>
          <t>Where most fields are required the optional fields should be identified and when most fields are optional the required fields should be identified.</t>
        </r>
      </text>
    </comment>
    <comment ref="B73" authorId="0" shapeId="0" xr:uid="{00000000-0006-0000-0000-00001C000000}">
      <text>
        <r>
          <rPr>
            <b/>
            <sz val="8"/>
            <color indexed="8"/>
            <rFont val="Tahoma"/>
            <family val="2"/>
          </rPr>
          <t xml:space="preserve">Appropriate input fields are used and required formats are indicated (Medium importance)
</t>
        </r>
        <r>
          <rPr>
            <sz val="8"/>
            <color indexed="8"/>
            <rFont val="Tahoma"/>
          </rPr>
          <t>Appropriate input fields might include calendar for date selection, drop downs for selection and radio button for small selections. Text might be used to indicate the required format or an example might be provided. Field lengths should correspond to the expected input so for example an email input field should be long, where as an initials input field should be very short.</t>
        </r>
      </text>
    </comment>
    <comment ref="B75" authorId="0" shapeId="0" xr:uid="{00000000-0006-0000-0000-00001D000000}">
      <text>
        <r>
          <rPr>
            <b/>
            <sz val="8"/>
            <color indexed="8"/>
            <rFont val="Tahoma"/>
            <family val="2"/>
          </rPr>
          <t xml:space="preserve">Help and instructions (e.g. examples, information required) are provided where necessary (Medium importance)
</t>
        </r>
        <r>
          <rPr>
            <sz val="8"/>
            <color indexed="8"/>
            <rFont val="Tahoma"/>
          </rPr>
          <t>Where input is non trivial or is likely to require some explanation this should be provided. Where a-lot of explanation is necessary a link to a page outlining what is required should be provided.</t>
        </r>
      </text>
    </comment>
    <comment ref="B79" authorId="0" shapeId="0" xr:uid="{00000000-0006-0000-0000-00001E000000}">
      <text>
        <r>
          <rPr>
            <b/>
            <sz val="8"/>
            <color indexed="8"/>
            <rFont val="Tahoma"/>
            <family val="2"/>
          </rPr>
          <t xml:space="preserve">Errors are clear, easily identified and appear in appropriate locations (High importance)
</t>
        </r>
        <r>
          <rPr>
            <sz val="8"/>
            <color indexed="8"/>
            <rFont val="Tahoma"/>
          </rPr>
          <t>Errors should be immediately apparent to users and ideally be located close to the offending input or function (e.g. adjacent to an input entry field). Inputs causing an error should be highlighted, together with an explanation for the error.</t>
        </r>
      </text>
    </comment>
    <comment ref="B81" authorId="0" shapeId="0" xr:uid="{00000000-0006-0000-0000-00001F000000}">
      <text>
        <r>
          <rPr>
            <b/>
            <sz val="8"/>
            <color indexed="8"/>
            <rFont val="Tahoma"/>
            <family val="2"/>
          </rPr>
          <t xml:space="preserve">Error messages are concise, written in easy to understand language and describe what's occurred and what action is necessary (Medium importance)
</t>
        </r>
        <r>
          <rPr>
            <sz val="8"/>
            <color indexed="8"/>
            <rFont val="Tahoma"/>
          </rPr>
          <t>Errors should avoid using very technical terms or jargon and should be written from the user's perspective.</t>
        </r>
      </text>
    </comment>
    <comment ref="B83" authorId="0" shapeId="0" xr:uid="{00000000-0006-0000-0000-000020000000}">
      <text>
        <r>
          <rPr>
            <b/>
            <sz val="8"/>
            <color indexed="8"/>
            <rFont val="Tahoma"/>
            <family val="2"/>
          </rPr>
          <t xml:space="preserve">Common user errors have been taken into consideration and where possible prevented (Medium importance)
</t>
        </r>
        <r>
          <rPr>
            <sz val="8"/>
            <color indexed="8"/>
            <rFont val="Tahoma"/>
          </rPr>
          <t xml:space="preserve">Common user errors might be missing fields, invalid formats and invalid selections. For example, fields might limit input to particular a format (e.g. numbers only) or only become available once certain criteria have been met. JavaScript might also be utilised to provide immediate feedback for common formatting errors or errors caused by missing fields.
</t>
        </r>
      </text>
    </comment>
    <comment ref="B85" authorId="0" shapeId="0" xr:uid="{00000000-0006-0000-0000-000021000000}">
      <text>
        <r>
          <rPr>
            <b/>
            <sz val="8"/>
            <color indexed="8"/>
            <rFont val="Tahoma"/>
            <family val="2"/>
          </rPr>
          <t xml:space="preserve">Users are able to easily recover (i.e. not have to start again) from errors (Medium importance)
</t>
        </r>
        <r>
          <rPr>
            <sz val="8"/>
            <color indexed="8"/>
            <rFont val="Tahoma"/>
          </rPr>
          <t>For example, users might be able to re-edit and resubmit a form or enter a different value.</t>
        </r>
      </text>
    </comment>
    <comment ref="B89" authorId="0" shapeId="0" xr:uid="{00000000-0006-0000-0000-000022000000}">
      <text>
        <r>
          <rPr>
            <b/>
            <sz val="8"/>
            <color indexed="8"/>
            <rFont val="Tahoma"/>
            <family val="2"/>
          </rPr>
          <t xml:space="preserve">Content available (e.g. text, images, video, audio) is appropriate and sufficiently relevant, and detailed to meet user goals (Very high importance)
</t>
        </r>
        <r>
          <rPr>
            <sz val="8"/>
            <color indexed="8"/>
            <rFont val="Tahoma"/>
          </rPr>
          <t>Content should also be appropriately formatted, so for example videos and audio should be directly playable (i.e. shouldn't need to be downloaded to be played) and images should be of a sufficient quality.</t>
        </r>
      </text>
    </comment>
    <comment ref="B91" authorId="0" shapeId="0" xr:uid="{00000000-0006-0000-0000-000023000000}">
      <text>
        <r>
          <rPr>
            <b/>
            <sz val="8"/>
            <color indexed="8"/>
            <rFont val="Tahoma"/>
            <family val="2"/>
          </rPr>
          <t xml:space="preserve">Links to other useful and relevant content (e.g. related pages, external websites or documents) are available and shown in context (Low importance)
</t>
        </r>
        <r>
          <rPr>
            <sz val="8"/>
            <color indexed="8"/>
            <rFont val="Tahoma"/>
          </rPr>
          <t>For example there might be links from an article to related articles, related content or related external websites.</t>
        </r>
      </text>
    </comment>
    <comment ref="B93" authorId="0" shapeId="0" xr:uid="{00000000-0006-0000-0000-000024000000}">
      <text>
        <r>
          <rPr>
            <b/>
            <sz val="8"/>
            <color indexed="8"/>
            <rFont val="Tahoma"/>
            <family val="2"/>
          </rPr>
          <t xml:space="preserve">Language, terminology and tone used is appropriate and readily understood by the target audience (High importance)
</t>
        </r>
        <r>
          <rPr>
            <sz val="8"/>
            <color indexed="8"/>
            <rFont val="Tahoma"/>
          </rPr>
          <t xml:space="preserve">Jargon should be kept to a minimum and plain language should be used where ever possible.
</t>
        </r>
      </text>
    </comment>
    <comment ref="B95" authorId="0" shapeId="0" xr:uid="{00000000-0006-0000-0000-000025000000}">
      <text>
        <r>
          <rPr>
            <b/>
            <sz val="8"/>
            <color indexed="8"/>
            <rFont val="Tahoma"/>
            <family val="2"/>
          </rPr>
          <t xml:space="preserve">Terms, language and tone used are consistent (e.g. the same term is used throughout) (Medium importance)
</t>
        </r>
        <r>
          <rPr>
            <sz val="8"/>
            <color indexed="8"/>
            <rFont val="Tahoma"/>
          </rPr>
          <t>Capitalisation (e.g. 'Main title'; 'Main Title'; 'MAIN TITLE') and grammar should be consistent, together with the use of formal or informal terms (e.g. could not vs couldn't; what's vs what is etc...).</t>
        </r>
      </text>
    </comment>
    <comment ref="B97" authorId="0" shapeId="0" xr:uid="{00000000-0006-0000-0000-000026000000}">
      <text>
        <r>
          <rPr>
            <b/>
            <sz val="8"/>
            <color indexed="8"/>
            <rFont val="Tahoma"/>
            <family val="2"/>
          </rPr>
          <t xml:space="preserve">Text and content is legible and scanable, with good typography and visual contrast (Medium importance)
</t>
        </r>
        <r>
          <rPr>
            <sz val="8"/>
            <color indexed="8"/>
            <rFont val="Tahoma"/>
          </rPr>
          <t>Users should be able to quickly scan headers and body text, in order to get an overview of what's available.</t>
        </r>
      </text>
    </comment>
    <comment ref="B101" authorId="0" shapeId="0" xr:uid="{00000000-0006-0000-0000-000027000000}">
      <text>
        <r>
          <rPr>
            <b/>
            <sz val="8"/>
            <color indexed="8"/>
            <rFont val="Tahoma"/>
            <family val="2"/>
          </rPr>
          <t xml:space="preserve">Online help is provided and is suitable for the user base (High importance)
</t>
        </r>
        <r>
          <rPr>
            <sz val="8"/>
            <color indexed="8"/>
            <rFont val="Tahoma"/>
          </rPr>
          <t xml:space="preserve">Help should be written in easy to understand language and only uses recognised terms. Users should be able to easily find and access help and where appropriate contextual help should be available, such as help for a specific page, feature or process.
</t>
        </r>
      </text>
    </comment>
    <comment ref="B103" authorId="0" shapeId="0" xr:uid="{00000000-0006-0000-0000-000028000000}">
      <text>
        <r>
          <rPr>
            <b/>
            <sz val="8"/>
            <color indexed="8"/>
            <rFont val="Tahoma"/>
            <family val="2"/>
          </rPr>
          <t xml:space="preserve">Online help is concise, easy to read and written in easy to understand language (Medium importance)
</t>
        </r>
        <r>
          <rPr>
            <sz val="8"/>
            <color indexed="8"/>
            <rFont val="Tahoma"/>
          </rPr>
          <t xml:space="preserve">Help should cover the essentials without providing excessive detail and shouldn't use jargon or technical terminology that isn't likely to be understood by users.
</t>
        </r>
      </text>
    </comment>
    <comment ref="B105" authorId="0" shapeId="0" xr:uid="{00000000-0006-0000-0000-000029000000}">
      <text>
        <r>
          <rPr>
            <b/>
            <sz val="8"/>
            <color indexed="8"/>
            <rFont val="Tahoma"/>
            <family val="2"/>
          </rPr>
          <t xml:space="preserve">Accessing online help does not impede users (Medium importance)
</t>
        </r>
        <r>
          <rPr>
            <sz val="8"/>
            <color indexed="8"/>
            <rFont val="Tahoma"/>
          </rPr>
          <t>Users should be able to resume work where they left off after accessing help. Ideally help should be available directly on a page or using a new window. If help is provided in the form of a document, it should be formatted for the  web (e.g. PDF, rather than a Word document).</t>
        </r>
      </text>
    </comment>
    <comment ref="B107" authorId="0" shapeId="0" xr:uid="{00000000-0006-0000-0000-00002A000000}">
      <text>
        <r>
          <rPr>
            <b/>
            <sz val="8"/>
            <color indexed="8"/>
            <rFont val="Tahoma"/>
            <family val="2"/>
          </rPr>
          <t xml:space="preserve">Users can easily get further help (e.g. telephone or email address) (Low importance)
</t>
        </r>
        <r>
          <rPr>
            <sz val="8"/>
            <color indexed="8"/>
            <rFont val="Tahoma"/>
          </rPr>
          <t>If a telephone help number is provided the hours of operation should be shown. If an email address or online form is provided, an indication should be given of how long a response is likely to take (e.g. within the next 24 hrs).</t>
        </r>
      </text>
    </comment>
    <comment ref="B111" authorId="0" shapeId="0" xr:uid="{00000000-0006-0000-0000-00002B000000}">
      <text>
        <r>
          <rPr>
            <b/>
            <sz val="8"/>
            <color indexed="8"/>
            <rFont val="Tahoma"/>
            <family val="2"/>
          </rPr>
          <t xml:space="preserve">Site or application performance doesn't inhibit the user experience (e.g. slow page downloads, long delays) (High importance)
</t>
        </r>
        <r>
          <rPr>
            <sz val="8"/>
            <color indexed="8"/>
            <rFont val="Tahoma"/>
          </rPr>
          <t>Web page downloads shouldn't take longer than 5 seconds and on page interactions (e.g. using an application or AJAX functionality) shouldn't take any longer than 1 second to respond. Interactions taking longer than 1 second to respond should provide suitable feedback to show that something is taking place (e.g. an hour glass or swirling graphic).</t>
        </r>
      </text>
    </comment>
    <comment ref="B113" authorId="0" shapeId="0" xr:uid="{00000000-0006-0000-0000-00002C000000}">
      <text>
        <r>
          <rPr>
            <b/>
            <sz val="8"/>
            <color indexed="8"/>
            <rFont val="Tahoma"/>
            <family val="2"/>
          </rPr>
          <t xml:space="preserve">Errors and reliability issues don't inhibit the user experience (High importance)
</t>
        </r>
        <r>
          <rPr>
            <sz val="8"/>
            <color indexed="8"/>
            <rFont val="Tahoma"/>
          </rPr>
          <t>Sites and applications should be free of bugs and shouldn't have any broken links.</t>
        </r>
      </text>
    </comment>
    <comment ref="B115" authorId="0" shapeId="0" xr:uid="{00000000-0006-0000-0000-00002D000000}">
      <text>
        <r>
          <rPr>
            <b/>
            <sz val="8"/>
            <color indexed="8"/>
            <rFont val="Tahoma"/>
            <family val="2"/>
          </rPr>
          <t xml:space="preserve">Possible user configurations (e.g. browsers, resolutions, computer specs) are supported (Medium importance)
</t>
        </r>
        <r>
          <rPr>
            <sz val="8"/>
            <color indexed="8"/>
            <rFont val="Tahoma"/>
          </rPr>
          <t>Websites should be usable at a 800x600 screen resolution and should work with the most common browsers (IE, Firefox, Opera, Chrome etc…). Applications should be usable with common computer specifications (operation system, memory, available disk space) and screen resolutions (e.g. 800x600, 1025x768).</t>
        </r>
      </text>
    </comment>
  </commentList>
</comments>
</file>

<file path=xl/sharedStrings.xml><?xml version="1.0" encoding="utf-8"?>
<sst xmlns="http://schemas.openxmlformats.org/spreadsheetml/2006/main" count="277" uniqueCount="171">
  <si>
    <t>Heutistic Review Template (Source: http://www.uxforthemasses.com/)</t>
  </si>
  <si>
    <t>Enter score</t>
  </si>
  <si>
    <t>Very poor</t>
  </si>
  <si>
    <t>IRCTC</t>
  </si>
  <si>
    <t>Score</t>
  </si>
  <si>
    <t>Comments</t>
  </si>
  <si>
    <t>Poor</t>
  </si>
  <si>
    <t>Moderate</t>
  </si>
  <si>
    <t>Hover over a guideline for more information, examples of good practice and importance to the overall user experience.</t>
  </si>
  <si>
    <t>N/A = not applicable or can't be assessed</t>
  </si>
  <si>
    <t>Provide a short rational for the score, such as a description of the issues found; examples of good practice and the likely impact for users.</t>
  </si>
  <si>
    <t>Good</t>
  </si>
  <si>
    <t>Excellent</t>
  </si>
  <si>
    <t>Features &amp; functionality</t>
  </si>
  <si>
    <t>Weighting 
(out of 5)</t>
  </si>
  <si>
    <t>Weighting ratio</t>
  </si>
  <si>
    <t>Rating
(0 - 5)</t>
  </si>
  <si>
    <t>Out of</t>
  </si>
  <si>
    <t>N/A</t>
  </si>
  <si>
    <t>Features and functionality meet common user goals and objectives.</t>
  </si>
  <si>
    <t>The website is clumsy and user takes a long time to fulfill his goal or purpose on the website.</t>
  </si>
  <si>
    <t>Features and functionality support users desired workflows.</t>
  </si>
  <si>
    <t>The website is inefficient and takes a long time to find the desired funtionalities.</t>
  </si>
  <si>
    <t>Frequently-used tasks are readily available (e.g. easily accessible from the homepage) and well supported (e.g. short cuts are available).</t>
  </si>
  <si>
    <t>There is no master navigation.</t>
  </si>
  <si>
    <t>Users are adequately supported according to their level of expertise (e.g. short cuts for expert users, help and instructions for novice users).</t>
  </si>
  <si>
    <t>The website doesnot have any such options to support the user expertise. A lot of basic functions are not properly displayed for the user to access.</t>
  </si>
  <si>
    <t>Call to actions (e.g. register, add to basket, submit) are clear, well labelled and appear clickable.</t>
  </si>
  <si>
    <t>The login portal is not at all visible for the use to access. Even when the user is logged in, there is no option to show the user that he is logged in.</t>
  </si>
  <si>
    <t>Homepage / starting page</t>
  </si>
  <si>
    <t>The Homepage / starting page provides a clear snapshot and overview of the content, features and functionality available.</t>
  </si>
  <si>
    <t>The portal only has one important feature i.e booking train tickets very clearly. But there are other features that the website supports which are not managed efficiently.</t>
  </si>
  <si>
    <t>The home page / starting page is effective in orienting and directing users to their desired information and tasks.</t>
  </si>
  <si>
    <t>Inefficient management of the home page. Master navigation missing and is hidden to the side of the page.</t>
  </si>
  <si>
    <t>The homepage / starting page layout is clear and uncluttered with sufficient 'white space'.</t>
  </si>
  <si>
    <t>There is lot of white space but the UI is clumsy and cluttered.</t>
  </si>
  <si>
    <t>Navigation</t>
  </si>
  <si>
    <t>Users can easily access the site or application (e.g. the URL is predictable and is returned by search engines).</t>
  </si>
  <si>
    <t>Since the website is the basic website which supports the railway bookings is India, the URL is predictable.</t>
  </si>
  <si>
    <t>The navigational scheme (e.g. menu) is easy to find, intuitive and consistent.</t>
  </si>
  <si>
    <t>Clumsy and cluttered.</t>
  </si>
  <si>
    <t xml:space="preserve">The navigation has sufficient flexibility to allow users to navigate by their desired means (e.g. searching, browse by type, browse by name, most recent etc…). </t>
  </si>
  <si>
    <t>All the features are present but the navigation is not visible for the users to use it. The master navigation is hidden to the slide of the home page making it difficult for the user to identity.</t>
  </si>
  <si>
    <t>The site or application structure is clear, easily understood and addresses common user goals.</t>
  </si>
  <si>
    <t>Only one functionality is clearly understood. Rest all other functionalities need to be improvised.</t>
  </si>
  <si>
    <t>Links are clear, descriptive and and well labelled.</t>
  </si>
  <si>
    <t>All the links are labelled and clear to understand.</t>
  </si>
  <si>
    <t>Browser standard functions (e.g. 'back', 'forward', 'bookmark') are supported.</t>
  </si>
  <si>
    <t>Browser functions are supported.</t>
  </si>
  <si>
    <t>The current location is clearly indicated (e.g. breadcrumb, highlighted menu item).</t>
  </si>
  <si>
    <t>Since the website is a booking application, user select the desired location.</t>
  </si>
  <si>
    <t>Users can easily get back to the homepage or a relevant start point.</t>
  </si>
  <si>
    <t>A clear and well structure site map or index is provided (where necessary).</t>
  </si>
  <si>
    <t>There is no site map for the website in the first place. A well designed site map would increase the efficiency of the website.</t>
  </si>
  <si>
    <t>Search</t>
  </si>
  <si>
    <t>A consitent, easy to find and easy to use search function is available throughout (where desirable).</t>
  </si>
  <si>
    <t>There is no search function available throughtout the website.</t>
  </si>
  <si>
    <t>The search interface is appropriate to meet user goals (e.g. multi-parameter, prioritised results, filtering search results).</t>
  </si>
  <si>
    <t>No search functions implemented for the entire website.</t>
  </si>
  <si>
    <t>The search facility deals well with common searchs (e.g. showing most popular results), misspellings and abbreviations.</t>
  </si>
  <si>
    <t>Search results are relevant, comprehensive, precise, and well displayed.</t>
  </si>
  <si>
    <t>Control &amp; feedback</t>
  </si>
  <si>
    <t>Prompt and appropriate feedback is given (e.g. following a successful or unsuccessful action).</t>
  </si>
  <si>
    <t>There is an interactive bot which helps and gives response to all the questions asked by the users.</t>
  </si>
  <si>
    <t>Users can easily undo, go back and change or cancel actions; or are at least given the chance to confirm an action before commiting (e.g. before placing an order).</t>
  </si>
  <si>
    <t>The website gives the user to confirm his options before processing them. But the website act time is very less. The website gets timed out very quickly.</t>
  </si>
  <si>
    <t>Users can easily give feedback (e.g. via email or an online feedback / contact us form).</t>
  </si>
  <si>
    <t>The website helps the user to contact them and give feedback to all their questions and doubts regarding the functionalities the website supports.</t>
  </si>
  <si>
    <t>Forms</t>
  </si>
  <si>
    <t>Complex forms and processes are broken up into readily understood steps and sections. Where a process is used a progress indicator is present with clear numbers or named stages.</t>
  </si>
  <si>
    <t>There is no progress indicator but the processes are broken down into small tasks making it easy for the user in using the website.</t>
  </si>
  <si>
    <t>A minimal amount of information is requested and where required justification is given for asking for information (e.g. date of birth, telephone number).</t>
  </si>
  <si>
    <t>The website only requests the neccessary informations and makes the tasks easy for the user. The website also gives the user to save the information and use it for further processes.</t>
  </si>
  <si>
    <t>Required and optional form fields are clearly indicated.</t>
  </si>
  <si>
    <t>The options are indicated and reasons are clearly stated for the fields which are compulsory to be filled.</t>
  </si>
  <si>
    <t>Appropriate input fields (e.g. calendar for date selection, drop down for selection) are used and required formats are indicated.</t>
  </si>
  <si>
    <t>Since the website is a booking website, the dates and their respective formats are clearly stated and used. The user can easily select the required day and date.</t>
  </si>
  <si>
    <t>Help and instructions (e.g. examples, information required) are provided where necessary.</t>
  </si>
  <si>
    <t>No particular help is provided. But the website is self sufficient for the user to complete the expected functionalities.</t>
  </si>
  <si>
    <t>Errors</t>
  </si>
  <si>
    <t>Errors are clear, easily identifiable and appear in appropriate location (e.g. adjacent to data entry field, adjacent to form, etc.).</t>
  </si>
  <si>
    <t>The errors are clearly visible for the user to understand the missing aspects to fulfill the expected task.</t>
  </si>
  <si>
    <t>Error messages are concise, written in easy to understand language and describe what's occurred and what action is necessary.</t>
  </si>
  <si>
    <t>Errors are clearly stated.</t>
  </si>
  <si>
    <t>Common user errors (e.g. missing fields, invalid formats, invalid selections) have been taken into consideration and where possible prevented.</t>
  </si>
  <si>
    <t>Users are able to easily recover (i.e. not have to start again) from errors.</t>
  </si>
  <si>
    <t>Sometimes the error get misplaced because the website gets timed out very quickly.</t>
  </si>
  <si>
    <t>Content &amp; text</t>
  </si>
  <si>
    <t>Content available (e.g. text, images, video) is appropriate and sufficiently relevant, and detailed to meet user goals.</t>
  </si>
  <si>
    <t>The content is not clearly organized in the website.</t>
  </si>
  <si>
    <t>Links to other useful and relevant content (e.g. related pages or external websites) are available and shown in context.</t>
  </si>
  <si>
    <t>The links are clearly present and pass them to next link depending upon the necessity of the user request.</t>
  </si>
  <si>
    <t>Language, terminology and tone used is appropriate and readily understood by the target audience.</t>
  </si>
  <si>
    <t>The language is clear and up to the point for the user to understand and fulfil his expected functionalities.</t>
  </si>
  <si>
    <t>Terms, language and tone used are consitent (e.g. the same term is used throughout).</t>
  </si>
  <si>
    <t>Text and content is legible and scanable, with good typography and visual contrast.</t>
  </si>
  <si>
    <t>Help</t>
  </si>
  <si>
    <t>Online help is provided and is suitable for the user base (e.g. is written in easy to understand langugage and only uses recognised terms). Where appropriate contextual help is provided.</t>
  </si>
  <si>
    <t>Help is provided where ever there is a need for it.</t>
  </si>
  <si>
    <t>Online help is concise, easy to read and written in easy to understand language.</t>
  </si>
  <si>
    <t>Accessing online help does not impede users (i.e. they can can resume work where they left off after accessing help).</t>
  </si>
  <si>
    <t>The website keeps refreshing again and again. So its inefficient.</t>
  </si>
  <si>
    <t>Users can easily get further help (e.g. telephone or email address).</t>
  </si>
  <si>
    <t xml:space="preserve">The feedback is </t>
  </si>
  <si>
    <t>Performance</t>
  </si>
  <si>
    <t>Site or application performance doesn't inhibit the user experience (e.g. slow page downloads, long delays).</t>
  </si>
  <si>
    <t>The response time of the website is very long.</t>
  </si>
  <si>
    <t>Errors and reliabilty issues don't inhibit the user experience.</t>
  </si>
  <si>
    <t>Possible user configurations (e.g. browsers, resolutions, computer specs) are supported.</t>
  </si>
  <si>
    <t>The interfere is not compatible with various browsers.</t>
  </si>
  <si>
    <t>Overall usability score (out of 100) *</t>
  </si>
  <si>
    <t>Usability guidelines</t>
  </si>
  <si>
    <t>Importance</t>
  </si>
  <si>
    <r>
      <rPr>
        <b/>
        <sz val="10"/>
        <rFont val="Arial"/>
        <family val="2"/>
      </rPr>
      <t xml:space="preserve">Features and functionality meet common user goals and objectives
</t>
    </r>
    <r>
      <rPr>
        <sz val="10"/>
        <rFont val="Arial"/>
      </rPr>
      <t>Key and common user goals and objectives (e.g. carry out some transaction, find some information, carry out some research etc…) should have been identified and addressed. Ideally the site or application should allow users to meet all of their key goals and objectives.</t>
    </r>
  </si>
  <si>
    <t>Very high</t>
  </si>
  <si>
    <r>
      <rPr>
        <b/>
        <sz val="10"/>
        <rFont val="Arial"/>
        <family val="2"/>
      </rPr>
      <t xml:space="preserve">Features and functionality support users desired workflows
</t>
    </r>
    <r>
      <rPr>
        <sz val="10"/>
        <rFont val="Arial"/>
      </rPr>
      <t xml:space="preserve">The site or application should support or at least be compatible with the way that users wish to work. For example, users might want to be able to carry out bulk transactions or be able to save and return to their work. </t>
    </r>
  </si>
  <si>
    <r>
      <rPr>
        <b/>
        <sz val="10"/>
        <rFont val="Arial"/>
        <family val="2"/>
      </rPr>
      <t xml:space="preserve">Frequently-used tasks are readily available (e.g. easily accessible from the homepage) and well supported
</t>
    </r>
    <r>
      <rPr>
        <sz val="10"/>
        <rFont val="Arial"/>
      </rPr>
      <t>For example short cuts and a login to retrieve details might be provided to speed up the completion of frequently carried out tasks.</t>
    </r>
  </si>
  <si>
    <t>High</t>
  </si>
  <si>
    <r>
      <rPr>
        <b/>
        <sz val="10"/>
        <rFont val="Arial"/>
        <family val="2"/>
      </rPr>
      <t xml:space="preserve">Users are adequately supported according to their level of expertise
</t>
    </r>
    <r>
      <rPr>
        <sz val="10"/>
        <rFont val="Arial"/>
      </rPr>
      <t>For example, novice users are given help and instructions and features are progressively disclosed (e.g. advanced features not being shown by default).</t>
    </r>
  </si>
  <si>
    <t>Medium</t>
  </si>
  <si>
    <r>
      <rPr>
        <b/>
        <sz val="10"/>
        <rFont val="Arial"/>
        <family val="2"/>
      </rPr>
      <t xml:space="preserve">Calls to action (e.g. register, add to basket, submit) are clear, well labelled and appear clickable
</t>
    </r>
    <r>
      <rPr>
        <sz val="10"/>
        <rFont val="Arial"/>
      </rPr>
      <t>Possible actions should always be clear and the primary call to action (i.e. the most common or desirable user action) should stand out on the page or screen.</t>
    </r>
  </si>
  <si>
    <r>
      <rPr>
        <b/>
        <sz val="10"/>
        <rFont val="Arial"/>
        <family val="2"/>
      </rPr>
      <t xml:space="preserve">The Homepage / starting page provides a clear snapshot and overview of the content, features and functionality available
</t>
    </r>
    <r>
      <rPr>
        <sz val="10"/>
        <rFont val="Arial"/>
      </rPr>
      <t>For example, an introduction and overview of the site is provided together with section snapshots and example content.</t>
    </r>
  </si>
  <si>
    <r>
      <rPr>
        <b/>
        <sz val="10"/>
        <rFont val="Arial"/>
        <family val="2"/>
      </rPr>
      <t xml:space="preserve">The homepage / starting page is effective in orienting and directing users to their desired information and tasks
</t>
    </r>
    <r>
      <rPr>
        <sz val="10"/>
        <rFont val="Arial"/>
      </rPr>
      <t>Users should be able to work out where they need to go to complete a given task (e.g. carry out some research, complete a transaction).</t>
    </r>
  </si>
  <si>
    <r>
      <rPr>
        <b/>
        <sz val="10"/>
        <rFont val="Arial"/>
        <family val="2"/>
      </rPr>
      <t xml:space="preserve">The homepage / starting page layout is clear and uncluttered with sufficient 'white space'
</t>
    </r>
    <r>
      <rPr>
        <sz val="10"/>
        <rFont val="Arial"/>
      </rPr>
      <t>Users should be able to quickly scan the homepage and make sense of both the content available and of how the site is structured.</t>
    </r>
  </si>
  <si>
    <r>
      <rPr>
        <b/>
        <sz val="10"/>
        <rFont val="Arial"/>
        <family val="2"/>
      </rPr>
      <t xml:space="preserve">Users can easily access the site or application
</t>
    </r>
    <r>
      <rPr>
        <sz val="10"/>
        <rFont val="Arial"/>
      </rPr>
      <t>For example, the URL is predictable and is returned by search engines. If a user attempts to find the site via a search engine, it should ideally be returned on the first page of search results for likely queries.</t>
    </r>
  </si>
  <si>
    <t>Low</t>
  </si>
  <si>
    <r>
      <rPr>
        <b/>
        <sz val="10"/>
        <rFont val="Arial"/>
        <family val="2"/>
      </rPr>
      <t xml:space="preserve">The navigational scheme is easy to find, intuitive and consistent
</t>
    </r>
    <r>
      <rPr>
        <sz val="10"/>
        <rFont val="Arial"/>
      </rPr>
      <t>Users should be able to very easily locate and use the navigational scheme (e.g. left hand menu, top menu, tabbed menu), and it should not be significantly different across the site or application (unless a decision has been made to specifically differentiate a given section or area).</t>
    </r>
  </si>
  <si>
    <r>
      <rPr>
        <b/>
        <sz val="10"/>
        <rFont val="Arial"/>
        <family val="2"/>
      </rPr>
      <t xml:space="preserve">The navigation has sufficient flexibility to allow users to navigate by their desired means
</t>
    </r>
    <r>
      <rPr>
        <sz val="10"/>
        <rFont val="Arial"/>
      </rPr>
      <t>For example a user might want to be able to search for an item or browse by size, name or type. Although not all user preferences can or indeed should be addressed, the most useful and common navigational means should be supported.</t>
    </r>
  </si>
  <si>
    <r>
      <rPr>
        <b/>
        <sz val="10"/>
        <rFont val="Arial"/>
        <family val="2"/>
      </rPr>
      <t xml:space="preserve">The site or application structure is clear, easily understood and addresses common user goals
</t>
    </r>
    <r>
      <rPr>
        <sz val="10"/>
        <rFont val="Arial"/>
      </rPr>
      <t>For example, gathering information, submitting data, carrying out research. Users should be able to work out where they need to go to carry out common user goals and be able to quickly gain an understanding of how the site or application is structured.</t>
    </r>
  </si>
  <si>
    <r>
      <rPr>
        <b/>
        <sz val="10"/>
        <rFont val="Arial"/>
        <family val="2"/>
      </rPr>
      <t xml:space="preserve">Links are clear, descriptive and well labelled
</t>
    </r>
    <r>
      <rPr>
        <sz val="10"/>
        <rFont val="Arial"/>
      </rPr>
      <t>Links should be clearly 'clickable' (e.g. underlined or colourised) and it should be clear to users where any given link goes to. Non-descriptive links such as 'click here' should be avoided and any links going to an external website or opening a new window should be identified as such.</t>
    </r>
  </si>
  <si>
    <r>
      <rPr>
        <b/>
        <sz val="10"/>
        <rFont val="Arial"/>
        <family val="2"/>
      </rPr>
      <t xml:space="preserve">Browser standard functions (e.g. 'back', 'forward', 'bookmark') are supported
</t>
    </r>
    <r>
      <rPr>
        <sz val="10"/>
        <rFont val="Arial"/>
      </rPr>
      <t xml:space="preserve">Users should be able to bookmark a page (or be presented with a URL to use) and go back and forth without breaking the site or losing any information they have entered.  </t>
    </r>
  </si>
  <si>
    <r>
      <rPr>
        <b/>
        <sz val="10"/>
        <rFont val="Arial"/>
        <family val="2"/>
      </rPr>
      <t xml:space="preserve">The current location is clearly indicated (e.g. breadcrumb, highlighted menu item)
</t>
    </r>
    <r>
      <rPr>
        <sz val="10"/>
        <rFont val="Arial"/>
      </rPr>
      <t>Users should always know where they are in the site or application.</t>
    </r>
  </si>
  <si>
    <r>
      <rPr>
        <b/>
        <sz val="10"/>
        <rFont val="Arial"/>
        <family val="2"/>
      </rPr>
      <t xml:space="preserve">Users can easily get back to the homepage or a relevant start point
</t>
    </r>
    <r>
      <rPr>
        <sz val="10"/>
        <rFont val="Arial"/>
      </rPr>
      <t>For example, a homepage link might be part of the breadcrumb or a home link might be available as part of the header.</t>
    </r>
  </si>
  <si>
    <r>
      <rPr>
        <b/>
        <sz val="10"/>
        <rFont val="Arial"/>
        <family val="2"/>
      </rPr>
      <t xml:space="preserve">A clear and well structure site map or index is provided (where necessary)
</t>
    </r>
    <r>
      <rPr>
        <sz val="10"/>
        <rFont val="Arial"/>
      </rPr>
      <t>The sitemap might be part of the header or footer and should ideally be available from every page on the site.</t>
    </r>
  </si>
  <si>
    <t>Very low</t>
  </si>
  <si>
    <r>
      <rPr>
        <b/>
        <sz val="10"/>
        <rFont val="Arial"/>
        <family val="2"/>
      </rPr>
      <t xml:space="preserve">A consistent, easy to find and easy to use search function is available throughout
</t>
    </r>
    <r>
      <rPr>
        <sz val="10"/>
        <rFont val="Arial"/>
      </rPr>
      <t>The search function (where required) should be directly available from most pages on the site or application and should be consistently positioned (e.g. top left, top right or top centre).</t>
    </r>
  </si>
  <si>
    <r>
      <rPr>
        <b/>
        <sz val="10"/>
        <rFont val="Arial"/>
        <family val="2"/>
      </rPr>
      <t xml:space="preserve">The search interface is appropriate to meet user goals
</t>
    </r>
    <r>
      <rPr>
        <sz val="10"/>
        <rFont val="Arial"/>
      </rPr>
      <t>For example users are able to filter search results, an advanced search is available (if necessary) and common search conventions such as quotation marks (") and natural language searches are handled.</t>
    </r>
  </si>
  <si>
    <r>
      <rPr>
        <b/>
        <sz val="10"/>
        <rFont val="Arial"/>
        <family val="2"/>
      </rPr>
      <t xml:space="preserve">The search facility deals well with common searches, misspellings and abbreviations
</t>
    </r>
    <r>
      <rPr>
        <sz val="10"/>
        <rFont val="Arial"/>
      </rPr>
      <t>Ideally synonyms (e.g. 'coat' should also match 'jacket') should mean that logical and appropriate search results are returned for common user queries. Popular search results (e.g. top matches) should also be identified for common queries.</t>
    </r>
  </si>
  <si>
    <r>
      <rPr>
        <b/>
        <sz val="10"/>
        <rFont val="Arial"/>
        <family val="2"/>
      </rPr>
      <t xml:space="preserve">Search results are relevant, comprehensive, precise, and well displayed
</t>
    </r>
    <r>
      <rPr>
        <sz val="10"/>
        <rFont val="Arial"/>
      </rPr>
      <t>It should be easy for users to see what has been returned, to work out why something has been returned and to determine how many results there are.</t>
    </r>
  </si>
  <si>
    <r>
      <rPr>
        <b/>
        <sz val="10"/>
        <rFont val="Arial"/>
        <family val="2"/>
      </rPr>
      <t xml:space="preserve">Prompt and  appropriate feedback is given
</t>
    </r>
    <r>
      <rPr>
        <sz val="10"/>
        <rFont val="Arial"/>
      </rPr>
      <t>For example, a confirmation message is shown following a successful transaction, input errors are promptly highlighted and it's made clear to users when a page has been updated.</t>
    </r>
  </si>
  <si>
    <r>
      <rPr>
        <b/>
        <sz val="10"/>
        <rFont val="Arial"/>
        <family val="2"/>
      </rPr>
      <t xml:space="preserve">Users can easily undo, go back and change, or cancel actions
</t>
    </r>
    <r>
      <rPr>
        <sz val="10"/>
        <rFont val="Arial"/>
      </rPr>
      <t>If an action can not be undo then users should at least be given the chance to confirm an action before committing (e.g. before placing an order). For example, users can return to a step and change their options or dynamically change a value without having to start again. Where an action can't be undone (e.g. a deletion), this should be made clear to users.</t>
    </r>
  </si>
  <si>
    <r>
      <rPr>
        <b/>
        <sz val="10"/>
        <rFont val="Arial"/>
        <family val="2"/>
      </rPr>
      <t xml:space="preserve">Users can easily give feedback
</t>
    </r>
    <r>
      <rPr>
        <sz val="10"/>
        <rFont val="Arial"/>
      </rPr>
      <t>For example, via email or an online feedback / contact us form. There should be an indication of how long users can expect to wait for a response if a query has been made.</t>
    </r>
  </si>
  <si>
    <r>
      <rPr>
        <b/>
        <sz val="10"/>
        <rFont val="Arial"/>
        <family val="2"/>
      </rPr>
      <t xml:space="preserve">Complex forms and processes are broken up into readily understood steps and sections
</t>
    </r>
    <r>
      <rPr>
        <sz val="10"/>
        <rFont val="Arial"/>
      </rPr>
      <t>For example, a checkout process might be broken up in to 'address', 'delivery options', 'payment' and 'confirmation'. Where a process is used a progress indicator is present with clear numbers or named stages.</t>
    </r>
  </si>
  <si>
    <r>
      <rPr>
        <b/>
        <sz val="10"/>
        <rFont val="Arial"/>
        <family val="2"/>
      </rPr>
      <t xml:space="preserve">A minimal amount of information is requested and where necessary justification is given for asking for information
</t>
    </r>
    <r>
      <rPr>
        <sz val="10"/>
        <rFont val="Arial"/>
      </rPr>
      <t>For example a site might outline that a telephone number is required in case there is an issue with a transaction. Users shouldn't be asked for extraneous information and where possible information should be auto populated (e.g. postcode lookup, code lookup) to keep input to a minimum.</t>
    </r>
  </si>
  <si>
    <r>
      <rPr>
        <b/>
        <sz val="10"/>
        <rFont val="Arial"/>
        <family val="2"/>
      </rPr>
      <t xml:space="preserve">Required and optional form fields are clearly indicated (e.g. using text or '*')
</t>
    </r>
    <r>
      <rPr>
        <sz val="10"/>
        <rFont val="Arial"/>
      </rPr>
      <t>Where most fields are required the optional fields should be identified and when most fields are optional the required fields should be identified.</t>
    </r>
  </si>
  <si>
    <r>
      <rPr>
        <b/>
        <sz val="10"/>
        <rFont val="Arial"/>
        <family val="2"/>
      </rPr>
      <t xml:space="preserve">Appropriate input fields are used and required formats are indicated
</t>
    </r>
    <r>
      <rPr>
        <sz val="10"/>
        <rFont val="Arial"/>
      </rPr>
      <t>Appropriate input fields might include calendar for date selection, drop downs for selection and radio button for small selections. Text might be used to indicate the required format or an example might be provided. Field lengths should correspond to the expected input so for example an email input field should be long, where as an initials input field should be very short.</t>
    </r>
  </si>
  <si>
    <r>
      <rPr>
        <b/>
        <sz val="10"/>
        <rFont val="Arial"/>
        <family val="2"/>
      </rPr>
      <t xml:space="preserve">Help and instructions (e.g. examples, information required) are provided where necessary
</t>
    </r>
    <r>
      <rPr>
        <sz val="10"/>
        <rFont val="Arial"/>
      </rPr>
      <t>Where input is non trivial or is likely to require some explanation this should be provided. Where a-lot of explanation is necessary a link to a page outlining what is required should be provided.</t>
    </r>
  </si>
  <si>
    <r>
      <rPr>
        <b/>
        <sz val="10"/>
        <rFont val="Arial"/>
        <family val="2"/>
      </rPr>
      <t xml:space="preserve">Errors are clear, easily identified and appear in appropriate locations
</t>
    </r>
    <r>
      <rPr>
        <sz val="10"/>
        <rFont val="Arial"/>
      </rPr>
      <t>Errors should be immediately apparent to users and ideally be located close to the offending input or function (e.g. adjacent to an input entry field). Inputs causing an error should be highlighted, together with an explanation for the error.</t>
    </r>
  </si>
  <si>
    <r>
      <rPr>
        <b/>
        <sz val="10"/>
        <rFont val="Arial"/>
        <family val="2"/>
      </rPr>
      <t xml:space="preserve">Error messages are concise, written in easy to understand language and describe what's occurred and what action is necessary
</t>
    </r>
    <r>
      <rPr>
        <sz val="10"/>
        <rFont val="Arial"/>
      </rPr>
      <t>Errors should avoid using very technical terms or jargon and should be written from the user's perspective.</t>
    </r>
  </si>
  <si>
    <r>
      <rPr>
        <b/>
        <sz val="10"/>
        <rFont val="Arial"/>
        <family val="2"/>
      </rPr>
      <t xml:space="preserve">Common user errors have been taken into consideration and where possible prevented
</t>
    </r>
    <r>
      <rPr>
        <sz val="10"/>
        <rFont val="Arial"/>
      </rPr>
      <t>Common user errors might be missing fields, invalid formats and invalid selections. For example, fields might limit input to particular a format (e.g. numbers only) or only become available once certain criteria have been met. JavaScript might also be utilised to provide immediate feedback for common formatting errors or errors caused by missing fields.</t>
    </r>
  </si>
  <si>
    <r>
      <rPr>
        <b/>
        <sz val="10"/>
        <rFont val="Arial"/>
        <family val="2"/>
      </rPr>
      <t xml:space="preserve">Users are able to easily recover (i.e. not have to start again) from errors
</t>
    </r>
    <r>
      <rPr>
        <sz val="10"/>
        <rFont val="Arial"/>
      </rPr>
      <t>For example, users might be able to re-edit and resubmit a form or enter a different value.</t>
    </r>
  </si>
  <si>
    <r>
      <rPr>
        <b/>
        <sz val="10"/>
        <rFont val="Arial"/>
        <family val="2"/>
      </rPr>
      <t xml:space="preserve">Content available (e.g. text, images, video, audio) is appropriate and sufficiently relevant, and detailed to meet user goals
</t>
    </r>
    <r>
      <rPr>
        <sz val="10"/>
        <rFont val="Arial"/>
      </rPr>
      <t>Content should also be appropriately formatted, so for example videos and audio should be directly playable (i.e. shouldn't need to be downloaded to be played) and images should be of a sufficient quality.</t>
    </r>
  </si>
  <si>
    <r>
      <rPr>
        <b/>
        <sz val="10"/>
        <rFont val="Arial"/>
        <family val="2"/>
      </rPr>
      <t xml:space="preserve">Links to other useful and relevant content (e.g. related pages, external websites or documents) are available and shown in context
</t>
    </r>
    <r>
      <rPr>
        <sz val="10"/>
        <rFont val="Arial"/>
      </rPr>
      <t>For example there might be links from an article to related articles, related content or related external websites.</t>
    </r>
  </si>
  <si>
    <r>
      <rPr>
        <b/>
        <sz val="10"/>
        <rFont val="Arial"/>
        <family val="2"/>
      </rPr>
      <t xml:space="preserve">Language, terminology and tone used is appropriate and readily understood by the target audience
</t>
    </r>
    <r>
      <rPr>
        <sz val="10"/>
        <rFont val="Arial"/>
      </rPr>
      <t>Jargon should be kept to a minimum and plain language should be used where ever possible.</t>
    </r>
  </si>
  <si>
    <r>
      <rPr>
        <b/>
        <sz val="10"/>
        <rFont val="Arial"/>
        <family val="2"/>
      </rPr>
      <t xml:space="preserve">Terms, language and tone used are consistent (e.g. the same term is used throughout)
</t>
    </r>
    <r>
      <rPr>
        <sz val="10"/>
        <rFont val="Arial"/>
      </rPr>
      <t>Capitalisation (e.g. 'Main title'; 'Main Title'; 'MAIN TITLE') and grammar should be consistent, together with the use of formal or informal terms (e.g. could not vs couldn't; what's vs what is etc...).</t>
    </r>
  </si>
  <si>
    <r>
      <rPr>
        <b/>
        <sz val="10"/>
        <rFont val="Arial"/>
        <family val="2"/>
      </rPr>
      <t xml:space="preserve">Text and content is legible and scanable, with good typography and visual contrast
</t>
    </r>
    <r>
      <rPr>
        <sz val="10"/>
        <rFont val="Arial"/>
      </rPr>
      <t>Users should be able to quickly scan headers and body text, in order to get an overview of what's available.</t>
    </r>
  </si>
  <si>
    <r>
      <rPr>
        <b/>
        <sz val="10"/>
        <rFont val="Arial"/>
        <family val="2"/>
      </rPr>
      <t xml:space="preserve">Online help is provided and is suitable for the user base
</t>
    </r>
    <r>
      <rPr>
        <sz val="10"/>
        <rFont val="Arial"/>
      </rPr>
      <t>Help should be written in easy to understand language and only uses recognised terms. Users should be able to easily find and access help and where appropriate contextual help should be available, such as help for a specific page, feature or process.</t>
    </r>
  </si>
  <si>
    <r>
      <rPr>
        <b/>
        <sz val="10"/>
        <rFont val="Arial"/>
        <family val="2"/>
      </rPr>
      <t xml:space="preserve">Online help is concise, easy to read and written in easy to understand language
</t>
    </r>
    <r>
      <rPr>
        <sz val="10"/>
        <rFont val="Arial"/>
      </rPr>
      <t>Help should cover the essentials without providing excessive detail and shouldn't use jargon or technical terminology that isn't likely to be understood by users.</t>
    </r>
  </si>
  <si>
    <r>
      <rPr>
        <b/>
        <sz val="10"/>
        <rFont val="Arial"/>
        <family val="2"/>
      </rPr>
      <t xml:space="preserve">Accessing online help does not impede users
</t>
    </r>
    <r>
      <rPr>
        <sz val="10"/>
        <rFont val="Arial"/>
      </rPr>
      <t>Users should be able to resume work where they left off after accessing help. Ideally help should be available directly on a page or using a new window. If help is provided in the form of a document, it should be formatted for the  web (e.g. PDF, rather than a Word document).</t>
    </r>
  </si>
  <si>
    <r>
      <rPr>
        <b/>
        <sz val="10"/>
        <rFont val="Arial"/>
        <family val="2"/>
      </rPr>
      <t xml:space="preserve">Users can easily get further help (e.g. telephone or email address)
</t>
    </r>
    <r>
      <rPr>
        <sz val="10"/>
        <rFont val="Arial"/>
      </rPr>
      <t>If a telephone help number is provided the hours of operation should be shown. If an email address or online form is provided, an indication should be given of how long a response is likely to take (e.g. within the next 24 hrs).</t>
    </r>
  </si>
  <si>
    <r>
      <rPr>
        <b/>
        <sz val="10"/>
        <rFont val="Arial"/>
        <family val="2"/>
      </rPr>
      <t xml:space="preserve">Site or application performance doesn't inhibit the user experience (e.g. slow page downloads, long delays)
</t>
    </r>
    <r>
      <rPr>
        <sz val="10"/>
        <rFont val="Arial"/>
      </rPr>
      <t>Web page downloads shouldn't take longer than 5 seconds and on page interactions (e.g. using an application or AJAX functionality) shouldn't take any longer than 1 second to respond. Interactions taking longer than 1 second to respond should provide suitable feedback to show that something is taking place (e.g. an hour glass or swirling graphic).</t>
    </r>
  </si>
  <si>
    <r>
      <rPr>
        <b/>
        <sz val="10"/>
        <rFont val="Arial"/>
        <family val="2"/>
      </rPr>
      <t xml:space="preserve">Errors and reliability issues don't inhibit the user experience
</t>
    </r>
    <r>
      <rPr>
        <sz val="10"/>
        <rFont val="Arial"/>
      </rPr>
      <t>Sites and applications should be free of bugs and shouldn't have any broken links.</t>
    </r>
  </si>
  <si>
    <r>
      <rPr>
        <b/>
        <sz val="10"/>
        <rFont val="Arial"/>
        <family val="2"/>
      </rPr>
      <t xml:space="preserve">Possible user configurations (e.g. browsers, resolutions, computer specs) are supported
</t>
    </r>
    <r>
      <rPr>
        <sz val="10"/>
        <rFont val="Arial"/>
      </rPr>
      <t>Websites should be usable at a 800x600 screen resolution and should work with the most common browsers (IE, Firefox, Opera, Chrome etc…). Applications should be usable with common computer specifications (operation system, memory, available disk space) and screen resolutions (e.g. 800x600, 1025x768).</t>
    </r>
  </si>
  <si>
    <t>Rating below</t>
  </si>
  <si>
    <t>Rating</t>
  </si>
  <si>
    <t>Rating ranges</t>
  </si>
  <si>
    <t>Very Poor</t>
  </si>
  <si>
    <t>less than</t>
  </si>
  <si>
    <t>between</t>
  </si>
  <si>
    <t>and</t>
  </si>
  <si>
    <t>more than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</si>
</sst>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7">
    <font>
      <sz val="10"/>
      <name val="Arial"/>
    </font>
    <font>
      <sz val="10"/>
      <name val="Bliss 2 Medium"/>
      <family val="3"/>
    </font>
    <font>
      <sz val="18"/>
      <color indexed="9"/>
      <name val="Arial"/>
    </font>
    <font>
      <b/>
      <sz val="10"/>
      <name val="Arial"/>
      <family val="2"/>
    </font>
    <font>
      <sz val="10"/>
      <color indexed="9"/>
      <name val="Arial"/>
    </font>
    <font>
      <sz val="10"/>
      <color indexed="63"/>
      <name val="Arial"/>
    </font>
    <font>
      <sz val="10"/>
      <color indexed="18"/>
      <name val="Bliss 2 Regular"/>
      <family val="3"/>
    </font>
    <font>
      <sz val="8"/>
      <name val="Arial"/>
    </font>
    <font>
      <b/>
      <sz val="16"/>
      <color indexed="23"/>
      <name val="Arial"/>
      <family val="2"/>
    </font>
    <font>
      <b/>
      <sz val="16"/>
      <color indexed="18"/>
      <name val="Arial"/>
      <family val="2"/>
    </font>
    <font>
      <sz val="10"/>
      <color indexed="22"/>
      <name val="Arial"/>
    </font>
    <font>
      <sz val="8"/>
      <color indexed="18"/>
      <name val="Arial"/>
      <family val="2"/>
    </font>
    <font>
      <b/>
      <sz val="12"/>
      <color indexed="23"/>
      <name val="Arial"/>
      <family val="2"/>
    </font>
    <font>
      <b/>
      <sz val="10"/>
      <color indexed="18"/>
      <name val="Arial"/>
      <family val="2"/>
    </font>
    <font>
      <sz val="10"/>
      <color indexed="23"/>
      <name val="Arial"/>
    </font>
    <font>
      <b/>
      <sz val="10"/>
      <name val="Bliss 2 Medium"/>
    </font>
    <font>
      <i/>
      <sz val="8"/>
      <name val="Arial"/>
    </font>
    <font>
      <b/>
      <sz val="10"/>
      <color indexed="18"/>
      <name val="Bliss 2 Medium"/>
      <family val="3"/>
    </font>
    <font>
      <i/>
      <sz val="10"/>
      <color indexed="22"/>
      <name val="Arial"/>
    </font>
    <font>
      <sz val="14"/>
      <color indexed="9"/>
      <name val="Arial"/>
      <family val="2"/>
    </font>
    <font>
      <b/>
      <sz val="14"/>
      <color indexed="9"/>
      <name val="Bliss 2 Medium"/>
    </font>
    <font>
      <b/>
      <sz val="14"/>
      <color indexed="9"/>
      <name val="Arial"/>
      <family val="2"/>
    </font>
    <font>
      <sz val="8"/>
      <color indexed="63"/>
      <name val="Arial"/>
      <family val="2"/>
    </font>
    <font>
      <b/>
      <sz val="8"/>
      <color indexed="63"/>
      <name val="Arial"/>
      <family val="2"/>
    </font>
    <font>
      <b/>
      <sz val="10"/>
      <color indexed="63"/>
      <name val="Arial"/>
      <family val="2"/>
    </font>
    <font>
      <b/>
      <sz val="8"/>
      <color indexed="8"/>
      <name val="Tahoma"/>
      <family val="2"/>
    </font>
    <font>
      <sz val="8"/>
      <color indexed="8"/>
      <name val="Tahoma"/>
    </font>
  </fonts>
  <fills count="3">
    <fill>
      <patternFill patternType="none"/>
    </fill>
    <fill>
      <patternFill patternType="gray125"/>
    </fill>
    <fill>
      <patternFill patternType="solid">
        <fgColor indexed="63"/>
        <bgColor indexed="59"/>
      </patternFill>
    </fill>
  </fills>
  <borders count="12">
    <border>
      <left/>
      <right/>
      <top/>
      <bottom/>
      <diagonal/>
    </border>
    <border>
      <left style="medium">
        <color indexed="59"/>
      </left>
      <right style="medium">
        <color indexed="59"/>
      </right>
      <top style="medium">
        <color indexed="59"/>
      </top>
      <bottom style="medium">
        <color indexed="59"/>
      </bottom>
      <diagonal/>
    </border>
    <border>
      <left style="medium">
        <color indexed="9"/>
      </left>
      <right/>
      <top style="medium">
        <color indexed="9"/>
      </top>
      <bottom style="medium">
        <color indexed="9"/>
      </bottom>
      <diagonal/>
    </border>
    <border>
      <left/>
      <right/>
      <top style="medium">
        <color indexed="9"/>
      </top>
      <bottom style="medium">
        <color indexed="9"/>
      </bottom>
      <diagonal/>
    </border>
    <border>
      <left/>
      <right style="medium">
        <color indexed="9"/>
      </right>
      <top style="medium">
        <color indexed="9"/>
      </top>
      <bottom style="medium">
        <color indexed="9"/>
      </bottom>
      <diagonal/>
    </border>
    <border>
      <left style="medium">
        <color indexed="9"/>
      </left>
      <right style="medium">
        <color indexed="9"/>
      </right>
      <top style="medium">
        <color indexed="9"/>
      </top>
      <bottom style="medium">
        <color indexed="9"/>
      </bottom>
      <diagonal/>
    </border>
    <border>
      <left style="thin">
        <color indexed="22"/>
      </left>
      <right style="thin">
        <color indexed="22"/>
      </right>
      <top style="thin">
        <color indexed="22"/>
      </top>
      <bottom/>
      <diagonal/>
    </border>
    <border>
      <left style="thin">
        <color indexed="22"/>
      </left>
      <right style="thin">
        <color indexed="22"/>
      </right>
      <top/>
      <bottom/>
      <diagonal/>
    </border>
    <border>
      <left style="thin">
        <color indexed="22"/>
      </left>
      <right style="thin">
        <color indexed="22"/>
      </right>
      <top/>
      <bottom style="thin">
        <color indexed="22"/>
      </bottom>
      <diagonal/>
    </border>
    <border>
      <left style="thin">
        <color indexed="22"/>
      </left>
      <right/>
      <top/>
      <bottom/>
      <diagonal/>
    </border>
    <border>
      <left/>
      <right style="thin">
        <color indexed="22"/>
      </right>
      <top/>
      <bottom/>
      <diagonal/>
    </border>
    <border>
      <left style="thin">
        <color indexed="22"/>
      </left>
      <right style="thin">
        <color indexed="22"/>
      </right>
      <top style="thin">
        <color indexed="22"/>
      </top>
      <bottom style="thin">
        <color indexed="22"/>
      </bottom>
      <diagonal/>
    </border>
  </borders>
  <cellStyleXfs count="1">
    <xf numFmtId="0" fontId="0" fillId="0" borderId="0"/>
  </cellStyleXfs>
  <cellXfs count="118">
    <xf numFmtId="0" fontId="0" fillId="0" borderId="0" xfId="0"/>
    <xf numFmtId="0" fontId="1" fillId="0" borderId="0" xfId="0" applyFont="1" applyAlignment="1">
      <alignment horizontal="center"/>
    </xf>
    <xf numFmtId="0" fontId="0" fillId="0" borderId="0" xfId="0" applyProtection="1">
      <protection locked="0"/>
    </xf>
    <xf numFmtId="0" fontId="0" fillId="0" borderId="0" xfId="0" applyProtection="1"/>
    <xf numFmtId="0" fontId="0" fillId="0" borderId="0" xfId="0" applyAlignment="1" applyProtection="1">
      <alignment horizontal="right"/>
      <protection locked="0"/>
    </xf>
    <xf numFmtId="0" fontId="0" fillId="0" borderId="0" xfId="0" applyFill="1" applyProtection="1"/>
    <xf numFmtId="0" fontId="3" fillId="0" borderId="0" xfId="0" applyFont="1" applyFill="1" applyBorder="1" applyAlignment="1" applyProtection="1">
      <alignment horizontal="left" vertical="center" wrapText="1"/>
    </xf>
    <xf numFmtId="0" fontId="3" fillId="0" borderId="0" xfId="0" applyFont="1" applyFill="1" applyBorder="1" applyAlignment="1" applyProtection="1">
      <alignment horizontal="left" vertical="center"/>
    </xf>
    <xf numFmtId="0" fontId="0" fillId="0" borderId="0" xfId="0" applyFont="1" applyFill="1" applyBorder="1" applyAlignment="1" applyProtection="1"/>
    <xf numFmtId="0" fontId="4" fillId="0" borderId="0" xfId="0" applyFont="1" applyFill="1" applyBorder="1" applyProtection="1"/>
    <xf numFmtId="0" fontId="4" fillId="0" borderId="0" xfId="0" applyFont="1" applyFill="1" applyBorder="1" applyAlignment="1" applyProtection="1">
      <alignment horizontal="left"/>
    </xf>
    <xf numFmtId="0" fontId="0" fillId="0" borderId="0" xfId="0" applyFont="1"/>
    <xf numFmtId="0" fontId="5" fillId="0" borderId="0" xfId="0" applyFont="1"/>
    <xf numFmtId="0" fontId="6" fillId="0" borderId="0" xfId="0" applyFont="1" applyAlignment="1" applyProtection="1">
      <alignment horizontal="right"/>
    </xf>
    <xf numFmtId="0" fontId="0" fillId="0" borderId="0" xfId="0" applyFill="1" applyAlignment="1" applyProtection="1">
      <alignment horizontal="left"/>
    </xf>
    <xf numFmtId="0" fontId="7" fillId="0" borderId="0" xfId="0" applyFont="1" applyFill="1" applyBorder="1" applyAlignment="1" applyProtection="1">
      <alignment horizontal="left" vertical="top"/>
      <protection locked="0"/>
    </xf>
    <xf numFmtId="0" fontId="0" fillId="0" borderId="0" xfId="0" applyFill="1" applyBorder="1" applyAlignment="1" applyProtection="1">
      <alignment horizontal="right"/>
      <protection locked="0"/>
    </xf>
    <xf numFmtId="0" fontId="0" fillId="0" borderId="0" xfId="0" applyFill="1" applyBorder="1" applyProtection="1">
      <protection locked="0"/>
    </xf>
    <xf numFmtId="0" fontId="0" fillId="0" borderId="0" xfId="0" applyFill="1" applyBorder="1"/>
    <xf numFmtId="0" fontId="0" fillId="0" borderId="0" xfId="0" applyFont="1" applyFill="1" applyBorder="1" applyAlignment="1">
      <alignment horizontal="left" vertical="top" wrapText="1"/>
    </xf>
    <xf numFmtId="0" fontId="4" fillId="0" borderId="0" xfId="0" applyFont="1" applyFill="1" applyBorder="1" applyAlignment="1" applyProtection="1">
      <alignment horizontal="left" vertical="top" wrapText="1"/>
    </xf>
    <xf numFmtId="0" fontId="4" fillId="0" borderId="0" xfId="0" applyFont="1" applyFill="1" applyBorder="1" applyAlignment="1" applyProtection="1">
      <alignment horizontal="left" vertical="top"/>
    </xf>
    <xf numFmtId="0" fontId="6" fillId="0" borderId="0" xfId="0" applyFont="1" applyAlignment="1" applyProtection="1">
      <alignment horizontal="right" vertical="top"/>
    </xf>
    <xf numFmtId="0" fontId="8" fillId="0" borderId="0" xfId="0" applyFont="1" applyAlignment="1" applyProtection="1">
      <alignment horizontal="center" vertical="top"/>
    </xf>
    <xf numFmtId="0" fontId="0" fillId="0" borderId="0" xfId="0" applyAlignment="1" applyProtection="1">
      <alignment vertical="top"/>
      <protection locked="0"/>
    </xf>
    <xf numFmtId="0" fontId="8" fillId="0" borderId="0" xfId="0" applyFont="1" applyAlignment="1" applyProtection="1">
      <alignment horizontal="left" vertical="top"/>
    </xf>
    <xf numFmtId="0" fontId="9" fillId="0" borderId="0" xfId="0" applyFont="1" applyAlignment="1" applyProtection="1">
      <alignment vertical="top"/>
    </xf>
    <xf numFmtId="0" fontId="0" fillId="0" borderId="0" xfId="0" applyAlignment="1">
      <alignment vertical="top"/>
    </xf>
    <xf numFmtId="0" fontId="9" fillId="0" borderId="0" xfId="0" applyFont="1" applyAlignment="1" applyProtection="1">
      <alignment horizontal="center" vertical="top"/>
    </xf>
    <xf numFmtId="0" fontId="9" fillId="0" borderId="0" xfId="0" applyFont="1" applyAlignment="1" applyProtection="1">
      <alignment horizontal="left" vertical="top"/>
    </xf>
    <xf numFmtId="0" fontId="7" fillId="0" borderId="0" xfId="0" applyFont="1" applyAlignment="1">
      <alignment vertical="center" wrapText="1"/>
    </xf>
    <xf numFmtId="0" fontId="0" fillId="0" borderId="0" xfId="0" applyAlignment="1">
      <alignment vertical="center"/>
    </xf>
    <xf numFmtId="0" fontId="7" fillId="0" borderId="0" xfId="0" applyFont="1" applyAlignment="1" applyProtection="1">
      <alignment horizontal="center" vertical="center" wrapText="1"/>
    </xf>
    <xf numFmtId="0" fontId="0" fillId="0" borderId="0" xfId="0" applyAlignment="1" applyProtection="1">
      <alignment vertical="center"/>
      <protection locked="0"/>
    </xf>
    <xf numFmtId="0" fontId="7" fillId="0" borderId="0" xfId="0" applyFont="1" applyAlignment="1" applyProtection="1">
      <alignment vertical="center" wrapText="1"/>
      <protection locked="0"/>
    </xf>
    <xf numFmtId="0" fontId="11" fillId="0" borderId="0" xfId="0" applyFont="1" applyAlignment="1">
      <alignment vertical="center" wrapText="1"/>
    </xf>
    <xf numFmtId="0" fontId="11" fillId="0" borderId="0" xfId="0" applyFont="1" applyAlignment="1" applyProtection="1">
      <alignment horizontal="center" vertical="center" wrapText="1"/>
    </xf>
    <xf numFmtId="0" fontId="11" fillId="0" borderId="0" xfId="0" applyFont="1" applyAlignment="1" applyProtection="1">
      <alignment vertical="center" wrapText="1"/>
      <protection locked="0"/>
    </xf>
    <xf numFmtId="0" fontId="12" fillId="0" borderId="0" xfId="0" applyFont="1" applyProtection="1"/>
    <xf numFmtId="0" fontId="13" fillId="0" borderId="0" xfId="0" applyFont="1" applyProtection="1"/>
    <xf numFmtId="0" fontId="0" fillId="0" borderId="0" xfId="0" applyFont="1" applyFill="1" applyBorder="1" applyAlignment="1" applyProtection="1">
      <alignment horizontal="left" vertical="top"/>
    </xf>
    <xf numFmtId="0" fontId="14" fillId="0" borderId="0" xfId="0" applyFont="1" applyAlignment="1">
      <alignment horizontal="left" vertical="top"/>
    </xf>
    <xf numFmtId="0" fontId="0" fillId="0" borderId="0" xfId="0" applyFont="1" applyAlignment="1" applyProtection="1">
      <alignment vertical="top" wrapText="1"/>
    </xf>
    <xf numFmtId="0" fontId="15" fillId="0" borderId="1" xfId="0" applyFont="1" applyBorder="1" applyAlignment="1" applyProtection="1">
      <alignment horizontal="center" vertical="center"/>
      <protection locked="0"/>
    </xf>
    <xf numFmtId="0" fontId="16" fillId="0" borderId="1" xfId="0" applyFont="1" applyBorder="1" applyAlignment="1" applyProtection="1">
      <alignment horizontal="left" vertical="top" wrapText="1"/>
      <protection locked="0"/>
    </xf>
    <xf numFmtId="0" fontId="10" fillId="0" borderId="0" xfId="0" applyFont="1" applyAlignment="1" applyProtection="1">
      <alignment horizontal="right"/>
    </xf>
    <xf numFmtId="9" fontId="10" fillId="0" borderId="0" xfId="0" applyNumberFormat="1" applyFont="1" applyAlignment="1" applyProtection="1">
      <alignment horizontal="right"/>
    </xf>
    <xf numFmtId="0" fontId="10" fillId="0" borderId="0" xfId="0" applyFont="1" applyProtection="1"/>
    <xf numFmtId="0" fontId="10" fillId="0" borderId="0" xfId="0" applyFont="1" applyAlignment="1" applyProtection="1"/>
    <xf numFmtId="0" fontId="1" fillId="0" borderId="0" xfId="0" applyFont="1" applyBorder="1" applyAlignment="1" applyProtection="1">
      <alignment horizontal="center" vertical="center"/>
    </xf>
    <xf numFmtId="0" fontId="5" fillId="0" borderId="0" xfId="0" applyFont="1" applyFill="1" applyBorder="1" applyAlignment="1">
      <alignment horizontal="left" vertical="top" wrapText="1"/>
    </xf>
    <xf numFmtId="0" fontId="5" fillId="0" borderId="0" xfId="0" applyFont="1" applyFill="1" applyBorder="1" applyAlignment="1" applyProtection="1">
      <alignment vertical="top" wrapText="1"/>
      <protection locked="0"/>
    </xf>
    <xf numFmtId="0" fontId="5" fillId="0" borderId="0" xfId="0" applyFont="1" applyBorder="1"/>
    <xf numFmtId="0" fontId="0" fillId="0" borderId="0" xfId="0" applyFill="1" applyBorder="1" applyAlignment="1" applyProtection="1">
      <alignment vertical="top" wrapText="1"/>
      <protection locked="0"/>
    </xf>
    <xf numFmtId="0" fontId="10" fillId="0" borderId="0" xfId="0" applyFont="1" applyFill="1" applyBorder="1" applyAlignment="1" applyProtection="1">
      <alignment horizontal="right" wrapText="1"/>
    </xf>
    <xf numFmtId="9" fontId="10" fillId="0" borderId="0" xfId="0" applyNumberFormat="1" applyFont="1" applyFill="1" applyBorder="1" applyAlignment="1" applyProtection="1">
      <alignment horizontal="right" wrapText="1"/>
    </xf>
    <xf numFmtId="0" fontId="10" fillId="0" borderId="0" xfId="0" applyFont="1" applyFill="1" applyBorder="1" applyAlignment="1" applyProtection="1">
      <alignment wrapText="1"/>
    </xf>
    <xf numFmtId="0" fontId="0" fillId="0" borderId="0" xfId="0" applyFill="1" applyBorder="1" applyAlignment="1">
      <alignment horizontal="left" vertical="top" wrapText="1"/>
    </xf>
    <xf numFmtId="0" fontId="0" fillId="0" borderId="0" xfId="0" applyFill="1" applyBorder="1" applyAlignment="1" applyProtection="1">
      <alignment horizontal="left" vertical="top" wrapText="1"/>
    </xf>
    <xf numFmtId="0" fontId="0" fillId="0" borderId="0" xfId="0" applyBorder="1"/>
    <xf numFmtId="0" fontId="0" fillId="0" borderId="0" xfId="0" applyAlignment="1" applyProtection="1">
      <alignment vertical="center" wrapText="1"/>
    </xf>
    <xf numFmtId="0" fontId="13" fillId="0" borderId="0" xfId="0" applyFont="1" applyAlignment="1" applyProtection="1">
      <alignment vertical="center" wrapText="1"/>
    </xf>
    <xf numFmtId="0" fontId="10" fillId="0" borderId="0" xfId="0" applyFont="1" applyFill="1" applyBorder="1" applyAlignment="1" applyProtection="1">
      <alignment vertical="top" wrapText="1"/>
    </xf>
    <xf numFmtId="0" fontId="0" fillId="0" borderId="0" xfId="0" applyBorder="1" applyProtection="1"/>
    <xf numFmtId="0" fontId="1" fillId="0" borderId="0" xfId="0" applyFont="1" applyBorder="1" applyAlignment="1" applyProtection="1">
      <alignment horizontal="center" vertical="center"/>
      <protection locked="0"/>
    </xf>
    <xf numFmtId="0" fontId="0" fillId="0" borderId="0" xfId="0" applyBorder="1" applyProtection="1">
      <protection locked="0"/>
    </xf>
    <xf numFmtId="0" fontId="17" fillId="0" borderId="0" xfId="0" applyFont="1" applyAlignment="1" applyProtection="1">
      <alignment horizontal="center" vertical="center"/>
    </xf>
    <xf numFmtId="0" fontId="10" fillId="0" borderId="0" xfId="0" applyFont="1" applyFill="1" applyBorder="1" applyAlignment="1" applyProtection="1">
      <alignment horizontal="left" vertical="top" wrapText="1"/>
    </xf>
    <xf numFmtId="0" fontId="0" fillId="0" borderId="0" xfId="0" applyFill="1" applyBorder="1" applyAlignment="1" applyProtection="1">
      <alignment horizontal="left" vertical="top" wrapText="1"/>
      <protection locked="0"/>
    </xf>
    <xf numFmtId="0" fontId="1" fillId="0" borderId="0" xfId="0" applyFont="1" applyAlignment="1" applyProtection="1">
      <alignment horizontal="center" vertical="center"/>
    </xf>
    <xf numFmtId="0" fontId="13" fillId="0" borderId="0" xfId="0" applyFont="1" applyProtection="1">
      <protection locked="0"/>
    </xf>
    <xf numFmtId="0" fontId="0" fillId="0" borderId="0" xfId="0" applyAlignment="1" applyProtection="1">
      <alignment vertical="center"/>
    </xf>
    <xf numFmtId="0" fontId="0" fillId="0" borderId="0" xfId="0" applyAlignment="1" applyProtection="1">
      <alignment vertical="top"/>
    </xf>
    <xf numFmtId="0" fontId="10" fillId="0" borderId="0" xfId="0" applyFont="1" applyAlignment="1" applyProtection="1">
      <alignment horizontal="right" vertical="top"/>
    </xf>
    <xf numFmtId="9" fontId="10" fillId="0" borderId="0" xfId="0" applyNumberFormat="1" applyFont="1" applyAlignment="1" applyProtection="1">
      <alignment horizontal="right" vertical="top"/>
    </xf>
    <xf numFmtId="0" fontId="10" fillId="0" borderId="0" xfId="0" applyFont="1" applyAlignment="1" applyProtection="1">
      <alignment vertical="top"/>
    </xf>
    <xf numFmtId="0" fontId="1" fillId="0" borderId="0" xfId="0" applyFont="1" applyBorder="1" applyAlignment="1" applyProtection="1">
      <alignment horizontal="center" vertical="top"/>
    </xf>
    <xf numFmtId="0" fontId="0" fillId="0" borderId="0" xfId="0" applyAlignment="1" applyProtection="1">
      <alignment wrapText="1"/>
    </xf>
    <xf numFmtId="0" fontId="18" fillId="0" borderId="0" xfId="0" applyFont="1" applyAlignment="1" applyProtection="1">
      <alignment horizontal="right"/>
    </xf>
    <xf numFmtId="0" fontId="18" fillId="0" borderId="0" xfId="0" applyFont="1" applyProtection="1"/>
    <xf numFmtId="0" fontId="19" fillId="2" borderId="2" xfId="0" applyFont="1" applyFill="1" applyBorder="1" applyAlignment="1" applyProtection="1">
      <alignment horizontal="left" vertical="center" indent="1"/>
    </xf>
    <xf numFmtId="0" fontId="19" fillId="2" borderId="3" xfId="0" applyFont="1" applyFill="1" applyBorder="1" applyProtection="1"/>
    <xf numFmtId="0" fontId="19" fillId="2" borderId="4" xfId="0" applyFont="1" applyFill="1" applyBorder="1" applyProtection="1"/>
    <xf numFmtId="1" fontId="20" fillId="2" borderId="5" xfId="0" applyNumberFormat="1" applyFont="1" applyFill="1" applyBorder="1" applyAlignment="1" applyProtection="1">
      <alignment horizontal="center" vertical="center"/>
    </xf>
    <xf numFmtId="0" fontId="4" fillId="2" borderId="0" xfId="0" applyFont="1" applyFill="1" applyProtection="1">
      <protection locked="0"/>
    </xf>
    <xf numFmtId="0" fontId="19" fillId="2" borderId="2" xfId="0" applyNumberFormat="1" applyFont="1" applyFill="1" applyBorder="1" applyAlignment="1" applyProtection="1">
      <alignment horizontal="center" vertical="center"/>
    </xf>
    <xf numFmtId="0" fontId="21" fillId="2" borderId="2" xfId="0" applyFont="1" applyFill="1" applyBorder="1" applyAlignment="1" applyProtection="1">
      <alignment horizontal="left" vertical="center" indent="1"/>
    </xf>
    <xf numFmtId="0" fontId="4" fillId="0" borderId="0" xfId="0" applyFont="1" applyProtection="1"/>
    <xf numFmtId="0" fontId="0" fillId="0" borderId="0" xfId="0" applyAlignment="1" applyProtection="1">
      <alignment horizontal="right"/>
    </xf>
    <xf numFmtId="164" fontId="1" fillId="0" borderId="0" xfId="0" applyNumberFormat="1" applyFont="1" applyAlignment="1">
      <alignment horizontal="center"/>
    </xf>
    <xf numFmtId="0" fontId="0" fillId="0" borderId="0" xfId="0" applyAlignment="1"/>
    <xf numFmtId="0" fontId="23" fillId="0" borderId="9" xfId="0" applyFont="1" applyBorder="1" applyAlignment="1">
      <alignment horizontal="left"/>
    </xf>
    <xf numFmtId="0" fontId="24" fillId="0" borderId="0" xfId="0" applyFont="1" applyBorder="1" applyAlignment="1">
      <alignment horizontal="left"/>
    </xf>
    <xf numFmtId="0" fontId="24" fillId="0" borderId="10" xfId="0" applyFont="1" applyBorder="1" applyAlignment="1">
      <alignment horizontal="left"/>
    </xf>
    <xf numFmtId="0" fontId="0" fillId="0" borderId="0" xfId="0" applyAlignment="1">
      <alignment wrapText="1"/>
    </xf>
    <xf numFmtId="0" fontId="12" fillId="0" borderId="0" xfId="0" applyFont="1" applyAlignment="1" applyProtection="1">
      <alignment vertical="top"/>
    </xf>
    <xf numFmtId="0" fontId="14" fillId="0" borderId="11" xfId="0" applyFont="1" applyBorder="1" applyAlignment="1">
      <alignment horizontal="left" vertical="top"/>
    </xf>
    <xf numFmtId="0" fontId="3" fillId="0" borderId="11" xfId="0" applyFont="1" applyBorder="1" applyAlignment="1" applyProtection="1">
      <alignment vertical="top" wrapText="1"/>
    </xf>
    <xf numFmtId="0" fontId="15" fillId="0" borderId="11" xfId="0" applyFont="1" applyBorder="1" applyAlignment="1" applyProtection="1">
      <alignment horizontal="center" vertical="top"/>
      <protection locked="0"/>
    </xf>
    <xf numFmtId="0" fontId="3" fillId="0" borderId="11" xfId="0" applyFont="1" applyFill="1" applyBorder="1" applyAlignment="1" applyProtection="1">
      <alignment vertical="top" wrapText="1"/>
    </xf>
    <xf numFmtId="0" fontId="3" fillId="0" borderId="0" xfId="0" applyFont="1"/>
    <xf numFmtId="1" fontId="0" fillId="0" borderId="0" xfId="0" applyNumberFormat="1" applyFont="1" applyAlignment="1">
      <alignment horizontal="left"/>
    </xf>
    <xf numFmtId="9" fontId="0" fillId="0" borderId="0" xfId="0" applyNumberFormat="1" applyFont="1" applyAlignment="1">
      <alignment horizontal="left"/>
    </xf>
    <xf numFmtId="1" fontId="0" fillId="0" borderId="0" xfId="0" applyNumberFormat="1"/>
    <xf numFmtId="1" fontId="0" fillId="0" borderId="0" xfId="0" applyNumberFormat="1" applyAlignment="1">
      <alignment horizontal="left"/>
    </xf>
    <xf numFmtId="0" fontId="0" fillId="0" borderId="0" xfId="0" applyFont="1" applyAlignment="1">
      <alignment horizontal="left"/>
    </xf>
    <xf numFmtId="0" fontId="0" fillId="0" borderId="0" xfId="0" applyFont="1" applyAlignment="1">
      <alignment horizontal="center"/>
    </xf>
    <xf numFmtId="0" fontId="10" fillId="0" borderId="0" xfId="0" applyFont="1" applyBorder="1" applyAlignment="1" applyProtection="1">
      <alignment horizontal="right" vertical="top"/>
    </xf>
    <xf numFmtId="0" fontId="10" fillId="0" borderId="0" xfId="0" applyFont="1" applyBorder="1" applyAlignment="1" applyProtection="1">
      <alignment horizontal="right" vertical="top" wrapText="1"/>
    </xf>
    <xf numFmtId="0" fontId="22" fillId="0" borderId="8" xfId="0" applyFont="1" applyBorder="1" applyAlignment="1">
      <alignment wrapText="1"/>
    </xf>
    <xf numFmtId="0" fontId="2" fillId="2" borderId="0" xfId="0" applyFont="1" applyFill="1" applyBorder="1" applyAlignment="1" applyProtection="1"/>
    <xf numFmtId="0" fontId="8" fillId="0" borderId="0" xfId="0" applyFont="1" applyBorder="1" applyAlignment="1" applyProtection="1">
      <alignment vertical="top"/>
    </xf>
    <xf numFmtId="0" fontId="10" fillId="0" borderId="0" xfId="0" applyFont="1" applyBorder="1" applyAlignment="1" applyProtection="1">
      <alignment horizontal="right" vertical="top" wrapText="1"/>
    </xf>
    <xf numFmtId="0" fontId="10" fillId="0" borderId="0" xfId="0" applyFont="1" applyBorder="1" applyAlignment="1" applyProtection="1">
      <alignment horizontal="right" vertical="top"/>
    </xf>
    <xf numFmtId="0" fontId="22" fillId="0" borderId="6" xfId="0" applyFont="1" applyBorder="1" applyAlignment="1">
      <alignment wrapText="1"/>
    </xf>
    <xf numFmtId="0" fontId="22" fillId="0" borderId="7" xfId="0" applyFont="1" applyBorder="1" applyAlignment="1">
      <alignment wrapText="1"/>
    </xf>
    <xf numFmtId="0" fontId="22" fillId="0" borderId="7" xfId="0" applyFont="1" applyBorder="1" applyAlignment="1">
      <alignment horizontal="left" wrapText="1"/>
    </xf>
    <xf numFmtId="0" fontId="3" fillId="0" borderId="0" xfId="0" applyFont="1" applyBorder="1" applyAlignment="1"/>
  </cellXfs>
  <cellStyles count="1">
    <cellStyle name="Normal" xfId="0" builtinId="0"/>
  </cellStyles>
  <dxfs count="2">
    <dxf>
      <fill>
        <patternFill patternType="solid">
          <fgColor indexed="9"/>
          <bgColor indexed="26"/>
        </patternFill>
      </fill>
    </dxf>
    <dxf>
      <fill>
        <patternFill patternType="solid">
          <fgColor indexed="9"/>
          <bgColor indexed="26"/>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4C4C4C"/>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28575</xdr:colOff>
      <xdr:row>4</xdr:row>
      <xdr:rowOff>76200</xdr:rowOff>
    </xdr:from>
    <xdr:to>
      <xdr:col>0</xdr:col>
      <xdr:colOff>238125</xdr:colOff>
      <xdr:row>4</xdr:row>
      <xdr:rowOff>304800</xdr:rowOff>
    </xdr:to>
    <xdr:pic>
      <xdr:nvPicPr>
        <xdr:cNvPr id="1070" name="Picture 102">
          <a:extLst>
            <a:ext uri="{FF2B5EF4-FFF2-40B4-BE49-F238E27FC236}">
              <a16:creationId xmlns:a16="http://schemas.microsoft.com/office/drawing/2014/main" id="{3E83180C-6BB5-4F2E-AEB6-8C7AF32531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575" y="904875"/>
          <a:ext cx="209550" cy="2286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cap="flat">
              <a:solidFill>
                <a:srgbClr val="3465A4"/>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126"/>
  <sheetViews>
    <sheetView tabSelected="1" topLeftCell="A29" workbookViewId="0" xr3:uid="{AEA406A1-0E4B-5B11-9CD5-51D6E497D94C}">
      <selection activeCell="A4" sqref="A4"/>
    </sheetView>
  </sheetViews>
  <sheetFormatPr defaultColWidth="8.85546875" defaultRowHeight="13.5"/>
  <cols>
    <col min="1" max="1" width="4.42578125" customWidth="1"/>
    <col min="2" max="2" width="60.28515625" customWidth="1"/>
    <col min="3" max="3" width="4.42578125" customWidth="1"/>
    <col min="4" max="4" width="13.85546875" style="1" customWidth="1"/>
    <col min="5" max="5" width="11.42578125" style="2" hidden="1" customWidth="1"/>
    <col min="6" max="6" width="6.7109375" style="2" hidden="1" customWidth="1"/>
    <col min="7" max="7" width="4.42578125" style="2" hidden="1" customWidth="1"/>
    <col min="8" max="8" width="4.140625" style="2" customWidth="1"/>
    <col min="9" max="9" width="51.28515625" style="2" customWidth="1"/>
    <col min="10" max="10" width="2.140625" style="3" customWidth="1"/>
    <col min="11" max="12" width="12.140625" style="4" customWidth="1"/>
    <col min="13" max="13" width="9.140625" style="2" customWidth="1"/>
  </cols>
  <sheetData>
    <row r="1" spans="1:22" ht="23.25">
      <c r="A1" s="110" t="s">
        <v>0</v>
      </c>
      <c r="B1" s="110"/>
      <c r="C1" s="110"/>
      <c r="D1" s="110"/>
      <c r="E1" s="110"/>
      <c r="F1" s="110"/>
      <c r="G1" s="110"/>
      <c r="H1" s="110"/>
      <c r="I1" s="110"/>
      <c r="J1" s="5"/>
      <c r="K1" s="6"/>
      <c r="L1" s="7"/>
      <c r="M1" s="7"/>
      <c r="N1" s="7"/>
      <c r="O1" s="7"/>
      <c r="P1" s="8"/>
      <c r="Q1" s="9" t="s">
        <v>1</v>
      </c>
      <c r="R1" s="10">
        <v>0</v>
      </c>
      <c r="S1" s="11"/>
      <c r="T1" s="11"/>
      <c r="U1" s="11"/>
      <c r="V1" s="12"/>
    </row>
    <row r="2" spans="1:22" ht="9.6" customHeight="1">
      <c r="B2" s="3"/>
      <c r="C2" s="13"/>
      <c r="D2" s="13"/>
      <c r="J2" s="14"/>
      <c r="K2" s="15"/>
      <c r="L2" s="16"/>
      <c r="M2" s="17"/>
      <c r="N2" s="18"/>
      <c r="O2" s="18"/>
      <c r="P2" s="19"/>
      <c r="Q2" s="20" t="s">
        <v>2</v>
      </c>
      <c r="R2" s="21">
        <v>1</v>
      </c>
      <c r="S2" s="11"/>
      <c r="T2" s="11"/>
      <c r="U2" s="11"/>
      <c r="V2" s="12"/>
    </row>
    <row r="3" spans="1:22" ht="24.6" customHeight="1">
      <c r="A3" s="111" t="s">
        <v>3</v>
      </c>
      <c r="B3" s="111"/>
      <c r="C3" s="22"/>
      <c r="D3" s="23" t="s">
        <v>4</v>
      </c>
      <c r="E3" s="24"/>
      <c r="F3" s="24"/>
      <c r="G3" s="24"/>
      <c r="H3" s="24"/>
      <c r="I3" s="25" t="s">
        <v>5</v>
      </c>
      <c r="P3" s="19"/>
      <c r="Q3" s="20" t="s">
        <v>6</v>
      </c>
      <c r="R3" s="21">
        <v>2</v>
      </c>
      <c r="S3" s="11"/>
      <c r="T3" s="11"/>
      <c r="U3" s="11"/>
      <c r="V3" s="12"/>
    </row>
    <row r="4" spans="1:22" ht="9.6" customHeight="1">
      <c r="A4" s="26"/>
      <c r="B4" s="27"/>
      <c r="C4" s="22"/>
      <c r="D4" s="28"/>
      <c r="E4" s="24"/>
      <c r="F4" s="24"/>
      <c r="G4" s="24"/>
      <c r="H4" s="24"/>
      <c r="I4" s="29"/>
      <c r="P4" s="19"/>
      <c r="Q4" s="20" t="s">
        <v>7</v>
      </c>
      <c r="R4" s="21">
        <v>3</v>
      </c>
      <c r="S4" s="11"/>
      <c r="T4" s="11"/>
      <c r="U4" s="11"/>
      <c r="V4" s="12"/>
    </row>
    <row r="5" spans="1:22" ht="36.75" customHeight="1">
      <c r="B5" s="30" t="s">
        <v>8</v>
      </c>
      <c r="C5" s="31"/>
      <c r="D5" s="32" t="s">
        <v>9</v>
      </c>
      <c r="E5" s="33"/>
      <c r="F5" s="33"/>
      <c r="G5" s="33"/>
      <c r="H5" s="33"/>
      <c r="I5" s="34" t="s">
        <v>10</v>
      </c>
      <c r="K5" s="108"/>
      <c r="L5" s="108"/>
      <c r="M5" s="108"/>
      <c r="N5" s="107"/>
      <c r="O5" s="107"/>
      <c r="P5" s="19"/>
      <c r="Q5" s="20" t="s">
        <v>11</v>
      </c>
      <c r="R5" s="21">
        <v>4</v>
      </c>
      <c r="S5" s="11"/>
      <c r="T5" s="11"/>
      <c r="U5" s="11"/>
      <c r="V5" s="12"/>
    </row>
    <row r="6" spans="1:22" ht="9.6" customHeight="1">
      <c r="B6" s="35"/>
      <c r="C6" s="31"/>
      <c r="D6" s="36"/>
      <c r="E6" s="33"/>
      <c r="F6" s="33"/>
      <c r="G6" s="33"/>
      <c r="H6" s="33"/>
      <c r="I6" s="37"/>
      <c r="K6" s="108"/>
      <c r="L6" s="108"/>
      <c r="M6" s="108"/>
      <c r="N6" s="107"/>
      <c r="O6" s="107"/>
      <c r="P6" s="19"/>
      <c r="Q6" s="20" t="s">
        <v>12</v>
      </c>
      <c r="R6" s="21">
        <v>5</v>
      </c>
      <c r="S6" s="11"/>
      <c r="T6" s="11"/>
      <c r="U6" s="11"/>
      <c r="V6" s="12"/>
    </row>
    <row r="7" spans="1:22" ht="18" customHeight="1">
      <c r="A7" s="38" t="s">
        <v>13</v>
      </c>
      <c r="C7" s="3"/>
      <c r="K7" s="112" t="s">
        <v>14</v>
      </c>
      <c r="L7" s="112" t="s">
        <v>15</v>
      </c>
      <c r="M7" s="112" t="s">
        <v>16</v>
      </c>
      <c r="N7" s="113" t="s">
        <v>4</v>
      </c>
      <c r="O7" s="113" t="s">
        <v>17</v>
      </c>
      <c r="P7" s="19"/>
      <c r="Q7" s="20" t="s">
        <v>18</v>
      </c>
      <c r="R7" s="21">
        <v>0</v>
      </c>
      <c r="S7" s="11"/>
      <c r="T7" s="11"/>
      <c r="U7" s="11"/>
      <c r="V7" s="12"/>
    </row>
    <row r="8" spans="1:22" ht="14.25" customHeight="1">
      <c r="B8" s="39"/>
      <c r="C8" s="3"/>
      <c r="K8" s="112"/>
      <c r="L8" s="112"/>
      <c r="M8" s="112"/>
      <c r="N8" s="112"/>
      <c r="O8" s="112"/>
      <c r="P8" s="19"/>
      <c r="Q8" s="11"/>
      <c r="R8" s="40"/>
      <c r="S8" s="11"/>
      <c r="T8" s="11"/>
      <c r="U8" s="11"/>
      <c r="V8" s="12"/>
    </row>
    <row r="9" spans="1:22" ht="39.75" customHeight="1">
      <c r="A9" s="41">
        <v>1</v>
      </c>
      <c r="B9" s="42" t="s">
        <v>19</v>
      </c>
      <c r="C9" s="3"/>
      <c r="D9" s="43" t="s">
        <v>11</v>
      </c>
      <c r="F9" s="2" t="e">
        <f>#REF!*#REF!</f>
        <v>#REF!</v>
      </c>
      <c r="G9" s="2" t="e">
        <f>IF(#REF!&gt;=0,10*#REF!,0)</f>
        <v>#REF!</v>
      </c>
      <c r="I9" s="44" t="s">
        <v>20</v>
      </c>
      <c r="K9" s="45">
        <v>5</v>
      </c>
      <c r="L9" s="46">
        <f>K9/K117</f>
        <v>1</v>
      </c>
      <c r="M9" s="47">
        <f>VLOOKUP(D9,Q1:R9,2,FALSE)</f>
        <v>4</v>
      </c>
      <c r="N9" s="47">
        <f>M9*L9</f>
        <v>4</v>
      </c>
      <c r="O9" s="48">
        <f>IF(M9=0,0,L9*MAX(R2:R8))</f>
        <v>5</v>
      </c>
      <c r="P9" s="19"/>
      <c r="Q9" s="11"/>
      <c r="R9" s="40"/>
      <c r="S9" s="11"/>
      <c r="T9" s="11"/>
      <c r="U9" s="11"/>
      <c r="V9" s="12"/>
    </row>
    <row r="10" spans="1:22" ht="12.2" customHeight="1">
      <c r="A10" s="41"/>
      <c r="B10" s="42"/>
      <c r="C10" s="3"/>
      <c r="D10" s="49"/>
      <c r="K10" s="45"/>
      <c r="L10" s="46"/>
      <c r="M10" s="47"/>
      <c r="N10" s="47"/>
      <c r="O10" s="48"/>
      <c r="P10" s="50"/>
      <c r="Q10" s="11"/>
      <c r="R10" s="11"/>
      <c r="S10" s="11"/>
      <c r="T10" s="11"/>
      <c r="U10" s="11"/>
      <c r="V10" s="12"/>
    </row>
    <row r="11" spans="1:22" ht="39.75" customHeight="1">
      <c r="A11" s="41">
        <f>A9+1</f>
        <v>2</v>
      </c>
      <c r="B11" s="42" t="s">
        <v>21</v>
      </c>
      <c r="C11" s="3"/>
      <c r="D11" s="43" t="s">
        <v>7</v>
      </c>
      <c r="F11" s="2" t="e">
        <f>#REF!*#REF!</f>
        <v>#REF!</v>
      </c>
      <c r="G11" s="2" t="e">
        <f>IF(#REF!&gt;=0,10*#REF!,0)</f>
        <v>#REF!</v>
      </c>
      <c r="I11" s="44" t="s">
        <v>22</v>
      </c>
      <c r="K11" s="45">
        <v>5</v>
      </c>
      <c r="L11" s="46">
        <f>K11/K117</f>
        <v>1</v>
      </c>
      <c r="M11" s="47">
        <f>VLOOKUP(D11,Q1:R9,2,FALSE)</f>
        <v>3</v>
      </c>
      <c r="N11" s="47">
        <f>M11*L11</f>
        <v>3</v>
      </c>
      <c r="O11" s="48">
        <f>IF(M11=0,0,L11*MAX(R2:R8))</f>
        <v>5</v>
      </c>
      <c r="P11" s="50"/>
      <c r="S11" s="12"/>
      <c r="T11" s="12"/>
      <c r="U11" s="12"/>
      <c r="V11" s="12"/>
    </row>
    <row r="12" spans="1:22" ht="12.2" customHeight="1">
      <c r="A12" s="41"/>
      <c r="B12" s="42"/>
      <c r="C12" s="3"/>
      <c r="D12" s="49"/>
      <c r="K12" s="45"/>
      <c r="L12" s="46"/>
      <c r="M12" s="47"/>
      <c r="N12" s="47"/>
      <c r="O12" s="48"/>
      <c r="P12" s="12"/>
      <c r="Q12" s="12"/>
      <c r="R12" s="12"/>
      <c r="S12" s="51"/>
      <c r="T12" s="52"/>
      <c r="U12" s="12"/>
      <c r="V12" s="12"/>
    </row>
    <row r="13" spans="1:22" ht="39.75" customHeight="1">
      <c r="A13" s="41">
        <f>A11+1</f>
        <v>3</v>
      </c>
      <c r="B13" s="42" t="s">
        <v>23</v>
      </c>
      <c r="C13" s="3"/>
      <c r="D13" s="43" t="s">
        <v>2</v>
      </c>
      <c r="F13" s="2" t="e">
        <f>#REF!*#REF!</f>
        <v>#REF!</v>
      </c>
      <c r="G13" s="2" t="e">
        <f>IF(#REF!&gt;=0,10*#REF!,0)</f>
        <v>#REF!</v>
      </c>
      <c r="I13" s="44" t="s">
        <v>24</v>
      </c>
      <c r="K13" s="45">
        <v>4</v>
      </c>
      <c r="L13" s="46">
        <f>K13/K117</f>
        <v>0.8</v>
      </c>
      <c r="M13" s="47">
        <f>VLOOKUP(D13,Q1:R9,2,FALSE)</f>
        <v>1</v>
      </c>
      <c r="N13" s="47">
        <f>M13*L13</f>
        <v>0.8</v>
      </c>
      <c r="O13" s="48">
        <f>IF(M13=0,0,L13*MAX(R2:R8))</f>
        <v>4</v>
      </c>
      <c r="P13" s="12"/>
      <c r="Q13" s="12"/>
      <c r="R13" s="12"/>
      <c r="S13" s="51"/>
      <c r="T13" s="52"/>
      <c r="U13" s="12"/>
      <c r="V13" s="12"/>
    </row>
    <row r="14" spans="1:22" ht="12.2" customHeight="1">
      <c r="A14" s="41"/>
      <c r="B14" s="42"/>
      <c r="C14" s="3"/>
      <c r="D14" s="49"/>
      <c r="K14" s="45"/>
      <c r="L14" s="46"/>
      <c r="M14" s="47"/>
      <c r="N14" s="47"/>
      <c r="O14" s="48"/>
      <c r="S14" s="53"/>
    </row>
    <row r="15" spans="1:22" ht="39.75" customHeight="1">
      <c r="A15" s="41">
        <f>A13+1</f>
        <v>4</v>
      </c>
      <c r="B15" s="42" t="s">
        <v>25</v>
      </c>
      <c r="C15" s="3"/>
      <c r="D15" s="43" t="s">
        <v>2</v>
      </c>
      <c r="F15" s="2" t="e">
        <f>#REF!*#REF!</f>
        <v>#REF!</v>
      </c>
      <c r="G15" s="2" t="e">
        <f>IF(#REF!&gt;=0,10*#REF!,0)</f>
        <v>#REF!</v>
      </c>
      <c r="I15" s="44" t="s">
        <v>26</v>
      </c>
      <c r="K15" s="54">
        <v>3</v>
      </c>
      <c r="L15" s="55">
        <f>K15/K117</f>
        <v>0.6</v>
      </c>
      <c r="M15" s="47">
        <f>VLOOKUP(D15,Q1:R9,2,FALSE)</f>
        <v>1</v>
      </c>
      <c r="N15" s="47">
        <f>M15*L15</f>
        <v>0.6</v>
      </c>
      <c r="O15" s="56">
        <f>IF(M15=0,0,L15*MAX(R2:R8))</f>
        <v>3</v>
      </c>
      <c r="P15" s="57"/>
      <c r="S15" s="58"/>
      <c r="T15" s="59"/>
    </row>
    <row r="16" spans="1:22" ht="12.2" customHeight="1">
      <c r="A16" s="41"/>
      <c r="B16" s="42"/>
      <c r="C16" s="3"/>
      <c r="D16" s="49"/>
      <c r="K16" s="45"/>
      <c r="L16" s="46"/>
      <c r="M16" s="47"/>
      <c r="N16" s="47"/>
      <c r="O16" s="48"/>
      <c r="S16" s="53"/>
      <c r="T16" s="59"/>
    </row>
    <row r="17" spans="1:20" ht="39.75" customHeight="1">
      <c r="A17" s="41">
        <f>A15+1</f>
        <v>5</v>
      </c>
      <c r="B17" s="42" t="s">
        <v>27</v>
      </c>
      <c r="C17" s="3"/>
      <c r="D17" s="43" t="s">
        <v>6</v>
      </c>
      <c r="F17" s="2" t="e">
        <f>#REF!*#REF!</f>
        <v>#REF!</v>
      </c>
      <c r="G17" s="2" t="e">
        <f>IF(#REF!&gt;=0,10*#REF!,0)</f>
        <v>#REF!</v>
      </c>
      <c r="I17" s="44" t="s">
        <v>28</v>
      </c>
      <c r="K17" s="45">
        <v>3</v>
      </c>
      <c r="L17" s="46">
        <f>K17/K117</f>
        <v>0.6</v>
      </c>
      <c r="M17" s="47">
        <f>VLOOKUP(D17,Q1:R9,2,FALSE)</f>
        <v>2</v>
      </c>
      <c r="N17" s="47">
        <f>M17*L17</f>
        <v>1.2</v>
      </c>
      <c r="O17" s="48">
        <f>IF(M17=0,0,L17*MAX(R2:R8))</f>
        <v>3</v>
      </c>
      <c r="S17" s="53"/>
      <c r="T17" s="59"/>
    </row>
    <row r="18" spans="1:20" ht="12.2" customHeight="1">
      <c r="B18" s="60"/>
      <c r="C18" s="3"/>
      <c r="D18" s="49"/>
      <c r="K18" s="45"/>
      <c r="L18" s="46"/>
      <c r="M18" s="47"/>
      <c r="N18" s="47"/>
      <c r="O18" s="48"/>
      <c r="S18" s="53"/>
      <c r="T18" s="59"/>
    </row>
    <row r="19" spans="1:20" ht="15.75">
      <c r="A19" s="38" t="s">
        <v>29</v>
      </c>
      <c r="C19" s="39"/>
      <c r="D19" s="49"/>
      <c r="K19" s="45"/>
      <c r="L19" s="46"/>
      <c r="M19" s="47"/>
      <c r="N19" s="47"/>
      <c r="O19" s="48"/>
    </row>
    <row r="20" spans="1:20">
      <c r="B20" s="61"/>
      <c r="C20" s="39"/>
      <c r="D20" s="49"/>
      <c r="K20" s="45"/>
      <c r="L20" s="46"/>
      <c r="M20" s="47"/>
      <c r="N20" s="47"/>
      <c r="O20" s="48"/>
    </row>
    <row r="21" spans="1:20" ht="39.75" customHeight="1">
      <c r="A21" s="41">
        <f>A17+1</f>
        <v>6</v>
      </c>
      <c r="B21" s="42" t="s">
        <v>30</v>
      </c>
      <c r="C21" s="3"/>
      <c r="D21" s="43" t="s">
        <v>6</v>
      </c>
      <c r="F21" s="2" t="e">
        <f>#REF!*#REF!</f>
        <v>#REF!</v>
      </c>
      <c r="G21" s="2" t="e">
        <f>IF(#REF!&gt;=0,10*#REF!,0)</f>
        <v>#REF!</v>
      </c>
      <c r="I21" s="44" t="s">
        <v>31</v>
      </c>
      <c r="K21" s="45">
        <v>3</v>
      </c>
      <c r="L21" s="46">
        <f>K21/K117</f>
        <v>0.6</v>
      </c>
      <c r="M21" s="47">
        <f>VLOOKUP(D21,Q1:R9,2,FALSE)</f>
        <v>2</v>
      </c>
      <c r="N21" s="47">
        <f>M21*L21</f>
        <v>1.2</v>
      </c>
      <c r="O21" s="48">
        <f>IF(M21=0,0,L21*MAX(R2:R8))</f>
        <v>3</v>
      </c>
    </row>
    <row r="22" spans="1:20" ht="12.2" customHeight="1">
      <c r="A22" s="41"/>
      <c r="B22" s="42"/>
      <c r="C22" s="3"/>
      <c r="D22" s="49"/>
      <c r="K22" s="54"/>
      <c r="L22" s="55"/>
      <c r="M22" s="47"/>
      <c r="N22" s="62"/>
      <c r="O22" s="62"/>
      <c r="P22" s="53"/>
      <c r="Q22" s="53"/>
      <c r="R22" s="53"/>
    </row>
    <row r="23" spans="1:20" ht="39.75" customHeight="1">
      <c r="A23" s="41">
        <f>A21+1</f>
        <v>7</v>
      </c>
      <c r="B23" s="42" t="s">
        <v>32</v>
      </c>
      <c r="C23" s="3"/>
      <c r="D23" s="43" t="s">
        <v>2</v>
      </c>
      <c r="F23" s="2" t="e">
        <f>#REF!*#REF!</f>
        <v>#REF!</v>
      </c>
      <c r="G23" s="2" t="e">
        <f>IF(#REF!&gt;=0,10*#REF!,0)</f>
        <v>#REF!</v>
      </c>
      <c r="I23" s="44" t="s">
        <v>33</v>
      </c>
      <c r="K23" s="45">
        <v>4</v>
      </c>
      <c r="L23" s="46">
        <f>K23/K117</f>
        <v>0.8</v>
      </c>
      <c r="M23" s="47">
        <f>VLOOKUP(D23,Q1:R9,2,FALSE)</f>
        <v>1</v>
      </c>
      <c r="N23" s="47">
        <f>M23*L23</f>
        <v>0.8</v>
      </c>
      <c r="O23" s="48">
        <f>IF(M23=0,0,L23*MAX(R2:R8))</f>
        <v>4</v>
      </c>
      <c r="Q23" s="53"/>
      <c r="R23" s="53"/>
    </row>
    <row r="24" spans="1:20" ht="12.2" customHeight="1">
      <c r="A24" s="41"/>
      <c r="B24" s="42"/>
      <c r="C24" s="63"/>
      <c r="D24" s="64"/>
      <c r="E24" s="65"/>
      <c r="F24" s="65"/>
      <c r="G24" s="65"/>
      <c r="H24" s="65"/>
      <c r="I24" s="65"/>
      <c r="J24" s="63"/>
      <c r="K24" s="45"/>
      <c r="L24" s="46"/>
      <c r="M24" s="47"/>
      <c r="N24" s="47"/>
      <c r="O24" s="48"/>
      <c r="Q24" s="53"/>
      <c r="R24" s="53"/>
    </row>
    <row r="25" spans="1:20" ht="39.75" customHeight="1">
      <c r="A25" s="41">
        <f>A23+1</f>
        <v>8</v>
      </c>
      <c r="B25" s="42" t="s">
        <v>34</v>
      </c>
      <c r="C25" s="3"/>
      <c r="D25" s="43" t="s">
        <v>6</v>
      </c>
      <c r="I25" s="44" t="s">
        <v>35</v>
      </c>
      <c r="K25" s="45">
        <v>3</v>
      </c>
      <c r="L25" s="46">
        <f>K25/K117</f>
        <v>0.6</v>
      </c>
      <c r="M25" s="47">
        <f>VLOOKUP(D25,Q1:R9,2,FALSE)</f>
        <v>2</v>
      </c>
      <c r="N25" s="47">
        <f>M25*L25</f>
        <v>1.2</v>
      </c>
      <c r="O25" s="48">
        <f>IF(M25=0,0,L25*MAX(R2:R8))</f>
        <v>3</v>
      </c>
      <c r="Q25" s="53"/>
      <c r="R25" s="53"/>
    </row>
    <row r="26" spans="1:20" ht="12.2" customHeight="1">
      <c r="B26" s="60"/>
      <c r="C26" s="3"/>
      <c r="D26" s="49"/>
      <c r="K26" s="45"/>
      <c r="L26" s="46"/>
      <c r="M26" s="47"/>
      <c r="N26" s="47"/>
      <c r="O26" s="48"/>
      <c r="Q26" s="53"/>
      <c r="R26" s="53"/>
      <c r="S26" s="53"/>
    </row>
    <row r="27" spans="1:20" ht="15.75">
      <c r="A27" s="38" t="s">
        <v>36</v>
      </c>
      <c r="C27" s="39"/>
      <c r="D27" s="66"/>
      <c r="K27" s="45"/>
      <c r="L27" s="46"/>
      <c r="M27" s="47"/>
      <c r="N27" s="47"/>
      <c r="O27" s="48"/>
      <c r="Q27" s="53"/>
      <c r="R27" s="53"/>
      <c r="S27" s="53"/>
    </row>
    <row r="28" spans="1:20">
      <c r="B28" s="61"/>
      <c r="C28" s="39"/>
      <c r="D28" s="66"/>
      <c r="K28" s="45"/>
      <c r="L28" s="46"/>
      <c r="M28" s="47"/>
      <c r="N28" s="47"/>
      <c r="O28" s="48"/>
      <c r="Q28" s="53"/>
      <c r="R28" s="53"/>
      <c r="S28" s="53"/>
    </row>
    <row r="29" spans="1:20" ht="39.75" customHeight="1">
      <c r="A29" s="41">
        <f>A25+1</f>
        <v>9</v>
      </c>
      <c r="B29" s="42" t="s">
        <v>37</v>
      </c>
      <c r="C29" s="3"/>
      <c r="D29" s="43" t="s">
        <v>12</v>
      </c>
      <c r="F29" s="2" t="e">
        <f>#REF!*#REF!</f>
        <v>#REF!</v>
      </c>
      <c r="G29" s="2" t="e">
        <f>IF(#REF!&gt;=0,10*#REF!,0)</f>
        <v>#REF!</v>
      </c>
      <c r="I29" s="44" t="s">
        <v>38</v>
      </c>
      <c r="K29" s="45">
        <v>2</v>
      </c>
      <c r="L29" s="46">
        <f>K29/K117</f>
        <v>0.4</v>
      </c>
      <c r="M29" s="47">
        <f>VLOOKUP(D29,Q1:R9,2,FALSE)</f>
        <v>5</v>
      </c>
      <c r="N29" s="47">
        <f>M29*L29</f>
        <v>2</v>
      </c>
      <c r="O29" s="48">
        <f>IF(M29=0,0,L29*MAX(R2:R8))</f>
        <v>2</v>
      </c>
      <c r="Q29" s="53"/>
      <c r="R29" s="53"/>
      <c r="S29" s="53"/>
    </row>
    <row r="30" spans="1:20" ht="12.2" customHeight="1">
      <c r="A30" s="41"/>
      <c r="B30" s="42"/>
      <c r="C30" s="3"/>
      <c r="D30" s="49"/>
      <c r="K30" s="54"/>
      <c r="L30" s="55"/>
      <c r="M30" s="47"/>
      <c r="N30" s="67"/>
      <c r="O30" s="62"/>
      <c r="P30" s="68"/>
      <c r="Q30" s="68"/>
      <c r="R30" s="68"/>
      <c r="S30" s="68"/>
    </row>
    <row r="31" spans="1:20" ht="39.75" customHeight="1">
      <c r="A31" s="41">
        <f>A29+1</f>
        <v>10</v>
      </c>
      <c r="B31" s="42" t="s">
        <v>39</v>
      </c>
      <c r="C31" s="3"/>
      <c r="D31" s="43" t="s">
        <v>2</v>
      </c>
      <c r="F31" s="2" t="e">
        <f>#REF!*#REF!</f>
        <v>#REF!</v>
      </c>
      <c r="G31" s="2" t="e">
        <f>IF(#REF!&gt;=0,10*#REF!,0)</f>
        <v>#REF!</v>
      </c>
      <c r="I31" s="44" t="s">
        <v>40</v>
      </c>
      <c r="K31" s="45">
        <v>4</v>
      </c>
      <c r="L31" s="46">
        <f>K31/K117</f>
        <v>0.8</v>
      </c>
      <c r="M31" s="47">
        <f>VLOOKUP(D31,Q1:R9,2,FALSE)</f>
        <v>1</v>
      </c>
      <c r="N31" s="47">
        <f>M31*L31</f>
        <v>0.8</v>
      </c>
      <c r="O31" s="48">
        <f>IF(M31=0,0,L31*MAX(R2:R8))</f>
        <v>4</v>
      </c>
    </row>
    <row r="32" spans="1:20" ht="12.2" customHeight="1">
      <c r="A32" s="41"/>
      <c r="B32" s="42"/>
      <c r="C32" s="3"/>
      <c r="D32" s="64"/>
      <c r="K32" s="45"/>
      <c r="L32" s="46"/>
      <c r="M32" s="47"/>
      <c r="N32" s="47"/>
      <c r="O32" s="48"/>
    </row>
    <row r="33" spans="1:19" ht="39.75" customHeight="1">
      <c r="A33" s="41">
        <f>A31+1</f>
        <v>11</v>
      </c>
      <c r="B33" s="42" t="s">
        <v>41</v>
      </c>
      <c r="C33" s="3"/>
      <c r="D33" s="43" t="s">
        <v>6</v>
      </c>
      <c r="I33" s="44" t="s">
        <v>42</v>
      </c>
      <c r="K33" s="45">
        <v>3</v>
      </c>
      <c r="L33" s="46">
        <f>K33/K117</f>
        <v>0.6</v>
      </c>
      <c r="M33" s="47">
        <f>VLOOKUP(D33,Q1:R9,2,FALSE)</f>
        <v>2</v>
      </c>
      <c r="N33" s="47">
        <f>M33*L33</f>
        <v>1.2</v>
      </c>
      <c r="O33" s="48">
        <f>IF(M33=0,0,L33*MAX(R2:R8))</f>
        <v>3</v>
      </c>
    </row>
    <row r="34" spans="1:19" ht="12.2" customHeight="1">
      <c r="A34" s="41"/>
      <c r="B34" s="42"/>
      <c r="C34" s="3"/>
      <c r="D34" s="49"/>
      <c r="K34" s="45"/>
      <c r="L34" s="46"/>
      <c r="M34" s="47"/>
      <c r="N34" s="47"/>
      <c r="O34" s="48"/>
    </row>
    <row r="35" spans="1:19" ht="39.75" customHeight="1">
      <c r="A35" s="41">
        <f>A33+1</f>
        <v>12</v>
      </c>
      <c r="B35" s="42" t="s">
        <v>43</v>
      </c>
      <c r="C35" s="3"/>
      <c r="D35" s="43" t="s">
        <v>6</v>
      </c>
      <c r="F35" s="2" t="e">
        <f>#REF!*#REF!</f>
        <v>#REF!</v>
      </c>
      <c r="G35" s="2" t="e">
        <f>IF(#REF!&gt;=0,10*#REF!,0)</f>
        <v>#REF!</v>
      </c>
      <c r="I35" s="44" t="s">
        <v>44</v>
      </c>
      <c r="K35" s="45">
        <v>5</v>
      </c>
      <c r="L35" s="46">
        <f>K35/K117</f>
        <v>1</v>
      </c>
      <c r="M35" s="47">
        <f>VLOOKUP(D35,Q1:R9,2,FALSE)</f>
        <v>2</v>
      </c>
      <c r="N35" s="47">
        <f>M35*L35</f>
        <v>2</v>
      </c>
      <c r="O35" s="48">
        <f>IF(M35=0,0,L35*MAX(R2:R8))</f>
        <v>5</v>
      </c>
    </row>
    <row r="36" spans="1:19" ht="12.2" customHeight="1">
      <c r="A36" s="41"/>
      <c r="B36" s="42"/>
      <c r="C36" s="3"/>
      <c r="D36" s="49"/>
      <c r="K36" s="45"/>
      <c r="L36" s="46"/>
      <c r="M36" s="47"/>
      <c r="N36" s="47"/>
      <c r="O36" s="48"/>
    </row>
    <row r="37" spans="1:19" ht="39.75" customHeight="1">
      <c r="A37" s="41">
        <f>A35+1</f>
        <v>13</v>
      </c>
      <c r="B37" s="42" t="s">
        <v>45</v>
      </c>
      <c r="C37" s="3"/>
      <c r="D37" s="43" t="s">
        <v>11</v>
      </c>
      <c r="F37" s="2" t="e">
        <f>#REF!*#REF!</f>
        <v>#REF!</v>
      </c>
      <c r="G37" s="2" t="e">
        <f>IF(#REF!&gt;=0,10*#REF!,0)</f>
        <v>#REF!</v>
      </c>
      <c r="I37" s="44" t="s">
        <v>46</v>
      </c>
      <c r="K37" s="45">
        <v>3</v>
      </c>
      <c r="L37" s="46">
        <f>K37/K117</f>
        <v>0.6</v>
      </c>
      <c r="M37" s="47">
        <f>VLOOKUP(D37,Q1:R9,2,FALSE)</f>
        <v>4</v>
      </c>
      <c r="N37" s="47">
        <f>M37*L37</f>
        <v>2.4</v>
      </c>
      <c r="O37" s="48">
        <f>IF(M37=0,0,L37*MAX(R2:R8))</f>
        <v>3</v>
      </c>
    </row>
    <row r="38" spans="1:19" ht="12.2" customHeight="1">
      <c r="A38" s="41"/>
      <c r="B38" s="42"/>
      <c r="C38" s="3"/>
      <c r="D38" s="69"/>
      <c r="K38" s="45"/>
      <c r="L38" s="46"/>
      <c r="M38" s="47"/>
      <c r="N38" s="47"/>
      <c r="O38" s="48"/>
    </row>
    <row r="39" spans="1:19" ht="39.75" customHeight="1">
      <c r="A39" s="41">
        <f>A37+1</f>
        <v>14</v>
      </c>
      <c r="B39" s="42" t="s">
        <v>47</v>
      </c>
      <c r="C39" s="3"/>
      <c r="D39" s="43" t="s">
        <v>11</v>
      </c>
      <c r="F39" s="2" t="e">
        <f>#REF!*#REF!</f>
        <v>#REF!</v>
      </c>
      <c r="G39" s="2" t="e">
        <f>IF(#REF!&gt;=0,10*#REF!,0)</f>
        <v>#REF!</v>
      </c>
      <c r="I39" s="44" t="s">
        <v>48</v>
      </c>
      <c r="K39" s="45">
        <v>4</v>
      </c>
      <c r="L39" s="46">
        <f>K39/K117</f>
        <v>0.8</v>
      </c>
      <c r="M39" s="47">
        <f>VLOOKUP(D39,Q1:R9,2,FALSE)</f>
        <v>4</v>
      </c>
      <c r="N39" s="47">
        <f>M39*L39</f>
        <v>3.2</v>
      </c>
      <c r="O39" s="48">
        <f>IF(M39=0,0,L39*MAX(R2:R8))</f>
        <v>4</v>
      </c>
      <c r="Q39" s="53"/>
      <c r="R39" s="53"/>
      <c r="S39" s="53"/>
    </row>
    <row r="40" spans="1:19" ht="12.2" customHeight="1">
      <c r="A40" s="41"/>
      <c r="B40" s="42"/>
      <c r="C40" s="3"/>
      <c r="D40" s="49"/>
      <c r="K40" s="54"/>
      <c r="L40" s="55"/>
      <c r="M40" s="47"/>
      <c r="N40" s="67"/>
      <c r="O40" s="62"/>
      <c r="P40" s="68"/>
      <c r="Q40" s="68"/>
      <c r="R40" s="68"/>
      <c r="S40" s="68"/>
    </row>
    <row r="41" spans="1:19" ht="39.75" customHeight="1">
      <c r="A41" s="41">
        <f>A39+1</f>
        <v>15</v>
      </c>
      <c r="B41" s="42" t="s">
        <v>49</v>
      </c>
      <c r="C41" s="3"/>
      <c r="D41" s="43" t="s">
        <v>11</v>
      </c>
      <c r="F41" s="2" t="e">
        <f>#REF!*#REF!</f>
        <v>#REF!</v>
      </c>
      <c r="G41" s="2" t="e">
        <f>IF(#REF!&gt;=0,10*#REF!,0)</f>
        <v>#REF!</v>
      </c>
      <c r="I41" s="44" t="s">
        <v>50</v>
      </c>
      <c r="K41" s="45">
        <v>2</v>
      </c>
      <c r="L41" s="46">
        <f>K41/K117</f>
        <v>0.4</v>
      </c>
      <c r="M41" s="47">
        <f>VLOOKUP(D41,Q1:R9,2,FALSE)</f>
        <v>4</v>
      </c>
      <c r="N41" s="47">
        <f>M41*L41</f>
        <v>1.6</v>
      </c>
      <c r="O41" s="48">
        <f>IF(M41=0,0,L41*MAX(R2:R8))</f>
        <v>2</v>
      </c>
    </row>
    <row r="42" spans="1:19" ht="12.2" customHeight="1">
      <c r="A42" s="41"/>
      <c r="B42" s="42"/>
      <c r="C42" s="3"/>
      <c r="D42" s="49"/>
      <c r="K42" s="45"/>
      <c r="L42" s="46"/>
      <c r="M42" s="47"/>
      <c r="N42" s="47"/>
      <c r="O42" s="48"/>
    </row>
    <row r="43" spans="1:19" ht="39.75" customHeight="1">
      <c r="A43" s="41">
        <f>A41+1</f>
        <v>16</v>
      </c>
      <c r="B43" s="42" t="s">
        <v>51</v>
      </c>
      <c r="C43" s="3"/>
      <c r="D43" s="43" t="s">
        <v>12</v>
      </c>
      <c r="F43" s="2" t="e">
        <f>#REF!*#REF!</f>
        <v>#REF!</v>
      </c>
      <c r="G43" s="2" t="e">
        <f>IF(#REF!&gt;=0,10*#REF!,0)</f>
        <v>#REF!</v>
      </c>
      <c r="I43" s="44"/>
      <c r="K43" s="45">
        <v>2</v>
      </c>
      <c r="L43" s="46">
        <f>K43/K117</f>
        <v>0.4</v>
      </c>
      <c r="M43" s="47">
        <f>VLOOKUP(D43,Q1:R9,2,FALSE)</f>
        <v>5</v>
      </c>
      <c r="N43" s="47">
        <f>M43*L43</f>
        <v>2</v>
      </c>
      <c r="O43" s="48">
        <f>IF(M43=0,0,L43*MAX(R2:R8))</f>
        <v>2</v>
      </c>
    </row>
    <row r="44" spans="1:19" ht="12.2" customHeight="1">
      <c r="A44" s="41"/>
      <c r="B44" s="42"/>
      <c r="C44" s="3"/>
      <c r="D44" s="49"/>
      <c r="K44" s="45"/>
      <c r="L44" s="46"/>
      <c r="M44" s="47"/>
      <c r="N44" s="47"/>
      <c r="O44" s="48"/>
    </row>
    <row r="45" spans="1:19" ht="39.75" customHeight="1">
      <c r="A45" s="41">
        <f>A43+1</f>
        <v>17</v>
      </c>
      <c r="B45" s="42" t="s">
        <v>52</v>
      </c>
      <c r="C45" s="3"/>
      <c r="D45" s="43" t="s">
        <v>2</v>
      </c>
      <c r="F45" s="2" t="e">
        <f>#REF!*#REF!</f>
        <v>#REF!</v>
      </c>
      <c r="G45" s="2" t="e">
        <f>IF(#REF!&gt;=0,10*#REF!,0)</f>
        <v>#REF!</v>
      </c>
      <c r="I45" s="44" t="s">
        <v>53</v>
      </c>
      <c r="K45" s="45">
        <v>1</v>
      </c>
      <c r="L45" s="46">
        <f>K45/K117</f>
        <v>0.2</v>
      </c>
      <c r="M45" s="47">
        <f>VLOOKUP(D45,Q1:R9,2,FALSE)</f>
        <v>1</v>
      </c>
      <c r="N45" s="47">
        <f>M45*L45</f>
        <v>0.2</v>
      </c>
      <c r="O45" s="48">
        <f>IF(M45=0,0,L45*MAX(R2:R8))</f>
        <v>1</v>
      </c>
    </row>
    <row r="46" spans="1:19" ht="12.2" customHeight="1">
      <c r="B46" s="60"/>
      <c r="C46" s="3"/>
      <c r="D46" s="69"/>
      <c r="K46" s="45"/>
      <c r="L46" s="46"/>
      <c r="M46" s="47"/>
      <c r="N46" s="47"/>
      <c r="O46" s="48"/>
    </row>
    <row r="47" spans="1:19" ht="15.75">
      <c r="A47" s="38" t="s">
        <v>54</v>
      </c>
      <c r="C47" s="39"/>
      <c r="D47" s="66"/>
      <c r="K47" s="45"/>
      <c r="L47" s="46"/>
      <c r="M47" s="47"/>
      <c r="N47" s="47"/>
      <c r="O47" s="48"/>
    </row>
    <row r="48" spans="1:19">
      <c r="B48" s="61"/>
      <c r="C48" s="39"/>
      <c r="D48" s="66"/>
      <c r="K48" s="45"/>
      <c r="L48" s="46"/>
      <c r="M48" s="47"/>
      <c r="N48" s="47"/>
      <c r="O48" s="48"/>
    </row>
    <row r="49" spans="1:15" ht="39.75" customHeight="1">
      <c r="A49" s="41">
        <f>A45+1</f>
        <v>18</v>
      </c>
      <c r="B49" s="42" t="s">
        <v>55</v>
      </c>
      <c r="C49" s="3"/>
      <c r="D49" s="43" t="s">
        <v>2</v>
      </c>
      <c r="F49" s="2" t="e">
        <f>#REF!*#REF!</f>
        <v>#REF!</v>
      </c>
      <c r="G49" s="2" t="e">
        <f>IF(#REF!&gt;=0,10*#REF!,0)</f>
        <v>#REF!</v>
      </c>
      <c r="I49" s="44" t="s">
        <v>56</v>
      </c>
      <c r="K49" s="45">
        <v>4</v>
      </c>
      <c r="L49" s="46">
        <f>K49/K117</f>
        <v>0.8</v>
      </c>
      <c r="M49" s="47">
        <f>VLOOKUP(D49,Q1:R9,2,FALSE)</f>
        <v>1</v>
      </c>
      <c r="N49" s="47">
        <f>M49*L49</f>
        <v>0.8</v>
      </c>
      <c r="O49" s="48">
        <f>IF(M49=0,0,L49*MAX(R2:R8))</f>
        <v>4</v>
      </c>
    </row>
    <row r="50" spans="1:15" ht="12.2" customHeight="1">
      <c r="A50" s="41"/>
      <c r="B50" s="42"/>
      <c r="C50" s="3"/>
      <c r="D50" s="49"/>
      <c r="K50" s="45"/>
      <c r="L50" s="46"/>
      <c r="M50" s="47"/>
      <c r="N50" s="47"/>
      <c r="O50" s="48"/>
    </row>
    <row r="51" spans="1:15" ht="39.75" customHeight="1">
      <c r="A51" s="41">
        <f>A49+1</f>
        <v>19</v>
      </c>
      <c r="B51" s="42" t="s">
        <v>57</v>
      </c>
      <c r="C51" s="3"/>
      <c r="D51" s="43" t="s">
        <v>2</v>
      </c>
      <c r="F51" s="2" t="e">
        <f>#REF!*#REF!</f>
        <v>#REF!</v>
      </c>
      <c r="G51" s="2" t="e">
        <f>IF(#REF!&gt;=0,10*#REF!,0)</f>
        <v>#REF!</v>
      </c>
      <c r="I51" s="44" t="s">
        <v>58</v>
      </c>
      <c r="K51" s="45">
        <v>4</v>
      </c>
      <c r="L51" s="46">
        <f>K51/K117</f>
        <v>0.8</v>
      </c>
      <c r="M51" s="47">
        <f>VLOOKUP(D51,Q1:R9,2,FALSE)</f>
        <v>1</v>
      </c>
      <c r="N51" s="47">
        <f>M51*L51</f>
        <v>0.8</v>
      </c>
      <c r="O51" s="48">
        <f>IF(M51=0,0,L51*MAX(R2:R8))</f>
        <v>4</v>
      </c>
    </row>
    <row r="52" spans="1:15" ht="12.2" customHeight="1">
      <c r="A52" s="41"/>
      <c r="B52" s="42"/>
      <c r="C52" s="3"/>
      <c r="D52" s="49"/>
      <c r="K52" s="45"/>
      <c r="L52" s="46"/>
      <c r="M52" s="47"/>
      <c r="N52" s="47"/>
      <c r="O52" s="48"/>
    </row>
    <row r="53" spans="1:15" ht="39.75" customHeight="1">
      <c r="A53" s="41">
        <f>A51+1</f>
        <v>20</v>
      </c>
      <c r="B53" s="42" t="s">
        <v>59</v>
      </c>
      <c r="C53" s="3"/>
      <c r="D53" s="43" t="s">
        <v>2</v>
      </c>
      <c r="F53" s="2" t="e">
        <f>#REF!*#REF!</f>
        <v>#REF!</v>
      </c>
      <c r="G53" s="2" t="e">
        <f>IF(#REF!&gt;=0,10*#REF!,0)</f>
        <v>#REF!</v>
      </c>
      <c r="I53" s="44" t="s">
        <v>58</v>
      </c>
      <c r="K53" s="45">
        <v>2</v>
      </c>
      <c r="L53" s="46">
        <f>K53/K117</f>
        <v>0.4</v>
      </c>
      <c r="M53" s="47">
        <f>VLOOKUP(D53,Q1:R9,2,FALSE)</f>
        <v>1</v>
      </c>
      <c r="N53" s="47">
        <f>M53*L53</f>
        <v>0.4</v>
      </c>
      <c r="O53" s="48">
        <f>IF(M53=0,0,L53*MAX(R2:R8))</f>
        <v>2</v>
      </c>
    </row>
    <row r="54" spans="1:15" ht="12.2" customHeight="1">
      <c r="A54" s="41"/>
      <c r="B54" s="42"/>
      <c r="C54" s="3"/>
      <c r="D54" s="49"/>
      <c r="K54" s="45"/>
      <c r="L54" s="46"/>
      <c r="M54" s="47"/>
      <c r="N54" s="47"/>
      <c r="O54" s="48"/>
    </row>
    <row r="55" spans="1:15" ht="39.75" customHeight="1">
      <c r="A55" s="41">
        <f>A53+1</f>
        <v>21</v>
      </c>
      <c r="B55" s="42" t="s">
        <v>60</v>
      </c>
      <c r="C55" s="3"/>
      <c r="D55" s="43" t="s">
        <v>2</v>
      </c>
      <c r="F55" s="2" t="e">
        <f>#REF!*#REF!</f>
        <v>#REF!</v>
      </c>
      <c r="G55" s="2" t="e">
        <f>IF(#REF!&gt;=0,10*#REF!,0)</f>
        <v>#REF!</v>
      </c>
      <c r="I55" s="44" t="s">
        <v>58</v>
      </c>
      <c r="K55" s="45">
        <v>4</v>
      </c>
      <c r="L55" s="46">
        <f>K55/K117</f>
        <v>0.8</v>
      </c>
      <c r="M55" s="47">
        <f>VLOOKUP(D55,Q1:R9,2,FALSE)</f>
        <v>1</v>
      </c>
      <c r="N55" s="47">
        <f>M55*L55</f>
        <v>0.8</v>
      </c>
      <c r="O55" s="48">
        <f>IF(M55=0,0,L55*MAX(R2:R8))</f>
        <v>4</v>
      </c>
    </row>
    <row r="56" spans="1:15" ht="12.2" customHeight="1">
      <c r="B56" s="60"/>
      <c r="C56" s="3"/>
      <c r="D56" s="69"/>
      <c r="K56" s="45"/>
      <c r="L56" s="46"/>
      <c r="M56" s="47"/>
      <c r="N56" s="47"/>
      <c r="O56" s="48"/>
    </row>
    <row r="57" spans="1:15" ht="15.75">
      <c r="A57" s="38" t="s">
        <v>61</v>
      </c>
      <c r="C57" s="39"/>
      <c r="D57" s="66"/>
      <c r="E57" s="70"/>
      <c r="K57" s="45"/>
      <c r="L57" s="46"/>
      <c r="M57" s="47"/>
      <c r="N57" s="47"/>
      <c r="O57" s="48"/>
    </row>
    <row r="58" spans="1:15">
      <c r="B58" s="61"/>
      <c r="C58" s="39"/>
      <c r="D58" s="66"/>
      <c r="E58" s="70"/>
      <c r="K58" s="45"/>
      <c r="L58" s="46"/>
      <c r="M58" s="47"/>
      <c r="N58" s="47"/>
      <c r="O58" s="48"/>
    </row>
    <row r="59" spans="1:15" ht="39.75" customHeight="1">
      <c r="A59" s="41">
        <f>A55+1</f>
        <v>22</v>
      </c>
      <c r="B59" s="42" t="s">
        <v>62</v>
      </c>
      <c r="C59" s="3"/>
      <c r="D59" s="43" t="s">
        <v>11</v>
      </c>
      <c r="F59" s="2" t="e">
        <f>#REF!*#REF!</f>
        <v>#REF!</v>
      </c>
      <c r="G59" s="2" t="e">
        <f>IF(#REF!&gt;=0,10*#REF!,0)</f>
        <v>#REF!</v>
      </c>
      <c r="I59" s="44" t="s">
        <v>63</v>
      </c>
      <c r="K59" s="45">
        <v>4</v>
      </c>
      <c r="L59" s="46">
        <f>K59/K117</f>
        <v>0.8</v>
      </c>
      <c r="M59" s="47">
        <f>VLOOKUP(D59,Q1:R9,2,FALSE)</f>
        <v>4</v>
      </c>
      <c r="N59" s="47">
        <f>M59*L59</f>
        <v>3.2</v>
      </c>
      <c r="O59" s="48">
        <f>IF(M59=0,0,L59*MAX(R2:R8))</f>
        <v>4</v>
      </c>
    </row>
    <row r="60" spans="1:15" ht="12.2" customHeight="1">
      <c r="A60" s="41"/>
      <c r="B60" s="42"/>
      <c r="C60" s="3"/>
      <c r="D60" s="49"/>
      <c r="K60" s="45"/>
      <c r="L60" s="46"/>
      <c r="M60" s="47"/>
      <c r="N60" s="47"/>
      <c r="O60" s="48"/>
    </row>
    <row r="61" spans="1:15" ht="39.75" customHeight="1">
      <c r="A61" s="41">
        <f>A59+1</f>
        <v>23</v>
      </c>
      <c r="B61" s="42" t="s">
        <v>64</v>
      </c>
      <c r="C61" s="3"/>
      <c r="D61" s="43" t="s">
        <v>11</v>
      </c>
      <c r="F61" s="2" t="e">
        <f>#REF!*#REF!</f>
        <v>#REF!</v>
      </c>
      <c r="G61" s="2" t="e">
        <f>IF(#REF!&gt;=0,10*#REF!,0)</f>
        <v>#REF!</v>
      </c>
      <c r="I61" s="44" t="s">
        <v>65</v>
      </c>
      <c r="K61" s="45">
        <v>3</v>
      </c>
      <c r="L61" s="46">
        <f>K61/K117</f>
        <v>0.6</v>
      </c>
      <c r="M61" s="47">
        <f>VLOOKUP(D61,Q1:R9,2,FALSE)</f>
        <v>4</v>
      </c>
      <c r="N61" s="47">
        <f>M61*L61</f>
        <v>2.4</v>
      </c>
      <c r="O61" s="48">
        <f>IF(M61=0,0,L61*MAX(R2:R8))</f>
        <v>3</v>
      </c>
    </row>
    <row r="62" spans="1:15" ht="12.2" customHeight="1">
      <c r="A62" s="41"/>
      <c r="B62" s="42"/>
      <c r="C62" s="3"/>
      <c r="D62" s="49"/>
      <c r="K62" s="45"/>
      <c r="L62" s="46"/>
      <c r="M62" s="47"/>
      <c r="N62" s="47"/>
      <c r="O62" s="48"/>
    </row>
    <row r="63" spans="1:15" ht="39.75" customHeight="1">
      <c r="A63" s="41">
        <f>A61+1</f>
        <v>24</v>
      </c>
      <c r="B63" s="42" t="s">
        <v>66</v>
      </c>
      <c r="C63" s="3"/>
      <c r="D63" s="43" t="s">
        <v>12</v>
      </c>
      <c r="F63" s="2" t="e">
        <f>#REF!*#REF!</f>
        <v>#REF!</v>
      </c>
      <c r="G63" s="2" t="e">
        <f>IF(#REF!&gt;=0,10*#REF!,0)</f>
        <v>#REF!</v>
      </c>
      <c r="I63" s="44" t="s">
        <v>67</v>
      </c>
      <c r="K63" s="45">
        <v>1</v>
      </c>
      <c r="L63" s="46">
        <f>K63/K117</f>
        <v>0.2</v>
      </c>
      <c r="M63" s="47">
        <f>VLOOKUP(D63,Q1:R9,2,FALSE)</f>
        <v>5</v>
      </c>
      <c r="N63" s="47">
        <f>M63*L63</f>
        <v>1</v>
      </c>
      <c r="O63" s="48">
        <f>IF(M63=0,0,L63*MAX(R2:R8))</f>
        <v>1</v>
      </c>
    </row>
    <row r="64" spans="1:15" ht="12.2" customHeight="1">
      <c r="B64" s="71"/>
      <c r="C64" s="3"/>
      <c r="D64" s="69"/>
      <c r="K64" s="45"/>
      <c r="L64" s="46"/>
      <c r="M64" s="47"/>
      <c r="N64" s="47"/>
      <c r="O64" s="48"/>
    </row>
    <row r="65" spans="1:15" ht="15.75">
      <c r="A65" s="38" t="s">
        <v>68</v>
      </c>
      <c r="C65" s="39"/>
      <c r="D65" s="66"/>
      <c r="E65" s="70"/>
      <c r="K65" s="45"/>
      <c r="L65" s="46"/>
      <c r="M65" s="47"/>
      <c r="N65" s="47"/>
      <c r="O65" s="48"/>
    </row>
    <row r="66" spans="1:15">
      <c r="B66" s="61"/>
      <c r="C66" s="39"/>
      <c r="D66" s="66"/>
      <c r="E66" s="70"/>
      <c r="K66" s="45"/>
      <c r="L66" s="46"/>
      <c r="M66" s="47"/>
      <c r="N66" s="47"/>
      <c r="O66" s="48"/>
    </row>
    <row r="67" spans="1:15" ht="39.75" customHeight="1">
      <c r="A67" s="41">
        <f>A63+1</f>
        <v>25</v>
      </c>
      <c r="B67" s="42" t="s">
        <v>69</v>
      </c>
      <c r="C67" s="3"/>
      <c r="D67" s="43" t="s">
        <v>11</v>
      </c>
      <c r="F67" s="2" t="e">
        <f>#REF!*#REF!</f>
        <v>#REF!</v>
      </c>
      <c r="G67" s="2" t="e">
        <f>IF(#REF!&gt;=0,10*#REF!,0)</f>
        <v>#REF!</v>
      </c>
      <c r="I67" s="44" t="s">
        <v>70</v>
      </c>
      <c r="K67" s="45">
        <v>3</v>
      </c>
      <c r="L67" s="46">
        <f>K67/K117</f>
        <v>0.6</v>
      </c>
      <c r="M67" s="47">
        <f>VLOOKUP(D67,Q1:R9,2,FALSE)</f>
        <v>4</v>
      </c>
      <c r="N67" s="47">
        <f>M67*L67</f>
        <v>2.4</v>
      </c>
      <c r="O67" s="48">
        <f>IF(M67=0,0,L67*MAX(R2:R8))</f>
        <v>3</v>
      </c>
    </row>
    <row r="68" spans="1:15" ht="12.2" customHeight="1">
      <c r="A68" s="41"/>
      <c r="B68" s="42"/>
      <c r="C68" s="3"/>
      <c r="D68" s="49"/>
      <c r="K68" s="45"/>
      <c r="L68" s="46"/>
      <c r="M68" s="47"/>
      <c r="N68" s="47"/>
      <c r="O68" s="48"/>
    </row>
    <row r="69" spans="1:15" ht="39.75" customHeight="1">
      <c r="A69" s="41">
        <f>A67+1</f>
        <v>26</v>
      </c>
      <c r="B69" s="42" t="s">
        <v>71</v>
      </c>
      <c r="C69" s="3"/>
      <c r="D69" s="43" t="s">
        <v>11</v>
      </c>
      <c r="F69" s="2" t="e">
        <f>#REF!*#REF!</f>
        <v>#REF!</v>
      </c>
      <c r="G69" s="2" t="e">
        <f>IF(#REF!&gt;=0,10*#REF!,0)</f>
        <v>#REF!</v>
      </c>
      <c r="I69" s="44" t="s">
        <v>72</v>
      </c>
      <c r="K69" s="45">
        <v>2</v>
      </c>
      <c r="L69" s="46">
        <f>K69/K117</f>
        <v>0.4</v>
      </c>
      <c r="M69" s="47">
        <f>VLOOKUP(D69,Q1:R9,2,FALSE)</f>
        <v>4</v>
      </c>
      <c r="N69" s="47">
        <f>M69*L69</f>
        <v>1.6</v>
      </c>
      <c r="O69" s="48">
        <f>IF(M69=0,0,L69*MAX(R2:R8))</f>
        <v>2</v>
      </c>
    </row>
    <row r="70" spans="1:15" ht="12.2" customHeight="1">
      <c r="A70" s="41"/>
      <c r="B70" s="42"/>
      <c r="C70" s="3"/>
      <c r="D70" s="49"/>
      <c r="K70" s="45"/>
      <c r="L70" s="46"/>
      <c r="M70" s="47"/>
      <c r="N70" s="47"/>
      <c r="O70" s="48"/>
    </row>
    <row r="71" spans="1:15" ht="39.75" customHeight="1">
      <c r="A71" s="41">
        <f>A69+1</f>
        <v>27</v>
      </c>
      <c r="B71" s="42" t="s">
        <v>73</v>
      </c>
      <c r="C71" s="3"/>
      <c r="D71" s="43" t="s">
        <v>12</v>
      </c>
      <c r="F71" s="2" t="e">
        <f>#REF!*#REF!</f>
        <v>#REF!</v>
      </c>
      <c r="G71" s="2" t="e">
        <f>IF(#REF!&gt;=0,10*#REF!,0)</f>
        <v>#REF!</v>
      </c>
      <c r="I71" s="44" t="s">
        <v>74</v>
      </c>
      <c r="K71" s="45">
        <v>2</v>
      </c>
      <c r="L71" s="46">
        <f>K71/K117</f>
        <v>0.4</v>
      </c>
      <c r="M71" s="47">
        <f>VLOOKUP(D71,Q1:R9,2,FALSE)</f>
        <v>5</v>
      </c>
      <c r="N71" s="47">
        <f>M71*L71</f>
        <v>2</v>
      </c>
      <c r="O71" s="48">
        <f>IF(M71=0,0,L71*MAX(R2:R8))</f>
        <v>2</v>
      </c>
    </row>
    <row r="72" spans="1:15" ht="12.2" customHeight="1">
      <c r="A72" s="41"/>
      <c r="B72" s="42"/>
      <c r="C72" s="3"/>
      <c r="D72" s="49"/>
      <c r="K72" s="45"/>
      <c r="L72" s="46"/>
      <c r="M72" s="47"/>
      <c r="N72" s="47"/>
      <c r="O72" s="48"/>
    </row>
    <row r="73" spans="1:15" ht="39.75" customHeight="1">
      <c r="A73" s="41">
        <f>A71+1</f>
        <v>28</v>
      </c>
      <c r="B73" s="42" t="s">
        <v>75</v>
      </c>
      <c r="C73" s="3"/>
      <c r="D73" s="43" t="s">
        <v>12</v>
      </c>
      <c r="F73" s="2" t="e">
        <f>#REF!*#REF!</f>
        <v>#REF!</v>
      </c>
      <c r="G73" s="2" t="e">
        <f>IF(#REF!&gt;=0,10*#REF!,0)</f>
        <v>#REF!</v>
      </c>
      <c r="I73" s="44" t="s">
        <v>76</v>
      </c>
      <c r="K73" s="45">
        <v>3</v>
      </c>
      <c r="L73" s="46">
        <f>K73/K117</f>
        <v>0.6</v>
      </c>
      <c r="M73" s="47">
        <f>VLOOKUP(D73,Q1:R9,2,FALSE)</f>
        <v>5</v>
      </c>
      <c r="N73" s="47">
        <f>M73*L73</f>
        <v>3</v>
      </c>
      <c r="O73" s="48">
        <f>IF(M73=0,0,L73*MAX(R2:R8))</f>
        <v>3</v>
      </c>
    </row>
    <row r="74" spans="1:15" ht="12.2" customHeight="1">
      <c r="A74" s="41"/>
      <c r="B74" s="42"/>
      <c r="C74" s="3"/>
      <c r="D74" s="49"/>
      <c r="K74" s="45"/>
      <c r="L74" s="46"/>
      <c r="M74" s="47"/>
      <c r="N74" s="47"/>
      <c r="O74" s="48"/>
    </row>
    <row r="75" spans="1:15" ht="39.75" customHeight="1">
      <c r="A75" s="41">
        <f>A73+1</f>
        <v>29</v>
      </c>
      <c r="B75" s="42" t="s">
        <v>77</v>
      </c>
      <c r="C75" s="3"/>
      <c r="D75" s="43" t="s">
        <v>7</v>
      </c>
      <c r="F75" s="2" t="e">
        <f>#REF!*#REF!</f>
        <v>#REF!</v>
      </c>
      <c r="G75" s="2" t="e">
        <f>IF(#REF!&gt;=0,10*#REF!,0)</f>
        <v>#REF!</v>
      </c>
      <c r="I75" s="44" t="s">
        <v>78</v>
      </c>
      <c r="K75" s="45">
        <v>3</v>
      </c>
      <c r="L75" s="46">
        <f>K75/K117</f>
        <v>0.6</v>
      </c>
      <c r="M75" s="47">
        <f>VLOOKUP(D75,Q1:R9,2,FALSE)</f>
        <v>3</v>
      </c>
      <c r="N75" s="47">
        <f>M75*L75</f>
        <v>1.7999999999999998</v>
      </c>
      <c r="O75" s="48">
        <f>IF(M75=0,0,L75*MAX(R2:R8))</f>
        <v>3</v>
      </c>
    </row>
    <row r="76" spans="1:15" ht="12.2" customHeight="1">
      <c r="B76" s="60"/>
      <c r="C76" s="3"/>
      <c r="D76" s="49"/>
      <c r="K76" s="45"/>
      <c r="L76" s="46"/>
      <c r="M76" s="47"/>
      <c r="N76" s="47"/>
      <c r="O76" s="48"/>
    </row>
    <row r="77" spans="1:15" ht="15.75">
      <c r="A77" s="38" t="s">
        <v>79</v>
      </c>
      <c r="C77" s="39"/>
      <c r="D77" s="66"/>
      <c r="K77" s="45"/>
      <c r="L77" s="46"/>
      <c r="M77" s="47"/>
      <c r="N77" s="47"/>
      <c r="O77" s="48"/>
    </row>
    <row r="78" spans="1:15">
      <c r="B78" s="61"/>
      <c r="C78" s="39"/>
      <c r="D78" s="66"/>
      <c r="K78" s="45"/>
      <c r="L78" s="46"/>
      <c r="M78" s="47"/>
      <c r="N78" s="47"/>
      <c r="O78" s="48"/>
    </row>
    <row r="79" spans="1:15" ht="39.75" customHeight="1">
      <c r="A79" s="41">
        <f>A75+1</f>
        <v>30</v>
      </c>
      <c r="B79" s="42" t="s">
        <v>80</v>
      </c>
      <c r="C79" s="3"/>
      <c r="D79" s="43" t="s">
        <v>12</v>
      </c>
      <c r="F79" s="2" t="e">
        <f>#REF!*#REF!</f>
        <v>#REF!</v>
      </c>
      <c r="G79" s="2" t="e">
        <f>IF(#REF!&gt;=0,10*#REF!,0)</f>
        <v>#REF!</v>
      </c>
      <c r="I79" s="44" t="s">
        <v>81</v>
      </c>
      <c r="K79" s="45">
        <v>4</v>
      </c>
      <c r="L79" s="46">
        <f>K79/K117</f>
        <v>0.8</v>
      </c>
      <c r="M79" s="47">
        <f>VLOOKUP(D79,Q1:R9,2,FALSE)</f>
        <v>5</v>
      </c>
      <c r="N79" s="47">
        <f>M79*L79</f>
        <v>4</v>
      </c>
      <c r="O79" s="48">
        <f>IF(M79=0,0,L79*MAX(R2:R8))</f>
        <v>4</v>
      </c>
    </row>
    <row r="80" spans="1:15" ht="12.2" customHeight="1">
      <c r="A80" s="41"/>
      <c r="B80" s="42"/>
      <c r="C80" s="3"/>
      <c r="D80" s="49"/>
      <c r="K80" s="45"/>
      <c r="L80" s="46"/>
      <c r="M80" s="47"/>
      <c r="N80" s="47"/>
      <c r="O80" s="48"/>
    </row>
    <row r="81" spans="1:15" ht="39.75" customHeight="1">
      <c r="A81" s="41">
        <f>A79+1</f>
        <v>31</v>
      </c>
      <c r="B81" s="42" t="s">
        <v>82</v>
      </c>
      <c r="C81" s="3"/>
      <c r="D81" s="43" t="s">
        <v>12</v>
      </c>
      <c r="F81" s="2" t="e">
        <f>#REF!*#REF!</f>
        <v>#REF!</v>
      </c>
      <c r="G81" s="2" t="e">
        <f>IF(#REF!&gt;=0,10*#REF!,0)</f>
        <v>#REF!</v>
      </c>
      <c r="I81" s="44" t="s">
        <v>83</v>
      </c>
      <c r="K81" s="45">
        <v>3</v>
      </c>
      <c r="L81" s="46">
        <f>K81/K117</f>
        <v>0.6</v>
      </c>
      <c r="M81" s="47">
        <f>VLOOKUP(D81,Q1:R9,2,FALSE)</f>
        <v>5</v>
      </c>
      <c r="N81" s="47">
        <f>M81*L81</f>
        <v>3</v>
      </c>
      <c r="O81" s="48">
        <f>IF(M81=0,0,L81*MAX(R2:R8))</f>
        <v>3</v>
      </c>
    </row>
    <row r="82" spans="1:15" ht="12.2" customHeight="1">
      <c r="A82" s="41"/>
      <c r="B82" s="42"/>
      <c r="C82" s="3"/>
      <c r="D82" s="49"/>
      <c r="K82" s="45"/>
      <c r="L82" s="46"/>
      <c r="M82" s="47"/>
      <c r="N82" s="47"/>
      <c r="O82" s="48"/>
    </row>
    <row r="83" spans="1:15" ht="39.75" customHeight="1">
      <c r="A83" s="41">
        <f>A81+1</f>
        <v>32</v>
      </c>
      <c r="B83" s="42" t="s">
        <v>84</v>
      </c>
      <c r="C83" s="3"/>
      <c r="D83" s="43" t="s">
        <v>12</v>
      </c>
      <c r="F83" s="2" t="e">
        <f>#REF!*#REF!</f>
        <v>#REF!</v>
      </c>
      <c r="G83" s="2" t="e">
        <f>IF(#REF!&gt;=0,10*#REF!,0)</f>
        <v>#REF!</v>
      </c>
      <c r="I83" s="44"/>
      <c r="K83" s="45">
        <v>3</v>
      </c>
      <c r="L83" s="46">
        <f>K83/K117</f>
        <v>0.6</v>
      </c>
      <c r="M83" s="47">
        <f>VLOOKUP(D83,Q1:R9,2,FALSE)</f>
        <v>5</v>
      </c>
      <c r="N83" s="47">
        <f>M83*L83</f>
        <v>3</v>
      </c>
      <c r="O83" s="48">
        <f>IF(M83=0,0,L83*MAX(R2:R8))</f>
        <v>3</v>
      </c>
    </row>
    <row r="84" spans="1:15" ht="12.2" customHeight="1">
      <c r="A84" s="41"/>
      <c r="B84" s="42"/>
      <c r="C84" s="3"/>
      <c r="D84" s="69"/>
      <c r="K84" s="45"/>
      <c r="L84" s="46"/>
      <c r="M84" s="47"/>
      <c r="N84" s="47"/>
      <c r="O84" s="48"/>
    </row>
    <row r="85" spans="1:15" ht="39.75" customHeight="1">
      <c r="A85" s="41">
        <f>A83+1</f>
        <v>33</v>
      </c>
      <c r="B85" s="42" t="s">
        <v>85</v>
      </c>
      <c r="C85" s="3"/>
      <c r="D85" s="43" t="s">
        <v>7</v>
      </c>
      <c r="F85" s="2" t="e">
        <f>#REF!*#REF!</f>
        <v>#REF!</v>
      </c>
      <c r="G85" s="2" t="e">
        <f>IF(#REF!&gt;=0,10*#REF!,0)</f>
        <v>#REF!</v>
      </c>
      <c r="I85" s="44" t="s">
        <v>86</v>
      </c>
      <c r="K85" s="45">
        <v>3</v>
      </c>
      <c r="L85" s="46">
        <f>K85/K117</f>
        <v>0.6</v>
      </c>
      <c r="M85" s="47">
        <f>VLOOKUP(D85,Q1:R9,2,FALSE)</f>
        <v>3</v>
      </c>
      <c r="N85" s="47">
        <f>M85*L85</f>
        <v>1.7999999999999998</v>
      </c>
      <c r="O85" s="48">
        <f>IF(M85=0,0,L85*MAX(R2:R8))</f>
        <v>3</v>
      </c>
    </row>
    <row r="86" spans="1:15" ht="12.2" customHeight="1">
      <c r="B86" s="60"/>
      <c r="C86" s="3"/>
      <c r="D86" s="69"/>
      <c r="K86" s="45"/>
      <c r="L86" s="46"/>
      <c r="M86" s="47"/>
      <c r="N86" s="47"/>
      <c r="O86" s="48"/>
    </row>
    <row r="87" spans="1:15" ht="15.75">
      <c r="A87" s="38" t="s">
        <v>87</v>
      </c>
      <c r="C87" s="39"/>
      <c r="D87" s="66"/>
      <c r="E87" s="70"/>
      <c r="K87" s="45"/>
      <c r="L87" s="46"/>
      <c r="M87" s="47"/>
      <c r="N87" s="47"/>
      <c r="O87" s="48"/>
    </row>
    <row r="88" spans="1:15">
      <c r="B88" s="61"/>
      <c r="C88" s="39"/>
      <c r="D88" s="66"/>
      <c r="E88" s="70"/>
      <c r="K88" s="45"/>
      <c r="L88" s="46"/>
      <c r="M88" s="47"/>
      <c r="N88" s="47"/>
      <c r="O88" s="48"/>
    </row>
    <row r="89" spans="1:15" ht="39.75" customHeight="1">
      <c r="A89" s="41">
        <f>A85+1</f>
        <v>34</v>
      </c>
      <c r="B89" s="42" t="s">
        <v>88</v>
      </c>
      <c r="C89" s="3"/>
      <c r="D89" s="43" t="s">
        <v>11</v>
      </c>
      <c r="F89" s="2" t="e">
        <f>#REF!*#REF!</f>
        <v>#REF!</v>
      </c>
      <c r="G89" s="2" t="e">
        <f>IF(#REF!&gt;=0,10*#REF!,0)</f>
        <v>#REF!</v>
      </c>
      <c r="I89" s="44" t="s">
        <v>89</v>
      </c>
      <c r="K89" s="45">
        <v>5</v>
      </c>
      <c r="L89" s="46">
        <f>K89/K117</f>
        <v>1</v>
      </c>
      <c r="M89" s="47">
        <f>VLOOKUP(D89,Q1:R9,2,FALSE)</f>
        <v>4</v>
      </c>
      <c r="N89" s="47">
        <f>M89*L89</f>
        <v>4</v>
      </c>
      <c r="O89" s="48">
        <f>IF(M89=0,0,L89*MAX(R2:R8))</f>
        <v>5</v>
      </c>
    </row>
    <row r="90" spans="1:15" ht="12.2" customHeight="1">
      <c r="A90" s="41"/>
      <c r="B90" s="42"/>
      <c r="C90" s="3"/>
      <c r="D90" s="49"/>
      <c r="K90" s="45"/>
      <c r="L90" s="46"/>
      <c r="M90" s="47"/>
      <c r="N90" s="47"/>
      <c r="O90" s="48"/>
    </row>
    <row r="91" spans="1:15" ht="39.75" customHeight="1">
      <c r="A91" s="41">
        <f>A89+1</f>
        <v>35</v>
      </c>
      <c r="B91" s="42" t="s">
        <v>90</v>
      </c>
      <c r="C91" s="3"/>
      <c r="D91" s="43" t="s">
        <v>11</v>
      </c>
      <c r="F91" s="2" t="e">
        <f>#REF!*#REF!</f>
        <v>#REF!</v>
      </c>
      <c r="G91" s="2" t="e">
        <f>IF(#REF!&gt;=0,10*#REF!,0)</f>
        <v>#REF!</v>
      </c>
      <c r="I91" s="44" t="s">
        <v>91</v>
      </c>
      <c r="K91" s="45">
        <v>2</v>
      </c>
      <c r="L91" s="46">
        <f>K91/K117</f>
        <v>0.4</v>
      </c>
      <c r="M91" s="47">
        <f>VLOOKUP(D91,Q1:R9,2,FALSE)</f>
        <v>4</v>
      </c>
      <c r="N91" s="47">
        <f>M91*L91</f>
        <v>1.6</v>
      </c>
      <c r="O91" s="48">
        <f>IF(M91=0,0,L91*MAX(R2:R8))</f>
        <v>2</v>
      </c>
    </row>
    <row r="92" spans="1:15" ht="12.2" customHeight="1">
      <c r="A92" s="41"/>
      <c r="B92" s="42"/>
      <c r="C92" s="3"/>
      <c r="D92" s="49"/>
      <c r="K92" s="45"/>
      <c r="L92" s="46"/>
      <c r="M92" s="47"/>
      <c r="N92" s="47"/>
      <c r="O92" s="48"/>
    </row>
    <row r="93" spans="1:15" ht="39.75" customHeight="1">
      <c r="A93" s="41">
        <f>A91+1</f>
        <v>36</v>
      </c>
      <c r="B93" s="42" t="s">
        <v>92</v>
      </c>
      <c r="C93" s="3"/>
      <c r="D93" s="43" t="s">
        <v>12</v>
      </c>
      <c r="F93" s="2" t="e">
        <f>#REF!*#REF!</f>
        <v>#REF!</v>
      </c>
      <c r="G93" s="2" t="e">
        <f>IF(#REF!&gt;=0,10*#REF!,0)</f>
        <v>#REF!</v>
      </c>
      <c r="I93" s="44" t="s">
        <v>93</v>
      </c>
      <c r="K93" s="45">
        <v>4</v>
      </c>
      <c r="L93" s="46">
        <f>K93/K117</f>
        <v>0.8</v>
      </c>
      <c r="M93" s="47">
        <f>VLOOKUP(D93,Q1:R9,2,FALSE)</f>
        <v>5</v>
      </c>
      <c r="N93" s="47">
        <f>M93*L93</f>
        <v>4</v>
      </c>
      <c r="O93" s="48">
        <f>IF(M93=0,0,L93*MAX(R2:R8))</f>
        <v>4</v>
      </c>
    </row>
    <row r="94" spans="1:15" ht="12.2" customHeight="1">
      <c r="A94" s="41"/>
      <c r="B94" s="42"/>
      <c r="C94" s="3"/>
      <c r="D94" s="49"/>
      <c r="K94" s="45"/>
      <c r="L94" s="46"/>
      <c r="M94" s="47"/>
      <c r="N94" s="47"/>
      <c r="O94" s="48"/>
    </row>
    <row r="95" spans="1:15" ht="39.75" customHeight="1">
      <c r="A95" s="41">
        <f>A93+1</f>
        <v>37</v>
      </c>
      <c r="B95" s="42" t="s">
        <v>94</v>
      </c>
      <c r="C95" s="3"/>
      <c r="D95" s="43" t="s">
        <v>12</v>
      </c>
      <c r="F95" s="2" t="e">
        <f>#REF!*#REF!</f>
        <v>#REF!</v>
      </c>
      <c r="G95" s="2" t="e">
        <f>IF(#REF!&gt;=0,10*#REF!,0)</f>
        <v>#REF!</v>
      </c>
      <c r="I95" s="44"/>
      <c r="K95" s="45">
        <v>3</v>
      </c>
      <c r="L95" s="46">
        <f>K95/K117</f>
        <v>0.6</v>
      </c>
      <c r="M95" s="47">
        <f>VLOOKUP(D95,Q1:R9,2,FALSE)</f>
        <v>5</v>
      </c>
      <c r="N95" s="47">
        <f>M95*L95</f>
        <v>3</v>
      </c>
      <c r="O95" s="48">
        <f>IF(M95=0,0,L95*MAX(R2:R8))</f>
        <v>3</v>
      </c>
    </row>
    <row r="96" spans="1:15" ht="12.2" customHeight="1">
      <c r="A96" s="41"/>
      <c r="B96" s="42"/>
      <c r="C96" s="3"/>
      <c r="D96" s="49"/>
      <c r="K96" s="45"/>
      <c r="L96" s="46"/>
      <c r="M96" s="47"/>
      <c r="N96" s="47"/>
      <c r="O96" s="48"/>
    </row>
    <row r="97" spans="1:15" ht="39.75" customHeight="1">
      <c r="A97" s="41">
        <f>A95+1</f>
        <v>38</v>
      </c>
      <c r="B97" s="42" t="s">
        <v>95</v>
      </c>
      <c r="C97" s="3"/>
      <c r="D97" s="43" t="s">
        <v>12</v>
      </c>
      <c r="F97" s="2" t="e">
        <f>#REF!*#REF!</f>
        <v>#REF!</v>
      </c>
      <c r="G97" s="2" t="e">
        <f>IF(#REF!&gt;=0,10*#REF!,0)</f>
        <v>#REF!</v>
      </c>
      <c r="I97" s="44"/>
      <c r="K97" s="45">
        <v>3</v>
      </c>
      <c r="L97" s="46">
        <f>K97/K117</f>
        <v>0.6</v>
      </c>
      <c r="M97" s="47">
        <f>VLOOKUP(D97,Q1:R9,2,FALSE)</f>
        <v>5</v>
      </c>
      <c r="N97" s="47">
        <f>M97*L97</f>
        <v>3</v>
      </c>
      <c r="O97" s="48">
        <f>IF(M97=0,0,L97*MAX(R2:R8))</f>
        <v>3</v>
      </c>
    </row>
    <row r="98" spans="1:15" ht="12.2" customHeight="1">
      <c r="B98" s="60"/>
      <c r="C98" s="3"/>
      <c r="D98" s="69"/>
      <c r="K98" s="45"/>
      <c r="L98" s="46"/>
      <c r="M98" s="47"/>
      <c r="N98" s="47"/>
      <c r="O98" s="48"/>
    </row>
    <row r="99" spans="1:15" ht="15.75">
      <c r="A99" s="38" t="s">
        <v>96</v>
      </c>
      <c r="C99" s="39"/>
      <c r="D99" s="66"/>
      <c r="E99" s="70"/>
      <c r="K99" s="45"/>
      <c r="L99" s="46"/>
      <c r="M99" s="47"/>
      <c r="N99" s="47"/>
      <c r="O99" s="48"/>
    </row>
    <row r="100" spans="1:15">
      <c r="B100" s="61"/>
      <c r="C100" s="39"/>
      <c r="D100" s="66"/>
      <c r="E100" s="70"/>
      <c r="K100" s="45"/>
      <c r="L100" s="46"/>
      <c r="M100" s="47"/>
      <c r="N100" s="47"/>
      <c r="O100" s="48"/>
    </row>
    <row r="101" spans="1:15" ht="39.75" customHeight="1">
      <c r="A101" s="41">
        <f>A97+1</f>
        <v>39</v>
      </c>
      <c r="B101" s="42" t="s">
        <v>97</v>
      </c>
      <c r="C101" s="3"/>
      <c r="D101" s="43" t="s">
        <v>11</v>
      </c>
      <c r="F101" s="2" t="e">
        <f>#REF!*#REF!</f>
        <v>#REF!</v>
      </c>
      <c r="G101" s="2" t="e">
        <f>IF(#REF!&gt;=0,10*#REF!,0)</f>
        <v>#REF!</v>
      </c>
      <c r="I101" s="44" t="s">
        <v>98</v>
      </c>
      <c r="K101" s="45">
        <v>4</v>
      </c>
      <c r="L101" s="46">
        <f>K101/K117</f>
        <v>0.8</v>
      </c>
      <c r="M101" s="47">
        <f>VLOOKUP(D101,Q1:R9,2,FALSE)</f>
        <v>4</v>
      </c>
      <c r="N101" s="47">
        <f>M101*L101</f>
        <v>3.2</v>
      </c>
      <c r="O101" s="48">
        <f>IF(M101=0,0,L101*MAX(R2:R8))</f>
        <v>4</v>
      </c>
    </row>
    <row r="102" spans="1:15" ht="12.2" customHeight="1">
      <c r="A102" s="41"/>
      <c r="B102" s="42"/>
      <c r="C102" s="3"/>
      <c r="D102" s="49"/>
      <c r="K102" s="45"/>
      <c r="L102" s="46"/>
      <c r="M102" s="47"/>
      <c r="N102" s="47"/>
      <c r="O102" s="48"/>
    </row>
    <row r="103" spans="1:15" ht="39.75" customHeight="1">
      <c r="A103" s="41">
        <f>A101+1</f>
        <v>40</v>
      </c>
      <c r="B103" s="42" t="s">
        <v>99</v>
      </c>
      <c r="C103" s="3"/>
      <c r="D103" s="43" t="s">
        <v>11</v>
      </c>
      <c r="F103" s="2" t="e">
        <f>#REF!*#REF!</f>
        <v>#REF!</v>
      </c>
      <c r="G103" s="2" t="e">
        <f>IF(#REF!&gt;=0,10*#REF!,0)</f>
        <v>#REF!</v>
      </c>
      <c r="I103" s="44"/>
      <c r="K103" s="45">
        <v>3</v>
      </c>
      <c r="L103" s="46">
        <f>K103/K117</f>
        <v>0.6</v>
      </c>
      <c r="M103" s="47">
        <f>VLOOKUP(D103,Q1:R9,2,FALSE)</f>
        <v>4</v>
      </c>
      <c r="N103" s="47">
        <f>M103*L103</f>
        <v>2.4</v>
      </c>
      <c r="O103" s="48">
        <f>IF(M103=0,0,L103*MAX(R2:R8))</f>
        <v>3</v>
      </c>
    </row>
    <row r="104" spans="1:15" ht="12.2" customHeight="1">
      <c r="A104" s="41"/>
      <c r="B104" s="42"/>
      <c r="C104" s="3"/>
      <c r="D104" s="49"/>
      <c r="K104" s="45"/>
      <c r="L104" s="46"/>
      <c r="M104" s="47"/>
      <c r="N104" s="47"/>
      <c r="O104" s="48"/>
    </row>
    <row r="105" spans="1:15" ht="39.75" customHeight="1">
      <c r="A105" s="41">
        <f>A103+1</f>
        <v>41</v>
      </c>
      <c r="B105" s="42" t="s">
        <v>100</v>
      </c>
      <c r="C105" s="3"/>
      <c r="D105" s="43" t="s">
        <v>7</v>
      </c>
      <c r="F105" s="2" t="e">
        <f>#REF!*#REF!</f>
        <v>#REF!</v>
      </c>
      <c r="G105" s="2" t="e">
        <f>IF(#REF!&gt;=0,10*#REF!,0)</f>
        <v>#REF!</v>
      </c>
      <c r="I105" s="44" t="s">
        <v>101</v>
      </c>
      <c r="K105" s="45">
        <v>3</v>
      </c>
      <c r="L105" s="46">
        <f>K105/K117</f>
        <v>0.6</v>
      </c>
      <c r="M105" s="47">
        <f>VLOOKUP(D105,Q1:R9,2,FALSE)</f>
        <v>3</v>
      </c>
      <c r="N105" s="47">
        <f>M105*L105</f>
        <v>1.7999999999999998</v>
      </c>
      <c r="O105" s="48">
        <f>IF(M105=0,0,L105*MAX(R2:R8))</f>
        <v>3</v>
      </c>
    </row>
    <row r="106" spans="1:15" ht="12.2" customHeight="1">
      <c r="A106" s="41"/>
      <c r="B106" s="42"/>
      <c r="C106" s="3"/>
      <c r="D106" s="49"/>
      <c r="K106" s="45"/>
      <c r="L106" s="46"/>
      <c r="M106" s="47"/>
      <c r="N106" s="47"/>
      <c r="O106" s="48"/>
    </row>
    <row r="107" spans="1:15" ht="39.75" customHeight="1">
      <c r="A107" s="41">
        <f>A105+1</f>
        <v>42</v>
      </c>
      <c r="B107" s="42" t="s">
        <v>102</v>
      </c>
      <c r="C107" s="3"/>
      <c r="D107" s="43" t="s">
        <v>12</v>
      </c>
      <c r="F107" s="2" t="e">
        <f>#REF!*#REF!</f>
        <v>#REF!</v>
      </c>
      <c r="G107" s="2" t="e">
        <f>IF(#REF!&gt;=0,10*#REF!,0)</f>
        <v>#REF!</v>
      </c>
      <c r="I107" s="44" t="s">
        <v>103</v>
      </c>
      <c r="K107" s="45">
        <v>2</v>
      </c>
      <c r="L107" s="46">
        <f>K107/K117</f>
        <v>0.4</v>
      </c>
      <c r="M107" s="47">
        <f>VLOOKUP(D107,Q1:R9,2,FALSE)</f>
        <v>5</v>
      </c>
      <c r="N107" s="47">
        <f>M107*L107</f>
        <v>2</v>
      </c>
      <c r="O107" s="48">
        <f>IF(M107=0,0,L107*MAX(R2:R8))</f>
        <v>2</v>
      </c>
    </row>
    <row r="108" spans="1:15" ht="12.2" customHeight="1">
      <c r="B108" s="60"/>
      <c r="C108" s="3"/>
      <c r="D108" s="49"/>
      <c r="K108" s="45"/>
      <c r="L108" s="46"/>
      <c r="M108" s="47"/>
      <c r="N108" s="47"/>
      <c r="O108" s="48"/>
    </row>
    <row r="109" spans="1:15" ht="15.75">
      <c r="A109" s="38" t="s">
        <v>104</v>
      </c>
      <c r="C109" s="39"/>
      <c r="D109" s="66"/>
      <c r="E109" s="70"/>
      <c r="K109" s="45"/>
      <c r="L109" s="46"/>
      <c r="M109" s="47"/>
      <c r="N109" s="47"/>
      <c r="O109" s="48"/>
    </row>
    <row r="110" spans="1:15">
      <c r="B110" s="61"/>
      <c r="C110" s="39"/>
      <c r="D110" s="66"/>
      <c r="E110" s="70"/>
      <c r="K110" s="45"/>
      <c r="L110" s="46"/>
      <c r="M110" s="47"/>
      <c r="N110" s="47"/>
      <c r="O110" s="48"/>
    </row>
    <row r="111" spans="1:15" s="27" customFormat="1" ht="39.75" customHeight="1">
      <c r="A111" s="41">
        <f>A107+1</f>
        <v>43</v>
      </c>
      <c r="B111" s="42" t="s">
        <v>105</v>
      </c>
      <c r="C111" s="72"/>
      <c r="D111" s="43" t="s">
        <v>6</v>
      </c>
      <c r="E111" s="24"/>
      <c r="F111" s="24" t="e">
        <f>#REF!*#REF!</f>
        <v>#REF!</v>
      </c>
      <c r="G111" s="24" t="e">
        <f>IF(#REF!&gt;=0,10*#REF!,0)</f>
        <v>#REF!</v>
      </c>
      <c r="H111" s="24"/>
      <c r="I111" s="44" t="s">
        <v>106</v>
      </c>
      <c r="J111" s="72"/>
      <c r="K111" s="73">
        <v>4</v>
      </c>
      <c r="L111" s="74">
        <f>K111/K117</f>
        <v>0.8</v>
      </c>
      <c r="M111" s="75">
        <f>VLOOKUP(D111,Q1:R9,2,FALSE)</f>
        <v>2</v>
      </c>
      <c r="N111" s="75">
        <f>M111*L111</f>
        <v>1.6</v>
      </c>
      <c r="O111" s="75">
        <f>IF(M111=0,0,L111*MAX(R2:R8))</f>
        <v>4</v>
      </c>
    </row>
    <row r="112" spans="1:15" s="27" customFormat="1" ht="12.2" customHeight="1">
      <c r="A112" s="41"/>
      <c r="B112" s="42"/>
      <c r="C112" s="72"/>
      <c r="D112" s="76"/>
      <c r="E112" s="24"/>
      <c r="F112" s="24"/>
      <c r="G112" s="24"/>
      <c r="H112" s="24"/>
      <c r="I112" s="24"/>
      <c r="J112" s="72"/>
      <c r="K112" s="73"/>
      <c r="L112" s="74"/>
      <c r="M112" s="75"/>
      <c r="N112" s="75"/>
      <c r="O112" s="75"/>
    </row>
    <row r="113" spans="1:15" s="27" customFormat="1" ht="39.75" customHeight="1">
      <c r="A113" s="41">
        <f>A111+1</f>
        <v>44</v>
      </c>
      <c r="B113" s="42" t="s">
        <v>107</v>
      </c>
      <c r="C113" s="72"/>
      <c r="D113" s="43" t="s">
        <v>7</v>
      </c>
      <c r="E113" s="24"/>
      <c r="F113" s="24" t="e">
        <f>#REF!*#REF!</f>
        <v>#REF!</v>
      </c>
      <c r="G113" s="24" t="e">
        <f>IF(#REF!&gt;=0,10*#REF!,0)</f>
        <v>#REF!</v>
      </c>
      <c r="H113" s="24"/>
      <c r="I113" s="44"/>
      <c r="J113" s="72"/>
      <c r="K113" s="73">
        <v>4</v>
      </c>
      <c r="L113" s="74">
        <f>K113/K117</f>
        <v>0.8</v>
      </c>
      <c r="M113" s="75">
        <f>VLOOKUP(D113,Q1:R9,2,FALSE)</f>
        <v>3</v>
      </c>
      <c r="N113" s="75">
        <f>M113*L113</f>
        <v>2.4000000000000004</v>
      </c>
      <c r="O113" s="75">
        <f>IF(M113=0,0,L113*MAX(R2:R8))</f>
        <v>4</v>
      </c>
    </row>
    <row r="114" spans="1:15" s="27" customFormat="1" ht="12.2" customHeight="1">
      <c r="A114" s="41"/>
      <c r="B114" s="42"/>
      <c r="C114" s="72"/>
      <c r="D114" s="76"/>
      <c r="E114" s="24"/>
      <c r="F114" s="24"/>
      <c r="G114" s="24"/>
      <c r="H114" s="24"/>
      <c r="I114" s="24"/>
      <c r="J114" s="72"/>
      <c r="K114" s="73"/>
      <c r="L114" s="74"/>
      <c r="M114" s="75"/>
      <c r="N114" s="75"/>
      <c r="O114" s="75"/>
    </row>
    <row r="115" spans="1:15" s="27" customFormat="1" ht="39.75" customHeight="1">
      <c r="A115" s="41">
        <f>A113+1</f>
        <v>45</v>
      </c>
      <c r="B115" s="42" t="s">
        <v>108</v>
      </c>
      <c r="C115" s="72"/>
      <c r="D115" s="43" t="s">
        <v>6</v>
      </c>
      <c r="E115" s="24"/>
      <c r="F115" s="24" t="e">
        <f>#REF!*#REF!</f>
        <v>#REF!</v>
      </c>
      <c r="G115" s="24" t="e">
        <f>IF(#REF!&gt;=0,10*#REF!,0)</f>
        <v>#REF!</v>
      </c>
      <c r="H115" s="24"/>
      <c r="I115" s="44" t="s">
        <v>109</v>
      </c>
      <c r="J115" s="72"/>
      <c r="K115" s="73">
        <v>3</v>
      </c>
      <c r="L115" s="74">
        <f>K115/K117</f>
        <v>0.6</v>
      </c>
      <c r="M115" s="75">
        <f>VLOOKUP(D115,Q1:R9,2,FALSE)</f>
        <v>2</v>
      </c>
      <c r="N115" s="75">
        <f>M115*L115</f>
        <v>1.2</v>
      </c>
      <c r="O115" s="75">
        <f>IF(M115=0,0,L115*MAX(R2:R8))</f>
        <v>3</v>
      </c>
    </row>
    <row r="116" spans="1:15" ht="12.2" customHeight="1">
      <c r="B116" s="77"/>
      <c r="C116" s="3"/>
      <c r="D116" s="69"/>
      <c r="K116" s="78"/>
      <c r="L116" s="78"/>
      <c r="M116" s="78"/>
      <c r="N116" s="79"/>
      <c r="O116" s="79"/>
    </row>
    <row r="117" spans="1:15" ht="24" customHeight="1">
      <c r="A117" s="80" t="s">
        <v>110</v>
      </c>
      <c r="B117" s="81"/>
      <c r="C117" s="82"/>
      <c r="D117" s="83">
        <f>IF(ISERR((N117/O117)*100),"",(N117/O117)*100)</f>
        <v>62.777777777777779</v>
      </c>
      <c r="E117" s="84"/>
      <c r="F117" s="84"/>
      <c r="G117" s="84"/>
      <c r="H117" s="85" t="str">
        <f>IF(D117="","","-")</f>
        <v>-</v>
      </c>
      <c r="I117" s="86" t="str">
        <f>VLOOKUP(J117,'Rating ranges'!A2:B7,2,TRUE)</f>
        <v>Moderate</v>
      </c>
      <c r="J117" s="87">
        <f>IF(D117="",0,D117)</f>
        <v>62.777777777777779</v>
      </c>
      <c r="K117" s="78">
        <f>MAX(K9:K115)</f>
        <v>5</v>
      </c>
      <c r="L117" s="78"/>
      <c r="M117" s="78"/>
      <c r="N117" s="79">
        <f>SUM(N9:N115)</f>
        <v>90.399999999999991</v>
      </c>
      <c r="O117" s="79">
        <f>SUM(O9:O115)</f>
        <v>144</v>
      </c>
    </row>
    <row r="119" spans="1:15" ht="12" customHeight="1">
      <c r="A119" s="114" t="str">
        <f>"* Very poor (less than "&amp;('Rating ranges'!A4)&amp;") - Users are likely to experience very significant difficulties using this site or system and might not be able to complete a significant number of important tasks."</f>
        <v>* Very poor (less than 29) - Users are likely to experience very significant difficulties using this site or system and might not be able to complete a significant number of important tasks.</v>
      </c>
      <c r="B119" s="114"/>
      <c r="C119" s="114"/>
      <c r="D119" s="114"/>
      <c r="E119" s="114"/>
      <c r="F119" s="114"/>
      <c r="G119" s="114"/>
      <c r="H119" s="114"/>
      <c r="I119" s="114"/>
    </row>
    <row r="120" spans="1:15" ht="15" customHeight="1">
      <c r="A120" s="115" t="str">
        <f>"* Poor (between "&amp;('Rating ranges'!A4)&amp;" and "&amp;('Rating ranges'!A5)&amp;") - Users are likely to experience some difficulties using this site or system and might not be able to complete some important tasks."</f>
        <v>* Poor (between 29 and 49) - Users are likely to experience some difficulties using this site or system and might not be able to complete some important tasks.</v>
      </c>
      <c r="B120" s="115"/>
      <c r="C120" s="115"/>
      <c r="D120" s="115"/>
      <c r="E120" s="115"/>
      <c r="F120" s="115"/>
      <c r="G120" s="115"/>
      <c r="H120" s="115"/>
      <c r="I120" s="115"/>
    </row>
    <row r="121" spans="1:15" ht="12" customHeight="1">
      <c r="A121" s="116" t="str">
        <f>"* Moderate (between "&amp;('Rating ranges'!A5)&amp;" and "&amp;('Rating ranges'!A6)&amp;") - Users should be able to use this site or system and complete most important tasks, however the user experience could be significantly improved."</f>
        <v>* Moderate (between 49 and 69) - Users should be able to use this site or system and complete most important tasks, however the user experience could be significantly improved.</v>
      </c>
      <c r="B121" s="116"/>
      <c r="C121" s="116"/>
      <c r="D121" s="116"/>
      <c r="E121" s="116"/>
      <c r="F121" s="116"/>
      <c r="G121" s="116"/>
      <c r="H121" s="116"/>
      <c r="I121" s="116"/>
    </row>
    <row r="122" spans="1:15" ht="12" customHeight="1">
      <c r="A122" s="115" t="str">
        <f>"* Good (between "&amp;('Rating ranges'!A6)&amp;" and "&amp;('Rating ranges'!A7)&amp;") - Users should be able to use this site or system with relative ease and should be able to complete the vast majority of important tasks."</f>
        <v>* Good (between 69 and 89) - Users should be able to use this site or system with relative ease and should be able to complete the vast majority of important tasks.</v>
      </c>
      <c r="B122" s="115"/>
      <c r="C122" s="115"/>
      <c r="D122" s="115"/>
      <c r="E122" s="115"/>
      <c r="F122" s="115"/>
      <c r="G122" s="115"/>
      <c r="H122" s="115"/>
      <c r="I122" s="115"/>
    </row>
    <row r="123" spans="1:15" ht="12" customHeight="1">
      <c r="A123" s="109" t="str">
        <f>"* Excellent (more than "&amp;('Rating ranges'!A7)&amp;") - This site or system provides an excellent user experience for users. Users should be able to complete all important tasks on the site or system."</f>
        <v>* Excellent (more than 89) - This site or system provides an excellent user experience for users. Users should be able to complete all important tasks on the site or system.</v>
      </c>
      <c r="B123" s="109"/>
      <c r="C123" s="109"/>
      <c r="D123" s="109"/>
      <c r="E123" s="109"/>
      <c r="F123" s="109"/>
      <c r="G123" s="109"/>
      <c r="H123" s="109"/>
      <c r="I123" s="109"/>
      <c r="K123" s="88"/>
      <c r="L123" s="88"/>
    </row>
    <row r="125" spans="1:15">
      <c r="D125" s="89"/>
    </row>
    <row r="126" spans="1:15" ht="12.75">
      <c r="A126" s="90"/>
      <c r="B126" s="91"/>
      <c r="C126" s="92"/>
      <c r="D126" s="92"/>
      <c r="E126" s="92"/>
      <c r="F126" s="92"/>
      <c r="G126" s="92"/>
      <c r="H126" s="92"/>
      <c r="I126" s="92"/>
      <c r="J126" s="93"/>
    </row>
  </sheetData>
  <sheetProtection selectLockedCells="1" selectUnlockedCells="1"/>
  <mergeCells count="12">
    <mergeCell ref="O7:O8"/>
    <mergeCell ref="A119:I119"/>
    <mergeCell ref="A120:I120"/>
    <mergeCell ref="A121:I121"/>
    <mergeCell ref="A122:I122"/>
    <mergeCell ref="M7:M8"/>
    <mergeCell ref="N7:N8"/>
    <mergeCell ref="A123:I123"/>
    <mergeCell ref="A1:I1"/>
    <mergeCell ref="A3:B3"/>
    <mergeCell ref="K7:K8"/>
    <mergeCell ref="L7:L8"/>
  </mergeCells>
  <conditionalFormatting sqref="D111 D113 D115 D105 D107 D101 D103 D89 D91 D93 D95 D97 D79 D81 D83 D85 D69 D71 D73 D75 D67 D63 D59 D61 D49 D51 D53 D55 D29 D35 D37 D39 D41 D43 D45 D31:D33 D21 D23:D25 D17 D9 D11 D13 D15">
    <cfRule type="cellIs" dxfId="1" priority="1" stopIfTrue="1" operator="equal">
      <formula>"Enter score"</formula>
    </cfRule>
  </conditionalFormatting>
  <dataValidations count="3">
    <dataValidation type="list" showErrorMessage="1" errorTitle="Invalid score entered" error="Score must be one of:_x000a__x000a_Very poor_x000a_Poor_x000a_Moderate_x000a_Good_x000a_Excellent_x000a_N/A" promptTitle="Enter score for this item:" prompt="● Very poor_x000a_● Poor_x000a_● Moderate_x000a_● Good_x000a_● Excellent_x000a_● N/A (not applicable or insufficient data)" sqref="D9 D11 D13 D15 D17 D21 D23 D25 D29 D31 D33 D35 D37 D39 D41 D43 D45 D49 D51 D53 D55 D59 D61 D63 D67 D69 D71 D73 D75 D79 D81 D83 D85 D89 D91 D93 D95 D97 D101 D103 D105 D107 D111 D113 D115" xr:uid="{00000000-0002-0000-0000-000000000000}">
      <formula1>$Q$1:$Q$7</formula1>
      <formula2>0</formula2>
    </dataValidation>
    <dataValidation type="list" allowBlank="1" showErrorMessage="1" sqref="D18 D54 D74 D96" xr:uid="{00000000-0002-0000-0000-000001000000}">
      <formula1>$Q$1:$Q$8</formula1>
      <formula2>0</formula2>
    </dataValidation>
    <dataValidation type="list" showErrorMessage="1" errorTitle="Invalid score entered" error="Score must be one of:_x000a__x000a_Very poor_x000a_Poor_x000a_Moderate_x000a_Good_x000a_Excellent_x000a_N/A" promptTitle="Enter score for this item:" prompt="● Very poor_x000a_● Poor_x000a_● Moderate_x000a_● Good_x000a_● Excellent_x000a_● N/A (not applicable or insufficient data)" sqref="D24 D32" xr:uid="{00000000-0002-0000-0000-000002000000}">
      <formula1>$Q$1:$Q$8</formula1>
      <formula2>0</formula2>
    </dataValidation>
  </dataValidations>
  <pageMargins left="0.47222222222222221" right="0.51180555555555551" top="0.78749999999999998" bottom="0.78749999999999998" header="0.51180555555555551" footer="0.51180555555555551"/>
  <pageSetup paperSize="9" firstPageNumber="0" orientation="landscape" horizontalDpi="300" verticalDpi="300"/>
  <headerFooter alignWithMargins="0"/>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66"/>
  <sheetViews>
    <sheetView topLeftCell="A2" workbookViewId="0" xr3:uid="{958C4451-9541-5A59-BF78-D2F731DF1C81}">
      <selection activeCell="C45" sqref="C45"/>
    </sheetView>
  </sheetViews>
  <sheetFormatPr defaultColWidth="8.85546875" defaultRowHeight="12.75"/>
  <cols>
    <col min="1" max="1" width="4.140625" style="90" customWidth="1"/>
    <col min="2" max="2" width="103.42578125" style="94" customWidth="1"/>
    <col min="3" max="3" width="13.42578125" customWidth="1"/>
  </cols>
  <sheetData>
    <row r="1" spans="1:3" ht="23.25">
      <c r="A1" s="110" t="s">
        <v>111</v>
      </c>
      <c r="B1" s="110"/>
      <c r="C1" s="110"/>
    </row>
    <row r="2" spans="1:3" ht="15.75">
      <c r="A2"/>
      <c r="B2" s="77"/>
      <c r="C2" s="38" t="s">
        <v>112</v>
      </c>
    </row>
    <row r="3" spans="1:3" s="27" customFormat="1" ht="24.95" customHeight="1">
      <c r="A3" s="95" t="s">
        <v>13</v>
      </c>
    </row>
    <row r="4" spans="1:3" ht="51">
      <c r="A4" s="96">
        <v>1</v>
      </c>
      <c r="B4" s="97" t="s">
        <v>113</v>
      </c>
      <c r="C4" s="98" t="s">
        <v>114</v>
      </c>
    </row>
    <row r="5" spans="1:3" ht="38.25">
      <c r="A5" s="96">
        <f t="shared" ref="A5:A8" si="0">A4+1</f>
        <v>2</v>
      </c>
      <c r="B5" s="97" t="s">
        <v>115</v>
      </c>
      <c r="C5" s="98" t="s">
        <v>114</v>
      </c>
    </row>
    <row r="6" spans="1:3" ht="38.25">
      <c r="A6" s="96">
        <f t="shared" si="0"/>
        <v>3</v>
      </c>
      <c r="B6" s="97" t="s">
        <v>116</v>
      </c>
      <c r="C6" s="98" t="s">
        <v>117</v>
      </c>
    </row>
    <row r="7" spans="1:3" ht="38.25">
      <c r="A7" s="96">
        <f t="shared" si="0"/>
        <v>4</v>
      </c>
      <c r="B7" s="97" t="s">
        <v>118</v>
      </c>
      <c r="C7" s="98" t="s">
        <v>119</v>
      </c>
    </row>
    <row r="8" spans="1:3" ht="38.25">
      <c r="A8" s="96">
        <f t="shared" si="0"/>
        <v>5</v>
      </c>
      <c r="B8" s="97" t="s">
        <v>120</v>
      </c>
      <c r="C8" s="98" t="s">
        <v>119</v>
      </c>
    </row>
    <row r="9" spans="1:3">
      <c r="A9"/>
      <c r="B9" s="60"/>
      <c r="C9" s="27"/>
    </row>
    <row r="10" spans="1:3" s="27" customFormat="1" ht="24.95" customHeight="1">
      <c r="A10" s="95" t="s">
        <v>29</v>
      </c>
    </row>
    <row r="11" spans="1:3" ht="38.25">
      <c r="A11" s="96">
        <f>A8+1</f>
        <v>6</v>
      </c>
      <c r="B11" s="97" t="s">
        <v>121</v>
      </c>
      <c r="C11" s="98" t="s">
        <v>119</v>
      </c>
    </row>
    <row r="12" spans="1:3" ht="51">
      <c r="A12" s="96">
        <f t="shared" ref="A12:A13" si="1">A11+1</f>
        <v>7</v>
      </c>
      <c r="B12" s="97" t="s">
        <v>122</v>
      </c>
      <c r="C12" s="98" t="s">
        <v>117</v>
      </c>
    </row>
    <row r="13" spans="1:3" ht="38.25">
      <c r="A13" s="96">
        <f t="shared" si="1"/>
        <v>8</v>
      </c>
      <c r="B13" s="97" t="s">
        <v>123</v>
      </c>
      <c r="C13" s="98" t="s">
        <v>119</v>
      </c>
    </row>
    <row r="14" spans="1:3">
      <c r="A14"/>
      <c r="B14" s="60"/>
      <c r="C14" s="27"/>
    </row>
    <row r="15" spans="1:3" s="27" customFormat="1" ht="24.95" customHeight="1">
      <c r="A15" s="95" t="s">
        <v>36</v>
      </c>
    </row>
    <row r="16" spans="1:3" ht="38.25">
      <c r="A16" s="96">
        <f>A13+1</f>
        <v>9</v>
      </c>
      <c r="B16" s="97" t="s">
        <v>124</v>
      </c>
      <c r="C16" s="98" t="s">
        <v>125</v>
      </c>
    </row>
    <row r="17" spans="1:3" ht="51">
      <c r="A17" s="96">
        <f t="shared" ref="A17:A24" si="2">A16+1</f>
        <v>10</v>
      </c>
      <c r="B17" s="97" t="s">
        <v>126</v>
      </c>
      <c r="C17" s="98" t="s">
        <v>117</v>
      </c>
    </row>
    <row r="18" spans="1:3" ht="38.25">
      <c r="A18" s="96">
        <f t="shared" si="2"/>
        <v>11</v>
      </c>
      <c r="B18" s="97" t="s">
        <v>127</v>
      </c>
      <c r="C18" s="98" t="s">
        <v>119</v>
      </c>
    </row>
    <row r="19" spans="1:3" ht="51">
      <c r="A19" s="96">
        <f t="shared" si="2"/>
        <v>12</v>
      </c>
      <c r="B19" s="97" t="s">
        <v>128</v>
      </c>
      <c r="C19" s="98" t="s">
        <v>114</v>
      </c>
    </row>
    <row r="20" spans="1:3" ht="51">
      <c r="A20" s="96">
        <f t="shared" si="2"/>
        <v>13</v>
      </c>
      <c r="B20" s="97" t="s">
        <v>129</v>
      </c>
      <c r="C20" s="98" t="s">
        <v>119</v>
      </c>
    </row>
    <row r="21" spans="1:3" ht="38.25">
      <c r="A21" s="96">
        <f t="shared" si="2"/>
        <v>14</v>
      </c>
      <c r="B21" s="97" t="s">
        <v>130</v>
      </c>
      <c r="C21" s="98" t="s">
        <v>117</v>
      </c>
    </row>
    <row r="22" spans="1:3" ht="25.5">
      <c r="A22" s="96">
        <f t="shared" si="2"/>
        <v>15</v>
      </c>
      <c r="B22" s="97" t="s">
        <v>131</v>
      </c>
      <c r="C22" s="98" t="s">
        <v>125</v>
      </c>
    </row>
    <row r="23" spans="1:3" ht="25.5">
      <c r="A23" s="96">
        <f t="shared" si="2"/>
        <v>16</v>
      </c>
      <c r="B23" s="97" t="s">
        <v>132</v>
      </c>
      <c r="C23" s="98" t="s">
        <v>125</v>
      </c>
    </row>
    <row r="24" spans="1:3" ht="25.5">
      <c r="A24" s="96">
        <f t="shared" si="2"/>
        <v>17</v>
      </c>
      <c r="B24" s="97" t="s">
        <v>133</v>
      </c>
      <c r="C24" s="98" t="s">
        <v>134</v>
      </c>
    </row>
    <row r="25" spans="1:3">
      <c r="A25"/>
      <c r="B25" s="60"/>
      <c r="C25" s="27"/>
    </row>
    <row r="26" spans="1:3" s="27" customFormat="1" ht="24.95" customHeight="1">
      <c r="A26" s="95" t="s">
        <v>54</v>
      </c>
    </row>
    <row r="27" spans="1:3" ht="38.25">
      <c r="A27" s="96">
        <f>A24+1</f>
        <v>18</v>
      </c>
      <c r="B27" s="97" t="s">
        <v>135</v>
      </c>
      <c r="C27" s="98" t="s">
        <v>117</v>
      </c>
    </row>
    <row r="28" spans="1:3" ht="38.25">
      <c r="A28" s="96">
        <f t="shared" ref="A28:A30" si="3">A27+1</f>
        <v>19</v>
      </c>
      <c r="B28" s="97" t="s">
        <v>136</v>
      </c>
      <c r="C28" s="98" t="s">
        <v>117</v>
      </c>
    </row>
    <row r="29" spans="1:3" ht="51">
      <c r="A29" s="96">
        <f t="shared" si="3"/>
        <v>20</v>
      </c>
      <c r="B29" s="97" t="s">
        <v>137</v>
      </c>
      <c r="C29" s="98" t="s">
        <v>125</v>
      </c>
    </row>
    <row r="30" spans="1:3" ht="38.25">
      <c r="A30" s="96">
        <f t="shared" si="3"/>
        <v>21</v>
      </c>
      <c r="B30" s="97" t="s">
        <v>138</v>
      </c>
      <c r="C30" s="98" t="s">
        <v>117</v>
      </c>
    </row>
    <row r="31" spans="1:3">
      <c r="A31"/>
      <c r="B31" s="60"/>
      <c r="C31" s="27"/>
    </row>
    <row r="32" spans="1:3" s="27" customFormat="1" ht="24.95" customHeight="1">
      <c r="A32" s="95" t="s">
        <v>61</v>
      </c>
    </row>
    <row r="33" spans="1:3" ht="38.25">
      <c r="A33" s="96">
        <f>A30+1</f>
        <v>22</v>
      </c>
      <c r="B33" s="97" t="s">
        <v>139</v>
      </c>
      <c r="C33" s="98" t="s">
        <v>117</v>
      </c>
    </row>
    <row r="34" spans="1:3" ht="63.75">
      <c r="A34" s="96">
        <f t="shared" ref="A34:A35" si="4">A33+1</f>
        <v>23</v>
      </c>
      <c r="B34" s="97" t="s">
        <v>140</v>
      </c>
      <c r="C34" s="98" t="s">
        <v>119</v>
      </c>
    </row>
    <row r="35" spans="1:3" ht="38.25">
      <c r="A35" s="96">
        <f t="shared" si="4"/>
        <v>24</v>
      </c>
      <c r="B35" s="97" t="s">
        <v>141</v>
      </c>
      <c r="C35" s="98" t="s">
        <v>134</v>
      </c>
    </row>
    <row r="36" spans="1:3">
      <c r="A36"/>
      <c r="B36" s="60"/>
      <c r="C36" s="27"/>
    </row>
    <row r="37" spans="1:3" s="27" customFormat="1" ht="24.95" customHeight="1">
      <c r="A37" s="95" t="s">
        <v>68</v>
      </c>
    </row>
    <row r="38" spans="1:3" ht="38.25">
      <c r="A38" s="96">
        <f>A35+1</f>
        <v>25</v>
      </c>
      <c r="B38" s="97" t="s">
        <v>142</v>
      </c>
      <c r="C38" s="98" t="s">
        <v>119</v>
      </c>
    </row>
    <row r="39" spans="1:3" ht="63.75">
      <c r="A39" s="96">
        <f t="shared" ref="A39:A42" si="5">A38+1</f>
        <v>26</v>
      </c>
      <c r="B39" s="97" t="s">
        <v>143</v>
      </c>
      <c r="C39" s="98" t="s">
        <v>125</v>
      </c>
    </row>
    <row r="40" spans="1:3" ht="38.25">
      <c r="A40" s="96">
        <f t="shared" si="5"/>
        <v>27</v>
      </c>
      <c r="B40" s="99" t="s">
        <v>144</v>
      </c>
      <c r="C40" s="98" t="s">
        <v>125</v>
      </c>
    </row>
    <row r="41" spans="1:3" ht="63.75">
      <c r="A41" s="96">
        <f t="shared" si="5"/>
        <v>28</v>
      </c>
      <c r="B41" s="97" t="s">
        <v>145</v>
      </c>
      <c r="C41" s="98" t="s">
        <v>119</v>
      </c>
    </row>
    <row r="42" spans="1:3" ht="38.25">
      <c r="A42" s="96">
        <f t="shared" si="5"/>
        <v>29</v>
      </c>
      <c r="B42" s="97" t="s">
        <v>146</v>
      </c>
      <c r="C42" s="98" t="s">
        <v>119</v>
      </c>
    </row>
    <row r="43" spans="1:3">
      <c r="A43"/>
      <c r="B43" s="60"/>
      <c r="C43" s="27"/>
    </row>
    <row r="44" spans="1:3" s="27" customFormat="1" ht="24.95" customHeight="1">
      <c r="A44" s="95" t="s">
        <v>79</v>
      </c>
    </row>
    <row r="45" spans="1:3" ht="38.25">
      <c r="A45" s="96">
        <f>A42+1</f>
        <v>30</v>
      </c>
      <c r="B45" s="97" t="s">
        <v>147</v>
      </c>
      <c r="C45" s="98" t="s">
        <v>117</v>
      </c>
    </row>
    <row r="46" spans="1:3" ht="38.25">
      <c r="A46" s="96">
        <f t="shared" ref="A46:A48" si="6">A45+1</f>
        <v>31</v>
      </c>
      <c r="B46" s="97" t="s">
        <v>148</v>
      </c>
      <c r="C46" s="98" t="s">
        <v>119</v>
      </c>
    </row>
    <row r="47" spans="1:3" ht="51">
      <c r="A47" s="96">
        <f t="shared" si="6"/>
        <v>32</v>
      </c>
      <c r="B47" s="97" t="s">
        <v>149</v>
      </c>
      <c r="C47" s="98" t="s">
        <v>119</v>
      </c>
    </row>
    <row r="48" spans="1:3" ht="25.5">
      <c r="A48" s="96">
        <f t="shared" si="6"/>
        <v>33</v>
      </c>
      <c r="B48" s="97" t="s">
        <v>150</v>
      </c>
      <c r="C48" s="98" t="s">
        <v>119</v>
      </c>
    </row>
    <row r="49" spans="1:3">
      <c r="A49"/>
      <c r="B49" s="60"/>
      <c r="C49" s="27"/>
    </row>
    <row r="50" spans="1:3" s="27" customFormat="1" ht="24.95" customHeight="1">
      <c r="A50" s="95" t="s">
        <v>87</v>
      </c>
    </row>
    <row r="51" spans="1:3" ht="51">
      <c r="A51" s="96">
        <f>A48+1</f>
        <v>34</v>
      </c>
      <c r="B51" s="97" t="s">
        <v>151</v>
      </c>
      <c r="C51" s="98" t="s">
        <v>114</v>
      </c>
    </row>
    <row r="52" spans="1:3" ht="38.25">
      <c r="A52" s="96">
        <f t="shared" ref="A52:A55" si="7">A51+1</f>
        <v>35</v>
      </c>
      <c r="B52" s="97" t="s">
        <v>152</v>
      </c>
      <c r="C52" s="98" t="s">
        <v>125</v>
      </c>
    </row>
    <row r="53" spans="1:3" ht="25.5">
      <c r="A53" s="96">
        <f t="shared" si="7"/>
        <v>36</v>
      </c>
      <c r="B53" s="97" t="s">
        <v>153</v>
      </c>
      <c r="C53" s="98" t="s">
        <v>117</v>
      </c>
    </row>
    <row r="54" spans="1:3" ht="38.25">
      <c r="A54" s="96">
        <f t="shared" si="7"/>
        <v>37</v>
      </c>
      <c r="B54" s="97" t="s">
        <v>154</v>
      </c>
      <c r="C54" s="98" t="s">
        <v>119</v>
      </c>
    </row>
    <row r="55" spans="1:3" ht="25.5">
      <c r="A55" s="96">
        <f t="shared" si="7"/>
        <v>38</v>
      </c>
      <c r="B55" s="97" t="s">
        <v>155</v>
      </c>
      <c r="C55" s="98" t="s">
        <v>119</v>
      </c>
    </row>
    <row r="56" spans="1:3">
      <c r="A56"/>
      <c r="B56" s="60"/>
      <c r="C56" s="27"/>
    </row>
    <row r="57" spans="1:3" s="27" customFormat="1" ht="24.95" customHeight="1">
      <c r="A57" s="95" t="s">
        <v>96</v>
      </c>
    </row>
    <row r="58" spans="1:3" ht="51">
      <c r="A58" s="96">
        <f>A55+1</f>
        <v>39</v>
      </c>
      <c r="B58" s="97" t="s">
        <v>156</v>
      </c>
      <c r="C58" s="98" t="s">
        <v>117</v>
      </c>
    </row>
    <row r="59" spans="1:3" ht="38.25">
      <c r="A59" s="96">
        <f t="shared" ref="A59:A61" si="8">A58+1</f>
        <v>40</v>
      </c>
      <c r="B59" s="97" t="s">
        <v>157</v>
      </c>
      <c r="C59" s="98" t="s">
        <v>119</v>
      </c>
    </row>
    <row r="60" spans="1:3" ht="51">
      <c r="A60" s="96">
        <f t="shared" si="8"/>
        <v>41</v>
      </c>
      <c r="B60" s="97" t="s">
        <v>158</v>
      </c>
      <c r="C60" s="98" t="s">
        <v>119</v>
      </c>
    </row>
    <row r="61" spans="1:3" ht="38.25">
      <c r="A61" s="96">
        <f t="shared" si="8"/>
        <v>42</v>
      </c>
      <c r="B61" s="97" t="s">
        <v>159</v>
      </c>
      <c r="C61" s="98" t="s">
        <v>125</v>
      </c>
    </row>
    <row r="62" spans="1:3">
      <c r="A62"/>
      <c r="B62" s="60"/>
      <c r="C62" s="27"/>
    </row>
    <row r="63" spans="1:3" s="27" customFormat="1" ht="24.95" customHeight="1">
      <c r="A63" s="95" t="s">
        <v>104</v>
      </c>
    </row>
    <row r="64" spans="1:3" ht="51">
      <c r="A64" s="96">
        <f>A61+1</f>
        <v>43</v>
      </c>
      <c r="B64" s="97" t="s">
        <v>160</v>
      </c>
      <c r="C64" s="98" t="s">
        <v>117</v>
      </c>
    </row>
    <row r="65" spans="1:3" ht="25.5">
      <c r="A65" s="96">
        <f t="shared" ref="A65:A66" si="9">A64+1</f>
        <v>44</v>
      </c>
      <c r="B65" s="97" t="s">
        <v>161</v>
      </c>
      <c r="C65" s="98" t="s">
        <v>119</v>
      </c>
    </row>
    <row r="66" spans="1:3" ht="51">
      <c r="A66" s="96">
        <f t="shared" si="9"/>
        <v>45</v>
      </c>
      <c r="B66" s="97" t="s">
        <v>162</v>
      </c>
      <c r="C66" s="98" t="s">
        <v>119</v>
      </c>
    </row>
  </sheetData>
  <sheetProtection selectLockedCells="1" selectUnlockedCells="1"/>
  <mergeCells count="1">
    <mergeCell ref="A1:C1"/>
  </mergeCells>
  <conditionalFormatting sqref="C16:C24 C27:C30 C33:C35 C38:C42 C45:C48 C51:C55 C58:C61 C64:C66 C4:C8 C11:C13">
    <cfRule type="cellIs" dxfId="0" priority="1" stopIfTrue="1" operator="equal">
      <formula>"Enter score"</formula>
    </cfRule>
  </conditionalFormatting>
  <pageMargins left="0.74791666666666667" right="0.74791666666666667" top="0.98402777777777772" bottom="0.98402777777777772" header="0.51180555555555551" footer="0.51180555555555551"/>
  <pageSetup paperSize="9" firstPageNumber="0" orientation="landscape" horizontalDpi="300" verticalDpi="300"/>
  <headerFooter alignWithMargins="0"/>
  <rowBreaks count="1" manualBreakCount="1">
    <brk id="14"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7"/>
  <sheetViews>
    <sheetView workbookViewId="0" xr3:uid="{842E5F09-E766-5B8D-85AF-A39847EA96FD}">
      <selection activeCell="B14" sqref="B14"/>
    </sheetView>
  </sheetViews>
  <sheetFormatPr defaultColWidth="8.85546875" defaultRowHeight="12.75"/>
  <cols>
    <col min="1" max="1" width="17.42578125" customWidth="1"/>
    <col min="2" max="2" width="16.42578125" customWidth="1"/>
    <col min="3" max="3" width="8.85546875" customWidth="1"/>
    <col min="4" max="4" width="5.42578125" customWidth="1"/>
    <col min="5" max="5" width="4.7109375" customWidth="1"/>
    <col min="6" max="6" width="5.7109375" customWidth="1"/>
  </cols>
  <sheetData>
    <row r="1" spans="1:6">
      <c r="A1" s="100" t="s">
        <v>163</v>
      </c>
      <c r="B1" s="100" t="s">
        <v>164</v>
      </c>
      <c r="C1" s="117" t="s">
        <v>165</v>
      </c>
      <c r="D1" s="117"/>
      <c r="E1" s="117"/>
      <c r="F1" s="117"/>
    </row>
    <row r="2" spans="1:6">
      <c r="A2" s="101">
        <v>0</v>
      </c>
      <c r="B2" t="str">
        <f>""</f>
        <v/>
      </c>
    </row>
    <row r="3" spans="1:6">
      <c r="A3" s="101">
        <v>1</v>
      </c>
      <c r="B3" t="s">
        <v>166</v>
      </c>
      <c r="C3" s="102" t="s">
        <v>167</v>
      </c>
      <c r="D3" s="103">
        <f>A4</f>
        <v>29</v>
      </c>
    </row>
    <row r="4" spans="1:6">
      <c r="A4" s="104">
        <v>29</v>
      </c>
      <c r="B4" s="105" t="s">
        <v>6</v>
      </c>
      <c r="C4" s="105" t="s">
        <v>168</v>
      </c>
      <c r="D4" s="103">
        <f t="shared" ref="D4:D7" si="0">A4</f>
        <v>29</v>
      </c>
      <c r="E4" s="106" t="s">
        <v>169</v>
      </c>
      <c r="F4" s="103">
        <f t="shared" ref="F4:F6" si="1">A5</f>
        <v>49</v>
      </c>
    </row>
    <row r="5" spans="1:6">
      <c r="A5" s="104">
        <v>49</v>
      </c>
      <c r="B5" s="105" t="s">
        <v>7</v>
      </c>
      <c r="C5" s="105" t="s">
        <v>168</v>
      </c>
      <c r="D5" s="103">
        <f t="shared" si="0"/>
        <v>49</v>
      </c>
      <c r="E5" s="106" t="s">
        <v>169</v>
      </c>
      <c r="F5" s="103">
        <f t="shared" si="1"/>
        <v>69</v>
      </c>
    </row>
    <row r="6" spans="1:6">
      <c r="A6" s="104">
        <v>69</v>
      </c>
      <c r="B6" s="105" t="s">
        <v>11</v>
      </c>
      <c r="C6" s="105" t="s">
        <v>168</v>
      </c>
      <c r="D6" s="103">
        <f t="shared" si="0"/>
        <v>69</v>
      </c>
      <c r="E6" s="106" t="s">
        <v>169</v>
      </c>
      <c r="F6" s="103">
        <f t="shared" si="1"/>
        <v>89</v>
      </c>
    </row>
    <row r="7" spans="1:6">
      <c r="A7" s="104">
        <v>89</v>
      </c>
      <c r="B7" s="105" t="s">
        <v>12</v>
      </c>
      <c r="C7" s="102" t="s">
        <v>170</v>
      </c>
      <c r="D7" s="103">
        <f t="shared" si="0"/>
        <v>89</v>
      </c>
    </row>
  </sheetData>
  <sheetProtection selectLockedCells="1" selectUnlockedCells="1"/>
  <mergeCells count="1">
    <mergeCell ref="C1:F1"/>
  </mergeCells>
  <pageMargins left="0.74791666666666667" right="0.74791666666666667" top="0.98402777777777772" bottom="0.98402777777777772" header="0.51180555555555551" footer="0.51180555555555551"/>
  <pageSetup paperSize="9" firstPageNumber="0" orientation="portrait" horizontalDpi="300" verticalDpi="300"/>
  <headerFooter alignWithMargins="0"/>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2019-02-14T23:59:46Z</dcterms:created>
  <dcterms:modified xsi:type="dcterms:W3CDTF">2019-02-15T01:28:04Z</dcterms:modified>
  <cp:category/>
  <cp:contentStatus/>
</cp:coreProperties>
</file>