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<sst xmlns="http://schemas.openxmlformats.org/spreadsheetml/2006/main" count="119" uniqueCount="80">
  <si>
    <t>COSTO DE PRODUCTOS.</t>
  </si>
  <si>
    <t>ESTRUCTURA DE COSTOS</t>
  </si>
  <si>
    <r>
      <rPr>
        <rFont val="Arial"/>
        <color theme="1"/>
      </rPr>
      <t xml:space="preserve">(desarrollo + Mante. Gastos Operativos = costo desarrollo) + (10% Forbit) + (PM + SM) + (Inflacion Acumulada)= </t>
    </r>
    <r>
      <rPr>
        <rFont val="Arial"/>
        <b/>
        <color rgb="FFFF0000"/>
      </rPr>
      <t>Precio venta</t>
    </r>
  </si>
  <si>
    <t>Valor del TL</t>
  </si>
  <si>
    <t xml:space="preserve"> usd/hora </t>
  </si>
  <si>
    <t>valor de PM</t>
  </si>
  <si>
    <t>Total por todo el desarrollo (no mas de 1 hora)</t>
  </si>
  <si>
    <t>Valor de SM</t>
  </si>
  <si>
    <t>Man. Forbit</t>
  </si>
  <si>
    <t xml:space="preserve">Inflacion acumulada </t>
  </si>
  <si>
    <t>Estimación CON Practicantes</t>
  </si>
  <si>
    <t>Estimación SIN Practicantes</t>
  </si>
  <si>
    <t>Producto</t>
  </si>
  <si>
    <t>Horas de desarollo</t>
  </si>
  <si>
    <t>Desarollo</t>
  </si>
  <si>
    <t>Man. y Gas. Operativos</t>
  </si>
  <si>
    <t>Costo desarrollo</t>
  </si>
  <si>
    <t>10% Forbit</t>
  </si>
  <si>
    <t xml:space="preserve">PM </t>
  </si>
  <si>
    <t>SM</t>
  </si>
  <si>
    <t>Costo total</t>
  </si>
  <si>
    <t>Precio de venta</t>
  </si>
  <si>
    <t>IVA</t>
  </si>
  <si>
    <t>Venta + iva</t>
  </si>
  <si>
    <t>Landing page</t>
  </si>
  <si>
    <t>Landin page</t>
  </si>
  <si>
    <t>● Tiempo: 3 semanas
● 2 Front: 2 a 4 horas diarias
● 1 devops (Opcional): 
● TL: 1 a 2 Horas semanales</t>
  </si>
  <si>
    <t>● Tiempo: 2 semanas
● 1 Front: 2 a 4 horas diarias
● Habilidades mínimas: Experiencia en tecnologías web y frameworks de JS
● TL: 1 a 2 Horas semanales.</t>
  </si>
  <si>
    <t>Web estilo blog</t>
  </si>
  <si>
    <t>Catalogo digital</t>
  </si>
  <si>
    <t>E-comerce (SPP)</t>
  </si>
  <si>
    <t>E-comerce (CPP)</t>
  </si>
  <si>
    <t>web estilo blog</t>
  </si>
  <si>
    <t xml:space="preserve">● Tiempo: 6 a 8 semanas
● 2 Front: 2 a 4 horas diarias
● 1 Back: 2 a 4 horas diarias
● 1 devops (Opcional)
● TL: 1 a 3 Horas semanales
</t>
  </si>
  <si>
    <t xml:space="preserve">● Tiempo: 2 a 4 semanas
● 1 Front: 2 a 4 horas diarias
○ Habilidades mínimas: Por lo menos un Framework de JS compatible con
SSR (eg Vite, NextJS, etc).
● 1 Back: 2 a 4 horas diarias
○ Habilidades mínimas: Linux, Bases de datos (Relacional o no relacional),
Manejo de frameworks de backend.
● TL: 2 a 3 Horas semanales.
</t>
  </si>
  <si>
    <t>Diferencial Santiago.</t>
  </si>
  <si>
    <t>Catálogo Digital
 (vitrina)</t>
  </si>
  <si>
    <t xml:space="preserve">● Tiempo: 4 semanas
● 2 Front: 2 a 4 horas diarias
● 1 Back: 2 a 4 horas diarias
● 1 devops (Opcional)
● TL: 1 a 3 Horas semanales
</t>
  </si>
  <si>
    <t>● Tiempo: 3 a 4 semanas
● 1 Front: 2 a 4 horas diarias
○ Habilidades mínimas: Por lo menos un Framework de JS compatible con
SSR (eg Vite, NextJS, etc).
● 1 Back: 2 a 4 horas diarias
○ Habilidades mínimas: Linux, Bases de datos (Relacional o no relacional),
Manejo de frameworks de backend.
● TL: 2 a 3 Horas semanales</t>
  </si>
  <si>
    <t>E-commerce</t>
  </si>
  <si>
    <t>(sin pasarela de pago)</t>
  </si>
  <si>
    <t>● Tiempo: 6 semanas
● 3 Front: 2 a 4 horas diarias
● 2 Back: 4 horas diarias
● 1 devops (Opcional)
● TL: 2 a 4 Horas semanales</t>
  </si>
  <si>
    <t xml:space="preserve">Tiempo: 6 semanas
● 2 Front: 2 a 4 horas diarias
● 2 Back: 2 a 4 horas diarias
○ Habilidades mínimas: Linux, Bases de datos (Relacional ej: Postgres,
MySQL), Manejo de frameworks de backend.
● TL: 2 a 4 Horas semanales.
</t>
  </si>
  <si>
    <t xml:space="preserve">E-commerce </t>
  </si>
  <si>
    <t>(con pasarela de pago de Mercadopago)</t>
  </si>
  <si>
    <t>● Tiempo: 8 semanas
● 3 Front: 2 a 4 horas diarias
● 3 Back: 2 a 4 horas diarias
● 1 devops
● TL: 3 a 5 Horas semanales.</t>
  </si>
  <si>
    <t xml:space="preserve">● Tiempo: 6 semanas
● 2 Front: 2 a 4 horas diarias
● 2 Back: 3 a 4 horas diarias
○ Habilidades mínimas: Linux, Bases de datos (Relacional ej: Postgres,
MySQL), Manejo de frameworks de backend.
● TL: 3 a 5 Horas semanales.
</t>
  </si>
  <si>
    <t>MARGEN</t>
  </si>
  <si>
    <t>HYLEBI FULL</t>
  </si>
  <si>
    <t>HYLEBI FULL PLUS</t>
  </si>
  <si>
    <t>Temas</t>
  </si>
  <si>
    <t>Detalles</t>
  </si>
  <si>
    <t xml:space="preserve">horas </t>
  </si>
  <si>
    <t xml:space="preserve">precio </t>
  </si>
  <si>
    <t>total practicantes</t>
  </si>
  <si>
    <t>total</t>
  </si>
  <si>
    <t>Practicantes Junior</t>
  </si>
  <si>
    <t>TA</t>
  </si>
  <si>
    <t>TL</t>
  </si>
  <si>
    <t>Sesiones</t>
  </si>
  <si>
    <t>Clases</t>
  </si>
  <si>
    <t xml:space="preserve"> dejarlas por fuera</t>
  </si>
  <si>
    <t>Plataforma</t>
  </si>
  <si>
    <t>- Costo Unicio</t>
  </si>
  <si>
    <t>- Costo Unico</t>
  </si>
  <si>
    <t>COSTOS</t>
  </si>
  <si>
    <t>PRECIO VENTA (Mar. 40%)</t>
  </si>
  <si>
    <t>1 praticante cada 6 empresas</t>
  </si>
  <si>
    <t>Clases  dejarlas por fuera</t>
  </si>
  <si>
    <t>punto de equilibrio 3 empresas</t>
  </si>
  <si>
    <t>Hylebi basico</t>
  </si>
  <si>
    <t>sin sesiones</t>
  </si>
  <si>
    <t>1 sesion para expliques negocio y necesidades, un solo tablero y un solo set de datos. sigue siendo un excel en un drive, ese proceso se hace de noche</t>
  </si>
  <si>
    <t>1 mes se paga el desarrollo  260 dolares (margen del 30)</t>
  </si>
  <si>
    <t>105 dolares de suscripción mensual (tiene un margen del 30)</t>
  </si>
  <si>
    <t>Columna 1</t>
  </si>
  <si>
    <t>Columna 2</t>
  </si>
  <si>
    <t>Columna 3</t>
  </si>
  <si>
    <t>Columna 4</t>
  </si>
  <si>
    <t>Columna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</si>
</sst>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2">
    <font>
      <sz val="10.0"/>
      <color rgb="FF000000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sz val="10.0"/>
      <color rgb="FF1F1F1F"/>
      <name val="Arial"/>
    </font>
    <font/>
    <font>
      <color rgb="FFFF0000"/>
      <name val="Arial"/>
      <scheme val="minor"/>
    </font>
    <font>
      <b/>
      <i/>
      <color rgb="FFFF0000"/>
      <name val="Arial"/>
      <scheme val="minor"/>
    </font>
    <font>
      <sz val="9.0"/>
      <color theme="1"/>
      <name val="Arial"/>
      <scheme val="minor"/>
    </font>
    <font>
      <i/>
      <color theme="1"/>
      <name val="Arial"/>
      <scheme val="minor"/>
    </font>
    <font>
      <sz val="9.0"/>
      <color rgb="FF1F1F1F"/>
      <name val="&quot;Google Sans&quot;"/>
    </font>
    <font>
      <b/>
      <color theme="1"/>
      <name val="Arial"/>
      <scheme val="minor"/>
    </font>
    <font>
      <b/>
      <color rgb="FFFF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0" fontId="2" numFmtId="10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2" fillId="0" fontId="4" numFmtId="0" xfId="0" applyBorder="1" applyFont="1"/>
    <xf borderId="3" fillId="0" fontId="4" numFmtId="0" xfId="0" applyBorder="1" applyFont="1"/>
    <xf borderId="4" fillId="0" fontId="2" numFmtId="0" xfId="0" applyAlignment="1" applyBorder="1" applyFont="1">
      <alignment readingOrder="0"/>
    </xf>
    <xf borderId="4" fillId="0" fontId="5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4" fillId="0" fontId="6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Border="1" applyFont="1"/>
    <xf borderId="4" fillId="0" fontId="2" numFmtId="164" xfId="0" applyBorder="1" applyFont="1" applyNumberFormat="1"/>
    <xf borderId="4" fillId="0" fontId="2" numFmtId="164" xfId="0" applyAlignment="1" applyBorder="1" applyFont="1" applyNumberFormat="1">
      <alignment readingOrder="0"/>
    </xf>
    <xf borderId="4" fillId="0" fontId="5" numFmtId="164" xfId="0" applyAlignment="1" applyBorder="1" applyFont="1" applyNumberFormat="1">
      <alignment horizontal="right"/>
    </xf>
    <xf borderId="4" fillId="0" fontId="2" numFmtId="10" xfId="0" applyAlignment="1" applyBorder="1" applyFont="1" applyNumberFormat="1">
      <alignment readingOrder="0"/>
    </xf>
    <xf borderId="4" fillId="0" fontId="6" numFmtId="164" xfId="0" applyBorder="1" applyFont="1" applyNumberFormat="1"/>
    <xf borderId="5" fillId="0" fontId="7" numFmtId="0" xfId="0" applyAlignment="1" applyBorder="1" applyFont="1">
      <alignment readingOrder="0"/>
    </xf>
    <xf borderId="5" fillId="0" fontId="2" numFmtId="0" xfId="0" applyAlignment="1" applyBorder="1" applyFont="1">
      <alignment readingOrder="0" shrinkToFit="0" wrapText="1"/>
    </xf>
    <xf borderId="6" fillId="0" fontId="4" numFmtId="0" xfId="0" applyBorder="1" applyFont="1"/>
    <xf borderId="5" fillId="0" fontId="4" numFmtId="0" xfId="0" applyBorder="1" applyFont="1"/>
    <xf borderId="4" fillId="0" fontId="2" numFmtId="0" xfId="0" applyAlignment="1" applyBorder="1" applyFont="1">
      <alignment readingOrder="0" shrinkToFit="0" vertical="top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0" fillId="0" fontId="8" numFmtId="0" xfId="0" applyAlignment="1" applyFont="1">
      <alignment readingOrder="0"/>
    </xf>
    <xf borderId="0" fillId="0" fontId="2" numFmtId="0" xfId="0" applyAlignment="1" applyFont="1">
      <alignment readingOrder="0" shrinkToFit="0" vertical="top" wrapText="1"/>
    </xf>
    <xf borderId="5" fillId="0" fontId="2" numFmtId="0" xfId="0" applyAlignment="1" applyBorder="1" applyFont="1">
      <alignment readingOrder="0" vertical="top"/>
    </xf>
    <xf borderId="0" fillId="0" fontId="2" numFmtId="0" xfId="0" applyAlignment="1" applyFont="1">
      <alignment readingOrder="0" vertical="top"/>
    </xf>
    <xf borderId="5" fillId="0" fontId="2" numFmtId="0" xfId="0" applyAlignment="1" applyBorder="1" applyFont="1">
      <alignment readingOrder="0" shrinkToFit="0" vertical="top" wrapText="1"/>
    </xf>
    <xf borderId="5" fillId="0" fontId="2" numFmtId="0" xfId="0" applyAlignment="1" applyBorder="1" applyFont="1">
      <alignment readingOrder="0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Alignment="1" applyBorder="1" applyFont="1">
      <alignment readingOrder="0"/>
    </xf>
    <xf borderId="0" fillId="2" fontId="9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4" fillId="0" fontId="2" numFmtId="0" xfId="0" applyBorder="1" applyFont="1"/>
    <xf borderId="4" fillId="3" fontId="2" numFmtId="0" xfId="0" applyAlignment="1" applyBorder="1" applyFill="1" applyFont="1">
      <alignment readingOrder="0" shrinkToFit="0" vertical="top" wrapText="1"/>
    </xf>
    <xf borderId="4" fillId="3" fontId="2" numFmtId="0" xfId="0" applyAlignment="1" applyBorder="1" applyFont="1">
      <alignment readingOrder="0"/>
    </xf>
    <xf borderId="4" fillId="3" fontId="2" numFmtId="164" xfId="0" applyAlignment="1" applyBorder="1" applyFont="1" applyNumberFormat="1">
      <alignment readingOrder="0"/>
    </xf>
    <xf borderId="0" fillId="3" fontId="2" numFmtId="0" xfId="0" applyFont="1"/>
    <xf borderId="4" fillId="0" fontId="5" numFmtId="0" xfId="0" applyAlignment="1" applyBorder="1" applyFont="1">
      <alignment readingOrder="0" shrinkToFit="0" vertical="top" wrapText="1"/>
    </xf>
    <xf borderId="1" fillId="0" fontId="5" numFmtId="164" xfId="0" applyAlignment="1" applyBorder="1" applyFont="1" applyNumberFormat="1">
      <alignment readingOrder="0" shrinkToFit="0" vertical="top" wrapText="1"/>
    </xf>
    <xf borderId="1" fillId="0" fontId="10" numFmtId="0" xfId="0" applyAlignment="1" applyBorder="1" applyFont="1">
      <alignment readingOrder="0" shrinkToFit="0" vertical="top" wrapText="1"/>
    </xf>
    <xf borderId="1" fillId="0" fontId="11" numFmtId="165" xfId="0" applyAlignment="1" applyBorder="1" applyFont="1" applyNumberFormat="1">
      <alignment readingOrder="0"/>
    </xf>
    <xf borderId="1" fillId="0" fontId="11" numFmtId="0" xfId="0" applyAlignment="1" applyBorder="1" applyFont="1">
      <alignment readingOrder="0" shrinkToFit="0" vertical="top" wrapText="1"/>
    </xf>
    <xf borderId="13" fillId="0" fontId="2" numFmtId="0" xfId="0" applyAlignment="1" applyBorder="1" applyFont="1">
      <alignment horizontal="left"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15" fillId="0" fontId="2" numFmtId="0" xfId="0" applyAlignment="1" applyBorder="1" applyFont="1">
      <alignment horizontal="left" readingOrder="0" shrinkToFit="0" vertical="center" wrapText="1"/>
    </xf>
    <xf borderId="16" fillId="0" fontId="2" numFmtId="0" xfId="0" applyAlignment="1" applyBorder="1" applyFont="1">
      <alignment shrinkToFit="0" vertical="center" wrapText="0"/>
    </xf>
    <xf borderId="17" fillId="0" fontId="2" numFmtId="0" xfId="0" applyAlignment="1" applyBorder="1" applyFont="1">
      <alignment shrinkToFit="0" vertical="center" wrapText="0"/>
    </xf>
    <xf borderId="18" fillId="0" fontId="2" numFmtId="0" xfId="0" applyAlignment="1" applyBorder="1" applyFont="1">
      <alignment shrinkToFit="0" vertical="center" wrapText="0"/>
    </xf>
    <xf borderId="19" fillId="0" fontId="2" numFmtId="0" xfId="0" applyAlignment="1" applyBorder="1" applyFont="1">
      <alignment shrinkToFit="0" vertical="center" wrapText="0"/>
    </xf>
    <xf borderId="20" fillId="0" fontId="2" numFmtId="0" xfId="0" applyAlignment="1" applyBorder="1" applyFont="1">
      <alignment shrinkToFit="0" vertical="center" wrapText="0"/>
    </xf>
    <xf borderId="21" fillId="0" fontId="2" numFmtId="0" xfId="0" applyAlignment="1" applyBorder="1" applyFont="1">
      <alignment shrinkToFit="0" vertical="center" wrapText="0"/>
    </xf>
    <xf borderId="22" fillId="0" fontId="2" numFmtId="0" xfId="0" applyAlignment="1" applyBorder="1" applyFont="1">
      <alignment shrinkToFit="0" vertical="center" wrapText="0"/>
    </xf>
    <xf borderId="23" fillId="0" fontId="2" numFmtId="0" xfId="0" applyAlignment="1" applyBorder="1" applyFont="1">
      <alignment shrinkToFit="0" vertical="center" wrapText="0"/>
    </xf>
    <xf borderId="24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5" displayName="Tabla_1" name="Tabla_1" id="1">
  <tableColumns count="5">
    <tableColumn name="Columna 1" id="1"/>
    <tableColumn name="Columna 2" id="2"/>
    <tableColumn name="Columna 3" id="3"/>
    <tableColumn name="Columna 4" id="4"/>
    <tableColumn name="Columna 6" id="5"/>
  </tableColumns>
  <tableStyleInfo name="Hoja 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4" max="4" width="14.38"/>
    <col customWidth="1" min="8" max="8" width="14.5"/>
    <col customWidth="1" min="17" max="17" width="13.88"/>
  </cols>
  <sheetData>
    <row r="1">
      <c r="A1" s="1" t="s">
        <v>0</v>
      </c>
    </row>
    <row r="3">
      <c r="A3" s="2" t="s">
        <v>1</v>
      </c>
    </row>
    <row r="4">
      <c r="A4" s="2" t="s">
        <v>2</v>
      </c>
    </row>
    <row r="5">
      <c r="A5" s="2" t="s">
        <v>3</v>
      </c>
      <c r="B5" s="3">
        <v>30.0</v>
      </c>
      <c r="C5" s="2" t="s">
        <v>4</v>
      </c>
    </row>
    <row r="6">
      <c r="A6" s="2" t="s">
        <v>5</v>
      </c>
      <c r="B6" s="3">
        <v>90.0</v>
      </c>
      <c r="C6" s="2" t="s">
        <v>4</v>
      </c>
      <c r="D6" s="2" t="s">
        <v>6</v>
      </c>
    </row>
    <row r="7">
      <c r="A7" s="2" t="s">
        <v>7</v>
      </c>
      <c r="B7" s="3">
        <v>90.0</v>
      </c>
      <c r="C7" s="2" t="s">
        <v>4</v>
      </c>
      <c r="D7" s="4" t="s">
        <v>6</v>
      </c>
    </row>
    <row r="8">
      <c r="A8" s="2" t="s">
        <v>8</v>
      </c>
      <c r="B8" s="5">
        <v>0.1</v>
      </c>
    </row>
    <row r="9">
      <c r="A9" s="2" t="s">
        <v>9</v>
      </c>
      <c r="B9" s="5">
        <v>0.04</v>
      </c>
    </row>
    <row r="11">
      <c r="A11" s="6" t="s">
        <v>10</v>
      </c>
      <c r="B11" s="7"/>
      <c r="C11" s="8"/>
      <c r="D11" s="6" t="s">
        <v>11</v>
      </c>
      <c r="E11" s="7"/>
      <c r="F11" s="8"/>
      <c r="H11" s="9" t="s">
        <v>12</v>
      </c>
      <c r="I11" s="9" t="s">
        <v>13</v>
      </c>
      <c r="J11" s="9" t="s">
        <v>14</v>
      </c>
      <c r="K11" s="9" t="s">
        <v>15</v>
      </c>
      <c r="L11" s="9" t="s">
        <v>16</v>
      </c>
      <c r="M11" s="9" t="s">
        <v>17</v>
      </c>
      <c r="N11" s="9" t="s">
        <v>18</v>
      </c>
      <c r="O11" s="9" t="s">
        <v>19</v>
      </c>
      <c r="P11" s="9" t="s">
        <v>20</v>
      </c>
      <c r="Q11" s="10" t="s">
        <v>21</v>
      </c>
      <c r="R11" s="11" t="s">
        <v>22</v>
      </c>
      <c r="S11" s="12" t="s">
        <v>23</v>
      </c>
    </row>
    <row r="12">
      <c r="A12" s="13"/>
      <c r="B12" s="2" t="s">
        <v>24</v>
      </c>
      <c r="C12" s="14"/>
      <c r="D12" s="13"/>
      <c r="E12" s="2" t="s">
        <v>24</v>
      </c>
      <c r="F12" s="14"/>
      <c r="H12" s="9" t="s">
        <v>25</v>
      </c>
      <c r="I12" s="9">
        <v>6.0</v>
      </c>
      <c r="J12" s="15">
        <f>I12*B5</f>
        <v>180</v>
      </c>
      <c r="K12" s="16">
        <v>50.0</v>
      </c>
      <c r="L12" s="15">
        <f t="shared" ref="L12:L16" si="1">J12+K12</f>
        <v>230</v>
      </c>
      <c r="M12" s="15">
        <f>L12/(1-B8)</f>
        <v>255.5555556</v>
      </c>
      <c r="N12" s="16">
        <f>B6</f>
        <v>90</v>
      </c>
      <c r="O12" s="16">
        <f>B7</f>
        <v>90</v>
      </c>
      <c r="P12" s="15">
        <f>(M12+N12+O12)/(1-B9)</f>
        <v>453.7037037</v>
      </c>
      <c r="Q12" s="17">
        <f t="shared" ref="Q12:Q16" si="2">ROUNDUP(P12,0)</f>
        <v>454</v>
      </c>
      <c r="R12" s="18">
        <v>0.21</v>
      </c>
      <c r="S12" s="19">
        <f t="shared" ref="S12:S16" si="3">ROUNDUP(((Q12*R12)+Q12),-1)</f>
        <v>550</v>
      </c>
    </row>
    <row r="13">
      <c r="A13" s="20" t="s">
        <v>26</v>
      </c>
      <c r="C13" s="14"/>
      <c r="D13" s="21" t="s">
        <v>27</v>
      </c>
      <c r="F13" s="22"/>
      <c r="H13" s="9" t="s">
        <v>28</v>
      </c>
      <c r="I13" s="9">
        <v>24.0</v>
      </c>
      <c r="J13" s="15">
        <f>I13*B5</f>
        <v>720</v>
      </c>
      <c r="K13" s="16">
        <v>70.0</v>
      </c>
      <c r="L13" s="15">
        <f t="shared" si="1"/>
        <v>790</v>
      </c>
      <c r="M13" s="15">
        <f>L13/(1-B8)</f>
        <v>877.7777778</v>
      </c>
      <c r="N13" s="16">
        <f>B6</f>
        <v>90</v>
      </c>
      <c r="O13" s="16">
        <f>B7</f>
        <v>90</v>
      </c>
      <c r="P13" s="15">
        <f>(M13+N13+O13)/(1-B9)</f>
        <v>1101.851852</v>
      </c>
      <c r="Q13" s="17">
        <f t="shared" si="2"/>
        <v>1102</v>
      </c>
      <c r="R13" s="18">
        <v>0.21</v>
      </c>
      <c r="S13" s="19">
        <f t="shared" si="3"/>
        <v>1340</v>
      </c>
    </row>
    <row r="14">
      <c r="A14" s="23"/>
      <c r="C14" s="14"/>
      <c r="D14" s="23"/>
      <c r="F14" s="22"/>
      <c r="H14" s="9" t="s">
        <v>29</v>
      </c>
      <c r="I14" s="9">
        <v>12.0</v>
      </c>
      <c r="J14" s="15">
        <f>I14*B5</f>
        <v>360</v>
      </c>
      <c r="K14" s="16">
        <v>80.0</v>
      </c>
      <c r="L14" s="15">
        <f t="shared" si="1"/>
        <v>440</v>
      </c>
      <c r="M14" s="15">
        <f>L14/(1-B8)</f>
        <v>488.8888889</v>
      </c>
      <c r="N14" s="16">
        <f>B6</f>
        <v>90</v>
      </c>
      <c r="O14" s="16">
        <f>B7</f>
        <v>90</v>
      </c>
      <c r="P14" s="15">
        <f>(M14+N14+N14)/(1-B9)</f>
        <v>696.7592593</v>
      </c>
      <c r="Q14" s="17">
        <f t="shared" si="2"/>
        <v>697</v>
      </c>
      <c r="R14" s="18">
        <v>0.21</v>
      </c>
      <c r="S14" s="19">
        <f t="shared" si="3"/>
        <v>850</v>
      </c>
    </row>
    <row r="15">
      <c r="A15" s="23"/>
      <c r="C15" s="14"/>
      <c r="D15" s="23"/>
      <c r="F15" s="22"/>
      <c r="H15" s="24" t="s">
        <v>30</v>
      </c>
      <c r="I15" s="24">
        <v>24.0</v>
      </c>
      <c r="J15" s="15">
        <f>I15*B5</f>
        <v>720</v>
      </c>
      <c r="K15" s="16">
        <v>100.0</v>
      </c>
      <c r="L15" s="15">
        <f t="shared" si="1"/>
        <v>820</v>
      </c>
      <c r="M15" s="15">
        <f>L15/(1-B8)</f>
        <v>911.1111111</v>
      </c>
      <c r="N15" s="16">
        <f>B6</f>
        <v>90</v>
      </c>
      <c r="O15" s="16">
        <f>B7</f>
        <v>90</v>
      </c>
      <c r="P15" s="15">
        <f>(M15+N15+N15)/(1-B9)</f>
        <v>1136.574074</v>
      </c>
      <c r="Q15" s="17">
        <f t="shared" si="2"/>
        <v>1137</v>
      </c>
      <c r="R15" s="18">
        <v>0.21</v>
      </c>
      <c r="S15" s="19">
        <f t="shared" si="3"/>
        <v>1380</v>
      </c>
    </row>
    <row r="16">
      <c r="A16" s="25"/>
      <c r="B16" s="26"/>
      <c r="C16" s="27"/>
      <c r="D16" s="28"/>
      <c r="E16" s="29"/>
      <c r="F16" s="30"/>
      <c r="H16" s="24" t="s">
        <v>31</v>
      </c>
      <c r="I16" s="24">
        <v>40.0</v>
      </c>
      <c r="J16" s="15">
        <f>I16*B5</f>
        <v>1200</v>
      </c>
      <c r="K16" s="16">
        <v>100.0</v>
      </c>
      <c r="L16" s="15">
        <f t="shared" si="1"/>
        <v>1300</v>
      </c>
      <c r="M16" s="15">
        <f>L16/(1-B8)</f>
        <v>1444.444444</v>
      </c>
      <c r="N16" s="16">
        <f>B6</f>
        <v>90</v>
      </c>
      <c r="O16" s="16">
        <f>B7</f>
        <v>90</v>
      </c>
      <c r="P16" s="15">
        <f>(M16+N16+N16)/(1-B9)</f>
        <v>1692.12963</v>
      </c>
      <c r="Q16" s="17">
        <f t="shared" si="2"/>
        <v>1693</v>
      </c>
      <c r="R16" s="18">
        <v>0.21</v>
      </c>
      <c r="S16" s="19">
        <f t="shared" si="3"/>
        <v>2050</v>
      </c>
    </row>
    <row r="17">
      <c r="A17" s="13"/>
      <c r="B17" s="31" t="s">
        <v>32</v>
      </c>
      <c r="C17" s="14"/>
      <c r="D17" s="13"/>
      <c r="E17" s="31" t="s">
        <v>32</v>
      </c>
      <c r="F17" s="14"/>
      <c r="H17" s="32"/>
      <c r="I17" s="32"/>
      <c r="J17" s="32"/>
    </row>
    <row r="18">
      <c r="A18" s="33" t="s">
        <v>33</v>
      </c>
      <c r="C18" s="34"/>
      <c r="D18" s="35" t="s">
        <v>34</v>
      </c>
      <c r="F18" s="22"/>
      <c r="H18" s="32"/>
      <c r="I18" s="32"/>
      <c r="J18" s="32"/>
    </row>
    <row r="19">
      <c r="A19" s="23"/>
      <c r="C19" s="34"/>
      <c r="D19" s="23"/>
      <c r="F19" s="22"/>
      <c r="H19" s="2" t="s">
        <v>35</v>
      </c>
    </row>
    <row r="20">
      <c r="A20" s="23"/>
      <c r="C20" s="34"/>
      <c r="D20" s="23"/>
      <c r="F20" s="22"/>
      <c r="H20" s="9" t="s">
        <v>12</v>
      </c>
      <c r="I20" s="9" t="s">
        <v>13</v>
      </c>
      <c r="J20" s="9" t="s">
        <v>14</v>
      </c>
      <c r="K20" s="9" t="s">
        <v>15</v>
      </c>
      <c r="L20" s="9" t="s">
        <v>16</v>
      </c>
      <c r="M20" s="9" t="s">
        <v>17</v>
      </c>
      <c r="N20" s="9" t="s">
        <v>20</v>
      </c>
      <c r="O20" s="10" t="s">
        <v>21</v>
      </c>
      <c r="P20" s="11" t="s">
        <v>22</v>
      </c>
      <c r="Q20" s="12" t="s">
        <v>23</v>
      </c>
    </row>
    <row r="21">
      <c r="A21" s="23"/>
      <c r="C21" s="34"/>
      <c r="D21" s="23"/>
      <c r="F21" s="22"/>
      <c r="H21" s="9" t="s">
        <v>25</v>
      </c>
      <c r="I21" s="9">
        <v>6.0</v>
      </c>
      <c r="J21" s="15">
        <v>180.0</v>
      </c>
      <c r="K21" s="16">
        <v>50.0</v>
      </c>
      <c r="L21" s="15">
        <f t="shared" ref="L21:L25" si="4">J21+K21</f>
        <v>230</v>
      </c>
      <c r="M21" s="15">
        <f>L21/(1-B8)</f>
        <v>255.5555556</v>
      </c>
      <c r="N21" s="15">
        <f>(M21)/(1-B9)</f>
        <v>266.2037037</v>
      </c>
      <c r="O21" s="17">
        <f t="shared" ref="O21:O25" si="5">ROUNDUP(N21,0)</f>
        <v>267</v>
      </c>
      <c r="P21" s="18">
        <v>0.21</v>
      </c>
      <c r="Q21" s="19">
        <f t="shared" ref="Q21:Q25" si="6">ROUNDUP(((O21*P21)+O21),-1)</f>
        <v>330</v>
      </c>
    </row>
    <row r="22">
      <c r="A22" s="33"/>
      <c r="B22" s="34"/>
      <c r="C22" s="34"/>
      <c r="D22" s="23"/>
      <c r="F22" s="22"/>
      <c r="H22" s="9" t="s">
        <v>28</v>
      </c>
      <c r="I22" s="9">
        <v>24.0</v>
      </c>
      <c r="J22" s="15">
        <v>720.0</v>
      </c>
      <c r="K22" s="16">
        <v>70.0</v>
      </c>
      <c r="L22" s="15">
        <f t="shared" si="4"/>
        <v>790</v>
      </c>
      <c r="M22" s="15">
        <f>L22/(1-B8)</f>
        <v>877.7777778</v>
      </c>
      <c r="N22" s="15">
        <f>(M22)/(1-B9)</f>
        <v>914.3518519</v>
      </c>
      <c r="O22" s="17">
        <f t="shared" si="5"/>
        <v>915</v>
      </c>
      <c r="P22" s="18">
        <v>0.21</v>
      </c>
      <c r="Q22" s="19">
        <f t="shared" si="6"/>
        <v>1110</v>
      </c>
    </row>
    <row r="23">
      <c r="D23" s="23"/>
      <c r="F23" s="22"/>
      <c r="H23" s="9" t="s">
        <v>29</v>
      </c>
      <c r="I23" s="9">
        <v>12.0</v>
      </c>
      <c r="J23" s="15">
        <v>360.0</v>
      </c>
      <c r="K23" s="16">
        <v>80.0</v>
      </c>
      <c r="L23" s="15">
        <f t="shared" si="4"/>
        <v>440</v>
      </c>
      <c r="M23" s="15">
        <f>L23/(1-B8)</f>
        <v>488.8888889</v>
      </c>
      <c r="N23" s="15">
        <f>(M23)/(1-B9)</f>
        <v>509.2592593</v>
      </c>
      <c r="O23" s="17">
        <f t="shared" si="5"/>
        <v>510</v>
      </c>
      <c r="P23" s="18">
        <v>0.21</v>
      </c>
      <c r="Q23" s="19">
        <f t="shared" si="6"/>
        <v>620</v>
      </c>
    </row>
    <row r="24">
      <c r="A24" s="25"/>
      <c r="B24" s="26"/>
      <c r="C24" s="26"/>
      <c r="D24" s="28"/>
      <c r="E24" s="29"/>
      <c r="F24" s="30"/>
      <c r="H24" s="24" t="s">
        <v>30</v>
      </c>
      <c r="I24" s="24">
        <v>24.0</v>
      </c>
      <c r="J24" s="15">
        <v>720.0</v>
      </c>
      <c r="K24" s="16">
        <v>100.0</v>
      </c>
      <c r="L24" s="15">
        <f t="shared" si="4"/>
        <v>820</v>
      </c>
      <c r="M24" s="15">
        <f>L24/(1-B8)</f>
        <v>911.1111111</v>
      </c>
      <c r="N24" s="15">
        <f>(M24)/(1-B9)</f>
        <v>949.0740741</v>
      </c>
      <c r="O24" s="17">
        <f t="shared" si="5"/>
        <v>950</v>
      </c>
      <c r="P24" s="18">
        <v>0.21</v>
      </c>
      <c r="Q24" s="19">
        <f t="shared" si="6"/>
        <v>1150</v>
      </c>
    </row>
    <row r="25">
      <c r="A25" s="13"/>
      <c r="B25" s="2" t="s">
        <v>36</v>
      </c>
      <c r="C25" s="14"/>
      <c r="D25" s="13"/>
      <c r="E25" s="2" t="s">
        <v>36</v>
      </c>
      <c r="F25" s="14"/>
      <c r="H25" s="24" t="s">
        <v>31</v>
      </c>
      <c r="I25" s="24">
        <v>40.0</v>
      </c>
      <c r="J25" s="15">
        <v>1200.0</v>
      </c>
      <c r="K25" s="16">
        <v>100.0</v>
      </c>
      <c r="L25" s="15">
        <f t="shared" si="4"/>
        <v>1300</v>
      </c>
      <c r="M25" s="15">
        <f>L25/(1-B8)</f>
        <v>1444.444444</v>
      </c>
      <c r="N25" s="15">
        <f>(M25)/(1-B9)</f>
        <v>1504.62963</v>
      </c>
      <c r="O25" s="17">
        <f t="shared" si="5"/>
        <v>1505</v>
      </c>
      <c r="P25" s="18">
        <v>0.21</v>
      </c>
      <c r="Q25" s="19">
        <f t="shared" si="6"/>
        <v>1830</v>
      </c>
    </row>
    <row r="26">
      <c r="A26" s="36" t="s">
        <v>37</v>
      </c>
      <c r="C26" s="22"/>
      <c r="D26" s="33" t="s">
        <v>38</v>
      </c>
      <c r="F26" s="22"/>
    </row>
    <row r="27">
      <c r="A27" s="23"/>
      <c r="C27" s="22"/>
      <c r="D27" s="23"/>
      <c r="F27" s="22"/>
    </row>
    <row r="28">
      <c r="A28" s="23"/>
      <c r="C28" s="22"/>
      <c r="D28" s="23"/>
      <c r="F28" s="22"/>
    </row>
    <row r="29">
      <c r="A29" s="23"/>
      <c r="C29" s="22"/>
      <c r="D29" s="23"/>
      <c r="F29" s="22"/>
    </row>
    <row r="30">
      <c r="D30" s="23"/>
      <c r="F30" s="22"/>
    </row>
    <row r="31">
      <c r="D31" s="23"/>
      <c r="F31" s="22"/>
    </row>
    <row r="32">
      <c r="D32" s="23"/>
      <c r="F32" s="22"/>
    </row>
    <row r="33">
      <c r="A33" s="13"/>
      <c r="B33" s="26"/>
      <c r="D33" s="13"/>
      <c r="F33" s="14"/>
    </row>
    <row r="34">
      <c r="A34" s="37"/>
      <c r="B34" s="2" t="s">
        <v>39</v>
      </c>
      <c r="C34" s="38"/>
      <c r="D34" s="37"/>
      <c r="E34" s="39" t="s">
        <v>39</v>
      </c>
      <c r="F34" s="38"/>
    </row>
    <row r="35">
      <c r="A35" s="13"/>
      <c r="B35" s="2" t="s">
        <v>40</v>
      </c>
      <c r="C35" s="14"/>
      <c r="D35" s="13"/>
      <c r="E35" s="2" t="s">
        <v>40</v>
      </c>
      <c r="F35" s="14"/>
    </row>
    <row r="36">
      <c r="A36" s="33" t="s">
        <v>41</v>
      </c>
      <c r="C36" s="22"/>
      <c r="D36" s="36" t="s">
        <v>42</v>
      </c>
      <c r="F36" s="22"/>
    </row>
    <row r="37">
      <c r="A37" s="23"/>
      <c r="C37" s="22"/>
      <c r="D37" s="23"/>
      <c r="F37" s="22"/>
    </row>
    <row r="38">
      <c r="A38" s="23"/>
      <c r="C38" s="22"/>
      <c r="D38" s="23"/>
      <c r="F38" s="22"/>
    </row>
    <row r="39">
      <c r="A39" s="23"/>
      <c r="C39" s="22"/>
      <c r="D39" s="23"/>
      <c r="F39" s="22"/>
    </row>
    <row r="40">
      <c r="A40" s="23"/>
      <c r="C40" s="22"/>
      <c r="D40" s="23"/>
      <c r="F40" s="22"/>
    </row>
    <row r="41">
      <c r="A41" s="13"/>
      <c r="C41" s="14"/>
      <c r="D41" s="13"/>
      <c r="F41" s="14"/>
    </row>
    <row r="42">
      <c r="A42" s="37"/>
      <c r="B42" s="39" t="s">
        <v>43</v>
      </c>
      <c r="C42" s="38"/>
      <c r="D42" s="37"/>
      <c r="E42" s="39" t="s">
        <v>43</v>
      </c>
      <c r="F42" s="38"/>
    </row>
    <row r="43">
      <c r="A43" s="40" t="s">
        <v>44</v>
      </c>
      <c r="C43" s="22"/>
      <c r="D43" s="40" t="s">
        <v>44</v>
      </c>
      <c r="F43" s="22"/>
    </row>
    <row r="44">
      <c r="A44" s="13"/>
      <c r="C44" s="14"/>
      <c r="D44" s="13"/>
      <c r="F44" s="14"/>
    </row>
    <row r="45">
      <c r="A45" s="36" t="s">
        <v>45</v>
      </c>
      <c r="C45" s="22"/>
      <c r="D45" s="36" t="s">
        <v>46</v>
      </c>
      <c r="F45" s="22"/>
    </row>
    <row r="46">
      <c r="A46" s="23"/>
      <c r="C46" s="22"/>
      <c r="D46" s="23"/>
      <c r="F46" s="22"/>
    </row>
    <row r="47">
      <c r="A47" s="23"/>
      <c r="C47" s="22"/>
      <c r="D47" s="23"/>
      <c r="F47" s="22"/>
    </row>
    <row r="48">
      <c r="A48" s="23"/>
      <c r="C48" s="22"/>
      <c r="D48" s="23"/>
      <c r="F48" s="22"/>
    </row>
    <row r="49">
      <c r="A49" s="13"/>
      <c r="C49" s="14"/>
      <c r="D49" s="13"/>
      <c r="F49" s="14"/>
    </row>
    <row r="50">
      <c r="A50" s="13"/>
      <c r="C50" s="14"/>
      <c r="D50" s="13"/>
      <c r="F50" s="14"/>
    </row>
    <row r="51">
      <c r="A51" s="25"/>
      <c r="B51" s="26"/>
      <c r="C51" s="27"/>
      <c r="D51" s="25"/>
      <c r="E51" s="26"/>
      <c r="F51" s="27"/>
    </row>
    <row r="56">
      <c r="A56" s="2" t="s">
        <v>47</v>
      </c>
      <c r="B56" s="5">
        <v>0.4</v>
      </c>
    </row>
    <row r="57">
      <c r="A57" s="41" t="s">
        <v>48</v>
      </c>
      <c r="B57" s="7"/>
      <c r="C57" s="7"/>
      <c r="D57" s="8"/>
      <c r="F57" s="41" t="s">
        <v>49</v>
      </c>
      <c r="G57" s="7"/>
      <c r="H57" s="7"/>
      <c r="I57" s="8"/>
    </row>
    <row r="58">
      <c r="A58" s="11" t="s">
        <v>50</v>
      </c>
      <c r="B58" s="42" t="s">
        <v>51</v>
      </c>
      <c r="C58" s="7"/>
      <c r="D58" s="8"/>
      <c r="F58" s="11" t="s">
        <v>50</v>
      </c>
      <c r="G58" s="41" t="s">
        <v>51</v>
      </c>
      <c r="H58" s="7"/>
      <c r="I58" s="8"/>
    </row>
    <row r="59">
      <c r="B59" s="9" t="s">
        <v>52</v>
      </c>
      <c r="C59" s="9" t="s">
        <v>53</v>
      </c>
      <c r="D59" s="16" t="s">
        <v>54</v>
      </c>
      <c r="F59" s="43"/>
      <c r="G59" s="9" t="s">
        <v>52</v>
      </c>
      <c r="H59" s="9" t="s">
        <v>53</v>
      </c>
      <c r="I59" s="16" t="s">
        <v>55</v>
      </c>
    </row>
    <row r="60">
      <c r="A60" s="9" t="s">
        <v>56</v>
      </c>
      <c r="B60" s="9">
        <v>20.0</v>
      </c>
      <c r="C60" s="9">
        <v>10.0</v>
      </c>
      <c r="D60" s="16">
        <f>B60*C60</f>
        <v>200</v>
      </c>
      <c r="F60" s="9" t="s">
        <v>56</v>
      </c>
      <c r="G60" s="9">
        <v>40.0</v>
      </c>
      <c r="H60" s="9">
        <v>10.0</v>
      </c>
      <c r="I60" s="16">
        <f>G60*H60</f>
        <v>400</v>
      </c>
    </row>
    <row r="61">
      <c r="A61" s="9" t="s">
        <v>57</v>
      </c>
      <c r="B61" s="9">
        <v>0.0</v>
      </c>
      <c r="C61" s="9">
        <v>12.0</v>
      </c>
      <c r="D61" s="16">
        <f>C61*B61</f>
        <v>0</v>
      </c>
      <c r="F61" s="9" t="s">
        <v>57</v>
      </c>
      <c r="G61" s="9">
        <v>0.0</v>
      </c>
      <c r="H61" s="9">
        <v>12.0</v>
      </c>
      <c r="I61" s="16">
        <f>H61*G61</f>
        <v>0</v>
      </c>
    </row>
    <row r="62">
      <c r="A62" s="24" t="s">
        <v>58</v>
      </c>
      <c r="B62" s="24">
        <v>0.0</v>
      </c>
      <c r="C62" s="9">
        <v>12.0</v>
      </c>
      <c r="D62" s="16">
        <f t="shared" ref="D62:D64" si="7">B62*C62</f>
        <v>0</v>
      </c>
      <c r="F62" s="24" t="s">
        <v>58</v>
      </c>
      <c r="G62" s="24">
        <v>0.0</v>
      </c>
      <c r="H62" s="9">
        <v>12.0</v>
      </c>
      <c r="I62" s="16">
        <f t="shared" ref="I62:I64" si="8">G62*H62</f>
        <v>0</v>
      </c>
    </row>
    <row r="63">
      <c r="A63" s="24" t="s">
        <v>19</v>
      </c>
      <c r="B63" s="24">
        <v>0.0</v>
      </c>
      <c r="C63" s="9">
        <v>12.0</v>
      </c>
      <c r="D63" s="16">
        <f t="shared" si="7"/>
        <v>0</v>
      </c>
      <c r="F63" s="24" t="s">
        <v>19</v>
      </c>
      <c r="G63" s="24">
        <v>0.0</v>
      </c>
      <c r="H63" s="9">
        <v>12.0</v>
      </c>
      <c r="I63" s="16">
        <f t="shared" si="8"/>
        <v>0</v>
      </c>
    </row>
    <row r="64">
      <c r="A64" s="24" t="s">
        <v>59</v>
      </c>
      <c r="B64" s="24">
        <v>4.0</v>
      </c>
      <c r="C64" s="9">
        <v>40.0</v>
      </c>
      <c r="D64" s="16">
        <f t="shared" si="7"/>
        <v>160</v>
      </c>
      <c r="F64" s="24" t="s">
        <v>59</v>
      </c>
      <c r="G64" s="24">
        <v>4.0</v>
      </c>
      <c r="H64" s="9">
        <v>40.0</v>
      </c>
      <c r="I64" s="16">
        <f t="shared" si="8"/>
        <v>160</v>
      </c>
    </row>
    <row r="65">
      <c r="A65" s="44" t="s">
        <v>60</v>
      </c>
      <c r="B65" s="44">
        <v>0.0</v>
      </c>
      <c r="C65" s="45">
        <v>20.0</v>
      </c>
      <c r="D65" s="46">
        <f>C65*B65</f>
        <v>0</v>
      </c>
      <c r="E65" s="47"/>
      <c r="F65" s="44" t="s">
        <v>60</v>
      </c>
      <c r="G65" s="44">
        <v>0.0</v>
      </c>
      <c r="H65" s="45">
        <v>20.0</v>
      </c>
      <c r="I65" s="46">
        <f>H65*G65</f>
        <v>0</v>
      </c>
      <c r="J65" s="2" t="s">
        <v>61</v>
      </c>
    </row>
    <row r="66">
      <c r="A66" s="24" t="s">
        <v>62</v>
      </c>
      <c r="B66" s="24" t="s">
        <v>63</v>
      </c>
      <c r="C66" s="9">
        <v>70.0</v>
      </c>
      <c r="D66" s="16">
        <v>70.0</v>
      </c>
      <c r="F66" s="24" t="s">
        <v>62</v>
      </c>
      <c r="G66" s="24" t="s">
        <v>64</v>
      </c>
      <c r="H66" s="9">
        <v>70.0</v>
      </c>
      <c r="I66" s="16">
        <v>70.0</v>
      </c>
    </row>
    <row r="67">
      <c r="A67" s="48" t="s">
        <v>65</v>
      </c>
      <c r="B67" s="49">
        <f>D66+D65+D63+D62+D61+D60+D64</f>
        <v>430</v>
      </c>
      <c r="C67" s="7"/>
      <c r="D67" s="8"/>
      <c r="F67" s="48" t="s">
        <v>65</v>
      </c>
      <c r="G67" s="49">
        <f>I66+I65+I63+I62+I61+I60+D64</f>
        <v>630</v>
      </c>
      <c r="H67" s="7"/>
      <c r="I67" s="8"/>
    </row>
    <row r="68">
      <c r="A68" s="50" t="s">
        <v>66</v>
      </c>
      <c r="B68" s="8"/>
      <c r="C68" s="51">
        <f>(B67)/(1-B56)</f>
        <v>716.6666667</v>
      </c>
      <c r="D68" s="8"/>
      <c r="F68" s="52" t="s">
        <v>66</v>
      </c>
      <c r="G68" s="8"/>
      <c r="H68" s="51">
        <f>(G67)/(1-B56)</f>
        <v>1050</v>
      </c>
      <c r="I68" s="8"/>
    </row>
    <row r="69">
      <c r="D69" s="2">
        <v>700.0</v>
      </c>
      <c r="I69" s="2">
        <v>1000.0</v>
      </c>
    </row>
    <row r="70">
      <c r="A70" s="2" t="s">
        <v>67</v>
      </c>
      <c r="D70" s="2">
        <v>699.0</v>
      </c>
      <c r="I70" s="2">
        <v>999.0</v>
      </c>
    </row>
    <row r="72">
      <c r="A72" s="2" t="s">
        <v>68</v>
      </c>
    </row>
    <row r="74">
      <c r="A74" s="2" t="s">
        <v>69</v>
      </c>
    </row>
    <row r="76">
      <c r="A76" s="2" t="s">
        <v>70</v>
      </c>
    </row>
    <row r="77">
      <c r="A77" s="2" t="s">
        <v>71</v>
      </c>
    </row>
    <row r="78">
      <c r="A78" s="2" t="s">
        <v>72</v>
      </c>
      <c r="J78" s="2" t="s">
        <v>73</v>
      </c>
    </row>
    <row r="79">
      <c r="J79" s="2" t="s">
        <v>74</v>
      </c>
    </row>
  </sheetData>
  <mergeCells count="24">
    <mergeCell ref="A11:C11"/>
    <mergeCell ref="D11:F11"/>
    <mergeCell ref="A13:B15"/>
    <mergeCell ref="D13:F16"/>
    <mergeCell ref="A18:B21"/>
    <mergeCell ref="D18:F24"/>
    <mergeCell ref="D26:F32"/>
    <mergeCell ref="A26:C29"/>
    <mergeCell ref="A36:C40"/>
    <mergeCell ref="D36:F40"/>
    <mergeCell ref="A43:C43"/>
    <mergeCell ref="D43:F43"/>
    <mergeCell ref="A45:C48"/>
    <mergeCell ref="D45:F48"/>
    <mergeCell ref="C68:D68"/>
    <mergeCell ref="F68:G68"/>
    <mergeCell ref="A57:D57"/>
    <mergeCell ref="F57:I57"/>
    <mergeCell ref="B58:D58"/>
    <mergeCell ref="G58:I58"/>
    <mergeCell ref="B67:D67"/>
    <mergeCell ref="G67:I67"/>
    <mergeCell ref="A68:B68"/>
    <mergeCell ref="H68:I6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</cols>
  <sheetData>
    <row r="1">
      <c r="A1" s="53" t="s">
        <v>75</v>
      </c>
      <c r="B1" s="54" t="s">
        <v>76</v>
      </c>
      <c r="C1" s="54" t="s">
        <v>77</v>
      </c>
      <c r="D1" s="54" t="s">
        <v>78</v>
      </c>
      <c r="E1" s="55" t="s">
        <v>79</v>
      </c>
    </row>
    <row r="2">
      <c r="A2" s="56"/>
      <c r="B2" s="57"/>
      <c r="C2" s="57"/>
      <c r="D2" s="57"/>
      <c r="E2" s="58"/>
    </row>
    <row r="3">
      <c r="A3" s="59"/>
      <c r="B3" s="60"/>
      <c r="C3" s="60"/>
      <c r="D3" s="60"/>
      <c r="E3" s="61"/>
    </row>
    <row r="4">
      <c r="A4" s="56"/>
      <c r="B4" s="57"/>
      <c r="C4" s="57"/>
      <c r="D4" s="57"/>
      <c r="E4" s="58"/>
    </row>
    <row r="5">
      <c r="A5" s="59"/>
      <c r="B5" s="60"/>
      <c r="C5" s="60"/>
      <c r="D5" s="60"/>
      <c r="E5" s="61"/>
    </row>
    <row r="6">
      <c r="A6" s="56"/>
      <c r="B6" s="57"/>
      <c r="C6" s="57"/>
      <c r="D6" s="57"/>
      <c r="E6" s="58"/>
    </row>
    <row r="7">
      <c r="A7" s="59"/>
      <c r="B7" s="60"/>
      <c r="C7" s="60"/>
      <c r="D7" s="60"/>
      <c r="E7" s="61"/>
    </row>
    <row r="8">
      <c r="A8" s="56"/>
      <c r="B8" s="57"/>
      <c r="C8" s="57"/>
      <c r="D8" s="57"/>
      <c r="E8" s="58"/>
    </row>
    <row r="9">
      <c r="A9" s="59"/>
      <c r="B9" s="60"/>
      <c r="C9" s="60"/>
      <c r="D9" s="60"/>
      <c r="E9" s="61"/>
    </row>
    <row r="10">
      <c r="A10" s="56"/>
      <c r="B10" s="57"/>
      <c r="C10" s="57"/>
      <c r="D10" s="57"/>
      <c r="E10" s="58"/>
    </row>
    <row r="11">
      <c r="A11" s="59"/>
      <c r="B11" s="60"/>
      <c r="C11" s="60"/>
      <c r="D11" s="60"/>
      <c r="E11" s="61"/>
    </row>
    <row r="12">
      <c r="A12" s="56"/>
      <c r="B12" s="57"/>
      <c r="C12" s="57"/>
      <c r="D12" s="57"/>
      <c r="E12" s="58"/>
    </row>
    <row r="13">
      <c r="A13" s="59"/>
      <c r="B13" s="60"/>
      <c r="C13" s="60"/>
      <c r="D13" s="60"/>
      <c r="E13" s="61"/>
    </row>
    <row r="14">
      <c r="A14" s="56"/>
      <c r="B14" s="57"/>
      <c r="C14" s="57"/>
      <c r="D14" s="57"/>
      <c r="E14" s="58"/>
    </row>
    <row r="15">
      <c r="A15" s="62"/>
      <c r="B15" s="63"/>
      <c r="C15" s="63"/>
      <c r="D15" s="63"/>
      <c r="E15" s="64"/>
    </row>
  </sheetData>
  <drawing r:id="rId1"/>
  <tableParts count="1">
    <tablePart r:id="rId3"/>
  </tableParts>
</worksheet>
</file>