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nálisis de los accurancy de las redes\"/>
    </mc:Choice>
  </mc:AlternateContent>
  <bookViews>
    <workbookView xWindow="0" yWindow="0" windowWidth="19170" windowHeight="7620" activeTab="1"/>
  </bookViews>
  <sheets>
    <sheet name="Hoja2" sheetId="7" r:id="rId1"/>
    <sheet name="fichero_707" sheetId="2" r:id="rId2"/>
    <sheet name="fichero_705" sheetId="1" r:id="rId3"/>
    <sheet name="fichero_707_2parte_buffer" sheetId="3" r:id="rId4"/>
    <sheet name="fichero_707_weights_5bit" sheetId="5" r:id="rId5"/>
    <sheet name="tabla estadist errores" sheetId="4" r:id="rId6"/>
  </sheets>
  <externalReferences>
    <externalReference r:id="rId7"/>
    <externalReference r:id="rId8"/>
  </externalReferenc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  <c r="L9" i="2" l="1"/>
  <c r="L8" i="2"/>
  <c r="L7" i="2"/>
  <c r="L6" i="2"/>
  <c r="L5" i="2"/>
  <c r="I10" i="4" l="1"/>
  <c r="H10" i="4"/>
  <c r="G10" i="4"/>
  <c r="F10" i="4"/>
  <c r="E10" i="4"/>
  <c r="D10" i="4"/>
  <c r="C10" i="4"/>
  <c r="H9" i="4"/>
  <c r="G9" i="4"/>
  <c r="F9" i="4"/>
  <c r="E9" i="4"/>
  <c r="D9" i="4"/>
  <c r="C9" i="4"/>
  <c r="B9" i="4"/>
  <c r="I4" i="4"/>
  <c r="H4" i="4"/>
  <c r="G4" i="4"/>
  <c r="F4" i="4"/>
  <c r="E4" i="4"/>
  <c r="D4" i="4"/>
  <c r="C4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<sst xmlns="http://schemas.openxmlformats.org/spreadsheetml/2006/main" count="101" uniqueCount="27">
  <si>
    <t>Acc_cero</t>
  </si>
  <si>
    <t>A_w_cero</t>
  </si>
  <si>
    <t>Acc_a_w_cero</t>
  </si>
  <si>
    <t>Acc_uno</t>
  </si>
  <si>
    <t>A_w_uno</t>
  </si>
  <si>
    <t>Acc_a_w_uno</t>
  </si>
  <si>
    <t>Acc_uno_cero</t>
  </si>
  <si>
    <t>A_w_uno_cero</t>
  </si>
  <si>
    <t>Acc_a_w_uno_cero</t>
  </si>
  <si>
    <t>Voltajes</t>
  </si>
  <si>
    <t>0.53</t>
  </si>
  <si>
    <t>0.54</t>
  </si>
  <si>
    <t>0.55</t>
  </si>
  <si>
    <t>0.56</t>
  </si>
  <si>
    <t>0.57</t>
  </si>
  <si>
    <t>0.58</t>
  </si>
  <si>
    <t>0.59</t>
  </si>
  <si>
    <t>0.60</t>
  </si>
  <si>
    <t>Normalize</t>
  </si>
  <si>
    <t>buffer 2</t>
  </si>
  <si>
    <t>buffer 1</t>
  </si>
  <si>
    <t>mask_0</t>
  </si>
  <si>
    <t>Etiquetas de fila</t>
  </si>
  <si>
    <t>Total general</t>
  </si>
  <si>
    <t>Suma de Acc_uno_cero</t>
  </si>
  <si>
    <t>Suma de Normalize</t>
  </si>
  <si>
    <t>Cuenta de mask_0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</si>
</sst>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0000"/>
    <numFmt numFmtId="165" formatCode="0.0000"/>
    <numFmt numFmtId="166" formatCode="0.000000000"/>
    <numFmt numFmtId="167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</font>
    <font>
      <sz val="10"/>
      <color rgb="FF6897BB"/>
      <name val="JetBrains Mono"/>
      <family val="3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1" fillId="4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horizontal="center" vertical="top"/>
    </xf>
    <xf numFmtId="164" fontId="0" fillId="0" borderId="1" xfId="0" applyNumberFormat="1" applyBorder="1"/>
    <xf numFmtId="164" fontId="0" fillId="3" borderId="1" xfId="0" applyNumberFormat="1" applyFill="1" applyBorder="1"/>
    <xf numFmtId="0" fontId="2" fillId="0" borderId="0" xfId="0" applyFont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0" fillId="0" borderId="15" xfId="0" applyBorder="1"/>
    <xf numFmtId="0" fontId="0" fillId="3" borderId="11" xfId="0" applyFill="1" applyBorder="1"/>
    <xf numFmtId="0" fontId="2" fillId="3" borderId="11" xfId="0" applyFont="1" applyFill="1" applyBorder="1" applyAlignment="1">
      <alignment vertical="center"/>
    </xf>
    <xf numFmtId="2" fontId="2" fillId="3" borderId="11" xfId="0" applyNumberFormat="1" applyFont="1" applyFill="1" applyBorder="1" applyAlignment="1">
      <alignment vertical="center"/>
    </xf>
    <xf numFmtId="0" fontId="0" fillId="0" borderId="7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1" fillId="4" borderId="16" xfId="0" applyFont="1" applyFill="1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center" vertical="top"/>
    </xf>
    <xf numFmtId="165" fontId="0" fillId="0" borderId="1" xfId="0" applyNumberFormat="1" applyBorder="1"/>
    <xf numFmtId="0" fontId="0" fillId="0" borderId="22" xfId="0" applyBorder="1"/>
    <xf numFmtId="0" fontId="1" fillId="4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5" borderId="24" xfId="0" applyFont="1" applyFill="1" applyBorder="1" applyAlignment="1">
      <alignment horizontal="center" vertical="top"/>
    </xf>
    <xf numFmtId="0" fontId="1" fillId="4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2" xfId="0" applyFill="1" applyBorder="1"/>
    <xf numFmtId="0" fontId="3" fillId="0" borderId="0" xfId="0" applyFont="1" applyAlignment="1">
      <alignment vertical="center"/>
    </xf>
    <xf numFmtId="0" fontId="0" fillId="3" borderId="10" xfId="0" applyFill="1" applyBorder="1"/>
    <xf numFmtId="166" fontId="0" fillId="0" borderId="1" xfId="0" applyNumberFormat="1" applyBorder="1"/>
    <xf numFmtId="1" fontId="0" fillId="0" borderId="8" xfId="0" applyNumberFormat="1" applyBorder="1"/>
    <xf numFmtId="166" fontId="0" fillId="0" borderId="5" xfId="0" applyNumberFormat="1" applyBorder="1"/>
    <xf numFmtId="166" fontId="0" fillId="0" borderId="1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6" fontId="0" fillId="0" borderId="11" xfId="0" applyNumberFormat="1" applyBorder="1"/>
    <xf numFmtId="166" fontId="0" fillId="0" borderId="30" xfId="0" applyNumberFormat="1" applyBorder="1"/>
    <xf numFmtId="1" fontId="0" fillId="0" borderId="9" xfId="0" applyNumberFormat="1" applyBorder="1"/>
    <xf numFmtId="166" fontId="0" fillId="0" borderId="4" xfId="0" applyNumberFormat="1" applyBorder="1"/>
    <xf numFmtId="0" fontId="0" fillId="0" borderId="31" xfId="0" applyBorder="1"/>
    <xf numFmtId="0" fontId="0" fillId="0" borderId="32" xfId="0" applyBorder="1"/>
    <xf numFmtId="0" fontId="4" fillId="0" borderId="3" xfId="0" applyFont="1" applyBorder="1"/>
    <xf numFmtId="0" fontId="4" fillId="0" borderId="6" xfId="0" applyFont="1" applyBorder="1"/>
    <xf numFmtId="0" fontId="5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33" xfId="0" applyNumberFormat="1" applyBorder="1"/>
    <xf numFmtId="0" fontId="0" fillId="0" borderId="0" xfId="0" applyBorder="1"/>
    <xf numFmtId="0" fontId="0" fillId="6" borderId="0" xfId="0" applyFill="1" applyBorder="1"/>
    <xf numFmtId="0" fontId="0" fillId="0" borderId="34" xfId="0" applyBorder="1"/>
    <xf numFmtId="0" fontId="0" fillId="6" borderId="34" xfId="0" applyFill="1" applyBorder="1"/>
    <xf numFmtId="165" fontId="0" fillId="0" borderId="10" xfId="0" applyNumberFormat="1" applyBorder="1"/>
    <xf numFmtId="167" fontId="0" fillId="0" borderId="35" xfId="0" applyNumberFormat="1" applyBorder="1"/>
    <xf numFmtId="0" fontId="1" fillId="5" borderId="11" xfId="0" applyFont="1" applyFill="1" applyBorder="1" applyAlignment="1">
      <alignment horizontal="center" vertical="top"/>
    </xf>
    <xf numFmtId="165" fontId="0" fillId="0" borderId="11" xfId="0" applyNumberFormat="1" applyBorder="1"/>
    <xf numFmtId="0" fontId="1" fillId="5" borderId="12" xfId="0" applyFont="1" applyFill="1" applyBorder="1" applyAlignment="1">
      <alignment horizontal="center" vertical="top"/>
    </xf>
    <xf numFmtId="165" fontId="0" fillId="0" borderId="13" xfId="0" applyNumberFormat="1" applyBorder="1"/>
    <xf numFmtId="0" fontId="0" fillId="0" borderId="36" xfId="0" applyBorder="1"/>
  </cellXfs>
  <cellStyles count="1">
    <cellStyle name="Normal" xfId="0" builtinId="0"/>
  </cellStyles>
  <dxfs count="4">
    <dxf>
      <numFmt numFmtId="166" formatCode="0.000000000"/>
    </dxf>
    <dxf>
      <numFmt numFmtId="168" formatCode="0.0000000000"/>
    </dxf>
    <dxf>
      <numFmt numFmtId="166" formatCode="0.000000000"/>
    </dxf>
    <dxf>
      <numFmt numFmtId="169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Analizando_fichero_detalle/error_mask_0/error_mask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Analizando_fichero_detalle/error_mask_0/error_mask_0_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4_707"/>
      <sheetName val="0.55_707"/>
      <sheetName val="0.56_707"/>
      <sheetName val="0.57_707"/>
      <sheetName val="0.58_707"/>
      <sheetName val="0.59_707"/>
      <sheetName val="0.60_707"/>
    </sheetNames>
    <sheetDataSet>
      <sheetData sheetId="0" refreshError="1"/>
      <sheetData sheetId="1">
        <row r="4">
          <cell r="C4">
            <v>0.80269999999999997</v>
          </cell>
        </row>
      </sheetData>
      <sheetData sheetId="2">
        <row r="5">
          <cell r="C5">
            <v>0.9093</v>
          </cell>
        </row>
      </sheetData>
      <sheetData sheetId="3">
        <row r="3">
          <cell r="C3">
            <v>0.89200001955032349</v>
          </cell>
        </row>
      </sheetData>
      <sheetData sheetId="4">
        <row r="3">
          <cell r="C3">
            <v>0.890666663646698</v>
          </cell>
        </row>
      </sheetData>
      <sheetData sheetId="5">
        <row r="3">
          <cell r="C3">
            <v>0.890666663646698</v>
          </cell>
        </row>
      </sheetData>
      <sheetData sheetId="6">
        <row r="3">
          <cell r="C3">
            <v>0.89066666400000005</v>
          </cell>
        </row>
      </sheetData>
      <sheetData sheetId="7">
        <row r="3">
          <cell r="C3">
            <v>0.890666663646698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3_705"/>
      <sheetName val="0.54_705"/>
      <sheetName val="0.55_705"/>
      <sheetName val="0.56_705"/>
      <sheetName val="0.57_705"/>
      <sheetName val="0.58_705"/>
      <sheetName val="0.59_705"/>
    </sheetNames>
    <sheetDataSet>
      <sheetData sheetId="0"/>
      <sheetData sheetId="1">
        <row r="3">
          <cell r="C3">
            <v>0.89466667175292969</v>
          </cell>
        </row>
      </sheetData>
      <sheetData sheetId="2">
        <row r="3">
          <cell r="C3">
            <v>0.89200001955032349</v>
          </cell>
        </row>
      </sheetData>
      <sheetData sheetId="3">
        <row r="3">
          <cell r="C3">
            <v>0.89200001955032349</v>
          </cell>
        </row>
      </sheetData>
      <sheetData sheetId="4">
        <row r="3">
          <cell r="C3">
            <v>0.89200001955032349</v>
          </cell>
        </row>
      </sheetData>
      <sheetData sheetId="5">
        <row r="3">
          <cell r="C3">
            <v>0.890666663646698</v>
          </cell>
        </row>
      </sheetData>
      <sheetData sheetId="6">
        <row r="3">
          <cell r="C3">
            <v>0.89066666400000005</v>
          </cell>
        </row>
      </sheetData>
      <sheetData sheetId="7">
        <row r="3">
          <cell r="C3">
            <v>0.89066666400000005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832.617076620372" createdVersion="6" refreshedVersion="6" minRefreshableVersion="3" recordCount="8">
  <cacheSource type="worksheet">
    <worksheetSource ref="A1:L9" sheet="fichero_705 (2)"/>
  </cacheSource>
  <cacheFields count="12">
    <cacheField name="Voltajes" numFmtId="0">
      <sharedItems count="8">
        <s v="0.53"/>
        <s v="0.54"/>
        <s v="0.55"/>
        <s v="0.56"/>
        <s v="0.57"/>
        <s v="0.58"/>
        <s v="0.59"/>
        <s v="0.60"/>
      </sharedItems>
    </cacheField>
    <cacheField name="Acc_cero" numFmtId="0">
      <sharedItems containsSemiMixedTypes="0" containsString="0" containsNumber="1" minValue="0.890666663646698" maxValue="0.8933333158493042"/>
    </cacheField>
    <cacheField name="A_w_cero" numFmtId="0">
      <sharedItems containsSemiMixedTypes="0" containsString="0" containsNumber="1" minValue="0.890666663646698" maxValue="0.890666663646698"/>
    </cacheField>
    <cacheField name="Acc_a_w_cero" numFmtId="0">
      <sharedItems containsSemiMixedTypes="0" containsString="0" containsNumber="1" minValue="0.890666663646698" maxValue="0.8933333158493042"/>
    </cacheField>
    <cacheField name="Acc_uno" numFmtId="0">
      <sharedItems containsSemiMixedTypes="0" containsString="0" containsNumber="1" minValue="0.69466668367385864" maxValue="0.89200001955032349"/>
    </cacheField>
    <cacheField name="A_w_uno" numFmtId="0">
      <sharedItems containsSemiMixedTypes="0" containsString="0" containsNumber="1" minValue="0.890666663646698" maxValue="0.89466667175292969"/>
    </cacheField>
    <cacheField name="Acc_a_w_uno" numFmtId="0">
      <sharedItems containsSemiMixedTypes="0" containsString="0" containsNumber="1" minValue="0.69466668367385864" maxValue="0.89466667175292969"/>
    </cacheField>
    <cacheField name="Acc_uno_cero" numFmtId="0">
      <sharedItems containsSemiMixedTypes="0" containsString="0" containsNumber="1" minValue="0.74400001764297485" maxValue="0.8933333158493042" count="5">
        <n v="0.74400001764297485"/>
        <n v="0.88933330774307251"/>
        <n v="0.890666663646698"/>
        <n v="0.89200001955032349"/>
        <n v="0.8933333158493042"/>
      </sharedItems>
    </cacheField>
    <cacheField name="A_w_uno_cero" numFmtId="0">
      <sharedItems containsSemiMixedTypes="0" containsString="0" containsNumber="1" minValue="0.890666663646698" maxValue="0.89600002765655518"/>
    </cacheField>
    <cacheField name="Acc_a_w_uno_cero" numFmtId="0">
      <sharedItems containsSemiMixedTypes="0" containsString="0" containsNumber="1" minValue="0.74666666984558105" maxValue="0.8933333158493042"/>
    </cacheField>
    <cacheField name="Normalize" numFmtId="0">
      <sharedItems containsSemiMixedTypes="0" containsString="0" containsNumber="1" minValue="0.890666663646697" maxValue="0.890666663646698" count="2">
        <n v="0.890666663646697"/>
        <n v="0.890666663646698"/>
      </sharedItems>
    </cacheField>
    <cacheField name="mask_0" numFmtId="2">
      <sharedItems containsString="0" containsBlank="1" containsNumber="1" minValue="0" maxValue="0.89466667175292969" count="6">
        <n v="0.89466667175292969"/>
        <n v="0.89200001955032349"/>
        <n v="0.890666663646698"/>
        <n v="0.89066666400000005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0.8933333158493042"/>
    <n v="0.890666663646698"/>
    <n v="0.8933333158493042"/>
    <n v="0.69466668367385864"/>
    <n v="0.89200001955032349"/>
    <n v="0.69466668367385864"/>
    <x v="0"/>
    <n v="0.89200001955032349"/>
    <n v="0.74666666984558105"/>
    <x v="0"/>
    <x v="0"/>
  </r>
  <r>
    <x v="1"/>
    <n v="0.89200001955032349"/>
    <n v="0.890666663646698"/>
    <n v="0.89200001955032349"/>
    <n v="0.80533331632614136"/>
    <n v="0.89466667175292969"/>
    <n v="0.79600000381469727"/>
    <x v="1"/>
    <n v="0.89600002765655518"/>
    <n v="0.8933333158493042"/>
    <x v="1"/>
    <x v="1"/>
  </r>
  <r>
    <x v="2"/>
    <n v="0.890666663646698"/>
    <n v="0.890666663646698"/>
    <n v="0.890666663646698"/>
    <n v="0.890666663646698"/>
    <n v="0.890666663646698"/>
    <n v="0.890666663646698"/>
    <x v="2"/>
    <n v="0.890666663646698"/>
    <n v="0.890666663646698"/>
    <x v="1"/>
    <x v="1"/>
  </r>
  <r>
    <x v="3"/>
    <n v="0.890666663646698"/>
    <n v="0.890666663646698"/>
    <n v="0.890666663646698"/>
    <n v="0.890666663646698"/>
    <n v="0.890666663646698"/>
    <n v="0.890666663646698"/>
    <x v="2"/>
    <n v="0.890666663646698"/>
    <n v="0.890666663646698"/>
    <x v="1"/>
    <x v="1"/>
  </r>
  <r>
    <x v="4"/>
    <n v="0.890666663646698"/>
    <n v="0.890666663646698"/>
    <n v="0.890666663646698"/>
    <n v="0.89200001955032349"/>
    <n v="0.890666663646698"/>
    <n v="0.89200001955032349"/>
    <x v="3"/>
    <n v="0.890666663646698"/>
    <n v="0.8933333158493042"/>
    <x v="1"/>
    <x v="2"/>
  </r>
  <r>
    <x v="5"/>
    <n v="0.890666663646698"/>
    <n v="0.890666663646698"/>
    <n v="0.890666663646698"/>
    <n v="0.88933330774307251"/>
    <n v="0.89200001955032349"/>
    <n v="0.89466667175292969"/>
    <x v="4"/>
    <n v="0.890666663646698"/>
    <n v="0.8933333158493042"/>
    <x v="1"/>
    <x v="3"/>
  </r>
  <r>
    <x v="6"/>
    <n v="0.890666663646698"/>
    <n v="0.890666663646698"/>
    <n v="0.890666663646698"/>
    <n v="0.890666663646698"/>
    <n v="0.890666663646698"/>
    <n v="0.890666663646698"/>
    <x v="2"/>
    <n v="0.890666663646698"/>
    <n v="0.890666663646698"/>
    <x v="1"/>
    <x v="4"/>
  </r>
  <r>
    <x v="7"/>
    <n v="0.890666663646698"/>
    <n v="0.890666663646698"/>
    <n v="0.890666663646698"/>
    <n v="0.890666663646698"/>
    <n v="0.890666663646698"/>
    <n v="0.890666663646698"/>
    <x v="2"/>
    <n v="0.890666663646698"/>
    <n v="0.890666663646698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/>
  <pivotFields count="1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7">
        <item x="4"/>
        <item x="2"/>
        <item x="3"/>
        <item x="1"/>
        <item x="0"/>
        <item x="5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cc_uno_cero" fld="7" baseField="0" baseItem="0"/>
    <dataField name="Suma de Normalize" fld="10" baseField="0" baseItem="0"/>
    <dataField name="Cuenta de mask_0" fld="11" subtotal="count" baseField="0" baseItem="0"/>
  </dataFields>
  <formats count="4">
    <format dxfId="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15" sqref="D15"/>
    </sheetView>
  </sheetViews>
  <sheetFormatPr baseColWidth="10" defaultRowHeight="14.5"/>
  <cols>
    <col min="1" max="1" width="16.54296875" customWidth="1"/>
    <col min="2" max="2" width="20.26953125" customWidth="1"/>
    <col min="3" max="3" width="17" bestFit="1" customWidth="1"/>
    <col min="4" max="4" width="16.36328125" bestFit="1" customWidth="1"/>
    <col min="5" max="8" width="11.81640625" bestFit="1" customWidth="1"/>
  </cols>
  <sheetData>
    <row r="3" spans="1:4">
      <c r="A3" s="65" t="s">
        <v>22</v>
      </c>
      <c r="B3" t="s">
        <v>24</v>
      </c>
      <c r="C3" t="s">
        <v>25</v>
      </c>
      <c r="D3" t="s">
        <v>26</v>
      </c>
    </row>
    <row r="4" spans="1:4">
      <c r="A4" s="66" t="s">
        <v>10</v>
      </c>
      <c r="B4" s="67">
        <v>0.74400001764297485</v>
      </c>
      <c r="C4" s="67">
        <v>0.890666663646697</v>
      </c>
      <c r="D4" s="68">
        <v>1</v>
      </c>
    </row>
    <row r="5" spans="1:4">
      <c r="A5" s="66" t="s">
        <v>11</v>
      </c>
      <c r="B5" s="67">
        <v>0.88933330774307251</v>
      </c>
      <c r="C5" s="67">
        <v>0.890666663646698</v>
      </c>
      <c r="D5" s="68">
        <v>1</v>
      </c>
    </row>
    <row r="6" spans="1:4">
      <c r="A6" s="66" t="s">
        <v>12</v>
      </c>
      <c r="B6" s="67">
        <v>0.890666663646698</v>
      </c>
      <c r="C6" s="67">
        <v>0.890666663646698</v>
      </c>
      <c r="D6" s="68">
        <v>1</v>
      </c>
    </row>
    <row r="7" spans="1:4">
      <c r="A7" s="66" t="s">
        <v>13</v>
      </c>
      <c r="B7" s="67">
        <v>0.890666663646698</v>
      </c>
      <c r="C7" s="67">
        <v>0.890666663646698</v>
      </c>
      <c r="D7" s="68">
        <v>1</v>
      </c>
    </row>
    <row r="8" spans="1:4">
      <c r="A8" s="66" t="s">
        <v>14</v>
      </c>
      <c r="B8" s="67">
        <v>0.89200001955032349</v>
      </c>
      <c r="C8" s="67">
        <v>0.890666663646698</v>
      </c>
      <c r="D8" s="68">
        <v>1</v>
      </c>
    </row>
    <row r="9" spans="1:4">
      <c r="A9" s="66" t="s">
        <v>15</v>
      </c>
      <c r="B9" s="67">
        <v>0.8933333158493042</v>
      </c>
      <c r="C9" s="67">
        <v>0.890666663646698</v>
      </c>
      <c r="D9" s="68">
        <v>1</v>
      </c>
    </row>
    <row r="10" spans="1:4">
      <c r="A10" s="66" t="s">
        <v>16</v>
      </c>
      <c r="B10" s="67">
        <v>0.890666663646698</v>
      </c>
      <c r="C10" s="67">
        <v>0.890666663646698</v>
      </c>
      <c r="D10" s="68">
        <v>1</v>
      </c>
    </row>
    <row r="11" spans="1:4">
      <c r="A11" s="66" t="s">
        <v>17</v>
      </c>
      <c r="B11" s="67">
        <v>0.890666663646698</v>
      </c>
      <c r="C11" s="67">
        <v>0.890666663646698</v>
      </c>
      <c r="D11" s="68"/>
    </row>
    <row r="12" spans="1:4">
      <c r="A12" s="66" t="s">
        <v>23</v>
      </c>
      <c r="B12" s="67">
        <v>6.981333315372467</v>
      </c>
      <c r="C12" s="67">
        <v>7.1253333091735831</v>
      </c>
      <c r="D12" s="6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43" sqref="M43"/>
    </sheetView>
  </sheetViews>
  <sheetFormatPr baseColWidth="10" defaultColWidth="8.7265625" defaultRowHeight="14.5"/>
  <cols>
    <col min="1" max="1" width="12.36328125" customWidth="1"/>
    <col min="2" max="2" width="24.36328125" customWidth="1"/>
    <col min="3" max="10" width="20.36328125" bestFit="1" customWidth="1"/>
    <col min="11" max="11" width="9.36328125" customWidth="1"/>
    <col min="13" max="13" width="17.453125" bestFit="1" customWidth="1"/>
  </cols>
  <sheetData>
    <row r="1" spans="1:16" ht="15" thickBot="1">
      <c r="A1" s="30" t="s">
        <v>9</v>
      </c>
      <c r="B1" s="29" t="s">
        <v>0</v>
      </c>
      <c r="C1" s="8" t="s">
        <v>1</v>
      </c>
      <c r="D1" s="9" t="s">
        <v>2</v>
      </c>
      <c r="E1" s="10" t="s">
        <v>3</v>
      </c>
      <c r="F1" s="8" t="s">
        <v>4</v>
      </c>
      <c r="G1" s="9" t="s">
        <v>5</v>
      </c>
      <c r="H1" s="10" t="s">
        <v>6</v>
      </c>
      <c r="I1" s="35" t="s">
        <v>7</v>
      </c>
      <c r="J1" s="78" t="s">
        <v>8</v>
      </c>
      <c r="K1" s="79" t="s">
        <v>18</v>
      </c>
      <c r="L1" s="80" t="s">
        <v>21</v>
      </c>
    </row>
    <row r="2" spans="1:16">
      <c r="A2" s="37" t="s">
        <v>10</v>
      </c>
      <c r="B2" s="38"/>
      <c r="C2" s="39"/>
      <c r="D2" s="40"/>
      <c r="E2" s="41"/>
      <c r="F2" s="39"/>
      <c r="G2" s="40"/>
      <c r="H2" s="41"/>
      <c r="I2" s="42"/>
      <c r="J2" s="76"/>
      <c r="K2" s="77">
        <v>0.890666663646698</v>
      </c>
      <c r="L2" s="69">
        <v>0.89729999999999999</v>
      </c>
    </row>
    <row r="3" spans="1:16">
      <c r="A3" s="31" t="s">
        <v>11</v>
      </c>
      <c r="B3" s="70">
        <v>0.89200001955032349</v>
      </c>
      <c r="C3" s="70">
        <v>0.890666663646698</v>
      </c>
      <c r="D3" s="70">
        <v>0.89200001955032349</v>
      </c>
      <c r="E3" s="70">
        <v>0.34400001168251038</v>
      </c>
      <c r="F3" s="70">
        <v>0.8853333592414856</v>
      </c>
      <c r="G3" s="70">
        <v>0.33866667747497559</v>
      </c>
      <c r="H3" s="71">
        <v>0.44800001382827759</v>
      </c>
      <c r="I3" s="70">
        <v>0.8880000114440918</v>
      </c>
      <c r="J3" s="70">
        <v>0.44133332371711731</v>
      </c>
      <c r="K3" s="36">
        <v>0.890666663646698</v>
      </c>
      <c r="L3" s="69">
        <v>0.89729999999999999</v>
      </c>
      <c r="M3" s="14"/>
    </row>
    <row r="4" spans="1:16">
      <c r="A4" s="32" t="s">
        <v>12</v>
      </c>
      <c r="B4" s="70">
        <v>0.890666663646698</v>
      </c>
      <c r="C4" s="70">
        <v>0.890666663646698</v>
      </c>
      <c r="D4" s="70">
        <v>0.890666663646698</v>
      </c>
      <c r="E4" s="70">
        <v>0.61066669225692749</v>
      </c>
      <c r="F4" s="70">
        <v>0.88666665554046631</v>
      </c>
      <c r="G4" s="70">
        <v>0.6066666841506958</v>
      </c>
      <c r="H4" s="71">
        <v>0.70399999618530273</v>
      </c>
      <c r="I4" s="70">
        <v>0.88666665554046631</v>
      </c>
      <c r="J4" s="70">
        <v>0.69866669178009033</v>
      </c>
      <c r="K4" s="36">
        <v>0.890666663646698</v>
      </c>
      <c r="L4" s="69">
        <v>0.89329999999999998</v>
      </c>
      <c r="M4" s="14"/>
    </row>
    <row r="5" spans="1:16">
      <c r="A5" s="33" t="s">
        <v>13</v>
      </c>
      <c r="B5" s="70">
        <v>0.890666663646698</v>
      </c>
      <c r="C5" s="70">
        <v>0.890666663646698</v>
      </c>
      <c r="D5" s="70">
        <v>0.890666663646698</v>
      </c>
      <c r="E5" s="70">
        <v>0.71333330869674683</v>
      </c>
      <c r="F5" s="70">
        <v>0.88400000333786011</v>
      </c>
      <c r="G5" s="70">
        <v>0.71066665649414063</v>
      </c>
      <c r="H5" s="71">
        <v>0.75333333015441895</v>
      </c>
      <c r="I5" s="70">
        <v>0.8880000114440918</v>
      </c>
      <c r="J5" s="70">
        <v>0.75866669416427612</v>
      </c>
      <c r="K5" s="36">
        <v>0.890666663646698</v>
      </c>
      <c r="L5" s="69">
        <f>+'[1]0.56_707'!$C$3</f>
        <v>0.89200001955032349</v>
      </c>
      <c r="M5" s="14"/>
    </row>
    <row r="6" spans="1:16">
      <c r="A6" s="33" t="s">
        <v>14</v>
      </c>
      <c r="B6" s="70">
        <v>0.890666663646698</v>
      </c>
      <c r="C6" s="70">
        <v>0.890666663646698</v>
      </c>
      <c r="D6" s="70">
        <v>0.890666663646698</v>
      </c>
      <c r="E6" s="70">
        <v>0.76399999856948853</v>
      </c>
      <c r="F6" s="70">
        <v>0.88933330774307251</v>
      </c>
      <c r="G6" s="70">
        <v>0.76133334636688232</v>
      </c>
      <c r="H6" s="71">
        <v>0.89200001955032349</v>
      </c>
      <c r="I6" s="70">
        <v>0.8933333158493042</v>
      </c>
      <c r="J6" s="70">
        <v>0.89733332395553589</v>
      </c>
      <c r="K6" s="36">
        <v>0.890666663646698</v>
      </c>
      <c r="L6" s="69">
        <f>+'[1]0.57_707'!$C$3</f>
        <v>0.890666663646698</v>
      </c>
      <c r="M6" s="14"/>
    </row>
    <row r="7" spans="1:16">
      <c r="A7" s="33" t="s">
        <v>15</v>
      </c>
      <c r="B7" s="70">
        <v>0.890666663646698</v>
      </c>
      <c r="C7" s="70">
        <v>0.890666663646698</v>
      </c>
      <c r="D7" s="70">
        <v>0.890666663646698</v>
      </c>
      <c r="E7" s="70">
        <v>0.890666663646698</v>
      </c>
      <c r="F7" s="70">
        <v>0.890666663646698</v>
      </c>
      <c r="G7" s="70">
        <v>0.890666663646698</v>
      </c>
      <c r="H7" s="71">
        <v>0.890666663646698</v>
      </c>
      <c r="I7" s="70">
        <v>0.890666663646698</v>
      </c>
      <c r="J7" s="70">
        <v>0.890666663646698</v>
      </c>
      <c r="K7" s="36">
        <v>0.890666663646698</v>
      </c>
      <c r="L7" s="69">
        <f>+'[1]0.58_707'!$C$3</f>
        <v>0.890666663646698</v>
      </c>
      <c r="M7" s="14"/>
    </row>
    <row r="8" spans="1:16">
      <c r="A8" s="33" t="s">
        <v>16</v>
      </c>
      <c r="B8" s="70">
        <v>0.890666663646698</v>
      </c>
      <c r="C8" s="70">
        <v>0.890666663646698</v>
      </c>
      <c r="D8" s="70">
        <v>0.890666663646698</v>
      </c>
      <c r="E8" s="70">
        <v>0.890666663646698</v>
      </c>
      <c r="F8" s="70">
        <v>0.890666663646698</v>
      </c>
      <c r="G8" s="70">
        <v>0.890666663646698</v>
      </c>
      <c r="H8" s="71">
        <v>0.890666663646698</v>
      </c>
      <c r="I8" s="70">
        <v>0.890666663646698</v>
      </c>
      <c r="J8" s="70">
        <v>0.890666663646698</v>
      </c>
      <c r="K8" s="36">
        <v>0.890666663646698</v>
      </c>
      <c r="L8" s="69">
        <f>+'[1]0.59_707'!$C$3</f>
        <v>0.89066666400000005</v>
      </c>
      <c r="M8" s="14"/>
    </row>
    <row r="9" spans="1:16" ht="15" thickBot="1">
      <c r="A9" s="34" t="s">
        <v>17</v>
      </c>
      <c r="B9" s="72">
        <v>0.890666663646698</v>
      </c>
      <c r="C9" s="72">
        <v>0.890666663646698</v>
      </c>
      <c r="D9" s="72">
        <v>0.890666663646698</v>
      </c>
      <c r="E9" s="72">
        <v>0.89466667175292969</v>
      </c>
      <c r="F9" s="72">
        <v>0.890666663646698</v>
      </c>
      <c r="G9" s="72">
        <v>0.89466667175292969</v>
      </c>
      <c r="H9" s="73">
        <v>0.890666663646698</v>
      </c>
      <c r="I9" s="72">
        <v>0.890666663646698</v>
      </c>
      <c r="J9" s="72">
        <v>0.890666663646698</v>
      </c>
      <c r="K9" s="74">
        <v>0.890666663646698</v>
      </c>
      <c r="L9" s="75">
        <f>+'[1]0.60_707'!$C$3</f>
        <v>0.890666663646698</v>
      </c>
      <c r="M9" s="14"/>
    </row>
    <row r="10" spans="1:16">
      <c r="B10" s="2"/>
      <c r="C10" s="2"/>
      <c r="D10" s="2"/>
      <c r="E10" s="2"/>
      <c r="F10" s="2"/>
      <c r="G10" s="2"/>
      <c r="H10" s="2"/>
      <c r="I10" s="2"/>
      <c r="J10" s="2"/>
    </row>
    <row r="11" spans="1:16" ht="15" thickBot="1">
      <c r="B11" s="17"/>
      <c r="C11" s="17"/>
      <c r="D11" s="17"/>
      <c r="E11" s="17"/>
      <c r="F11" s="17"/>
      <c r="G11" s="17"/>
      <c r="H11" s="17"/>
      <c r="I11" s="17"/>
      <c r="J11" s="17"/>
      <c r="K11" s="6"/>
      <c r="L11" s="6"/>
      <c r="M11" s="6"/>
      <c r="N11" s="6"/>
      <c r="O11" s="6"/>
      <c r="P11" s="6"/>
    </row>
    <row r="12" spans="1:16">
      <c r="B12" s="21"/>
      <c r="C12" s="22"/>
      <c r="D12" s="22"/>
      <c r="E12" s="22"/>
      <c r="F12" s="22"/>
      <c r="G12" s="22"/>
      <c r="H12" s="22"/>
      <c r="I12" s="22"/>
      <c r="J12" s="23"/>
      <c r="K12" s="15"/>
      <c r="L12" s="6"/>
      <c r="M12" s="6"/>
      <c r="N12" s="6"/>
      <c r="O12" s="6"/>
      <c r="P12" s="6"/>
    </row>
    <row r="13" spans="1:16">
      <c r="B13" s="24"/>
      <c r="C13" s="6"/>
      <c r="D13" s="6"/>
      <c r="E13" s="6"/>
      <c r="F13" s="6"/>
      <c r="G13" s="6"/>
      <c r="H13" s="6"/>
      <c r="I13" s="6"/>
      <c r="J13" s="25"/>
      <c r="K13" s="16"/>
      <c r="L13" s="5"/>
      <c r="M13" s="5"/>
      <c r="N13" s="5"/>
      <c r="O13" s="5"/>
      <c r="P13" s="5"/>
    </row>
    <row r="14" spans="1:16">
      <c r="B14" s="24"/>
      <c r="C14" s="6"/>
      <c r="D14" s="6"/>
      <c r="E14" s="6"/>
      <c r="F14" s="6"/>
      <c r="G14" s="6"/>
      <c r="H14" s="6"/>
      <c r="I14" s="6"/>
      <c r="J14" s="25"/>
      <c r="K14" s="16"/>
      <c r="L14" s="5"/>
      <c r="M14" s="5"/>
      <c r="N14" s="5"/>
      <c r="O14" s="5"/>
      <c r="P14" s="5"/>
    </row>
    <row r="15" spans="1:16">
      <c r="B15" s="24"/>
      <c r="C15" s="6"/>
      <c r="D15" s="6"/>
      <c r="E15" s="6"/>
      <c r="F15" s="6"/>
      <c r="G15" s="6"/>
      <c r="H15" s="6"/>
      <c r="I15" s="6"/>
      <c r="J15" s="25"/>
      <c r="K15" s="16"/>
      <c r="L15" s="5"/>
      <c r="M15" s="5"/>
      <c r="N15" s="5"/>
      <c r="O15" s="5"/>
      <c r="P15" s="5"/>
    </row>
    <row r="16" spans="1:16">
      <c r="B16" s="24"/>
      <c r="C16" s="6"/>
      <c r="D16" s="6"/>
      <c r="E16" s="6"/>
      <c r="F16" s="6"/>
      <c r="G16" s="6"/>
      <c r="H16" s="6"/>
      <c r="I16" s="6"/>
      <c r="J16" s="25"/>
      <c r="K16" s="16"/>
      <c r="L16" s="5"/>
      <c r="M16" s="5"/>
      <c r="N16" s="5"/>
      <c r="O16" s="5"/>
      <c r="P16" s="5"/>
    </row>
    <row r="17" spans="2:16">
      <c r="B17" s="24"/>
      <c r="C17" s="6"/>
      <c r="D17" s="6"/>
      <c r="E17" s="6"/>
      <c r="F17" s="6"/>
      <c r="G17" s="6"/>
      <c r="H17" s="6"/>
      <c r="I17" s="6"/>
      <c r="J17" s="25"/>
      <c r="K17" s="16"/>
      <c r="L17" s="5"/>
      <c r="M17" s="5"/>
      <c r="N17" s="5"/>
      <c r="O17" s="5"/>
      <c r="P17" s="5"/>
    </row>
    <row r="18" spans="2:16" ht="15" thickBot="1">
      <c r="B18" s="26"/>
      <c r="C18" s="27"/>
      <c r="D18" s="27"/>
      <c r="E18" s="27"/>
      <c r="F18" s="27"/>
      <c r="G18" s="27"/>
      <c r="H18" s="27"/>
      <c r="I18" s="27"/>
      <c r="J18" s="28"/>
      <c r="K18" s="16"/>
      <c r="L18" s="5"/>
      <c r="M18" s="5"/>
      <c r="N18" s="5"/>
      <c r="O18" s="5"/>
      <c r="P18" s="5"/>
    </row>
    <row r="19" spans="2:16">
      <c r="B19" s="18"/>
      <c r="C19" s="19"/>
      <c r="D19" s="19"/>
      <c r="E19" s="19"/>
      <c r="F19" s="19"/>
      <c r="G19" s="19"/>
      <c r="H19" s="20"/>
      <c r="I19" s="18"/>
      <c r="J19" s="19"/>
      <c r="K19" s="5"/>
      <c r="L19" s="5"/>
      <c r="M19" s="5"/>
      <c r="N19" s="5"/>
      <c r="O19" s="5"/>
      <c r="P19" s="5"/>
    </row>
    <row r="20" spans="2:16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>
      <c r="B21" s="5"/>
      <c r="C21" s="5"/>
      <c r="D21" s="5"/>
      <c r="E21" s="5"/>
      <c r="F21" s="5"/>
      <c r="G21" s="13"/>
      <c r="H21" s="5"/>
      <c r="I21" s="5"/>
      <c r="J21" s="5"/>
      <c r="K21" s="5"/>
      <c r="L21" s="5"/>
      <c r="M21" s="5"/>
      <c r="N21" s="5"/>
      <c r="O21" s="5"/>
      <c r="P21" s="5"/>
    </row>
    <row r="22" spans="2:16">
      <c r="B22" s="5"/>
      <c r="C22" s="5"/>
      <c r="D22" s="5"/>
      <c r="E22" s="5"/>
      <c r="F22" s="13"/>
      <c r="G22" s="13"/>
      <c r="H22" s="5"/>
      <c r="I22" s="5"/>
      <c r="J22" s="5"/>
      <c r="K22" s="5"/>
      <c r="L22" s="5"/>
      <c r="M22" s="5"/>
      <c r="N22" s="5"/>
      <c r="O22" s="5"/>
      <c r="P22" s="5"/>
    </row>
    <row r="23" spans="2:16">
      <c r="B23" s="6"/>
      <c r="C23" s="6"/>
      <c r="D23" s="6"/>
      <c r="E23" s="6"/>
      <c r="F23" s="12"/>
      <c r="G23" s="12"/>
      <c r="H23" s="6"/>
      <c r="I23" s="6"/>
      <c r="J23" s="6"/>
      <c r="K23" s="6"/>
      <c r="L23" s="6"/>
      <c r="M23" s="6"/>
      <c r="N23" s="6"/>
      <c r="O23" s="6"/>
      <c r="P23" s="6"/>
    </row>
    <row r="24" spans="2:16">
      <c r="B24" s="6"/>
      <c r="C24" s="6"/>
      <c r="D24" s="6"/>
      <c r="E24" s="6"/>
      <c r="F24" s="12"/>
      <c r="G24" s="12"/>
      <c r="H24" s="6"/>
      <c r="I24" s="6"/>
      <c r="J24" s="6"/>
      <c r="K24" s="6"/>
      <c r="L24" s="6"/>
      <c r="M24" s="6"/>
      <c r="N24" s="6"/>
      <c r="O24" s="6"/>
      <c r="P24" s="6"/>
    </row>
    <row r="25" spans="2:16">
      <c r="B25" s="6"/>
      <c r="C25" s="6"/>
      <c r="D25" s="6"/>
      <c r="E25" s="6"/>
      <c r="F25" s="12"/>
      <c r="G25" s="12"/>
      <c r="H25" s="6"/>
      <c r="I25" s="6"/>
      <c r="J25" s="6"/>
      <c r="K25" s="6"/>
      <c r="L25" s="6"/>
      <c r="M25" s="6"/>
      <c r="N25" s="6"/>
      <c r="O25" s="6"/>
      <c r="P25" s="6"/>
    </row>
    <row r="26" spans="2:16">
      <c r="B26" s="6"/>
      <c r="C26" s="6"/>
      <c r="D26" s="6"/>
      <c r="E26" s="6"/>
      <c r="F26" s="12"/>
      <c r="G26" s="12"/>
      <c r="H26" s="6"/>
      <c r="I26" s="6"/>
      <c r="J26" s="6"/>
      <c r="K26" s="6"/>
      <c r="L26" s="6"/>
      <c r="M26" s="6"/>
      <c r="N26" s="6"/>
      <c r="O26" s="6"/>
      <c r="P26" s="6"/>
    </row>
    <row r="27" spans="2:16">
      <c r="B27" s="6"/>
      <c r="C27" s="6"/>
      <c r="D27" s="6"/>
      <c r="E27" s="6"/>
      <c r="F27" s="12"/>
      <c r="G27" s="12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/>
      <c r="C28" s="6"/>
      <c r="D28" s="6"/>
      <c r="E28" s="6"/>
      <c r="F28" s="12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8.7265625" defaultRowHeight="14.5"/>
  <cols>
    <col min="1" max="1" width="12.36328125" customWidth="1"/>
    <col min="2" max="10" width="20.36328125" bestFit="1" customWidth="1"/>
  </cols>
  <sheetData>
    <row r="1" spans="1:29" ht="15" thickBot="1">
      <c r="A1" s="30" t="s">
        <v>9</v>
      </c>
      <c r="B1" s="7" t="s">
        <v>0</v>
      </c>
      <c r="C1" s="8" t="s">
        <v>1</v>
      </c>
      <c r="D1" s="9" t="s">
        <v>2</v>
      </c>
      <c r="E1" s="10" t="s">
        <v>3</v>
      </c>
      <c r="F1" s="8" t="s">
        <v>4</v>
      </c>
      <c r="G1" s="9" t="s">
        <v>5</v>
      </c>
      <c r="H1" s="10" t="s">
        <v>6</v>
      </c>
      <c r="I1" s="8" t="s">
        <v>7</v>
      </c>
      <c r="J1" s="11" t="s">
        <v>8</v>
      </c>
      <c r="K1" s="36" t="s">
        <v>18</v>
      </c>
      <c r="L1" t="s">
        <v>21</v>
      </c>
    </row>
    <row r="2" spans="1:29">
      <c r="A2" s="31" t="s">
        <v>10</v>
      </c>
      <c r="B2">
        <v>0.8933333158493042</v>
      </c>
      <c r="C2">
        <v>0.890666663646698</v>
      </c>
      <c r="D2">
        <v>0.8933333158493042</v>
      </c>
      <c r="E2">
        <v>0.69466668367385864</v>
      </c>
      <c r="F2">
        <v>0.89200001955032349</v>
      </c>
      <c r="G2">
        <v>0.69466668367385864</v>
      </c>
      <c r="H2">
        <v>0.74400001764297485</v>
      </c>
      <c r="I2">
        <v>0.89200001955032349</v>
      </c>
      <c r="J2">
        <v>0.74666666984558105</v>
      </c>
      <c r="K2">
        <v>0.890666663646697</v>
      </c>
      <c r="L2" s="64">
        <f>+'[2]0.53_705'!$C$3</f>
        <v>0.89466667175292969</v>
      </c>
    </row>
    <row r="3" spans="1:29">
      <c r="A3" s="32" t="s">
        <v>11</v>
      </c>
      <c r="B3">
        <v>0.89200001955032349</v>
      </c>
      <c r="C3">
        <v>0.890666663646698</v>
      </c>
      <c r="D3">
        <v>0.89200001955032349</v>
      </c>
      <c r="E3">
        <v>0.80533331632614136</v>
      </c>
      <c r="F3">
        <v>0.89466667175292969</v>
      </c>
      <c r="G3">
        <v>0.79600000381469727</v>
      </c>
      <c r="H3">
        <v>0.88933330774307251</v>
      </c>
      <c r="I3">
        <v>0.89600002765655518</v>
      </c>
      <c r="J3">
        <v>0.8933333158493042</v>
      </c>
      <c r="K3">
        <v>0.890666663646698</v>
      </c>
      <c r="L3" s="64">
        <f>+'[2]0.54_705'!$C$3</f>
        <v>0.89200001955032349</v>
      </c>
    </row>
    <row r="4" spans="1:29">
      <c r="A4" s="33" t="s">
        <v>12</v>
      </c>
      <c r="B4">
        <v>0.890666663646698</v>
      </c>
      <c r="C4">
        <v>0.890666663646698</v>
      </c>
      <c r="D4">
        <v>0.890666663646698</v>
      </c>
      <c r="E4">
        <v>0.890666663646698</v>
      </c>
      <c r="F4">
        <v>0.890666663646698</v>
      </c>
      <c r="G4">
        <v>0.890666663646698</v>
      </c>
      <c r="H4">
        <v>0.890666663646698</v>
      </c>
      <c r="I4">
        <v>0.890666663646698</v>
      </c>
      <c r="J4">
        <v>0.890666663646698</v>
      </c>
      <c r="K4">
        <v>0.890666663646698</v>
      </c>
      <c r="L4" s="64">
        <f>+'[2]0.55_705'!$C$3</f>
        <v>0.89200001955032349</v>
      </c>
    </row>
    <row r="5" spans="1:29">
      <c r="A5" s="33" t="s">
        <v>13</v>
      </c>
      <c r="B5">
        <v>0.890666663646698</v>
      </c>
      <c r="C5">
        <v>0.890666663646698</v>
      </c>
      <c r="D5">
        <v>0.890666663646698</v>
      </c>
      <c r="E5">
        <v>0.890666663646698</v>
      </c>
      <c r="F5">
        <v>0.890666663646698</v>
      </c>
      <c r="G5">
        <v>0.890666663646698</v>
      </c>
      <c r="H5">
        <v>0.890666663646698</v>
      </c>
      <c r="I5">
        <v>0.890666663646698</v>
      </c>
      <c r="J5">
        <v>0.890666663646698</v>
      </c>
      <c r="K5">
        <v>0.890666663646698</v>
      </c>
      <c r="L5" s="64">
        <f>+'[2]0.56_705'!$C$3</f>
        <v>0.89200001955032349</v>
      </c>
    </row>
    <row r="6" spans="1:29">
      <c r="A6" s="33" t="s">
        <v>14</v>
      </c>
      <c r="B6">
        <v>0.890666663646698</v>
      </c>
      <c r="C6">
        <v>0.890666663646698</v>
      </c>
      <c r="D6">
        <v>0.890666663646698</v>
      </c>
      <c r="E6">
        <v>0.89200001955032349</v>
      </c>
      <c r="F6">
        <v>0.890666663646698</v>
      </c>
      <c r="G6">
        <v>0.89200001955032349</v>
      </c>
      <c r="H6">
        <v>0.89200001955032349</v>
      </c>
      <c r="I6">
        <v>0.890666663646698</v>
      </c>
      <c r="J6">
        <v>0.8933333158493042</v>
      </c>
      <c r="K6">
        <v>0.890666663646698</v>
      </c>
      <c r="L6" s="64">
        <f>+'[2]0.57_705'!$C$3</f>
        <v>0.890666663646698</v>
      </c>
    </row>
    <row r="7" spans="1:29">
      <c r="A7" s="33" t="s">
        <v>15</v>
      </c>
      <c r="B7">
        <v>0.890666663646698</v>
      </c>
      <c r="C7">
        <v>0.890666663646698</v>
      </c>
      <c r="D7">
        <v>0.890666663646698</v>
      </c>
      <c r="E7">
        <v>0.88933330774307251</v>
      </c>
      <c r="F7">
        <v>0.89200001955032349</v>
      </c>
      <c r="G7">
        <v>0.89466667175292969</v>
      </c>
      <c r="H7">
        <v>0.8933333158493042</v>
      </c>
      <c r="I7">
        <v>0.890666663646698</v>
      </c>
      <c r="J7">
        <v>0.8933333158493042</v>
      </c>
      <c r="K7">
        <v>0.890666663646698</v>
      </c>
      <c r="L7" s="64">
        <f>+'[2]0.58_705'!$C$3</f>
        <v>0.89066666400000005</v>
      </c>
    </row>
    <row r="8" spans="1:29" ht="15" thickBot="1">
      <c r="A8" s="34" t="s">
        <v>16</v>
      </c>
      <c r="B8">
        <v>0.890666663646698</v>
      </c>
      <c r="C8">
        <v>0.890666663646698</v>
      </c>
      <c r="D8">
        <v>0.890666663646698</v>
      </c>
      <c r="E8">
        <v>0.890666663646698</v>
      </c>
      <c r="F8">
        <v>0.890666663646698</v>
      </c>
      <c r="G8">
        <v>0.890666663646698</v>
      </c>
      <c r="H8">
        <v>0.890666663646698</v>
      </c>
      <c r="I8">
        <v>0.890666663646698</v>
      </c>
      <c r="J8">
        <v>0.890666663646698</v>
      </c>
      <c r="K8">
        <v>0.890666663646698</v>
      </c>
      <c r="L8" s="64">
        <f>+'[2]0.59_705'!$C$3</f>
        <v>0.89066666400000005</v>
      </c>
    </row>
    <row r="9" spans="1:29">
      <c r="A9" s="44" t="s">
        <v>17</v>
      </c>
      <c r="B9">
        <v>0.890666663646698</v>
      </c>
      <c r="C9">
        <v>0.890666663646698</v>
      </c>
      <c r="D9">
        <v>0.890666663646698</v>
      </c>
      <c r="E9">
        <v>0.890666663646698</v>
      </c>
      <c r="F9">
        <v>0.890666663646698</v>
      </c>
      <c r="G9">
        <v>0.890666663646698</v>
      </c>
      <c r="H9">
        <v>0.890666663646698</v>
      </c>
      <c r="I9">
        <v>0.890666663646698</v>
      </c>
      <c r="J9">
        <v>0.890666663646698</v>
      </c>
      <c r="K9">
        <v>0.890666663646698</v>
      </c>
      <c r="L9" s="64">
        <f>+'[2]0.59_705'!$C$3</f>
        <v>0.89066666400000005</v>
      </c>
    </row>
    <row r="10" spans="1:29">
      <c r="B10" s="4"/>
      <c r="C10" s="5"/>
      <c r="D10" s="5"/>
      <c r="E10" s="4"/>
      <c r="F10" s="5"/>
      <c r="G10" s="4"/>
      <c r="H10" s="5"/>
      <c r="I10" s="3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2:29"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2:29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2:29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2:2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2:2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2:2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2:2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2:29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2:29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2:29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2:29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2:29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2:29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2:29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2:29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2:29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2:29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2:29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2:29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2:29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2:29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2:29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2:29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2:29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2:29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2:29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2:29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2:29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2:29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2:2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2:29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2:29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2:29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2:29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2:29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2:29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2:29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2:29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2:29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2:29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2:29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2:29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2:29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2:29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2:29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</sheetData>
  <sortState ref="B2:J8">
    <sortCondition ref="E2"/>
  </sortState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1" sqref="K1:K9"/>
    </sheetView>
  </sheetViews>
  <sheetFormatPr baseColWidth="10" defaultColWidth="8.7265625" defaultRowHeight="14.5"/>
  <cols>
    <col min="2" max="2" width="18.36328125" bestFit="1" customWidth="1"/>
    <col min="3" max="3" width="16.6328125" customWidth="1"/>
    <col min="4" max="10" width="18.3632812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6" t="s">
        <v>18</v>
      </c>
    </row>
    <row r="2" spans="1:11">
      <c r="A2" t="s">
        <v>10</v>
      </c>
      <c r="B2" s="43"/>
      <c r="C2" s="43"/>
      <c r="D2" s="43"/>
      <c r="E2" s="43"/>
      <c r="F2" s="43"/>
      <c r="G2" s="43"/>
      <c r="H2" s="43"/>
      <c r="I2" s="43"/>
      <c r="J2" s="43"/>
      <c r="K2">
        <v>0.890666663646698</v>
      </c>
    </row>
    <row r="3" spans="1:11">
      <c r="A3" t="s">
        <v>11</v>
      </c>
      <c r="B3">
        <v>0.88266664743423462</v>
      </c>
      <c r="C3">
        <v>0.1173333302140236</v>
      </c>
      <c r="D3">
        <v>0.1173333302140236</v>
      </c>
      <c r="E3">
        <v>0.29866665601730352</v>
      </c>
      <c r="F3">
        <v>0.1173333302140236</v>
      </c>
      <c r="G3">
        <v>0.1173333302140236</v>
      </c>
      <c r="H3">
        <v>0.36266666650772089</v>
      </c>
      <c r="I3">
        <v>0.1173333302140236</v>
      </c>
      <c r="J3">
        <v>0.1173333302140236</v>
      </c>
      <c r="K3">
        <v>0.890666663646698</v>
      </c>
    </row>
    <row r="4" spans="1:11">
      <c r="A4" t="s">
        <v>12</v>
      </c>
      <c r="B4">
        <v>0.88933330774307251</v>
      </c>
      <c r="C4">
        <v>0.890666663646698</v>
      </c>
      <c r="D4">
        <v>0.88933330774307251</v>
      </c>
      <c r="E4">
        <v>0.5026666522026062</v>
      </c>
      <c r="F4">
        <v>0.89200001955032349</v>
      </c>
      <c r="G4">
        <v>0.4986666738986969</v>
      </c>
      <c r="H4">
        <v>0.61866664886474609</v>
      </c>
      <c r="I4">
        <v>0.89200001955032349</v>
      </c>
      <c r="J4">
        <v>0.61733335256576538</v>
      </c>
      <c r="K4">
        <v>0.890666663646698</v>
      </c>
    </row>
    <row r="5" spans="1:11">
      <c r="A5" t="s">
        <v>13</v>
      </c>
      <c r="B5">
        <v>0.89200001955032349</v>
      </c>
      <c r="C5">
        <v>0.890666663646698</v>
      </c>
      <c r="D5">
        <v>0.89200001955032349</v>
      </c>
      <c r="E5">
        <v>0.70666664838790894</v>
      </c>
      <c r="F5">
        <v>0.890666663646698</v>
      </c>
      <c r="G5">
        <v>0.70533335208892822</v>
      </c>
      <c r="H5">
        <v>0.75333333015441895</v>
      </c>
      <c r="I5">
        <v>0.890666663646698</v>
      </c>
      <c r="J5">
        <v>0.75333333015441895</v>
      </c>
      <c r="K5">
        <v>0.890666663646698</v>
      </c>
    </row>
    <row r="6" spans="1:11">
      <c r="A6" t="s">
        <v>14</v>
      </c>
      <c r="B6">
        <v>0.89200001955032349</v>
      </c>
      <c r="C6">
        <v>0.890666663646698</v>
      </c>
      <c r="D6">
        <v>0.89200001955032349</v>
      </c>
      <c r="E6">
        <v>0.87199997901916504</v>
      </c>
      <c r="F6">
        <v>0.89200001955032349</v>
      </c>
      <c r="G6">
        <v>0.87333333492279053</v>
      </c>
      <c r="H6">
        <v>0.89866667985916138</v>
      </c>
      <c r="I6">
        <v>0.89200001955032349</v>
      </c>
      <c r="J6">
        <v>0.89866667985916138</v>
      </c>
      <c r="K6">
        <v>0.890666663646698</v>
      </c>
    </row>
    <row r="7" spans="1:11">
      <c r="A7" t="s">
        <v>15</v>
      </c>
      <c r="B7">
        <v>0.89200001955032349</v>
      </c>
      <c r="C7">
        <v>0.890666663646698</v>
      </c>
      <c r="D7">
        <v>0.89200001955032349</v>
      </c>
      <c r="E7">
        <v>0.89200001955032349</v>
      </c>
      <c r="F7">
        <v>0.890666663646698</v>
      </c>
      <c r="G7">
        <v>0.8933333158493042</v>
      </c>
      <c r="H7">
        <v>0.89200001955032349</v>
      </c>
      <c r="I7">
        <v>0.890666663646698</v>
      </c>
      <c r="J7">
        <v>0.89200001955032349</v>
      </c>
      <c r="K7">
        <v>0.890666663646698</v>
      </c>
    </row>
    <row r="8" spans="1:11">
      <c r="A8" t="s">
        <v>16</v>
      </c>
      <c r="B8">
        <v>0.89200001955032349</v>
      </c>
      <c r="C8">
        <v>0.890666663646698</v>
      </c>
      <c r="D8">
        <v>0.89200001955032349</v>
      </c>
      <c r="E8">
        <v>0.89200001955032349</v>
      </c>
      <c r="F8">
        <v>0.890666663646698</v>
      </c>
      <c r="G8">
        <v>0.890666663646698</v>
      </c>
      <c r="H8">
        <v>0.89200001955032349</v>
      </c>
      <c r="I8">
        <v>0.890666663646698</v>
      </c>
      <c r="J8">
        <v>0.89200001955032349</v>
      </c>
      <c r="K8">
        <v>0.890666663646698</v>
      </c>
    </row>
    <row r="9" spans="1:11">
      <c r="A9" t="s">
        <v>17</v>
      </c>
      <c r="B9">
        <v>0.890666663646698</v>
      </c>
      <c r="C9">
        <v>0.890666663646698</v>
      </c>
      <c r="D9">
        <v>0.890666663646698</v>
      </c>
      <c r="E9">
        <v>0.890666663646698</v>
      </c>
      <c r="F9">
        <v>0.890666663646698</v>
      </c>
      <c r="G9">
        <v>0.890666663646698</v>
      </c>
      <c r="H9">
        <v>0.890666663646698</v>
      </c>
      <c r="I9">
        <v>0.890666663646698</v>
      </c>
      <c r="J9">
        <v>0.890666663646698</v>
      </c>
      <c r="K9">
        <v>0.890666663646698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3" sqref="F3"/>
    </sheetView>
  </sheetViews>
  <sheetFormatPr baseColWidth="10" defaultColWidth="8.7265625" defaultRowHeight="14.5"/>
  <cols>
    <col min="1" max="1" width="12.26953125" customWidth="1"/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1">
      <c r="A1" t="s">
        <v>9</v>
      </c>
      <c r="B1" s="63" t="s">
        <v>0</v>
      </c>
      <c r="C1" s="63" t="s">
        <v>1</v>
      </c>
      <c r="D1" s="63" t="s">
        <v>2</v>
      </c>
      <c r="E1" s="63" t="s">
        <v>3</v>
      </c>
      <c r="F1" s="63" t="s">
        <v>4</v>
      </c>
      <c r="G1" s="63" t="s">
        <v>5</v>
      </c>
      <c r="H1" s="63" t="s">
        <v>6</v>
      </c>
      <c r="I1" s="63" t="s">
        <v>7</v>
      </c>
      <c r="J1" s="63" t="s">
        <v>8</v>
      </c>
      <c r="K1" s="36" t="s">
        <v>18</v>
      </c>
    </row>
    <row r="2" spans="1:11">
      <c r="A2" t="s">
        <v>10</v>
      </c>
      <c r="K2">
        <v>0.890666663646698</v>
      </c>
    </row>
    <row r="3" spans="1:11">
      <c r="A3" t="s">
        <v>11</v>
      </c>
      <c r="B3">
        <v>0.87999999523162842</v>
      </c>
      <c r="C3">
        <v>0.8880000114440918</v>
      </c>
      <c r="D3">
        <v>0.87999999523162842</v>
      </c>
      <c r="E3">
        <v>0.31600001454353333</v>
      </c>
      <c r="F3">
        <v>0.14133332669734949</v>
      </c>
      <c r="G3">
        <v>0.19200000166893011</v>
      </c>
      <c r="H3">
        <v>0.36399999260902399</v>
      </c>
      <c r="I3">
        <v>0.8853333592414856</v>
      </c>
      <c r="J3">
        <v>0.36399999260902399</v>
      </c>
      <c r="K3">
        <v>0.890666663646698</v>
      </c>
    </row>
    <row r="4" spans="1:11">
      <c r="A4" t="s">
        <v>12</v>
      </c>
      <c r="B4">
        <v>0.88400000333786011</v>
      </c>
      <c r="C4">
        <v>0.890666663646698</v>
      </c>
      <c r="D4">
        <v>0.88400000333786011</v>
      </c>
      <c r="E4">
        <v>0.48266667127609247</v>
      </c>
      <c r="F4">
        <v>0.89466667175292969</v>
      </c>
      <c r="G4">
        <v>0.48133334517478937</v>
      </c>
      <c r="H4">
        <v>0.59333330392837524</v>
      </c>
      <c r="I4">
        <v>0.89200001955032349</v>
      </c>
      <c r="J4">
        <v>0.59466665983200073</v>
      </c>
      <c r="K4">
        <v>0.890666663646698</v>
      </c>
    </row>
    <row r="5" spans="1:11">
      <c r="A5" t="s">
        <v>13</v>
      </c>
      <c r="B5">
        <v>0.88666665554046631</v>
      </c>
      <c r="C5">
        <v>0.890666663646698</v>
      </c>
      <c r="D5">
        <v>0.88666665554046631</v>
      </c>
      <c r="E5">
        <v>0.69066667556762695</v>
      </c>
      <c r="F5">
        <v>0.8933333158493042</v>
      </c>
      <c r="G5">
        <v>0.69199997186660767</v>
      </c>
      <c r="H5">
        <v>0.73866665363311768</v>
      </c>
      <c r="I5">
        <v>0.890666663646698</v>
      </c>
      <c r="J5">
        <v>0.74000000953674316</v>
      </c>
      <c r="K5">
        <v>0.890666663646698</v>
      </c>
    </row>
    <row r="6" spans="1:11">
      <c r="A6" t="s">
        <v>14</v>
      </c>
      <c r="B6">
        <v>0.88933330774307251</v>
      </c>
      <c r="C6">
        <v>0.890666663646698</v>
      </c>
      <c r="D6">
        <v>0.88933330774307251</v>
      </c>
      <c r="E6">
        <v>0.77733331918716431</v>
      </c>
      <c r="F6">
        <v>0.89200001955032349</v>
      </c>
      <c r="G6">
        <v>0.78533333539962769</v>
      </c>
      <c r="H6">
        <v>0.890666663646698</v>
      </c>
      <c r="I6">
        <v>0.890666663646698</v>
      </c>
      <c r="J6">
        <v>0.88933330774307251</v>
      </c>
      <c r="K6">
        <v>0.890666663646698</v>
      </c>
    </row>
    <row r="7" spans="1:11">
      <c r="A7" t="s">
        <v>15</v>
      </c>
      <c r="B7">
        <v>0.890666663646698</v>
      </c>
      <c r="C7">
        <v>0.890666663646698</v>
      </c>
      <c r="D7">
        <v>0.890666663646698</v>
      </c>
      <c r="E7">
        <v>0.88666665554046631</v>
      </c>
      <c r="F7">
        <v>0.89200001955032349</v>
      </c>
      <c r="G7">
        <v>0.88933330774307251</v>
      </c>
      <c r="H7">
        <v>0.890666663646698</v>
      </c>
      <c r="I7">
        <v>0.88933330774307251</v>
      </c>
      <c r="J7">
        <v>0.88933330774307251</v>
      </c>
      <c r="K7">
        <v>0.890666663646698</v>
      </c>
    </row>
    <row r="8" spans="1:11">
      <c r="A8" t="s">
        <v>16</v>
      </c>
      <c r="B8">
        <v>0.890666663646698</v>
      </c>
      <c r="C8">
        <v>0.890666663646698</v>
      </c>
      <c r="D8">
        <v>0.890666663646698</v>
      </c>
      <c r="E8">
        <v>0.88933330774307251</v>
      </c>
      <c r="F8">
        <v>0.890666663646698</v>
      </c>
      <c r="G8">
        <v>0.88933330774307251</v>
      </c>
      <c r="H8">
        <v>0.890666663646698</v>
      </c>
      <c r="I8">
        <v>0.88933330774307251</v>
      </c>
      <c r="J8">
        <v>0.88933330774307251</v>
      </c>
      <c r="K8">
        <v>0.890666663646698</v>
      </c>
    </row>
    <row r="9" spans="1:11">
      <c r="A9" t="s">
        <v>17</v>
      </c>
      <c r="B9">
        <v>0.890666663646698</v>
      </c>
      <c r="C9">
        <v>0.890666663646698</v>
      </c>
      <c r="D9">
        <v>0.890666663646698</v>
      </c>
      <c r="E9">
        <v>0.890666663646698</v>
      </c>
      <c r="F9">
        <v>0.890666663646698</v>
      </c>
      <c r="G9">
        <v>0.890666663646698</v>
      </c>
      <c r="H9">
        <v>0.890666663646698</v>
      </c>
      <c r="I9">
        <v>0.890666663646698</v>
      </c>
      <c r="J9">
        <v>0.890666663646698</v>
      </c>
      <c r="K9">
        <v>0.890666663646698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21" sqref="C21"/>
    </sheetView>
  </sheetViews>
  <sheetFormatPr baseColWidth="10" defaultRowHeight="14.5"/>
  <cols>
    <col min="1" max="1" width="13.26953125" bestFit="1" customWidth="1"/>
    <col min="2" max="3" width="16" bestFit="1" customWidth="1"/>
    <col min="4" max="4" width="17.36328125" bestFit="1" customWidth="1"/>
    <col min="5" max="9" width="16" bestFit="1" customWidth="1"/>
  </cols>
  <sheetData>
    <row r="1" spans="1:11" ht="15" thickBot="1">
      <c r="A1" s="51"/>
      <c r="B1" s="52" t="s">
        <v>19</v>
      </c>
      <c r="C1" s="52"/>
      <c r="D1" s="52"/>
      <c r="E1" s="52"/>
      <c r="F1" s="52"/>
      <c r="G1" s="52"/>
      <c r="H1" s="52"/>
      <c r="I1" s="53"/>
    </row>
    <row r="2" spans="1:11">
      <c r="A2" s="21"/>
      <c r="B2" s="61" t="s">
        <v>17</v>
      </c>
      <c r="C2" s="61" t="s">
        <v>16</v>
      </c>
      <c r="D2" s="61" t="s">
        <v>15</v>
      </c>
      <c r="E2" s="61" t="s">
        <v>14</v>
      </c>
      <c r="F2" s="61" t="s">
        <v>13</v>
      </c>
      <c r="G2" s="61" t="s">
        <v>12</v>
      </c>
      <c r="H2" s="61" t="s">
        <v>11</v>
      </c>
      <c r="I2" s="62" t="s">
        <v>10</v>
      </c>
      <c r="K2" s="45">
        <v>16777216</v>
      </c>
    </row>
    <row r="3" spans="1:11">
      <c r="A3" s="48">
        <v>707</v>
      </c>
      <c r="B3" s="47">
        <f>(2*100)/K2</f>
        <v>1.1920928955078125E-5</v>
      </c>
      <c r="C3" s="47">
        <f>(18*100)/K2</f>
        <v>1.0728836059570313E-4</v>
      </c>
      <c r="D3" s="47">
        <f>(90*100)/K2</f>
        <v>5.3644180297851563E-4</v>
      </c>
      <c r="E3" s="47">
        <f>(426*100)/K2</f>
        <v>2.5391578674316406E-3</v>
      </c>
      <c r="F3" s="47">
        <f>(1570*100)/K2</f>
        <v>9.3579292297363281E-3</v>
      </c>
      <c r="G3" s="47">
        <f>(4124*100)/K2</f>
        <v>2.4580955505371094E-2</v>
      </c>
      <c r="H3" s="47">
        <f>(13204*100)/K2</f>
        <v>7.8701972961425781E-2</v>
      </c>
      <c r="I3" s="49"/>
    </row>
    <row r="4" spans="1:11" ht="15" thickBot="1">
      <c r="A4" s="57">
        <v>705</v>
      </c>
      <c r="B4" s="47"/>
      <c r="C4" s="50">
        <f>(2*100)/K2</f>
        <v>1.1920928955078125E-5</v>
      </c>
      <c r="D4" s="50">
        <f>(8*100)/K2</f>
        <v>4.76837158203125E-5</v>
      </c>
      <c r="E4" s="50">
        <f>(28*100)/K2</f>
        <v>1.6689300537109375E-4</v>
      </c>
      <c r="F4" s="50">
        <f>(72*100)/K2</f>
        <v>4.291534423828125E-4</v>
      </c>
      <c r="G4" s="50">
        <f>(298*100)/K2</f>
        <v>1.7762184143066406E-3</v>
      </c>
      <c r="H4" s="50">
        <f>(802*100)/K2</f>
        <v>4.7802925109863281E-3</v>
      </c>
      <c r="I4" s="58">
        <f>(2640*100)/K2</f>
        <v>1.5735626220703125E-2</v>
      </c>
    </row>
    <row r="5" spans="1:11">
      <c r="A5" s="54"/>
      <c r="B5" s="55"/>
      <c r="C5" s="55"/>
      <c r="D5" s="55"/>
      <c r="E5" s="55"/>
      <c r="F5" s="55"/>
      <c r="G5" s="55"/>
      <c r="H5" s="55"/>
      <c r="I5" s="56"/>
    </row>
    <row r="6" spans="1:11">
      <c r="A6" s="24"/>
      <c r="B6" s="6"/>
      <c r="C6" s="6"/>
      <c r="D6" s="6"/>
      <c r="E6" s="6"/>
      <c r="F6" s="6"/>
      <c r="G6" s="6"/>
      <c r="H6" s="6"/>
      <c r="I6" s="25"/>
    </row>
    <row r="7" spans="1:11" ht="15" thickBot="1">
      <c r="A7" s="59"/>
      <c r="B7" s="17"/>
      <c r="C7" s="17"/>
      <c r="D7" s="17"/>
      <c r="E7" s="17"/>
      <c r="F7" s="17"/>
      <c r="G7" s="17"/>
      <c r="H7" s="17"/>
      <c r="I7" s="60"/>
    </row>
    <row r="8" spans="1:11">
      <c r="A8" s="21"/>
      <c r="B8" s="22" t="s">
        <v>20</v>
      </c>
      <c r="C8" s="22"/>
      <c r="D8" s="22"/>
      <c r="E8" s="22"/>
      <c r="F8" s="22"/>
      <c r="G8" s="22"/>
      <c r="H8" s="22"/>
      <c r="I8" s="23"/>
    </row>
    <row r="9" spans="1:11">
      <c r="A9" s="24">
        <v>707</v>
      </c>
      <c r="B9" s="47">
        <f>(2*100)/K2</f>
        <v>1.1920928955078125E-5</v>
      </c>
      <c r="C9" s="47">
        <f>(6*100)/K2</f>
        <v>3.5762786865234375E-5</v>
      </c>
      <c r="D9" s="47">
        <f>(56*100)/K2</f>
        <v>3.337860107421875E-4</v>
      </c>
      <c r="E9" s="47">
        <f>(340*100)/K2</f>
        <v>2.0265579223632813E-3</v>
      </c>
      <c r="F9" s="47">
        <f>(1150*100)/K2</f>
        <v>6.8545341491699219E-3</v>
      </c>
      <c r="G9" s="47">
        <f>(3358*100)/K2</f>
        <v>2.0015239715576172E-2</v>
      </c>
      <c r="H9" s="47">
        <f>(10360*100)/K2</f>
        <v>6.1750411987304688E-2</v>
      </c>
      <c r="I9" s="25"/>
    </row>
    <row r="10" spans="1:11" ht="15" thickBot="1">
      <c r="A10" s="24">
        <v>705</v>
      </c>
      <c r="B10" s="47"/>
      <c r="C10" s="50">
        <f>(2*100)/K2</f>
        <v>1.1920928955078125E-5</v>
      </c>
      <c r="D10" s="50">
        <f>(8*100)/K2</f>
        <v>4.76837158203125E-5</v>
      </c>
      <c r="E10" s="50">
        <f>(28*100)/K2</f>
        <v>1.6689300537109375E-4</v>
      </c>
      <c r="F10" s="50">
        <f>(72*100)/K2</f>
        <v>4.291534423828125E-4</v>
      </c>
      <c r="G10" s="50">
        <f>(298*100)/K2</f>
        <v>1.7762184143066406E-3</v>
      </c>
      <c r="H10" s="50">
        <f>(802*100)/K2</f>
        <v>4.7802925109863281E-3</v>
      </c>
      <c r="I10" s="58">
        <f>(2640*100)/K2</f>
        <v>1.5735626220703125E-2</v>
      </c>
    </row>
    <row r="11" spans="1:11" ht="15" thickBot="1">
      <c r="A11" s="26"/>
      <c r="B11" s="50"/>
      <c r="C11" s="50"/>
      <c r="D11" s="50"/>
      <c r="E11" s="50"/>
      <c r="F11" s="50"/>
      <c r="G11" s="50"/>
      <c r="H11" s="50"/>
      <c r="I11" s="28"/>
    </row>
    <row r="14" spans="1:11" ht="15" thickBot="1">
      <c r="B14" s="5"/>
      <c r="C14" s="5"/>
      <c r="D14" s="5"/>
      <c r="E14" s="5"/>
      <c r="F14" s="5"/>
      <c r="G14" s="5"/>
      <c r="H14" s="46"/>
    </row>
  </sheetData>
  <sortState ref="B14:H14">
    <sortCondition descending="1" ref="B9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fichero_707</vt:lpstr>
      <vt:lpstr>fichero_705</vt:lpstr>
      <vt:lpstr>fichero_707_2parte_buffer</vt:lpstr>
      <vt:lpstr>fichero_707_weights_5bit</vt:lpstr>
      <vt:lpstr>tabla estadist errores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2022-05-13T02:41:19Z</dcterms:created>
  <dcterms:modified xsi:type="dcterms:W3CDTF">2022-10-14T07:27:30Z</dcterms:modified>
</cp:coreProperties>
</file>