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3574BA19-B83E-42C1-B4CF-0FDFBE3CB6C1}" xr6:coauthVersionLast="47" xr6:coauthVersionMax="47" xr10:uidLastSave="{00000000-0000-0000-0000-000000000000}"/>
  <bookViews>
    <workbookView xWindow="732" yWindow="744" windowWidth="12696" windowHeight="11556" xr2:uid="{00000000-000D-0000-FFFF-FFFF00000000}"/>
  </bookViews>
  <sheets>
    <sheet name="室内加速" sheetId="1" r:id="rId1"/>
    <sheet name="户外对齐" sheetId="4" r:id="rId2"/>
    <sheet name="户外气象参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3" l="1"/>
  <c r="P27" i="3"/>
  <c r="U113" i="3"/>
  <c r="V113" i="3" s="1"/>
  <c r="U112" i="3"/>
  <c r="V112" i="3" s="1"/>
  <c r="U111" i="3"/>
  <c r="V111" i="3" s="1"/>
  <c r="U110" i="3"/>
  <c r="V110" i="3" s="1"/>
  <c r="U109" i="3"/>
  <c r="V109" i="3" s="1"/>
  <c r="U108" i="3"/>
  <c r="V108" i="3" s="1"/>
  <c r="U96" i="3"/>
  <c r="V96" i="3" s="1"/>
  <c r="U95" i="3"/>
  <c r="V95" i="3" s="1"/>
  <c r="U94" i="3"/>
  <c r="V94" i="3" s="1"/>
  <c r="V93" i="3"/>
  <c r="U93" i="3"/>
  <c r="U92" i="3"/>
  <c r="V92" i="3" s="1"/>
  <c r="U91" i="3"/>
  <c r="V91" i="3" s="1"/>
  <c r="U79" i="3"/>
  <c r="V79" i="3" s="1"/>
  <c r="U78" i="3"/>
  <c r="V78" i="3" s="1"/>
  <c r="U77" i="3"/>
  <c r="V77" i="3" s="1"/>
  <c r="V76" i="3"/>
  <c r="U76" i="3"/>
  <c r="U75" i="3"/>
  <c r="V75" i="3" s="1"/>
  <c r="U74" i="3"/>
  <c r="V74" i="3" s="1"/>
  <c r="U62" i="3"/>
  <c r="V62" i="3" s="1"/>
  <c r="U61" i="3"/>
  <c r="V61" i="3" s="1"/>
  <c r="V60" i="3"/>
  <c r="U60" i="3"/>
  <c r="U59" i="3"/>
  <c r="V59" i="3" s="1"/>
  <c r="U58" i="3"/>
  <c r="V58" i="3" s="1"/>
  <c r="U57" i="3"/>
  <c r="V57" i="3" s="1"/>
  <c r="V45" i="3"/>
  <c r="V44" i="3"/>
  <c r="V43" i="3"/>
  <c r="V42" i="3"/>
  <c r="V41" i="3"/>
  <c r="V40" i="3"/>
  <c r="V24" i="3"/>
  <c r="V25" i="3"/>
  <c r="V26" i="3"/>
  <c r="V27" i="3"/>
  <c r="V28" i="3"/>
  <c r="V23" i="3"/>
  <c r="T45" i="3"/>
  <c r="S45" i="3"/>
  <c r="U45" i="3" s="1"/>
  <c r="R45" i="3"/>
  <c r="Q45" i="3"/>
  <c r="P45" i="3"/>
  <c r="T44" i="3"/>
  <c r="S44" i="3"/>
  <c r="U44" i="3" s="1"/>
  <c r="R44" i="3"/>
  <c r="Q44" i="3"/>
  <c r="P44" i="3"/>
  <c r="T43" i="3"/>
  <c r="S43" i="3"/>
  <c r="U43" i="3" s="1"/>
  <c r="R43" i="3"/>
  <c r="Q43" i="3"/>
  <c r="T42" i="3"/>
  <c r="S42" i="3"/>
  <c r="U42" i="3" s="1"/>
  <c r="R42" i="3"/>
  <c r="Q42" i="3"/>
  <c r="P42" i="3"/>
  <c r="T41" i="3"/>
  <c r="S41" i="3"/>
  <c r="U41" i="3" s="1"/>
  <c r="R41" i="3"/>
  <c r="Q41" i="3"/>
  <c r="P41" i="3"/>
  <c r="T40" i="3"/>
  <c r="S40" i="3"/>
  <c r="U40" i="3" s="1"/>
  <c r="R40" i="3"/>
  <c r="Q40" i="3"/>
  <c r="P40" i="3"/>
  <c r="P26" i="3"/>
  <c r="P25" i="3"/>
  <c r="P2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96" i="3"/>
  <c r="S96" i="3"/>
  <c r="T95" i="3"/>
  <c r="S95" i="3"/>
  <c r="T94" i="3"/>
  <c r="S94" i="3"/>
  <c r="T93" i="3"/>
  <c r="S93" i="3"/>
  <c r="T92" i="3"/>
  <c r="S92" i="3"/>
  <c r="T91" i="3"/>
  <c r="S91" i="3"/>
  <c r="T79" i="3"/>
  <c r="S79" i="3"/>
  <c r="T78" i="3"/>
  <c r="S78" i="3"/>
  <c r="T77" i="3"/>
  <c r="S77" i="3"/>
  <c r="T76" i="3"/>
  <c r="S76" i="3"/>
  <c r="T75" i="3"/>
  <c r="S75" i="3"/>
  <c r="T74" i="3"/>
  <c r="S74" i="3"/>
  <c r="T62" i="3"/>
  <c r="S62" i="3"/>
  <c r="T61" i="3"/>
  <c r="S61" i="3"/>
  <c r="T60" i="3"/>
  <c r="S60" i="3"/>
  <c r="T59" i="3"/>
  <c r="S59" i="3"/>
  <c r="T58" i="3"/>
  <c r="S58" i="3"/>
  <c r="T57" i="3"/>
  <c r="S57" i="3"/>
  <c r="T28" i="3"/>
  <c r="T27" i="3"/>
  <c r="T26" i="3"/>
  <c r="T25" i="3"/>
  <c r="T24" i="3"/>
  <c r="T23" i="3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Q23" i="3"/>
  <c r="R23" i="3"/>
  <c r="Q24" i="3"/>
  <c r="R24" i="3"/>
  <c r="Q25" i="3"/>
  <c r="R25" i="3"/>
  <c r="Q26" i="3"/>
  <c r="R26" i="3"/>
  <c r="Q27" i="3"/>
  <c r="R27" i="3"/>
  <c r="Q28" i="3"/>
  <c r="R28" i="3"/>
  <c r="P28" i="3"/>
  <c r="P2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</calcChain>
</file>

<file path=xl/sharedStrings.xml><?xml version="1.0" encoding="utf-8"?>
<sst xmlns="http://schemas.openxmlformats.org/spreadsheetml/2006/main" count="396" uniqueCount="89">
  <si>
    <t>温度</t>
    <phoneticPr fontId="1" type="noConversion"/>
  </si>
  <si>
    <t>湿度</t>
    <phoneticPr fontId="1" type="noConversion"/>
  </si>
  <si>
    <t>辐照强度</t>
    <phoneticPr fontId="1" type="noConversion"/>
  </si>
  <si>
    <t>℃</t>
    <phoneticPr fontId="1" type="noConversion"/>
  </si>
  <si>
    <t>%</t>
    <phoneticPr fontId="1" type="noConversion"/>
  </si>
  <si>
    <t>天</t>
    <phoneticPr fontId="1" type="noConversion"/>
  </si>
  <si>
    <t>-</t>
    <phoneticPr fontId="1" type="noConversion"/>
  </si>
  <si>
    <t>样品编号</t>
    <phoneticPr fontId="1" type="noConversion"/>
  </si>
  <si>
    <t>QH</t>
    <phoneticPr fontId="1" type="noConversion"/>
  </si>
  <si>
    <t>GZ</t>
    <phoneticPr fontId="1" type="noConversion"/>
  </si>
  <si>
    <t>RQ</t>
    <phoneticPr fontId="1" type="noConversion"/>
  </si>
  <si>
    <t>LS</t>
    <phoneticPr fontId="1" type="noConversion"/>
  </si>
  <si>
    <t>QD</t>
    <phoneticPr fontId="1" type="noConversion"/>
  </si>
  <si>
    <t>HLR</t>
    <phoneticPr fontId="1" type="noConversion"/>
  </si>
  <si>
    <t>QH</t>
    <phoneticPr fontId="1" type="noConversion"/>
  </si>
  <si>
    <t>月份</t>
    <phoneticPr fontId="1" type="noConversion"/>
  </si>
  <si>
    <t>时间</t>
    <phoneticPr fontId="1" type="noConversion"/>
  </si>
  <si>
    <t>PRECTOT</t>
  </si>
  <si>
    <t>RH2M</t>
  </si>
  <si>
    <t>PS</t>
  </si>
  <si>
    <t>T2M_MAX</t>
  </si>
  <si>
    <t>T2M_MIN</t>
  </si>
  <si>
    <t>T2M</t>
  </si>
  <si>
    <t>ALLSKY_SFC_SW_DWN</t>
  </si>
  <si>
    <t>WS10M_MIN</t>
  </si>
  <si>
    <t>WS10M_MAX</t>
  </si>
  <si>
    <t>WS10M</t>
  </si>
  <si>
    <t xml:space="preserve">WS10M MERRA2 1/2x1/2 Wind Speed at 10 Meters (m/s) </t>
    <phoneticPr fontId="5" type="noConversion"/>
  </si>
  <si>
    <t xml:space="preserve">T2M_MIN MERRA2 1/2x1/2 Minimum Temperature at 2 Meters (C) </t>
    <phoneticPr fontId="5" type="noConversion"/>
  </si>
  <si>
    <t xml:space="preserve">T2M MERRA2 1/2x1/2 Temperature at 2 Meters (C) </t>
    <phoneticPr fontId="5" type="noConversion"/>
  </si>
  <si>
    <t xml:space="preserve">WS10M_MIN MERRA2 1/2x1/2 Minimum Wind Speed at 10 Meters (m/s) </t>
    <phoneticPr fontId="5" type="noConversion"/>
  </si>
  <si>
    <t xml:space="preserve">T2M_MAX MERRA2 1/2x1/2 Maximum Temperature at 2 Meters (C) </t>
    <phoneticPr fontId="5" type="noConversion"/>
  </si>
  <si>
    <t xml:space="preserve">WS10M_MAX MERRA2 1/2x1/2 Maximum Wind Speed at 10 Meters (m/s) </t>
    <phoneticPr fontId="5" type="noConversion"/>
  </si>
  <si>
    <t xml:space="preserve">RH2M MERRA2 1/2x1/2 Relative Humidity at 2 Meters (%) </t>
    <phoneticPr fontId="5" type="noConversion"/>
  </si>
  <si>
    <t>降雨</t>
    <phoneticPr fontId="1" type="noConversion"/>
  </si>
  <si>
    <t>相对湿度</t>
    <phoneticPr fontId="1" type="noConversion"/>
  </si>
  <si>
    <t>气压</t>
    <phoneticPr fontId="1" type="noConversion"/>
  </si>
  <si>
    <t>最高温度</t>
    <phoneticPr fontId="1" type="noConversion"/>
  </si>
  <si>
    <t>最低温度</t>
    <phoneticPr fontId="1" type="noConversion"/>
  </si>
  <si>
    <t>平均温度</t>
    <phoneticPr fontId="1" type="noConversion"/>
  </si>
  <si>
    <t>辐照强度</t>
    <phoneticPr fontId="1" type="noConversion"/>
  </si>
  <si>
    <t xml:space="preserve">PRECTOT MERRA2 1/2x1/2 Precipitation (mm day-1) </t>
    <phoneticPr fontId="5" type="noConversion"/>
  </si>
  <si>
    <t xml:space="preserve">(mm day-1) </t>
    <phoneticPr fontId="1" type="noConversion"/>
  </si>
  <si>
    <t>%</t>
    <phoneticPr fontId="1" type="noConversion"/>
  </si>
  <si>
    <t xml:space="preserve">PS MERRA2 1/2x1/2 Surface Pressure (kPa) </t>
    <phoneticPr fontId="5" type="noConversion"/>
  </si>
  <si>
    <t xml:space="preserve"> (kPa) </t>
    <phoneticPr fontId="1" type="noConversion"/>
  </si>
  <si>
    <t>C</t>
    <phoneticPr fontId="1" type="noConversion"/>
  </si>
  <si>
    <t>C</t>
    <phoneticPr fontId="1" type="noConversion"/>
  </si>
  <si>
    <t xml:space="preserve">ALLSKY_SFC_SW_DWN SRB/FLASHFlux 1/2x1/2 All Sky Insolation Incident on a Horizontal Surface (kW-hr/m^2/day) </t>
    <phoneticPr fontId="5" type="noConversion"/>
  </si>
  <si>
    <t xml:space="preserve"> (kW-hr/m^2/day) </t>
    <phoneticPr fontId="1" type="noConversion"/>
  </si>
  <si>
    <t>GZ</t>
    <phoneticPr fontId="1" type="noConversion"/>
  </si>
  <si>
    <t>RQ</t>
    <phoneticPr fontId="1" type="noConversion"/>
  </si>
  <si>
    <t>LS</t>
    <phoneticPr fontId="1" type="noConversion"/>
  </si>
  <si>
    <t>QD</t>
    <phoneticPr fontId="1" type="noConversion"/>
  </si>
  <si>
    <t>HLR</t>
    <phoneticPr fontId="1" type="noConversion"/>
  </si>
  <si>
    <t>2011/9/1</t>
    <phoneticPr fontId="1" type="noConversion"/>
  </si>
  <si>
    <t>2011/10/01</t>
    <phoneticPr fontId="1" type="noConversion"/>
  </si>
  <si>
    <t>2011/12/01</t>
    <phoneticPr fontId="1" type="noConversion"/>
  </si>
  <si>
    <t>2012/03/01</t>
    <phoneticPr fontId="1" type="noConversion"/>
  </si>
  <si>
    <t>2012/09/01</t>
    <phoneticPr fontId="1" type="noConversion"/>
  </si>
  <si>
    <t>2013/03/01</t>
    <phoneticPr fontId="1" type="noConversion"/>
  </si>
  <si>
    <t>2013/09/01</t>
    <phoneticPr fontId="1" type="noConversion"/>
  </si>
  <si>
    <t>最小风速</t>
    <phoneticPr fontId="1" type="noConversion"/>
  </si>
  <si>
    <t>最大风速</t>
    <phoneticPr fontId="1" type="noConversion"/>
  </si>
  <si>
    <t>平均风速</t>
    <phoneticPr fontId="1" type="noConversion"/>
  </si>
  <si>
    <t>m/s</t>
    <phoneticPr fontId="1" type="noConversion"/>
  </si>
  <si>
    <t>间隔</t>
    <phoneticPr fontId="1" type="noConversion"/>
  </si>
  <si>
    <t>间隔(月)</t>
    <phoneticPr fontId="1" type="noConversion"/>
  </si>
  <si>
    <t>开尔文温度</t>
    <phoneticPr fontId="1" type="noConversion"/>
  </si>
  <si>
    <t>K</t>
    <phoneticPr fontId="1" type="noConversion"/>
  </si>
  <si>
    <t>开尔文最高温度 K</t>
    <phoneticPr fontId="1" type="noConversion"/>
  </si>
  <si>
    <t>2011/9/1</t>
  </si>
  <si>
    <t>2011/10/01</t>
  </si>
  <si>
    <t>2011/12/01</t>
  </si>
  <si>
    <t>2012/03/01</t>
  </si>
  <si>
    <t>2012/09/01</t>
  </si>
  <si>
    <t>2013/03/01</t>
  </si>
  <si>
    <t>2013/09/01</t>
  </si>
  <si>
    <t>辐照</t>
    <phoneticPr fontId="1" type="noConversion"/>
  </si>
  <si>
    <t>损伤1 羰基指数</t>
    <phoneticPr fontId="1" type="noConversion"/>
  </si>
  <si>
    <t>MJ/m2/day</t>
    <phoneticPr fontId="1" type="noConversion"/>
  </si>
  <si>
    <t>紫外+可见光</t>
    <phoneticPr fontId="1" type="noConversion"/>
  </si>
  <si>
    <t>紫外辐照强度</t>
    <phoneticPr fontId="1" type="noConversion"/>
  </si>
  <si>
    <t>单位</t>
    <phoneticPr fontId="1" type="noConversion"/>
  </si>
  <si>
    <t>W/M2</t>
    <phoneticPr fontId="1" type="noConversion"/>
  </si>
  <si>
    <t>紫外+可见光</t>
  </si>
  <si>
    <t>紫外辐照强度</t>
  </si>
  <si>
    <t>MJ/m2/day</t>
  </si>
  <si>
    <t>w/m2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</si>
</sst>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11" fontId="0" fillId="0" borderId="0" xfId="0" applyNumberFormat="1"/>
    <xf numFmtId="0" fontId="0" fillId="0" borderId="0" xfId="0" applyAlignment="1">
      <alignment vertical="center"/>
    </xf>
    <xf numFmtId="17" fontId="0" fillId="0" borderId="0" xfId="0" quotePrefix="1" applyNumberFormat="1"/>
    <xf numFmtId="0" fontId="0" fillId="0" borderId="0" xfId="0" applyNumberFormat="1" applyAlignment="1">
      <alignment vertical="center"/>
    </xf>
    <xf numFmtId="0" fontId="3" fillId="2" borderId="0" xfId="0" applyFont="1" applyFill="1"/>
    <xf numFmtId="0" fontId="0" fillId="2" borderId="0" xfId="0" applyFill="1"/>
    <xf numFmtId="176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topLeftCell="A71" workbookViewId="0">
      <selection activeCell="E94" sqref="E94"/>
    </sheetView>
  </sheetViews>
  <sheetFormatPr defaultRowHeight="13.8" x14ac:dyDescent="0.25"/>
  <cols>
    <col min="2" max="2" width="11" style="10" bestFit="1" customWidth="1"/>
    <col min="3" max="3" width="8.77734375" customWidth="1"/>
    <col min="4" max="4" width="11.109375" bestFit="1" customWidth="1"/>
    <col min="5" max="5" width="17.88671875" bestFit="1" customWidth="1"/>
    <col min="6" max="6" width="12.88671875" bestFit="1" customWidth="1"/>
    <col min="7" max="7" width="15.44140625" bestFit="1" customWidth="1"/>
    <col min="8" max="8" width="10.44140625" bestFit="1" customWidth="1"/>
    <col min="9" max="9" width="12.21875" bestFit="1" customWidth="1"/>
    <col min="10" max="10" width="8.6640625" bestFit="1" customWidth="1"/>
    <col min="11" max="11" width="12.21875" bestFit="1" customWidth="1"/>
  </cols>
  <sheetData>
    <row r="1" spans="1:11" ht="14.4" x14ac:dyDescent="0.25">
      <c r="A1" s="2" t="s">
        <v>7</v>
      </c>
      <c r="B1" s="9" t="s">
        <v>68</v>
      </c>
      <c r="C1" s="2" t="s">
        <v>0</v>
      </c>
      <c r="D1" s="3" t="s">
        <v>1</v>
      </c>
      <c r="E1" s="3" t="s">
        <v>2</v>
      </c>
      <c r="F1" s="3" t="s">
        <v>66</v>
      </c>
      <c r="G1" s="4" t="s">
        <v>79</v>
      </c>
      <c r="H1" s="1"/>
      <c r="I1" s="1"/>
      <c r="J1" s="1"/>
      <c r="K1" s="1"/>
    </row>
    <row r="2" spans="1:11" x14ac:dyDescent="0.25">
      <c r="B2" s="10" t="s">
        <v>69</v>
      </c>
      <c r="C2" t="s">
        <v>3</v>
      </c>
      <c r="D2" t="s">
        <v>4</v>
      </c>
      <c r="E2" t="s">
        <v>88</v>
      </c>
      <c r="F2" t="s">
        <v>5</v>
      </c>
      <c r="G2" t="s">
        <v>6</v>
      </c>
    </row>
    <row r="3" spans="1:11" x14ac:dyDescent="0.25">
      <c r="A3">
        <v>1</v>
      </c>
      <c r="B3" s="10">
        <f>C3+273.15</f>
        <v>323.14999999999998</v>
      </c>
      <c r="C3">
        <v>50</v>
      </c>
      <c r="D3">
        <v>40</v>
      </c>
      <c r="E3">
        <v>0.55000000000000004</v>
      </c>
      <c r="F3">
        <v>0</v>
      </c>
      <c r="G3">
        <v>1.7799999999999999E-3</v>
      </c>
    </row>
    <row r="4" spans="1:11" x14ac:dyDescent="0.25">
      <c r="A4">
        <v>1</v>
      </c>
      <c r="B4" s="10">
        <f t="shared" ref="B4:B67" si="0">C4+273.15</f>
        <v>323.14999999999998</v>
      </c>
      <c r="C4">
        <v>50</v>
      </c>
      <c r="D4">
        <v>40</v>
      </c>
      <c r="E4">
        <v>0.55000000000000004</v>
      </c>
      <c r="F4">
        <v>1</v>
      </c>
      <c r="G4">
        <v>2.16E-3</v>
      </c>
    </row>
    <row r="5" spans="1:11" x14ac:dyDescent="0.25">
      <c r="A5">
        <v>1</v>
      </c>
      <c r="B5" s="10">
        <f t="shared" si="0"/>
        <v>323.14999999999998</v>
      </c>
      <c r="C5">
        <v>50</v>
      </c>
      <c r="D5">
        <v>40</v>
      </c>
      <c r="E5">
        <v>0.55000000000000004</v>
      </c>
      <c r="F5">
        <v>2</v>
      </c>
      <c r="G5">
        <v>2.2399999999999998E-3</v>
      </c>
    </row>
    <row r="6" spans="1:11" x14ac:dyDescent="0.25">
      <c r="A6">
        <v>1</v>
      </c>
      <c r="B6" s="10">
        <f t="shared" si="0"/>
        <v>323.14999999999998</v>
      </c>
      <c r="C6">
        <v>50</v>
      </c>
      <c r="D6">
        <v>40</v>
      </c>
      <c r="E6">
        <v>0.55000000000000004</v>
      </c>
      <c r="F6">
        <v>3</v>
      </c>
      <c r="G6">
        <v>1.91E-3</v>
      </c>
    </row>
    <row r="7" spans="1:11" x14ac:dyDescent="0.25">
      <c r="A7">
        <v>1</v>
      </c>
      <c r="B7" s="10">
        <f t="shared" si="0"/>
        <v>323.14999999999998</v>
      </c>
      <c r="C7">
        <v>50</v>
      </c>
      <c r="D7">
        <v>40</v>
      </c>
      <c r="E7">
        <v>0.55000000000000004</v>
      </c>
      <c r="F7">
        <v>6</v>
      </c>
      <c r="G7">
        <v>4.9300000000000004E-3</v>
      </c>
    </row>
    <row r="8" spans="1:11" x14ac:dyDescent="0.25">
      <c r="A8">
        <v>1</v>
      </c>
      <c r="B8" s="10">
        <f t="shared" si="0"/>
        <v>323.14999999999998</v>
      </c>
      <c r="C8">
        <v>50</v>
      </c>
      <c r="D8">
        <v>40</v>
      </c>
      <c r="E8">
        <v>0.55000000000000004</v>
      </c>
      <c r="F8">
        <v>9</v>
      </c>
      <c r="G8">
        <v>1.2710000000000001E-2</v>
      </c>
    </row>
    <row r="9" spans="1:11" x14ac:dyDescent="0.25">
      <c r="A9">
        <v>1</v>
      </c>
      <c r="B9" s="10">
        <f t="shared" si="0"/>
        <v>323.14999999999998</v>
      </c>
      <c r="C9">
        <v>50</v>
      </c>
      <c r="D9">
        <v>40</v>
      </c>
      <c r="E9">
        <v>0.55000000000000004</v>
      </c>
      <c r="F9">
        <v>12</v>
      </c>
      <c r="G9">
        <v>2.5239999999999999E-2</v>
      </c>
    </row>
    <row r="10" spans="1:11" x14ac:dyDescent="0.25">
      <c r="A10">
        <v>1</v>
      </c>
      <c r="B10" s="10">
        <f t="shared" si="0"/>
        <v>323.14999999999998</v>
      </c>
      <c r="C10">
        <v>50</v>
      </c>
      <c r="D10">
        <v>40</v>
      </c>
      <c r="E10">
        <v>0.55000000000000004</v>
      </c>
      <c r="F10">
        <v>15</v>
      </c>
      <c r="G10">
        <v>3.5270000000000003E-2</v>
      </c>
    </row>
    <row r="11" spans="1:11" x14ac:dyDescent="0.25">
      <c r="A11">
        <v>1</v>
      </c>
      <c r="B11" s="10">
        <f t="shared" si="0"/>
        <v>323.14999999999998</v>
      </c>
      <c r="C11">
        <v>50</v>
      </c>
      <c r="D11">
        <v>40</v>
      </c>
      <c r="E11">
        <v>0.55000000000000004</v>
      </c>
      <c r="F11">
        <v>18</v>
      </c>
      <c r="G11">
        <v>3.3890000000000003E-2</v>
      </c>
    </row>
    <row r="12" spans="1:11" x14ac:dyDescent="0.25">
      <c r="A12">
        <v>1</v>
      </c>
      <c r="B12" s="10">
        <f t="shared" si="0"/>
        <v>323.14999999999998</v>
      </c>
      <c r="C12">
        <v>50</v>
      </c>
      <c r="D12">
        <v>40</v>
      </c>
      <c r="E12">
        <v>0.55000000000000004</v>
      </c>
      <c r="F12">
        <v>21</v>
      </c>
      <c r="G12">
        <v>3.5839999999999997E-2</v>
      </c>
    </row>
    <row r="13" spans="1:11" x14ac:dyDescent="0.25">
      <c r="A13">
        <v>2</v>
      </c>
      <c r="B13" s="10">
        <f t="shared" si="0"/>
        <v>323.14999999999998</v>
      </c>
      <c r="C13">
        <v>50</v>
      </c>
      <c r="D13">
        <v>60</v>
      </c>
      <c r="E13">
        <v>0.55000000000000004</v>
      </c>
      <c r="F13">
        <v>0</v>
      </c>
      <c r="G13">
        <v>1.7799999999999999E-3</v>
      </c>
    </row>
    <row r="14" spans="1:11" x14ac:dyDescent="0.25">
      <c r="A14">
        <v>2</v>
      </c>
      <c r="B14" s="10">
        <f t="shared" si="0"/>
        <v>323.14999999999998</v>
      </c>
      <c r="C14">
        <v>50</v>
      </c>
      <c r="D14">
        <v>60</v>
      </c>
      <c r="E14">
        <v>0.55000000000000004</v>
      </c>
      <c r="F14">
        <v>1</v>
      </c>
      <c r="G14">
        <v>1.66E-3</v>
      </c>
    </row>
    <row r="15" spans="1:11" x14ac:dyDescent="0.25">
      <c r="A15">
        <v>2</v>
      </c>
      <c r="B15" s="10">
        <f t="shared" si="0"/>
        <v>323.14999999999998</v>
      </c>
      <c r="C15">
        <v>50</v>
      </c>
      <c r="D15">
        <v>60</v>
      </c>
      <c r="E15">
        <v>0.55000000000000004</v>
      </c>
      <c r="F15">
        <v>2</v>
      </c>
      <c r="G15">
        <v>2.3E-3</v>
      </c>
    </row>
    <row r="16" spans="1:11" x14ac:dyDescent="0.25">
      <c r="A16">
        <v>2</v>
      </c>
      <c r="B16" s="10">
        <f t="shared" si="0"/>
        <v>323.14999999999998</v>
      </c>
      <c r="C16">
        <v>50</v>
      </c>
      <c r="D16">
        <v>60</v>
      </c>
      <c r="E16">
        <v>0.55000000000000004</v>
      </c>
      <c r="F16">
        <v>3</v>
      </c>
      <c r="G16">
        <v>1.72E-3</v>
      </c>
    </row>
    <row r="17" spans="1:7" x14ac:dyDescent="0.25">
      <c r="A17">
        <v>2</v>
      </c>
      <c r="B17" s="10">
        <f t="shared" si="0"/>
        <v>323.14999999999998</v>
      </c>
      <c r="C17">
        <v>50</v>
      </c>
      <c r="D17">
        <v>60</v>
      </c>
      <c r="E17">
        <v>0.55000000000000004</v>
      </c>
      <c r="F17">
        <v>6</v>
      </c>
      <c r="G17">
        <v>4.4200000000000003E-3</v>
      </c>
    </row>
    <row r="18" spans="1:7" x14ac:dyDescent="0.25">
      <c r="A18">
        <v>2</v>
      </c>
      <c r="B18" s="10">
        <f t="shared" si="0"/>
        <v>323.14999999999998</v>
      </c>
      <c r="C18">
        <v>50</v>
      </c>
      <c r="D18">
        <v>60</v>
      </c>
      <c r="E18">
        <v>0.55000000000000004</v>
      </c>
      <c r="F18">
        <v>9</v>
      </c>
      <c r="G18">
        <v>1.8780000000000002E-2</v>
      </c>
    </row>
    <row r="19" spans="1:7" x14ac:dyDescent="0.25">
      <c r="A19">
        <v>2</v>
      </c>
      <c r="B19" s="10">
        <f t="shared" si="0"/>
        <v>323.14999999999998</v>
      </c>
      <c r="C19">
        <v>50</v>
      </c>
      <c r="D19">
        <v>60</v>
      </c>
      <c r="E19">
        <v>0.55000000000000004</v>
      </c>
      <c r="F19">
        <v>12</v>
      </c>
      <c r="G19">
        <v>2.4799999999999999E-2</v>
      </c>
    </row>
    <row r="20" spans="1:7" x14ac:dyDescent="0.25">
      <c r="A20">
        <v>2</v>
      </c>
      <c r="B20" s="10">
        <f t="shared" si="0"/>
        <v>323.14999999999998</v>
      </c>
      <c r="C20">
        <v>50</v>
      </c>
      <c r="D20">
        <v>60</v>
      </c>
      <c r="E20">
        <v>0.55000000000000004</v>
      </c>
      <c r="F20">
        <v>15</v>
      </c>
      <c r="G20">
        <v>3.0269999999999998E-2</v>
      </c>
    </row>
    <row r="21" spans="1:7" x14ac:dyDescent="0.25">
      <c r="A21">
        <v>2</v>
      </c>
      <c r="B21" s="10">
        <f t="shared" si="0"/>
        <v>323.14999999999998</v>
      </c>
      <c r="C21">
        <v>50</v>
      </c>
      <c r="D21">
        <v>60</v>
      </c>
      <c r="E21">
        <v>0.55000000000000004</v>
      </c>
      <c r="F21">
        <v>21</v>
      </c>
      <c r="G21">
        <v>3.397E-2</v>
      </c>
    </row>
    <row r="22" spans="1:7" x14ac:dyDescent="0.25">
      <c r="A22">
        <v>2</v>
      </c>
      <c r="B22" s="10">
        <f t="shared" si="0"/>
        <v>323.14999999999998</v>
      </c>
      <c r="C22">
        <v>50</v>
      </c>
      <c r="D22">
        <v>60</v>
      </c>
      <c r="E22">
        <v>0.55000000000000004</v>
      </c>
      <c r="F22">
        <v>24</v>
      </c>
      <c r="G22">
        <v>3.499E-2</v>
      </c>
    </row>
    <row r="23" spans="1:7" x14ac:dyDescent="0.25">
      <c r="A23">
        <v>2</v>
      </c>
      <c r="B23" s="10">
        <f t="shared" si="0"/>
        <v>323.14999999999998</v>
      </c>
      <c r="C23">
        <v>50</v>
      </c>
      <c r="D23">
        <v>60</v>
      </c>
      <c r="E23">
        <v>0.55000000000000004</v>
      </c>
      <c r="F23">
        <v>27</v>
      </c>
      <c r="G23">
        <v>4.4170000000000001E-2</v>
      </c>
    </row>
    <row r="24" spans="1:7" x14ac:dyDescent="0.25">
      <c r="A24">
        <v>2</v>
      </c>
      <c r="B24" s="10">
        <f t="shared" si="0"/>
        <v>323.14999999999998</v>
      </c>
      <c r="C24">
        <v>50</v>
      </c>
      <c r="D24">
        <v>60</v>
      </c>
      <c r="E24">
        <v>0.55000000000000004</v>
      </c>
      <c r="F24">
        <v>30</v>
      </c>
      <c r="G24">
        <v>3.9149999999999997E-2</v>
      </c>
    </row>
    <row r="25" spans="1:7" x14ac:dyDescent="0.25">
      <c r="A25">
        <v>3</v>
      </c>
      <c r="B25" s="10">
        <f t="shared" si="0"/>
        <v>323.14999999999998</v>
      </c>
      <c r="C25">
        <v>50</v>
      </c>
      <c r="D25">
        <v>80</v>
      </c>
      <c r="E25">
        <v>0.55000000000000004</v>
      </c>
      <c r="F25">
        <v>0</v>
      </c>
      <c r="G25">
        <v>1.7799999999999999E-3</v>
      </c>
    </row>
    <row r="26" spans="1:7" x14ac:dyDescent="0.25">
      <c r="A26">
        <v>3</v>
      </c>
      <c r="B26" s="10">
        <f t="shared" si="0"/>
        <v>323.14999999999998</v>
      </c>
      <c r="C26">
        <v>50</v>
      </c>
      <c r="D26">
        <v>80</v>
      </c>
      <c r="E26">
        <v>0.55000000000000004</v>
      </c>
      <c r="F26">
        <v>1</v>
      </c>
      <c r="G26">
        <v>1.7799999999999999E-3</v>
      </c>
    </row>
    <row r="27" spans="1:7" x14ac:dyDescent="0.25">
      <c r="A27">
        <v>3</v>
      </c>
      <c r="B27" s="10">
        <f t="shared" si="0"/>
        <v>323.14999999999998</v>
      </c>
      <c r="C27">
        <v>50</v>
      </c>
      <c r="D27">
        <v>80</v>
      </c>
      <c r="E27">
        <v>0.55000000000000004</v>
      </c>
      <c r="F27">
        <v>2</v>
      </c>
      <c r="G27">
        <v>1.49E-3</v>
      </c>
    </row>
    <row r="28" spans="1:7" x14ac:dyDescent="0.25">
      <c r="A28">
        <v>3</v>
      </c>
      <c r="B28" s="10">
        <f t="shared" si="0"/>
        <v>323.14999999999998</v>
      </c>
      <c r="C28">
        <v>50</v>
      </c>
      <c r="D28">
        <v>80</v>
      </c>
      <c r="E28">
        <v>0.55000000000000004</v>
      </c>
      <c r="F28">
        <v>3</v>
      </c>
      <c r="G28">
        <v>3.2799999999999999E-3</v>
      </c>
    </row>
    <row r="29" spans="1:7" x14ac:dyDescent="0.25">
      <c r="A29">
        <v>3</v>
      </c>
      <c r="B29" s="10">
        <f t="shared" si="0"/>
        <v>323.14999999999998</v>
      </c>
      <c r="C29">
        <v>50</v>
      </c>
      <c r="D29">
        <v>80</v>
      </c>
      <c r="E29">
        <v>0.55000000000000004</v>
      </c>
      <c r="F29">
        <v>6</v>
      </c>
      <c r="G29">
        <v>2.1299999999999999E-3</v>
      </c>
    </row>
    <row r="30" spans="1:7" x14ac:dyDescent="0.25">
      <c r="A30">
        <v>3</v>
      </c>
      <c r="B30" s="10">
        <f t="shared" si="0"/>
        <v>323.14999999999998</v>
      </c>
      <c r="C30">
        <v>50</v>
      </c>
      <c r="D30">
        <v>80</v>
      </c>
      <c r="E30">
        <v>0.55000000000000004</v>
      </c>
      <c r="F30">
        <v>9</v>
      </c>
      <c r="G30">
        <v>7.7400000000000004E-3</v>
      </c>
    </row>
    <row r="31" spans="1:7" x14ac:dyDescent="0.25">
      <c r="A31">
        <v>3</v>
      </c>
      <c r="B31" s="10">
        <f t="shared" si="0"/>
        <v>323.14999999999998</v>
      </c>
      <c r="C31">
        <v>50</v>
      </c>
      <c r="D31">
        <v>80</v>
      </c>
      <c r="E31">
        <v>0.55000000000000004</v>
      </c>
      <c r="F31">
        <v>12</v>
      </c>
      <c r="G31">
        <v>1.823E-2</v>
      </c>
    </row>
    <row r="32" spans="1:7" x14ac:dyDescent="0.25">
      <c r="A32">
        <v>3</v>
      </c>
      <c r="B32" s="10">
        <f t="shared" si="0"/>
        <v>323.14999999999998</v>
      </c>
      <c r="C32">
        <v>50</v>
      </c>
      <c r="D32">
        <v>80</v>
      </c>
      <c r="E32">
        <v>0.55000000000000004</v>
      </c>
      <c r="F32">
        <v>15</v>
      </c>
      <c r="G32">
        <v>2.545E-2</v>
      </c>
    </row>
    <row r="33" spans="1:7" x14ac:dyDescent="0.25">
      <c r="A33">
        <v>3</v>
      </c>
      <c r="B33" s="10">
        <f t="shared" si="0"/>
        <v>323.14999999999998</v>
      </c>
      <c r="C33">
        <v>50</v>
      </c>
      <c r="D33">
        <v>80</v>
      </c>
      <c r="E33">
        <v>0.55000000000000004</v>
      </c>
      <c r="F33">
        <v>18</v>
      </c>
      <c r="G33">
        <v>3.074E-2</v>
      </c>
    </row>
    <row r="34" spans="1:7" x14ac:dyDescent="0.25">
      <c r="A34">
        <v>3</v>
      </c>
      <c r="B34" s="10">
        <f t="shared" si="0"/>
        <v>323.14999999999998</v>
      </c>
      <c r="C34">
        <v>50</v>
      </c>
      <c r="D34">
        <v>80</v>
      </c>
      <c r="E34">
        <v>0.55000000000000004</v>
      </c>
      <c r="F34">
        <v>21</v>
      </c>
      <c r="G34">
        <v>3.295E-2</v>
      </c>
    </row>
    <row r="35" spans="1:7" x14ac:dyDescent="0.25">
      <c r="A35">
        <v>4</v>
      </c>
      <c r="B35" s="10">
        <f t="shared" si="0"/>
        <v>313.14999999999998</v>
      </c>
      <c r="C35">
        <v>40</v>
      </c>
      <c r="D35">
        <v>60</v>
      </c>
      <c r="E35">
        <v>1.1000000000000001</v>
      </c>
      <c r="F35">
        <v>0</v>
      </c>
      <c r="G35">
        <v>1.7700000000000001E-3</v>
      </c>
    </row>
    <row r="36" spans="1:7" x14ac:dyDescent="0.25">
      <c r="A36">
        <v>4</v>
      </c>
      <c r="B36" s="10">
        <f t="shared" si="0"/>
        <v>313.14999999999998</v>
      </c>
      <c r="C36">
        <v>40</v>
      </c>
      <c r="D36">
        <v>60</v>
      </c>
      <c r="E36">
        <v>1.1000000000000001</v>
      </c>
      <c r="F36">
        <v>1</v>
      </c>
      <c r="G36">
        <v>1.89E-3</v>
      </c>
    </row>
    <row r="37" spans="1:7" x14ac:dyDescent="0.25">
      <c r="A37">
        <v>4</v>
      </c>
      <c r="B37" s="10">
        <f t="shared" si="0"/>
        <v>313.14999999999998</v>
      </c>
      <c r="C37">
        <v>40</v>
      </c>
      <c r="D37">
        <v>60</v>
      </c>
      <c r="E37">
        <v>1.1000000000000001</v>
      </c>
      <c r="F37">
        <v>2</v>
      </c>
      <c r="G37">
        <v>2.0600000000000002E-3</v>
      </c>
    </row>
    <row r="38" spans="1:7" x14ac:dyDescent="0.25">
      <c r="A38">
        <v>4</v>
      </c>
      <c r="B38" s="10">
        <f t="shared" si="0"/>
        <v>313.14999999999998</v>
      </c>
      <c r="C38">
        <v>40</v>
      </c>
      <c r="D38">
        <v>60</v>
      </c>
      <c r="E38">
        <v>1.1000000000000001</v>
      </c>
      <c r="F38">
        <v>3</v>
      </c>
      <c r="G38">
        <v>3.8700000000000002E-3</v>
      </c>
    </row>
    <row r="39" spans="1:7" x14ac:dyDescent="0.25">
      <c r="A39">
        <v>4</v>
      </c>
      <c r="B39" s="10">
        <f t="shared" si="0"/>
        <v>313.14999999999998</v>
      </c>
      <c r="C39">
        <v>40</v>
      </c>
      <c r="D39">
        <v>60</v>
      </c>
      <c r="E39">
        <v>1.1000000000000001</v>
      </c>
      <c r="F39">
        <v>6</v>
      </c>
      <c r="G39">
        <v>1.1849999999999999E-2</v>
      </c>
    </row>
    <row r="40" spans="1:7" x14ac:dyDescent="0.25">
      <c r="A40">
        <v>4</v>
      </c>
      <c r="B40" s="10">
        <f t="shared" si="0"/>
        <v>313.14999999999998</v>
      </c>
      <c r="C40">
        <v>40</v>
      </c>
      <c r="D40">
        <v>60</v>
      </c>
      <c r="E40">
        <v>1.1000000000000001</v>
      </c>
      <c r="F40">
        <v>9</v>
      </c>
      <c r="G40">
        <v>2.4389999999999998E-2</v>
      </c>
    </row>
    <row r="41" spans="1:7" x14ac:dyDescent="0.25">
      <c r="A41">
        <v>4</v>
      </c>
      <c r="B41" s="10">
        <f t="shared" si="0"/>
        <v>313.14999999999998</v>
      </c>
      <c r="C41">
        <v>40</v>
      </c>
      <c r="D41">
        <v>60</v>
      </c>
      <c r="E41">
        <v>1.1000000000000001</v>
      </c>
      <c r="F41">
        <v>12</v>
      </c>
      <c r="G41">
        <v>3.024E-2</v>
      </c>
    </row>
    <row r="42" spans="1:7" x14ac:dyDescent="0.25">
      <c r="A42">
        <v>4</v>
      </c>
      <c r="B42" s="10">
        <f t="shared" si="0"/>
        <v>313.14999999999998</v>
      </c>
      <c r="C42">
        <v>40</v>
      </c>
      <c r="D42">
        <v>60</v>
      </c>
      <c r="E42">
        <v>1.1000000000000001</v>
      </c>
      <c r="F42">
        <v>15</v>
      </c>
      <c r="G42">
        <v>4.471E-2</v>
      </c>
    </row>
    <row r="43" spans="1:7" x14ac:dyDescent="0.25">
      <c r="A43">
        <v>4</v>
      </c>
      <c r="B43" s="10">
        <f t="shared" si="0"/>
        <v>313.14999999999998</v>
      </c>
      <c r="C43">
        <v>40</v>
      </c>
      <c r="D43">
        <v>60</v>
      </c>
      <c r="E43">
        <v>1.1000000000000001</v>
      </c>
      <c r="F43">
        <v>18</v>
      </c>
      <c r="G43">
        <v>4.3909999999999998E-2</v>
      </c>
    </row>
    <row r="44" spans="1:7" x14ac:dyDescent="0.25">
      <c r="A44">
        <v>4</v>
      </c>
      <c r="B44" s="10">
        <f t="shared" si="0"/>
        <v>313.14999999999998</v>
      </c>
      <c r="C44">
        <v>40</v>
      </c>
      <c r="D44">
        <v>60</v>
      </c>
      <c r="E44">
        <v>1.1000000000000001</v>
      </c>
      <c r="F44">
        <v>21</v>
      </c>
      <c r="G44">
        <v>4.4010000000000001E-2</v>
      </c>
    </row>
    <row r="45" spans="1:7" x14ac:dyDescent="0.25">
      <c r="A45">
        <v>5</v>
      </c>
      <c r="B45" s="10">
        <f t="shared" si="0"/>
        <v>313.14999999999998</v>
      </c>
      <c r="C45">
        <v>40</v>
      </c>
      <c r="D45">
        <v>60</v>
      </c>
      <c r="E45">
        <v>0.55000000000000004</v>
      </c>
      <c r="F45">
        <v>0</v>
      </c>
      <c r="G45">
        <v>1.7700000000000001E-3</v>
      </c>
    </row>
    <row r="46" spans="1:7" x14ac:dyDescent="0.25">
      <c r="A46">
        <v>5</v>
      </c>
      <c r="B46" s="10">
        <f t="shared" si="0"/>
        <v>313.14999999999998</v>
      </c>
      <c r="C46">
        <v>40</v>
      </c>
      <c r="D46">
        <v>60</v>
      </c>
      <c r="E46">
        <v>0.55000000000000004</v>
      </c>
      <c r="F46">
        <v>1</v>
      </c>
      <c r="G46">
        <v>2.1299999999999999E-3</v>
      </c>
    </row>
    <row r="47" spans="1:7" x14ac:dyDescent="0.25">
      <c r="A47">
        <v>5</v>
      </c>
      <c r="B47" s="10">
        <f t="shared" si="0"/>
        <v>313.14999999999998</v>
      </c>
      <c r="C47">
        <v>40</v>
      </c>
      <c r="D47">
        <v>60</v>
      </c>
      <c r="E47">
        <v>0.55000000000000004</v>
      </c>
      <c r="F47">
        <v>2</v>
      </c>
      <c r="G47">
        <v>1.6100000000000001E-3</v>
      </c>
    </row>
    <row r="48" spans="1:7" x14ac:dyDescent="0.25">
      <c r="A48">
        <v>5</v>
      </c>
      <c r="B48" s="10">
        <f t="shared" si="0"/>
        <v>313.14999999999998</v>
      </c>
      <c r="C48">
        <v>40</v>
      </c>
      <c r="D48">
        <v>60</v>
      </c>
      <c r="E48">
        <v>0.55000000000000004</v>
      </c>
      <c r="F48">
        <v>3</v>
      </c>
      <c r="G48">
        <v>1.7099999999999999E-3</v>
      </c>
    </row>
    <row r="49" spans="1:7" x14ac:dyDescent="0.25">
      <c r="A49">
        <v>5</v>
      </c>
      <c r="B49" s="10">
        <f t="shared" si="0"/>
        <v>313.14999999999998</v>
      </c>
      <c r="C49">
        <v>40</v>
      </c>
      <c r="D49">
        <v>60</v>
      </c>
      <c r="E49">
        <v>0.55000000000000004</v>
      </c>
      <c r="F49">
        <v>6</v>
      </c>
      <c r="G49">
        <v>1.92E-3</v>
      </c>
    </row>
    <row r="50" spans="1:7" x14ac:dyDescent="0.25">
      <c r="A50">
        <v>5</v>
      </c>
      <c r="B50" s="10">
        <f t="shared" si="0"/>
        <v>313.14999999999998</v>
      </c>
      <c r="C50">
        <v>40</v>
      </c>
      <c r="D50">
        <v>60</v>
      </c>
      <c r="E50">
        <v>0.55000000000000004</v>
      </c>
      <c r="F50">
        <v>9</v>
      </c>
      <c r="G50">
        <v>6.6699999999999997E-3</v>
      </c>
    </row>
    <row r="51" spans="1:7" x14ac:dyDescent="0.25">
      <c r="A51">
        <v>5</v>
      </c>
      <c r="B51" s="10">
        <f t="shared" si="0"/>
        <v>313.14999999999998</v>
      </c>
      <c r="C51">
        <v>40</v>
      </c>
      <c r="D51">
        <v>60</v>
      </c>
      <c r="E51">
        <v>0.55000000000000004</v>
      </c>
      <c r="F51">
        <v>12</v>
      </c>
      <c r="G51">
        <v>1.422E-2</v>
      </c>
    </row>
    <row r="52" spans="1:7" x14ac:dyDescent="0.25">
      <c r="A52">
        <v>5</v>
      </c>
      <c r="B52" s="10">
        <f t="shared" si="0"/>
        <v>313.14999999999998</v>
      </c>
      <c r="C52">
        <v>40</v>
      </c>
      <c r="D52">
        <v>60</v>
      </c>
      <c r="E52">
        <v>0.55000000000000004</v>
      </c>
      <c r="F52">
        <v>15</v>
      </c>
      <c r="G52">
        <v>1.9310000000000001E-2</v>
      </c>
    </row>
    <row r="53" spans="1:7" x14ac:dyDescent="0.25">
      <c r="A53">
        <v>5</v>
      </c>
      <c r="B53" s="10">
        <f t="shared" si="0"/>
        <v>313.14999999999998</v>
      </c>
      <c r="C53">
        <v>40</v>
      </c>
      <c r="D53">
        <v>60</v>
      </c>
      <c r="E53">
        <v>0.55000000000000004</v>
      </c>
      <c r="F53">
        <v>18</v>
      </c>
      <c r="G53">
        <v>2.3890000000000002E-2</v>
      </c>
    </row>
    <row r="54" spans="1:7" x14ac:dyDescent="0.25">
      <c r="A54">
        <v>5</v>
      </c>
      <c r="B54" s="10">
        <f t="shared" si="0"/>
        <v>313.14999999999998</v>
      </c>
      <c r="C54">
        <v>40</v>
      </c>
      <c r="D54">
        <v>60</v>
      </c>
      <c r="E54">
        <v>0.55000000000000004</v>
      </c>
      <c r="F54">
        <v>21</v>
      </c>
      <c r="G54">
        <v>2.8029999999999999E-2</v>
      </c>
    </row>
    <row r="55" spans="1:7" x14ac:dyDescent="0.25">
      <c r="A55">
        <v>6</v>
      </c>
      <c r="B55" s="10">
        <f t="shared" si="0"/>
        <v>323.14999999999998</v>
      </c>
      <c r="C55">
        <v>50</v>
      </c>
      <c r="D55">
        <v>60</v>
      </c>
      <c r="E55">
        <v>0.8</v>
      </c>
      <c r="F55">
        <v>0</v>
      </c>
      <c r="G55">
        <v>1.7700000000000001E-3</v>
      </c>
    </row>
    <row r="56" spans="1:7" x14ac:dyDescent="0.25">
      <c r="A56">
        <v>6</v>
      </c>
      <c r="B56" s="10">
        <f t="shared" si="0"/>
        <v>323.14999999999998</v>
      </c>
      <c r="C56">
        <v>50</v>
      </c>
      <c r="D56">
        <v>60</v>
      </c>
      <c r="E56">
        <v>0.8</v>
      </c>
      <c r="F56">
        <v>1</v>
      </c>
      <c r="G56">
        <v>2.7299999999999998E-3</v>
      </c>
    </row>
    <row r="57" spans="1:7" x14ac:dyDescent="0.25">
      <c r="A57">
        <v>6</v>
      </c>
      <c r="B57" s="10">
        <f t="shared" si="0"/>
        <v>323.14999999999998</v>
      </c>
      <c r="C57">
        <v>50</v>
      </c>
      <c r="D57">
        <v>60</v>
      </c>
      <c r="E57">
        <v>0.8</v>
      </c>
      <c r="F57">
        <v>2</v>
      </c>
      <c r="G57">
        <v>2.81E-3</v>
      </c>
    </row>
    <row r="58" spans="1:7" x14ac:dyDescent="0.25">
      <c r="A58">
        <v>6</v>
      </c>
      <c r="B58" s="10">
        <f t="shared" si="0"/>
        <v>323.14999999999998</v>
      </c>
      <c r="C58">
        <v>50</v>
      </c>
      <c r="D58">
        <v>60</v>
      </c>
      <c r="E58">
        <v>0.8</v>
      </c>
      <c r="F58">
        <v>3</v>
      </c>
      <c r="G58">
        <v>2.2899999999999999E-3</v>
      </c>
    </row>
    <row r="59" spans="1:7" x14ac:dyDescent="0.25">
      <c r="A59">
        <v>6</v>
      </c>
      <c r="B59" s="10">
        <f t="shared" si="0"/>
        <v>323.14999999999998</v>
      </c>
      <c r="C59">
        <v>50</v>
      </c>
      <c r="D59">
        <v>60</v>
      </c>
      <c r="E59">
        <v>0.8</v>
      </c>
      <c r="F59">
        <v>6</v>
      </c>
      <c r="G59">
        <v>1.375E-2</v>
      </c>
    </row>
    <row r="60" spans="1:7" x14ac:dyDescent="0.25">
      <c r="A60">
        <v>6</v>
      </c>
      <c r="B60" s="10">
        <f t="shared" si="0"/>
        <v>323.14999999999998</v>
      </c>
      <c r="C60">
        <v>50</v>
      </c>
      <c r="D60">
        <v>60</v>
      </c>
      <c r="E60">
        <v>0.8</v>
      </c>
      <c r="F60">
        <v>9</v>
      </c>
      <c r="G60">
        <v>2.3720000000000001E-2</v>
      </c>
    </row>
    <row r="61" spans="1:7" x14ac:dyDescent="0.25">
      <c r="A61">
        <v>6</v>
      </c>
      <c r="B61" s="10">
        <f t="shared" si="0"/>
        <v>323.14999999999998</v>
      </c>
      <c r="C61">
        <v>50</v>
      </c>
      <c r="D61">
        <v>60</v>
      </c>
      <c r="E61">
        <v>0.8</v>
      </c>
      <c r="F61">
        <v>12</v>
      </c>
      <c r="G61">
        <v>2.6550000000000001E-2</v>
      </c>
    </row>
    <row r="62" spans="1:7" x14ac:dyDescent="0.25">
      <c r="A62">
        <v>6</v>
      </c>
      <c r="B62" s="10">
        <f t="shared" si="0"/>
        <v>323.14999999999998</v>
      </c>
      <c r="C62">
        <v>50</v>
      </c>
      <c r="D62">
        <v>60</v>
      </c>
      <c r="E62">
        <v>0.8</v>
      </c>
      <c r="F62">
        <v>15</v>
      </c>
      <c r="G62">
        <v>3.3250000000000002E-2</v>
      </c>
    </row>
    <row r="63" spans="1:7" x14ac:dyDescent="0.25">
      <c r="A63">
        <v>6</v>
      </c>
      <c r="B63" s="10">
        <f t="shared" si="0"/>
        <v>323.14999999999998</v>
      </c>
      <c r="C63">
        <v>50</v>
      </c>
      <c r="D63">
        <v>60</v>
      </c>
      <c r="E63">
        <v>0.8</v>
      </c>
      <c r="F63">
        <v>18</v>
      </c>
      <c r="G63">
        <v>4.2099999999999999E-2</v>
      </c>
    </row>
    <row r="64" spans="1:7" x14ac:dyDescent="0.25">
      <c r="A64">
        <v>6</v>
      </c>
      <c r="B64" s="10">
        <f t="shared" si="0"/>
        <v>323.14999999999998</v>
      </c>
      <c r="C64">
        <v>50</v>
      </c>
      <c r="D64">
        <v>60</v>
      </c>
      <c r="E64">
        <v>0.8</v>
      </c>
      <c r="F64">
        <v>21</v>
      </c>
      <c r="G64">
        <v>3.5360000000000003E-2</v>
      </c>
    </row>
    <row r="65" spans="1:7" x14ac:dyDescent="0.25">
      <c r="A65">
        <v>7</v>
      </c>
      <c r="B65" s="10">
        <f t="shared" si="0"/>
        <v>323.14999999999998</v>
      </c>
      <c r="C65">
        <v>50</v>
      </c>
      <c r="D65">
        <v>60</v>
      </c>
      <c r="E65">
        <v>1.1000000000000001</v>
      </c>
      <c r="F65">
        <v>0</v>
      </c>
      <c r="G65">
        <v>1.7700000000000001E-3</v>
      </c>
    </row>
    <row r="66" spans="1:7" x14ac:dyDescent="0.25">
      <c r="A66">
        <v>7</v>
      </c>
      <c r="B66" s="10">
        <f t="shared" si="0"/>
        <v>323.14999999999998</v>
      </c>
      <c r="C66">
        <v>50</v>
      </c>
      <c r="D66">
        <v>60</v>
      </c>
      <c r="E66">
        <v>1.1000000000000001</v>
      </c>
      <c r="F66">
        <v>1</v>
      </c>
      <c r="G66">
        <v>2.2799999999999999E-3</v>
      </c>
    </row>
    <row r="67" spans="1:7" x14ac:dyDescent="0.25">
      <c r="A67">
        <v>7</v>
      </c>
      <c r="B67" s="10">
        <f t="shared" si="0"/>
        <v>323.14999999999998</v>
      </c>
      <c r="C67">
        <v>50</v>
      </c>
      <c r="D67">
        <v>60</v>
      </c>
      <c r="E67">
        <v>1.1000000000000001</v>
      </c>
      <c r="F67">
        <v>2</v>
      </c>
      <c r="G67">
        <v>3.13E-3</v>
      </c>
    </row>
    <row r="68" spans="1:7" x14ac:dyDescent="0.25">
      <c r="A68">
        <v>7</v>
      </c>
      <c r="B68" s="10">
        <f t="shared" ref="B68:B92" si="1">C68+273.15</f>
        <v>323.14999999999998</v>
      </c>
      <c r="C68">
        <v>50</v>
      </c>
      <c r="D68">
        <v>60</v>
      </c>
      <c r="E68">
        <v>1.1000000000000001</v>
      </c>
      <c r="F68">
        <v>3</v>
      </c>
      <c r="G68">
        <v>4.0800000000000003E-3</v>
      </c>
    </row>
    <row r="69" spans="1:7" x14ac:dyDescent="0.25">
      <c r="A69">
        <v>7</v>
      </c>
      <c r="B69" s="10">
        <f t="shared" si="1"/>
        <v>323.14999999999998</v>
      </c>
      <c r="C69">
        <v>50</v>
      </c>
      <c r="D69">
        <v>60</v>
      </c>
      <c r="E69">
        <v>1.1000000000000001</v>
      </c>
      <c r="F69">
        <v>6</v>
      </c>
      <c r="G69">
        <v>1.8110000000000001E-2</v>
      </c>
    </row>
    <row r="70" spans="1:7" x14ac:dyDescent="0.25">
      <c r="A70">
        <v>7</v>
      </c>
      <c r="B70" s="10">
        <f t="shared" si="1"/>
        <v>323.14999999999998</v>
      </c>
      <c r="C70">
        <v>50</v>
      </c>
      <c r="D70">
        <v>60</v>
      </c>
      <c r="E70">
        <v>1.1000000000000001</v>
      </c>
      <c r="F70">
        <v>9</v>
      </c>
      <c r="G70">
        <v>3.4930000000000003E-2</v>
      </c>
    </row>
    <row r="71" spans="1:7" x14ac:dyDescent="0.25">
      <c r="A71">
        <v>7</v>
      </c>
      <c r="B71" s="10">
        <f t="shared" si="1"/>
        <v>323.14999999999998</v>
      </c>
      <c r="C71">
        <v>50</v>
      </c>
      <c r="D71">
        <v>60</v>
      </c>
      <c r="E71">
        <v>1.1000000000000001</v>
      </c>
      <c r="F71">
        <v>12</v>
      </c>
      <c r="G71">
        <v>4.1149999999999999E-2</v>
      </c>
    </row>
    <row r="72" spans="1:7" x14ac:dyDescent="0.25">
      <c r="A72">
        <v>7</v>
      </c>
      <c r="B72" s="10">
        <f t="shared" si="1"/>
        <v>323.14999999999998</v>
      </c>
      <c r="C72">
        <v>50</v>
      </c>
      <c r="D72">
        <v>60</v>
      </c>
      <c r="E72">
        <v>1.1000000000000001</v>
      </c>
      <c r="F72">
        <v>15</v>
      </c>
      <c r="G72">
        <v>4.9000000000000002E-2</v>
      </c>
    </row>
    <row r="73" spans="1:7" x14ac:dyDescent="0.25">
      <c r="A73">
        <v>7</v>
      </c>
      <c r="B73" s="10">
        <f t="shared" si="1"/>
        <v>323.14999999999998</v>
      </c>
      <c r="C73">
        <v>50</v>
      </c>
      <c r="D73">
        <v>60</v>
      </c>
      <c r="E73">
        <v>1.1000000000000001</v>
      </c>
      <c r="F73">
        <v>18</v>
      </c>
      <c r="G73">
        <v>4.8800000000000003E-2</v>
      </c>
    </row>
    <row r="74" spans="1:7" x14ac:dyDescent="0.25">
      <c r="A74">
        <v>8</v>
      </c>
      <c r="B74" s="10">
        <f t="shared" si="1"/>
        <v>333.15</v>
      </c>
      <c r="C74">
        <v>60</v>
      </c>
      <c r="D74">
        <v>60</v>
      </c>
      <c r="E74">
        <v>0.55000000000000004</v>
      </c>
      <c r="F74">
        <v>0</v>
      </c>
      <c r="G74">
        <v>1.7700000000000001E-3</v>
      </c>
    </row>
    <row r="75" spans="1:7" x14ac:dyDescent="0.25">
      <c r="A75">
        <v>8</v>
      </c>
      <c r="B75" s="10">
        <f t="shared" si="1"/>
        <v>333.15</v>
      </c>
      <c r="C75">
        <v>60</v>
      </c>
      <c r="D75">
        <v>60</v>
      </c>
      <c r="E75">
        <v>0.55000000000000004</v>
      </c>
      <c r="F75">
        <v>1</v>
      </c>
      <c r="G75">
        <v>1.5E-3</v>
      </c>
    </row>
    <row r="76" spans="1:7" x14ac:dyDescent="0.25">
      <c r="A76">
        <v>8</v>
      </c>
      <c r="B76" s="10">
        <f t="shared" si="1"/>
        <v>333.15</v>
      </c>
      <c r="C76">
        <v>60</v>
      </c>
      <c r="D76">
        <v>60</v>
      </c>
      <c r="E76">
        <v>0.55000000000000004</v>
      </c>
      <c r="F76">
        <v>2</v>
      </c>
      <c r="G76">
        <v>1.8500000000000001E-3</v>
      </c>
    </row>
    <row r="77" spans="1:7" x14ac:dyDescent="0.25">
      <c r="A77">
        <v>8</v>
      </c>
      <c r="B77" s="10">
        <f t="shared" si="1"/>
        <v>333.15</v>
      </c>
      <c r="C77">
        <v>60</v>
      </c>
      <c r="D77">
        <v>60</v>
      </c>
      <c r="E77">
        <v>0.55000000000000004</v>
      </c>
      <c r="F77">
        <v>3</v>
      </c>
      <c r="G77">
        <v>2.4499999999999999E-3</v>
      </c>
    </row>
    <row r="78" spans="1:7" x14ac:dyDescent="0.25">
      <c r="A78">
        <v>8</v>
      </c>
      <c r="B78" s="10">
        <f t="shared" si="1"/>
        <v>333.15</v>
      </c>
      <c r="C78">
        <v>60</v>
      </c>
      <c r="D78">
        <v>60</v>
      </c>
      <c r="E78">
        <v>0.55000000000000004</v>
      </c>
      <c r="F78">
        <v>6</v>
      </c>
      <c r="G78">
        <v>1.188E-2</v>
      </c>
    </row>
    <row r="79" spans="1:7" x14ac:dyDescent="0.25">
      <c r="A79">
        <v>8</v>
      </c>
      <c r="B79" s="10">
        <f t="shared" si="1"/>
        <v>333.15</v>
      </c>
      <c r="C79">
        <v>60</v>
      </c>
      <c r="D79">
        <v>60</v>
      </c>
      <c r="E79">
        <v>0.55000000000000004</v>
      </c>
      <c r="F79">
        <v>9</v>
      </c>
      <c r="G79">
        <v>3.2239999999999998E-2</v>
      </c>
    </row>
    <row r="80" spans="1:7" x14ac:dyDescent="0.25">
      <c r="A80">
        <v>8</v>
      </c>
      <c r="B80" s="10">
        <f t="shared" si="1"/>
        <v>333.15</v>
      </c>
      <c r="C80">
        <v>60</v>
      </c>
      <c r="D80">
        <v>60</v>
      </c>
      <c r="E80">
        <v>0.55000000000000004</v>
      </c>
      <c r="F80">
        <v>12</v>
      </c>
      <c r="G80">
        <v>2.8750000000000001E-2</v>
      </c>
    </row>
    <row r="81" spans="1:7" x14ac:dyDescent="0.25">
      <c r="A81">
        <v>8</v>
      </c>
      <c r="B81" s="10">
        <f t="shared" si="1"/>
        <v>333.15</v>
      </c>
      <c r="C81">
        <v>60</v>
      </c>
      <c r="D81">
        <v>60</v>
      </c>
      <c r="E81">
        <v>0.55000000000000004</v>
      </c>
      <c r="F81">
        <v>15</v>
      </c>
      <c r="G81">
        <v>3.7400000000000003E-2</v>
      </c>
    </row>
    <row r="82" spans="1:7" x14ac:dyDescent="0.25">
      <c r="A82">
        <v>8</v>
      </c>
      <c r="B82" s="10">
        <f t="shared" si="1"/>
        <v>333.15</v>
      </c>
      <c r="C82">
        <v>60</v>
      </c>
      <c r="D82">
        <v>60</v>
      </c>
      <c r="E82">
        <v>0.55000000000000004</v>
      </c>
      <c r="F82">
        <v>18</v>
      </c>
      <c r="G82">
        <v>4.41E-2</v>
      </c>
    </row>
    <row r="83" spans="1:7" x14ac:dyDescent="0.25">
      <c r="A83">
        <v>8</v>
      </c>
      <c r="B83" s="10">
        <f t="shared" si="1"/>
        <v>333.15</v>
      </c>
      <c r="C83">
        <v>60</v>
      </c>
      <c r="D83">
        <v>60</v>
      </c>
      <c r="E83">
        <v>0.55000000000000004</v>
      </c>
      <c r="F83">
        <v>21</v>
      </c>
      <c r="G83">
        <v>4.351E-2</v>
      </c>
    </row>
    <row r="84" spans="1:7" x14ac:dyDescent="0.25">
      <c r="A84">
        <v>9</v>
      </c>
      <c r="B84" s="10">
        <f t="shared" si="1"/>
        <v>333.15</v>
      </c>
      <c r="C84">
        <v>60</v>
      </c>
      <c r="D84">
        <v>60</v>
      </c>
      <c r="E84">
        <v>1.1000000000000001</v>
      </c>
      <c r="F84">
        <v>0</v>
      </c>
      <c r="G84">
        <v>1.7700000000000001E-3</v>
      </c>
    </row>
    <row r="85" spans="1:7" x14ac:dyDescent="0.25">
      <c r="A85">
        <v>9</v>
      </c>
      <c r="B85" s="10">
        <f t="shared" si="1"/>
        <v>333.15</v>
      </c>
      <c r="C85">
        <v>60</v>
      </c>
      <c r="D85">
        <v>60</v>
      </c>
      <c r="E85">
        <v>1.1000000000000001</v>
      </c>
      <c r="F85">
        <v>1</v>
      </c>
      <c r="G85">
        <v>2.3900000000000002E-3</v>
      </c>
    </row>
    <row r="86" spans="1:7" x14ac:dyDescent="0.25">
      <c r="A86">
        <v>9</v>
      </c>
      <c r="B86" s="10">
        <f t="shared" si="1"/>
        <v>333.15</v>
      </c>
      <c r="C86">
        <v>60</v>
      </c>
      <c r="D86">
        <v>60</v>
      </c>
      <c r="E86">
        <v>1.1000000000000001</v>
      </c>
      <c r="F86">
        <v>2</v>
      </c>
      <c r="G86">
        <v>5.4999999999999997E-3</v>
      </c>
    </row>
    <row r="87" spans="1:7" x14ac:dyDescent="0.25">
      <c r="A87">
        <v>9</v>
      </c>
      <c r="B87" s="10">
        <f t="shared" si="1"/>
        <v>333.15</v>
      </c>
      <c r="C87">
        <v>60</v>
      </c>
      <c r="D87">
        <v>60</v>
      </c>
      <c r="E87">
        <v>1.1000000000000001</v>
      </c>
      <c r="F87">
        <v>3</v>
      </c>
      <c r="G87">
        <v>9.6500000000000006E-3</v>
      </c>
    </row>
    <row r="88" spans="1:7" x14ac:dyDescent="0.25">
      <c r="A88">
        <v>9</v>
      </c>
      <c r="B88" s="10">
        <f t="shared" si="1"/>
        <v>333.15</v>
      </c>
      <c r="C88">
        <v>60</v>
      </c>
      <c r="D88">
        <v>60</v>
      </c>
      <c r="E88">
        <v>1.1000000000000001</v>
      </c>
      <c r="F88">
        <v>4</v>
      </c>
      <c r="G88">
        <v>1.813E-2</v>
      </c>
    </row>
    <row r="89" spans="1:7" x14ac:dyDescent="0.25">
      <c r="A89">
        <v>9</v>
      </c>
      <c r="B89" s="10">
        <f t="shared" si="1"/>
        <v>333.15</v>
      </c>
      <c r="C89">
        <v>60</v>
      </c>
      <c r="D89">
        <v>60</v>
      </c>
      <c r="E89">
        <v>1.1000000000000001</v>
      </c>
      <c r="F89">
        <v>5</v>
      </c>
      <c r="G89">
        <v>2.911E-2</v>
      </c>
    </row>
    <row r="90" spans="1:7" x14ac:dyDescent="0.25">
      <c r="A90">
        <v>9</v>
      </c>
      <c r="B90" s="10">
        <f t="shared" si="1"/>
        <v>333.15</v>
      </c>
      <c r="C90">
        <v>60</v>
      </c>
      <c r="D90">
        <v>60</v>
      </c>
      <c r="E90">
        <v>1.1000000000000001</v>
      </c>
      <c r="F90">
        <v>6</v>
      </c>
      <c r="G90">
        <v>3.3259999999999998E-2</v>
      </c>
    </row>
    <row r="91" spans="1:7" x14ac:dyDescent="0.25">
      <c r="A91">
        <v>9</v>
      </c>
      <c r="B91" s="10">
        <f t="shared" si="1"/>
        <v>333.15</v>
      </c>
      <c r="C91">
        <v>60</v>
      </c>
      <c r="D91">
        <v>60</v>
      </c>
      <c r="E91">
        <v>1.1000000000000001</v>
      </c>
      <c r="F91">
        <v>9</v>
      </c>
      <c r="G91">
        <v>4.0919999999999998E-2</v>
      </c>
    </row>
    <row r="92" spans="1:7" x14ac:dyDescent="0.25">
      <c r="A92">
        <v>9</v>
      </c>
      <c r="B92" s="10">
        <f t="shared" si="1"/>
        <v>333.15</v>
      </c>
      <c r="C92">
        <v>60</v>
      </c>
      <c r="D92">
        <v>60</v>
      </c>
      <c r="E92">
        <v>1.1000000000000001</v>
      </c>
      <c r="F92">
        <v>12</v>
      </c>
      <c r="G92">
        <v>4.3979999999999998E-2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A280-29C2-4696-9855-EC537241118C}">
  <dimension ref="A1:G44"/>
  <sheetViews>
    <sheetView workbookViewId="0">
      <pane ySplit="1" topLeftCell="A2" activePane="bottomLeft" state="frozen"/>
      <selection pane="bottomLeft" activeCell="B1" sqref="B1:B1048576"/>
    </sheetView>
  </sheetViews>
  <sheetFormatPr defaultRowHeight="13.8" x14ac:dyDescent="0.25"/>
  <cols>
    <col min="2" max="2" width="17.33203125" style="14" bestFit="1" customWidth="1"/>
    <col min="5" max="5" width="11.109375" bestFit="1" customWidth="1"/>
    <col min="7" max="7" width="15.21875" bestFit="1" customWidth="1"/>
  </cols>
  <sheetData>
    <row r="1" spans="1:7" ht="14.4" x14ac:dyDescent="0.25">
      <c r="A1" s="2" t="s">
        <v>7</v>
      </c>
      <c r="B1" s="12" t="s">
        <v>70</v>
      </c>
      <c r="C1" s="3" t="s">
        <v>1</v>
      </c>
      <c r="D1" s="3" t="s">
        <v>2</v>
      </c>
      <c r="E1" s="2" t="s">
        <v>16</v>
      </c>
      <c r="F1" s="3" t="s">
        <v>67</v>
      </c>
      <c r="G1" s="4" t="s">
        <v>79</v>
      </c>
    </row>
    <row r="2" spans="1:7" ht="14.4" x14ac:dyDescent="0.25">
      <c r="A2" s="2" t="s">
        <v>83</v>
      </c>
      <c r="B2" s="12" t="s">
        <v>69</v>
      </c>
      <c r="C2" s="3" t="s">
        <v>4</v>
      </c>
      <c r="D2" s="3" t="s">
        <v>84</v>
      </c>
      <c r="E2" s="2"/>
      <c r="F2" s="3"/>
      <c r="G2" s="4"/>
    </row>
    <row r="3" spans="1:7" x14ac:dyDescent="0.25">
      <c r="A3" t="s">
        <v>8</v>
      </c>
      <c r="B3" s="13"/>
      <c r="C3" s="6"/>
      <c r="D3" s="6"/>
      <c r="E3" s="7" t="s">
        <v>55</v>
      </c>
      <c r="F3">
        <v>0</v>
      </c>
      <c r="G3">
        <v>1.7700000000000001E-3</v>
      </c>
    </row>
    <row r="4" spans="1:7" x14ac:dyDescent="0.25">
      <c r="A4" t="s">
        <v>8</v>
      </c>
      <c r="B4" s="14">
        <v>302.41999999999996</v>
      </c>
      <c r="C4" s="6">
        <v>84.65</v>
      </c>
      <c r="D4" s="6">
        <v>0.156953250222618</v>
      </c>
      <c r="E4" s="7" t="s">
        <v>56</v>
      </c>
      <c r="F4">
        <v>1</v>
      </c>
      <c r="G4">
        <v>1.204E-2</v>
      </c>
    </row>
    <row r="5" spans="1:7" x14ac:dyDescent="0.25">
      <c r="A5" t="s">
        <v>8</v>
      </c>
      <c r="B5" s="14">
        <v>299.82499999999999</v>
      </c>
      <c r="C5" s="6">
        <v>82.894999999999996</v>
      </c>
      <c r="D5" s="6">
        <v>0.1258486197684773</v>
      </c>
      <c r="E5" s="7" t="s">
        <v>57</v>
      </c>
      <c r="F5">
        <v>3</v>
      </c>
      <c r="G5">
        <v>2.4369999999999999E-2</v>
      </c>
    </row>
    <row r="6" spans="1:7" x14ac:dyDescent="0.25">
      <c r="A6" t="s">
        <v>8</v>
      </c>
      <c r="B6" s="14">
        <v>296.25333333333333</v>
      </c>
      <c r="C6" s="6">
        <v>82.5</v>
      </c>
      <c r="D6" s="6">
        <v>0.11250103888394185</v>
      </c>
      <c r="E6" s="7" t="s">
        <v>58</v>
      </c>
      <c r="F6">
        <v>6</v>
      </c>
      <c r="G6">
        <v>2.9860000000000001E-2</v>
      </c>
    </row>
    <row r="7" spans="1:7" x14ac:dyDescent="0.25">
      <c r="A7" t="s">
        <v>8</v>
      </c>
      <c r="B7" s="14">
        <v>302.02166666666665</v>
      </c>
      <c r="C7" s="6">
        <v>85.399999999999991</v>
      </c>
      <c r="D7" s="6">
        <v>0.18090739091718613</v>
      </c>
      <c r="E7" s="7" t="s">
        <v>59</v>
      </c>
      <c r="F7">
        <v>12</v>
      </c>
      <c r="G7">
        <v>4.1419999999999998E-2</v>
      </c>
    </row>
    <row r="8" spans="1:7" x14ac:dyDescent="0.25">
      <c r="A8" t="s">
        <v>8</v>
      </c>
      <c r="B8" s="14">
        <v>298.47166666666664</v>
      </c>
      <c r="C8" s="6">
        <v>82.99</v>
      </c>
      <c r="D8" s="6">
        <v>0.12435893440189968</v>
      </c>
      <c r="E8" s="7" t="s">
        <v>60</v>
      </c>
      <c r="F8">
        <v>18</v>
      </c>
      <c r="G8">
        <v>4.8460000000000003E-2</v>
      </c>
    </row>
    <row r="9" spans="1:7" x14ac:dyDescent="0.25">
      <c r="A9" t="s">
        <v>8</v>
      </c>
      <c r="B9" s="14">
        <v>302.02166666666665</v>
      </c>
      <c r="C9" s="6">
        <v>85.399999999999991</v>
      </c>
      <c r="D9" s="6">
        <v>0.18090739091718613</v>
      </c>
      <c r="E9" s="7" t="s">
        <v>61</v>
      </c>
      <c r="F9">
        <v>24</v>
      </c>
      <c r="G9">
        <v>5.9709999999999999E-2</v>
      </c>
    </row>
    <row r="10" spans="1:7" x14ac:dyDescent="0.25">
      <c r="A10" t="s">
        <v>9</v>
      </c>
      <c r="C10" s="6"/>
      <c r="D10" s="6"/>
      <c r="E10" s="7" t="s">
        <v>55</v>
      </c>
      <c r="F10">
        <v>0</v>
      </c>
      <c r="G10">
        <v>1.7700000000000001E-3</v>
      </c>
    </row>
    <row r="11" spans="1:7" x14ac:dyDescent="0.25">
      <c r="A11" t="s">
        <v>9</v>
      </c>
      <c r="B11" s="14">
        <v>303.67999999999995</v>
      </c>
      <c r="C11" s="6">
        <v>81.510000000000005</v>
      </c>
      <c r="D11" s="6">
        <v>0.15481040086673889</v>
      </c>
      <c r="E11" s="7" t="s">
        <v>56</v>
      </c>
      <c r="F11">
        <v>1</v>
      </c>
      <c r="G11">
        <v>1.507E-2</v>
      </c>
    </row>
    <row r="12" spans="1:7" x14ac:dyDescent="0.25">
      <c r="A12" t="s">
        <v>9</v>
      </c>
      <c r="B12" s="14">
        <v>300.625</v>
      </c>
      <c r="C12" s="6">
        <v>69.66</v>
      </c>
      <c r="D12" s="6">
        <v>0.1405092091007584</v>
      </c>
      <c r="E12" s="7" t="s">
        <v>57</v>
      </c>
      <c r="F12">
        <v>3</v>
      </c>
      <c r="G12">
        <v>2.5170000000000001E-2</v>
      </c>
    </row>
    <row r="13" spans="1:7" x14ac:dyDescent="0.25">
      <c r="A13" t="s">
        <v>9</v>
      </c>
      <c r="B13" s="14">
        <v>294.44666666666666</v>
      </c>
      <c r="C13" s="6">
        <v>66.713333333333324</v>
      </c>
      <c r="D13" s="6">
        <v>0.1023726977248104</v>
      </c>
      <c r="E13" s="7" t="s">
        <v>58</v>
      </c>
      <c r="F13">
        <v>6</v>
      </c>
      <c r="G13">
        <v>2.6599999999999999E-2</v>
      </c>
    </row>
    <row r="14" spans="1:7" x14ac:dyDescent="0.25">
      <c r="A14" t="s">
        <v>9</v>
      </c>
      <c r="B14" s="14">
        <v>302.66166666666663</v>
      </c>
      <c r="C14" s="6">
        <v>81.431666666666672</v>
      </c>
      <c r="D14" s="6">
        <v>0.14009209100758394</v>
      </c>
      <c r="E14" s="7" t="s">
        <v>59</v>
      </c>
      <c r="F14">
        <v>12</v>
      </c>
      <c r="G14">
        <v>3.3689999999999998E-2</v>
      </c>
    </row>
    <row r="15" spans="1:7" x14ac:dyDescent="0.25">
      <c r="A15" t="s">
        <v>9</v>
      </c>
      <c r="B15" s="14">
        <v>298.04499999999996</v>
      </c>
      <c r="C15" s="6">
        <v>70.161666666666676</v>
      </c>
      <c r="D15" s="6">
        <v>0.12382448537378114</v>
      </c>
      <c r="E15" s="7" t="s">
        <v>60</v>
      </c>
      <c r="F15">
        <v>18</v>
      </c>
      <c r="G15">
        <v>5.2080000000000001E-2</v>
      </c>
    </row>
    <row r="16" spans="1:7" x14ac:dyDescent="0.25">
      <c r="A16" t="s">
        <v>9</v>
      </c>
      <c r="B16" s="14">
        <v>302.66166666666663</v>
      </c>
      <c r="C16" s="6">
        <v>81.431666666666672</v>
      </c>
      <c r="D16" s="8">
        <v>0.14009209100758394</v>
      </c>
      <c r="E16" s="7" t="s">
        <v>61</v>
      </c>
      <c r="F16">
        <v>24</v>
      </c>
      <c r="G16">
        <v>5.6779999999999997E-2</v>
      </c>
    </row>
    <row r="17" spans="1:7" x14ac:dyDescent="0.25">
      <c r="A17" t="s">
        <v>10</v>
      </c>
      <c r="E17" s="7" t="s">
        <v>55</v>
      </c>
      <c r="F17">
        <v>0</v>
      </c>
      <c r="G17">
        <v>1.7700000000000001E-3</v>
      </c>
    </row>
    <row r="18" spans="1:7" x14ac:dyDescent="0.25">
      <c r="A18" t="s">
        <v>10</v>
      </c>
      <c r="B18" s="14">
        <v>302.16999999999996</v>
      </c>
      <c r="C18">
        <v>17.739999999999998</v>
      </c>
      <c r="D18">
        <v>0.17089924160346695</v>
      </c>
      <c r="E18" s="7" t="s">
        <v>56</v>
      </c>
      <c r="F18">
        <v>1</v>
      </c>
      <c r="G18">
        <v>3.7799999999999999E-3</v>
      </c>
    </row>
    <row r="19" spans="1:7" x14ac:dyDescent="0.25">
      <c r="A19" t="s">
        <v>10</v>
      </c>
      <c r="B19" s="14">
        <v>288.06</v>
      </c>
      <c r="C19" s="6">
        <v>25.6</v>
      </c>
      <c r="D19" s="8">
        <v>0.12442036836403035</v>
      </c>
      <c r="E19" s="7" t="s">
        <v>57</v>
      </c>
      <c r="F19">
        <v>3</v>
      </c>
      <c r="G19">
        <v>1.0699999999999999E-2</v>
      </c>
    </row>
    <row r="20" spans="1:7" x14ac:dyDescent="0.25">
      <c r="A20" t="s">
        <v>10</v>
      </c>
      <c r="B20" s="14">
        <v>274.55333333333328</v>
      </c>
      <c r="C20" s="6">
        <v>40.793333333333329</v>
      </c>
      <c r="D20" s="8">
        <v>0.10439869989165765</v>
      </c>
      <c r="E20" s="7" t="s">
        <v>58</v>
      </c>
      <c r="F20">
        <v>6</v>
      </c>
      <c r="G20">
        <v>1.5769999999999999E-2</v>
      </c>
    </row>
    <row r="21" spans="1:7" x14ac:dyDescent="0.25">
      <c r="A21" t="s">
        <v>10</v>
      </c>
      <c r="B21" s="14">
        <v>301.30999999999995</v>
      </c>
      <c r="C21" s="6">
        <v>18.749999999999996</v>
      </c>
      <c r="D21" s="8">
        <v>0.20677139761646807</v>
      </c>
      <c r="E21" s="7" t="s">
        <v>59</v>
      </c>
      <c r="F21">
        <v>12</v>
      </c>
      <c r="G21">
        <v>3.7760000000000002E-2</v>
      </c>
    </row>
    <row r="22" spans="1:7" x14ac:dyDescent="0.25">
      <c r="A22" t="s">
        <v>10</v>
      </c>
      <c r="B22" s="14">
        <v>283.6583333333333</v>
      </c>
      <c r="C22" s="6">
        <v>31.88666666666667</v>
      </c>
      <c r="D22" s="8">
        <v>0.12215601300108343</v>
      </c>
      <c r="E22" s="7" t="s">
        <v>60</v>
      </c>
      <c r="F22">
        <v>18</v>
      </c>
      <c r="G22">
        <v>5.6300000000000003E-2</v>
      </c>
    </row>
    <row r="23" spans="1:7" x14ac:dyDescent="0.25">
      <c r="A23" t="s">
        <v>10</v>
      </c>
      <c r="B23" s="14">
        <v>301.30999999999995</v>
      </c>
      <c r="C23" s="6">
        <v>18.749999999999996</v>
      </c>
      <c r="D23" s="8">
        <v>0.20677139761646807</v>
      </c>
      <c r="E23" s="7" t="s">
        <v>61</v>
      </c>
      <c r="F23">
        <v>24</v>
      </c>
      <c r="G23">
        <v>6.6519999999999996E-2</v>
      </c>
    </row>
    <row r="24" spans="1:7" x14ac:dyDescent="0.25">
      <c r="A24" t="s">
        <v>11</v>
      </c>
      <c r="C24" s="6"/>
      <c r="D24" s="6"/>
      <c r="E24" s="7" t="s">
        <v>55</v>
      </c>
      <c r="F24">
        <v>0</v>
      </c>
      <c r="G24">
        <v>1.7700000000000001E-3</v>
      </c>
    </row>
    <row r="25" spans="1:7" x14ac:dyDescent="0.25">
      <c r="A25" t="s">
        <v>11</v>
      </c>
      <c r="B25" s="14">
        <v>288.59999999999997</v>
      </c>
      <c r="C25" s="6">
        <v>62.69</v>
      </c>
      <c r="D25" s="6">
        <v>0.18806067172264357</v>
      </c>
      <c r="E25" s="7" t="s">
        <v>56</v>
      </c>
      <c r="F25">
        <v>1</v>
      </c>
      <c r="G25">
        <v>1.41E-3</v>
      </c>
    </row>
    <row r="26" spans="1:7" x14ac:dyDescent="0.25">
      <c r="A26" t="s">
        <v>11</v>
      </c>
      <c r="B26" s="14">
        <v>281.84499999999997</v>
      </c>
      <c r="C26" s="6">
        <v>40.935000000000002</v>
      </c>
      <c r="D26" s="6">
        <v>0.18359154929577465</v>
      </c>
      <c r="E26" s="7" t="s">
        <v>57</v>
      </c>
      <c r="F26">
        <v>3</v>
      </c>
      <c r="G26">
        <v>5.4599999999999996E-3</v>
      </c>
    </row>
    <row r="27" spans="1:7" x14ac:dyDescent="0.25">
      <c r="A27" t="s">
        <v>11</v>
      </c>
      <c r="B27" s="14">
        <v>275.24333333333328</v>
      </c>
      <c r="C27" s="6">
        <v>27.243333333333336</v>
      </c>
      <c r="D27" s="6">
        <v>0.16684723726977252</v>
      </c>
      <c r="E27" s="7" t="s">
        <v>58</v>
      </c>
      <c r="F27">
        <v>6</v>
      </c>
      <c r="G27">
        <v>1.1979999999999999E-2</v>
      </c>
    </row>
    <row r="28" spans="1:7" x14ac:dyDescent="0.25">
      <c r="A28" t="s">
        <v>11</v>
      </c>
      <c r="B28" s="14">
        <v>288.32333333333332</v>
      </c>
      <c r="C28" s="6">
        <v>42.263333333333328</v>
      </c>
      <c r="D28" s="6">
        <v>0.21946370530877574</v>
      </c>
      <c r="E28" s="7" t="s">
        <v>59</v>
      </c>
      <c r="F28">
        <v>12</v>
      </c>
      <c r="G28">
        <v>3.0839999999999999E-2</v>
      </c>
    </row>
    <row r="29" spans="1:7" x14ac:dyDescent="0.25">
      <c r="A29" t="s">
        <v>11</v>
      </c>
      <c r="B29" s="14">
        <v>279.66999999999996</v>
      </c>
      <c r="C29" s="6">
        <v>37.714999999999996</v>
      </c>
      <c r="D29" s="6">
        <v>0.17596424702058505</v>
      </c>
      <c r="E29" s="7" t="s">
        <v>60</v>
      </c>
      <c r="F29">
        <v>18</v>
      </c>
      <c r="G29">
        <v>3.6900000000000002E-2</v>
      </c>
    </row>
    <row r="30" spans="1:7" x14ac:dyDescent="0.25">
      <c r="A30" t="s">
        <v>11</v>
      </c>
      <c r="B30" s="14">
        <v>288.32333333333332</v>
      </c>
      <c r="C30" s="6">
        <v>42.263333333333328</v>
      </c>
      <c r="D30" s="6">
        <v>0.21946370530877574</v>
      </c>
      <c r="E30" s="7" t="s">
        <v>61</v>
      </c>
      <c r="F30">
        <v>24</v>
      </c>
      <c r="G30">
        <v>5.5500000000000001E-2</v>
      </c>
    </row>
    <row r="31" spans="1:7" x14ac:dyDescent="0.25">
      <c r="A31" t="s">
        <v>12</v>
      </c>
      <c r="C31" s="6"/>
      <c r="D31" s="6"/>
      <c r="E31" s="7" t="s">
        <v>55</v>
      </c>
      <c r="F31">
        <v>0</v>
      </c>
      <c r="G31">
        <v>1.7700000000000001E-3</v>
      </c>
    </row>
    <row r="32" spans="1:7" x14ac:dyDescent="0.25">
      <c r="A32" t="s">
        <v>12</v>
      </c>
      <c r="B32" s="14">
        <v>299.20999999999998</v>
      </c>
      <c r="C32" s="6">
        <v>71.17</v>
      </c>
      <c r="D32" s="6">
        <v>0.15624052004333694</v>
      </c>
      <c r="E32" s="7" t="s">
        <v>56</v>
      </c>
      <c r="F32">
        <v>1</v>
      </c>
      <c r="G32" s="5">
        <v>7.9440299999999995E-4</v>
      </c>
    </row>
    <row r="33" spans="1:7" x14ac:dyDescent="0.25">
      <c r="A33" t="s">
        <v>12</v>
      </c>
      <c r="B33" s="14">
        <v>289.98999999999995</v>
      </c>
      <c r="C33" s="6">
        <v>68.164999999999992</v>
      </c>
      <c r="D33" s="6">
        <v>0.11691224268689059</v>
      </c>
      <c r="E33" s="7" t="s">
        <v>57</v>
      </c>
      <c r="F33">
        <v>3</v>
      </c>
      <c r="G33">
        <v>6.9899999999999997E-3</v>
      </c>
    </row>
    <row r="34" spans="1:7" x14ac:dyDescent="0.25">
      <c r="A34" t="s">
        <v>12</v>
      </c>
      <c r="B34" s="14">
        <v>278.07</v>
      </c>
      <c r="C34" s="6">
        <v>67.566666666666663</v>
      </c>
      <c r="D34" s="6">
        <v>0.10845070422535209</v>
      </c>
      <c r="E34" s="7" t="s">
        <v>58</v>
      </c>
      <c r="F34">
        <v>6</v>
      </c>
      <c r="G34">
        <v>1.189E-2</v>
      </c>
    </row>
    <row r="35" spans="1:7" x14ac:dyDescent="0.25">
      <c r="A35" t="s">
        <v>12</v>
      </c>
      <c r="B35" s="14">
        <v>296.37</v>
      </c>
      <c r="C35" s="6">
        <v>68.653333333333322</v>
      </c>
      <c r="D35" s="6">
        <v>0.18317443120260024</v>
      </c>
      <c r="E35" s="7" t="s">
        <v>59</v>
      </c>
      <c r="F35">
        <v>12</v>
      </c>
      <c r="G35">
        <v>2.5780000000000001E-2</v>
      </c>
    </row>
    <row r="36" spans="1:7" x14ac:dyDescent="0.25">
      <c r="A36" t="s">
        <v>12</v>
      </c>
      <c r="B36" s="14">
        <v>285.56666666666666</v>
      </c>
      <c r="C36" s="6">
        <v>68.36666666666666</v>
      </c>
      <c r="D36" s="6">
        <v>0.11923618634886241</v>
      </c>
      <c r="E36" s="7" t="s">
        <v>60</v>
      </c>
      <c r="F36">
        <v>18</v>
      </c>
      <c r="G36">
        <v>3.8960000000000002E-2</v>
      </c>
    </row>
    <row r="37" spans="1:7" x14ac:dyDescent="0.25">
      <c r="A37" t="s">
        <v>12</v>
      </c>
      <c r="B37" s="14">
        <v>296.37</v>
      </c>
      <c r="C37" s="6">
        <v>68.653333333333322</v>
      </c>
      <c r="D37" s="6">
        <v>0.18317443120260024</v>
      </c>
      <c r="E37" s="7" t="s">
        <v>61</v>
      </c>
      <c r="F37">
        <v>24</v>
      </c>
      <c r="G37">
        <v>4.197E-2</v>
      </c>
    </row>
    <row r="38" spans="1:7" x14ac:dyDescent="0.25">
      <c r="A38" t="s">
        <v>13</v>
      </c>
      <c r="C38" s="6"/>
      <c r="D38" s="6"/>
      <c r="E38" s="7" t="s">
        <v>55</v>
      </c>
      <c r="F38">
        <v>0</v>
      </c>
      <c r="G38">
        <v>1.7700000000000001E-3</v>
      </c>
    </row>
    <row r="39" spans="1:7" x14ac:dyDescent="0.25">
      <c r="A39" t="s">
        <v>13</v>
      </c>
      <c r="B39" s="14">
        <v>289.96999999999997</v>
      </c>
      <c r="C39" s="6">
        <v>60.88</v>
      </c>
      <c r="D39" s="6">
        <v>0.1405092091007584</v>
      </c>
      <c r="E39" s="7" t="s">
        <v>56</v>
      </c>
      <c r="F39">
        <v>1</v>
      </c>
      <c r="G39" s="5">
        <v>3.0204299999999999E-4</v>
      </c>
    </row>
    <row r="40" spans="1:7" x14ac:dyDescent="0.25">
      <c r="A40" t="s">
        <v>13</v>
      </c>
      <c r="B40" s="14">
        <v>272.95</v>
      </c>
      <c r="C40" s="6">
        <v>68.985000000000014</v>
      </c>
      <c r="D40" s="6">
        <v>8.1516793066088847E-2</v>
      </c>
      <c r="E40" s="7" t="s">
        <v>57</v>
      </c>
      <c r="F40">
        <v>3</v>
      </c>
      <c r="G40">
        <v>3.5699999999999998E-3</v>
      </c>
    </row>
    <row r="41" spans="1:7" x14ac:dyDescent="0.25">
      <c r="A41" t="s">
        <v>13</v>
      </c>
      <c r="B41" s="14">
        <v>256.6033333333333</v>
      </c>
      <c r="C41" s="6">
        <v>78.48</v>
      </c>
      <c r="D41" s="6">
        <v>6.6023835319609966E-2</v>
      </c>
      <c r="E41" s="7" t="s">
        <v>58</v>
      </c>
      <c r="F41">
        <v>6</v>
      </c>
      <c r="G41">
        <v>3.64E-3</v>
      </c>
    </row>
    <row r="42" spans="1:7" x14ac:dyDescent="0.25">
      <c r="A42" t="s">
        <v>13</v>
      </c>
      <c r="B42" s="14">
        <v>289.125</v>
      </c>
      <c r="C42" s="6">
        <v>58.681666666666672</v>
      </c>
      <c r="D42" s="6">
        <v>0.19050379198266523</v>
      </c>
      <c r="E42" s="7" t="s">
        <v>59</v>
      </c>
      <c r="F42">
        <v>12</v>
      </c>
      <c r="G42">
        <v>1.8010000000000002E-2</v>
      </c>
    </row>
    <row r="43" spans="1:7" x14ac:dyDescent="0.25">
      <c r="A43" t="s">
        <v>13</v>
      </c>
      <c r="B43" s="14">
        <v>267.61333333333329</v>
      </c>
      <c r="C43" s="6">
        <v>72.381666666666675</v>
      </c>
      <c r="D43" s="6">
        <v>8.3602383531960991E-2</v>
      </c>
      <c r="E43" s="7" t="s">
        <v>60</v>
      </c>
      <c r="F43">
        <v>18</v>
      </c>
      <c r="G43">
        <v>2.605E-2</v>
      </c>
    </row>
    <row r="44" spans="1:7" x14ac:dyDescent="0.25">
      <c r="A44" t="s">
        <v>13</v>
      </c>
      <c r="B44" s="14">
        <v>289.125</v>
      </c>
      <c r="C44" s="6">
        <v>58.681666666666672</v>
      </c>
      <c r="D44" s="6">
        <v>0.19050379198266523</v>
      </c>
      <c r="E44" s="7" t="s">
        <v>61</v>
      </c>
      <c r="F44">
        <v>24</v>
      </c>
      <c r="G44">
        <v>3.5430000000000003E-2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V117"/>
  <sheetViews>
    <sheetView topLeftCell="E88" workbookViewId="0">
      <selection activeCell="V108" sqref="V108:V113"/>
    </sheetView>
  </sheetViews>
  <sheetFormatPr defaultRowHeight="13.8" x14ac:dyDescent="0.25"/>
  <cols>
    <col min="4" max="4" width="11.88671875" bestFit="1" customWidth="1"/>
    <col min="5" max="5" width="9" bestFit="1" customWidth="1"/>
    <col min="6" max="6" width="7.44140625" bestFit="1" customWidth="1"/>
    <col min="7" max="7" width="9.88671875" bestFit="1" customWidth="1"/>
    <col min="8" max="8" width="9.33203125" bestFit="1" customWidth="1"/>
    <col min="9" max="9" width="9" bestFit="1" customWidth="1"/>
    <col min="10" max="10" width="21" bestFit="1" customWidth="1"/>
    <col min="11" max="11" width="12.33203125" bestFit="1" customWidth="1"/>
    <col min="12" max="12" width="12.88671875" bestFit="1" customWidth="1"/>
    <col min="13" max="13" width="7.88671875" bestFit="1" customWidth="1"/>
    <col min="15" max="15" width="11.109375" bestFit="1" customWidth="1"/>
    <col min="19" max="19" width="17.88671875" bestFit="1" customWidth="1"/>
    <col min="21" max="21" width="12.6640625" bestFit="1" customWidth="1"/>
    <col min="22" max="22" width="13" bestFit="1" customWidth="1"/>
  </cols>
  <sheetData>
    <row r="4" spans="2:10" x14ac:dyDescent="0.25">
      <c r="B4" s="15" t="s">
        <v>27</v>
      </c>
      <c r="C4" s="15"/>
      <c r="D4" s="15"/>
      <c r="E4" s="15"/>
      <c r="F4" s="15"/>
      <c r="G4" s="15"/>
      <c r="H4" s="15"/>
      <c r="I4" s="15"/>
      <c r="J4" s="15"/>
    </row>
    <row r="5" spans="2:10" x14ac:dyDescent="0.25">
      <c r="B5" s="15" t="s">
        <v>30</v>
      </c>
      <c r="C5" s="15"/>
      <c r="D5" s="15"/>
      <c r="E5" s="15"/>
      <c r="F5" s="15"/>
      <c r="G5" s="15"/>
      <c r="H5" s="15"/>
      <c r="I5" s="15"/>
      <c r="J5" s="15"/>
    </row>
    <row r="6" spans="2:10" x14ac:dyDescent="0.25">
      <c r="B6" s="15" t="s">
        <v>31</v>
      </c>
      <c r="C6" s="15"/>
      <c r="D6" s="15"/>
      <c r="E6" s="15"/>
      <c r="F6" s="15"/>
      <c r="G6" s="15"/>
      <c r="H6" s="15"/>
      <c r="I6" s="15"/>
      <c r="J6" s="15"/>
    </row>
    <row r="7" spans="2:10" x14ac:dyDescent="0.25">
      <c r="B7" s="15" t="s">
        <v>48</v>
      </c>
      <c r="C7" s="15"/>
      <c r="D7" s="15"/>
      <c r="E7" s="15"/>
      <c r="F7" s="15"/>
      <c r="G7" s="15"/>
      <c r="H7" s="15"/>
      <c r="I7" s="15"/>
      <c r="J7" s="15"/>
    </row>
    <row r="8" spans="2:10" x14ac:dyDescent="0.25">
      <c r="B8" s="15" t="s">
        <v>32</v>
      </c>
      <c r="C8" s="15"/>
      <c r="D8" s="15"/>
      <c r="E8" s="15"/>
      <c r="F8" s="15"/>
      <c r="G8" s="15"/>
      <c r="H8" s="15"/>
      <c r="I8" s="15"/>
      <c r="J8" s="15"/>
    </row>
    <row r="9" spans="2:10" x14ac:dyDescent="0.25">
      <c r="B9" s="15" t="s">
        <v>41</v>
      </c>
      <c r="C9" s="15"/>
      <c r="D9" s="15"/>
      <c r="E9" s="15"/>
      <c r="F9" s="15"/>
      <c r="G9" s="15"/>
      <c r="H9" s="15"/>
      <c r="I9" s="15"/>
      <c r="J9" s="15"/>
    </row>
    <row r="10" spans="2:10" x14ac:dyDescent="0.25">
      <c r="B10" s="15" t="s">
        <v>28</v>
      </c>
      <c r="C10" s="15"/>
      <c r="D10" s="15"/>
      <c r="E10" s="15"/>
      <c r="F10" s="15"/>
      <c r="G10" s="15"/>
      <c r="H10" s="15"/>
      <c r="I10" s="15"/>
      <c r="J10" s="15"/>
    </row>
    <row r="11" spans="2:10" x14ac:dyDescent="0.25">
      <c r="B11" s="15" t="s">
        <v>29</v>
      </c>
      <c r="C11" s="15"/>
      <c r="D11" s="15"/>
      <c r="E11" s="15"/>
      <c r="F11" s="15"/>
      <c r="G11" s="15"/>
      <c r="H11" s="15"/>
      <c r="I11" s="15"/>
      <c r="J11" s="15"/>
    </row>
    <row r="12" spans="2:10" x14ac:dyDescent="0.25">
      <c r="B12" s="15" t="s">
        <v>33</v>
      </c>
      <c r="C12" s="15"/>
      <c r="D12" s="15"/>
      <c r="E12" s="15"/>
      <c r="F12" s="15"/>
      <c r="G12" s="15"/>
      <c r="H12" s="15"/>
      <c r="I12" s="15"/>
      <c r="J12" s="15"/>
    </row>
    <row r="13" spans="2:10" x14ac:dyDescent="0.25">
      <c r="B13" s="15" t="s">
        <v>44</v>
      </c>
      <c r="C13" s="15"/>
      <c r="D13" s="15"/>
      <c r="E13" s="15"/>
      <c r="F13" s="15"/>
      <c r="G13" s="15"/>
      <c r="H13" s="15"/>
      <c r="I13" s="15"/>
      <c r="J13" s="15"/>
    </row>
    <row r="18" spans="2:22" x14ac:dyDescent="0.25">
      <c r="C18" t="s">
        <v>15</v>
      </c>
      <c r="D18" s="6" t="s">
        <v>17</v>
      </c>
      <c r="E18" s="6" t="s">
        <v>18</v>
      </c>
      <c r="F18" s="6" t="s">
        <v>19</v>
      </c>
      <c r="G18" s="6" t="s">
        <v>20</v>
      </c>
      <c r="H18" s="6" t="s">
        <v>21</v>
      </c>
      <c r="I18" s="6" t="s">
        <v>22</v>
      </c>
      <c r="J18" s="6" t="s">
        <v>23</v>
      </c>
      <c r="K18" s="6" t="s">
        <v>24</v>
      </c>
      <c r="L18" s="6" t="s">
        <v>25</v>
      </c>
      <c r="M18" s="6" t="s">
        <v>26</v>
      </c>
    </row>
    <row r="19" spans="2:22" x14ac:dyDescent="0.25"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  <c r="K19" t="s">
        <v>62</v>
      </c>
      <c r="L19" t="s">
        <v>63</v>
      </c>
      <c r="M19" t="s">
        <v>64</v>
      </c>
    </row>
    <row r="20" spans="2:22" x14ac:dyDescent="0.25">
      <c r="D20" t="s">
        <v>42</v>
      </c>
      <c r="E20" t="s">
        <v>43</v>
      </c>
      <c r="F20" t="s">
        <v>45</v>
      </c>
      <c r="G20" t="s">
        <v>46</v>
      </c>
      <c r="H20" t="s">
        <v>46</v>
      </c>
      <c r="I20" t="s">
        <v>47</v>
      </c>
      <c r="J20" t="s">
        <v>49</v>
      </c>
      <c r="K20" t="s">
        <v>65</v>
      </c>
      <c r="L20" t="s">
        <v>65</v>
      </c>
      <c r="M20" t="s">
        <v>65</v>
      </c>
      <c r="S20" t="s">
        <v>78</v>
      </c>
      <c r="U20" t="s">
        <v>81</v>
      </c>
      <c r="V20" t="s">
        <v>82</v>
      </c>
    </row>
    <row r="21" spans="2:22" x14ac:dyDescent="0.25">
      <c r="B21" t="s">
        <v>14</v>
      </c>
      <c r="C21">
        <v>1</v>
      </c>
      <c r="D21" s="6">
        <v>0.78</v>
      </c>
      <c r="E21" s="6">
        <v>82.25</v>
      </c>
      <c r="F21" s="6">
        <v>101.46</v>
      </c>
      <c r="G21" s="6">
        <v>22.38</v>
      </c>
      <c r="H21" s="6">
        <v>18</v>
      </c>
      <c r="I21" s="6">
        <v>19.87</v>
      </c>
      <c r="J21" s="6">
        <v>3.12</v>
      </c>
      <c r="K21" s="6">
        <v>3.69</v>
      </c>
      <c r="L21" s="6">
        <v>5.74</v>
      </c>
      <c r="M21" s="6">
        <v>4.7699999999999996</v>
      </c>
      <c r="P21" t="s">
        <v>37</v>
      </c>
      <c r="R21" t="s">
        <v>39</v>
      </c>
      <c r="S21" t="s">
        <v>49</v>
      </c>
      <c r="T21" t="s">
        <v>1</v>
      </c>
      <c r="U21" t="s">
        <v>80</v>
      </c>
      <c r="V21" t="s">
        <v>84</v>
      </c>
    </row>
    <row r="22" spans="2:22" x14ac:dyDescent="0.25">
      <c r="C22">
        <v>2</v>
      </c>
      <c r="D22" s="6">
        <v>1.33</v>
      </c>
      <c r="E22" s="6">
        <v>84.14</v>
      </c>
      <c r="F22" s="6">
        <v>101.28</v>
      </c>
      <c r="G22" s="6">
        <v>23.7</v>
      </c>
      <c r="H22" s="6">
        <v>19.079999999999998</v>
      </c>
      <c r="I22" s="6">
        <v>21.02</v>
      </c>
      <c r="J22" s="6">
        <v>3.46</v>
      </c>
      <c r="K22" s="6">
        <v>3.38</v>
      </c>
      <c r="L22" s="6">
        <v>5.48</v>
      </c>
      <c r="M22" s="6">
        <v>4.49</v>
      </c>
      <c r="O22" t="s">
        <v>71</v>
      </c>
    </row>
    <row r="23" spans="2:22" x14ac:dyDescent="0.25">
      <c r="C23">
        <v>3</v>
      </c>
      <c r="D23" s="6">
        <v>1.51</v>
      </c>
      <c r="E23" s="6">
        <v>84.33</v>
      </c>
      <c r="F23" s="6">
        <v>101.04</v>
      </c>
      <c r="G23" s="6">
        <v>25.69</v>
      </c>
      <c r="H23" s="6">
        <v>20.92</v>
      </c>
      <c r="I23" s="6">
        <v>22.91</v>
      </c>
      <c r="J23" s="6">
        <v>4.21</v>
      </c>
      <c r="K23" s="6">
        <v>3.18</v>
      </c>
      <c r="L23" s="6">
        <v>5.31</v>
      </c>
      <c r="M23" s="6">
        <v>4.3</v>
      </c>
      <c r="O23" t="s">
        <v>72</v>
      </c>
      <c r="P23" s="11">
        <f>G29</f>
        <v>29.27</v>
      </c>
      <c r="Q23" s="11">
        <f t="shared" ref="Q23:S23" si="0">H29</f>
        <v>25.87</v>
      </c>
      <c r="R23" s="11">
        <f t="shared" si="0"/>
        <v>27.32</v>
      </c>
      <c r="S23" s="11">
        <f t="shared" si="0"/>
        <v>4.3899999999999997</v>
      </c>
      <c r="T23" s="11">
        <f>E29</f>
        <v>84.65</v>
      </c>
      <c r="U23" s="11">
        <f>S23*1000*3600/1000000</f>
        <v>15.804</v>
      </c>
      <c r="V23">
        <f>U23*0.55/55.38</f>
        <v>0.15695557963163598</v>
      </c>
    </row>
    <row r="24" spans="2:22" x14ac:dyDescent="0.25">
      <c r="C24">
        <v>4</v>
      </c>
      <c r="D24" s="6">
        <v>2.63</v>
      </c>
      <c r="E24" s="6">
        <v>84.3</v>
      </c>
      <c r="F24" s="6">
        <v>100.74</v>
      </c>
      <c r="G24" s="6">
        <v>28.29</v>
      </c>
      <c r="H24" s="6">
        <v>23.73</v>
      </c>
      <c r="I24" s="6">
        <v>25.6</v>
      </c>
      <c r="J24" s="6">
        <v>5.05</v>
      </c>
      <c r="K24" s="6">
        <v>3</v>
      </c>
      <c r="L24" s="6">
        <v>5.01</v>
      </c>
      <c r="M24" s="6">
        <v>4.0599999999999996</v>
      </c>
      <c r="O24" t="s">
        <v>73</v>
      </c>
      <c r="P24" s="11">
        <f>AVERAGE(G30:G31)</f>
        <v>26.674999999999997</v>
      </c>
      <c r="Q24" s="11">
        <f t="shared" ref="Q24:S24" si="1">AVERAGE(H30:H31)</f>
        <v>23.155000000000001</v>
      </c>
      <c r="R24" s="11">
        <f t="shared" si="1"/>
        <v>24.619999999999997</v>
      </c>
      <c r="S24" s="11">
        <f t="shared" si="1"/>
        <v>3.5199999999999996</v>
      </c>
      <c r="T24" s="11">
        <f>AVERAGE(E30:E31)</f>
        <v>82.894999999999996</v>
      </c>
      <c r="U24" s="11">
        <f t="shared" ref="U24:U28" si="2">S24*1000*3600/1000000</f>
        <v>12.671999999999999</v>
      </c>
      <c r="V24">
        <f t="shared" ref="V24:V28" si="3">U24*0.55/55.38</f>
        <v>0.12585048754062839</v>
      </c>
    </row>
    <row r="25" spans="2:22" x14ac:dyDescent="0.25">
      <c r="C25">
        <v>5</v>
      </c>
      <c r="D25" s="6">
        <v>5.52</v>
      </c>
      <c r="E25" s="6">
        <v>85.1</v>
      </c>
      <c r="F25" s="6">
        <v>100.43</v>
      </c>
      <c r="G25" s="6">
        <v>29.52</v>
      </c>
      <c r="H25" s="6">
        <v>25.72</v>
      </c>
      <c r="I25" s="6">
        <v>27.31</v>
      </c>
      <c r="J25" s="6">
        <v>5.27</v>
      </c>
      <c r="K25" s="6">
        <v>2.68</v>
      </c>
      <c r="L25" s="6">
        <v>4.58</v>
      </c>
      <c r="M25" s="6">
        <v>3.66</v>
      </c>
      <c r="O25" t="s">
        <v>74</v>
      </c>
      <c r="P25" s="11">
        <f>AVERAGE(G32,G21:G22)</f>
        <v>23.103333333333335</v>
      </c>
      <c r="Q25" s="11">
        <f t="shared" ref="Q25:S25" si="4">AVERAGE(H32,H21,H22)</f>
        <v>18.786666666666665</v>
      </c>
      <c r="R25" s="11">
        <f t="shared" si="4"/>
        <v>20.616666666666664</v>
      </c>
      <c r="S25" s="11">
        <f t="shared" si="4"/>
        <v>3.1466666666666669</v>
      </c>
      <c r="T25" s="11">
        <f>AVERAGE(E32,E21,E22)</f>
        <v>82.5</v>
      </c>
      <c r="U25" s="11">
        <f t="shared" si="2"/>
        <v>11.328000000000001</v>
      </c>
      <c r="V25">
        <f t="shared" si="3"/>
        <v>0.11250270855904661</v>
      </c>
    </row>
    <row r="26" spans="2:22" x14ac:dyDescent="0.25">
      <c r="C26">
        <v>6</v>
      </c>
      <c r="D26" s="6">
        <v>5.52</v>
      </c>
      <c r="E26" s="6">
        <v>86.69</v>
      </c>
      <c r="F26" s="6">
        <v>100.14</v>
      </c>
      <c r="G26" s="6">
        <v>29.88</v>
      </c>
      <c r="H26" s="6">
        <v>26.7</v>
      </c>
      <c r="I26" s="6">
        <v>28.04</v>
      </c>
      <c r="J26" s="6">
        <v>5.3</v>
      </c>
      <c r="K26" s="6">
        <v>2.91</v>
      </c>
      <c r="L26" s="6">
        <v>4.7699999999999996</v>
      </c>
      <c r="M26" s="6">
        <v>3.86</v>
      </c>
      <c r="O26" t="s">
        <v>75</v>
      </c>
      <c r="P26" s="11">
        <f>AVERAGE(G23:G28)</f>
        <v>28.871666666666666</v>
      </c>
      <c r="Q26" s="11">
        <f t="shared" ref="Q26:S26" si="5">AVERAGE(H23:H28)</f>
        <v>25.035</v>
      </c>
      <c r="R26" s="11">
        <f t="shared" si="5"/>
        <v>26.645</v>
      </c>
      <c r="S26" s="11">
        <f t="shared" si="5"/>
        <v>5.0599999999999996</v>
      </c>
      <c r="T26" s="11">
        <f>AVERAGE(E23:E28)</f>
        <v>85.399999999999991</v>
      </c>
      <c r="U26" s="11">
        <f t="shared" si="2"/>
        <v>18.216000000000001</v>
      </c>
      <c r="V26">
        <f t="shared" si="3"/>
        <v>0.18091007583965329</v>
      </c>
    </row>
    <row r="27" spans="2:22" x14ac:dyDescent="0.25">
      <c r="C27">
        <v>7</v>
      </c>
      <c r="D27" s="6">
        <v>5.62</v>
      </c>
      <c r="E27" s="6">
        <v>86.08</v>
      </c>
      <c r="F27" s="6">
        <v>100.13</v>
      </c>
      <c r="G27" s="6">
        <v>29.94</v>
      </c>
      <c r="H27" s="6">
        <v>26.62</v>
      </c>
      <c r="I27" s="6">
        <v>28.03</v>
      </c>
      <c r="J27" s="6">
        <v>5.5</v>
      </c>
      <c r="K27" s="6">
        <v>2.8</v>
      </c>
      <c r="L27" s="6">
        <v>4.7300000000000004</v>
      </c>
      <c r="M27" s="6">
        <v>3.78</v>
      </c>
      <c r="O27" t="s">
        <v>76</v>
      </c>
      <c r="P27" s="11">
        <f>AVERAGE(G29:G32,G21:G22)</f>
        <v>25.321666666666669</v>
      </c>
      <c r="Q27" s="11">
        <f t="shared" ref="Q27:S27" si="6">AVERAGE(H29:H32,H21:H22)</f>
        <v>21.423333333333336</v>
      </c>
      <c r="R27" s="11">
        <f t="shared" si="6"/>
        <v>23.068333333333339</v>
      </c>
      <c r="S27" s="11">
        <f t="shared" si="6"/>
        <v>3.4783333333333335</v>
      </c>
      <c r="T27" s="11">
        <f>AVERAGE(E29:E32,E21:E22)</f>
        <v>82.99</v>
      </c>
      <c r="U27" s="11">
        <f t="shared" si="2"/>
        <v>12.522</v>
      </c>
      <c r="V27">
        <f t="shared" si="3"/>
        <v>0.12436078006500544</v>
      </c>
    </row>
    <row r="28" spans="2:22" x14ac:dyDescent="0.25">
      <c r="C28">
        <v>8</v>
      </c>
      <c r="D28" s="6">
        <v>7.47</v>
      </c>
      <c r="E28" s="6">
        <v>85.9</v>
      </c>
      <c r="F28" s="6">
        <v>100.11</v>
      </c>
      <c r="G28" s="6">
        <v>29.91</v>
      </c>
      <c r="H28" s="6">
        <v>26.52</v>
      </c>
      <c r="I28" s="6">
        <v>27.98</v>
      </c>
      <c r="J28" s="6">
        <v>5.03</v>
      </c>
      <c r="K28" s="6">
        <v>2.2599999999999998</v>
      </c>
      <c r="L28" s="6">
        <v>4.43</v>
      </c>
      <c r="M28" s="6">
        <v>3.4</v>
      </c>
      <c r="O28" t="s">
        <v>77</v>
      </c>
      <c r="P28" s="11">
        <f>AVERAGE(G23:G28)</f>
        <v>28.871666666666666</v>
      </c>
      <c r="Q28" s="11">
        <f t="shared" ref="Q28:S28" si="7">AVERAGE(H23:H28)</f>
        <v>25.035</v>
      </c>
      <c r="R28" s="11">
        <f t="shared" si="7"/>
        <v>26.645</v>
      </c>
      <c r="S28" s="11">
        <f t="shared" si="7"/>
        <v>5.0599999999999996</v>
      </c>
      <c r="T28" s="11">
        <f>AVERAGE(E23:E28)</f>
        <v>85.399999999999991</v>
      </c>
      <c r="U28" s="11">
        <f t="shared" si="2"/>
        <v>18.216000000000001</v>
      </c>
      <c r="V28">
        <f t="shared" si="3"/>
        <v>0.18091007583965329</v>
      </c>
    </row>
    <row r="29" spans="2:22" x14ac:dyDescent="0.25">
      <c r="C29">
        <v>9</v>
      </c>
      <c r="D29" s="6">
        <v>8.65</v>
      </c>
      <c r="E29" s="6">
        <v>84.65</v>
      </c>
      <c r="F29" s="6">
        <v>100.43</v>
      </c>
      <c r="G29" s="6">
        <v>29.27</v>
      </c>
      <c r="H29" s="6">
        <v>25.87</v>
      </c>
      <c r="I29" s="6">
        <v>27.32</v>
      </c>
      <c r="J29" s="6">
        <v>4.3899999999999997</v>
      </c>
      <c r="K29" s="6">
        <v>2.5499999999999998</v>
      </c>
      <c r="L29" s="6">
        <v>4.71</v>
      </c>
      <c r="M29" s="6">
        <v>3.69</v>
      </c>
    </row>
    <row r="30" spans="2:22" x14ac:dyDescent="0.25">
      <c r="C30">
        <v>10</v>
      </c>
      <c r="D30" s="6">
        <v>8.42</v>
      </c>
      <c r="E30" s="6">
        <v>83.24</v>
      </c>
      <c r="F30" s="6">
        <v>100.9</v>
      </c>
      <c r="G30" s="6">
        <v>27.74</v>
      </c>
      <c r="H30" s="6">
        <v>24.34</v>
      </c>
      <c r="I30" s="6">
        <v>25.75</v>
      </c>
      <c r="J30" s="6">
        <v>3.78</v>
      </c>
      <c r="K30" s="6">
        <v>3.86</v>
      </c>
      <c r="L30" s="6">
        <v>5.8</v>
      </c>
      <c r="M30" s="6">
        <v>4.8600000000000003</v>
      </c>
    </row>
    <row r="31" spans="2:22" x14ac:dyDescent="0.25">
      <c r="C31">
        <v>11</v>
      </c>
      <c r="D31" s="6">
        <v>2.56</v>
      </c>
      <c r="E31" s="6">
        <v>82.55</v>
      </c>
      <c r="F31" s="6">
        <v>101.21</v>
      </c>
      <c r="G31" s="6">
        <v>25.61</v>
      </c>
      <c r="H31" s="6">
        <v>21.97</v>
      </c>
      <c r="I31" s="6">
        <v>23.49</v>
      </c>
      <c r="J31" s="6">
        <v>3.26</v>
      </c>
      <c r="K31" s="6">
        <v>4.3099999999999996</v>
      </c>
      <c r="L31" s="6">
        <v>6.24</v>
      </c>
      <c r="M31" s="6">
        <v>5.3</v>
      </c>
    </row>
    <row r="32" spans="2:22" x14ac:dyDescent="0.25">
      <c r="C32">
        <v>12</v>
      </c>
      <c r="D32" s="6">
        <v>1.7</v>
      </c>
      <c r="E32" s="6">
        <v>81.11</v>
      </c>
      <c r="F32" s="6">
        <v>101.47</v>
      </c>
      <c r="G32" s="6">
        <v>23.23</v>
      </c>
      <c r="H32" s="6">
        <v>19.28</v>
      </c>
      <c r="I32" s="6">
        <v>20.96</v>
      </c>
      <c r="J32" s="6">
        <v>2.86</v>
      </c>
      <c r="K32" s="6">
        <v>4.3099999999999996</v>
      </c>
      <c r="L32" s="6">
        <v>6.27</v>
      </c>
      <c r="M32" s="6">
        <v>5.33</v>
      </c>
    </row>
    <row r="33" spans="2:22" x14ac:dyDescent="0.25">
      <c r="D33" s="6"/>
      <c r="E33" s="6"/>
      <c r="F33" s="6"/>
      <c r="G33" s="6"/>
      <c r="H33" s="6"/>
      <c r="I33" s="6"/>
      <c r="J33" s="6"/>
    </row>
    <row r="35" spans="2:22" x14ac:dyDescent="0.25">
      <c r="C35" t="s">
        <v>15</v>
      </c>
      <c r="D35" s="6" t="s">
        <v>17</v>
      </c>
      <c r="E35" s="6" t="s">
        <v>18</v>
      </c>
      <c r="F35" s="6" t="s">
        <v>19</v>
      </c>
      <c r="G35" s="6" t="s">
        <v>20</v>
      </c>
      <c r="H35" s="6" t="s">
        <v>21</v>
      </c>
      <c r="I35" s="6" t="s">
        <v>22</v>
      </c>
      <c r="J35" s="6" t="s">
        <v>23</v>
      </c>
      <c r="K35" s="6" t="s">
        <v>24</v>
      </c>
      <c r="L35" s="6" t="s">
        <v>25</v>
      </c>
      <c r="M35" s="6" t="s">
        <v>26</v>
      </c>
    </row>
    <row r="36" spans="2:22" x14ac:dyDescent="0.25"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40</v>
      </c>
      <c r="K36" t="s">
        <v>62</v>
      </c>
      <c r="L36" t="s">
        <v>63</v>
      </c>
      <c r="M36" t="s">
        <v>64</v>
      </c>
    </row>
    <row r="37" spans="2:22" x14ac:dyDescent="0.25">
      <c r="D37" t="s">
        <v>42</v>
      </c>
      <c r="E37" t="s">
        <v>43</v>
      </c>
      <c r="F37" t="s">
        <v>45</v>
      </c>
      <c r="G37" t="s">
        <v>46</v>
      </c>
      <c r="H37" t="s">
        <v>46</v>
      </c>
      <c r="I37" t="s">
        <v>47</v>
      </c>
      <c r="J37" t="s">
        <v>49</v>
      </c>
      <c r="K37" t="s">
        <v>65</v>
      </c>
      <c r="L37" t="s">
        <v>65</v>
      </c>
      <c r="M37" t="s">
        <v>65</v>
      </c>
      <c r="U37" t="s">
        <v>81</v>
      </c>
      <c r="V37" t="s">
        <v>82</v>
      </c>
    </row>
    <row r="38" spans="2:22" x14ac:dyDescent="0.25">
      <c r="B38" t="s">
        <v>50</v>
      </c>
      <c r="C38">
        <v>1</v>
      </c>
      <c r="D38" s="6">
        <v>1.32</v>
      </c>
      <c r="E38" s="6">
        <v>66.61</v>
      </c>
      <c r="F38" s="6">
        <v>101.34</v>
      </c>
      <c r="G38" s="6">
        <v>20.07</v>
      </c>
      <c r="H38" s="6">
        <v>7.67</v>
      </c>
      <c r="I38" s="6">
        <v>13.16</v>
      </c>
      <c r="J38" s="6">
        <v>2.77</v>
      </c>
      <c r="K38" s="6">
        <v>2.2200000000000002</v>
      </c>
      <c r="L38" s="6">
        <v>5.47</v>
      </c>
      <c r="M38" s="6">
        <v>3.85</v>
      </c>
      <c r="P38" t="s">
        <v>37</v>
      </c>
      <c r="R38" t="s">
        <v>39</v>
      </c>
      <c r="S38" t="s">
        <v>78</v>
      </c>
      <c r="T38" t="s">
        <v>1</v>
      </c>
      <c r="U38" t="s">
        <v>80</v>
      </c>
    </row>
    <row r="39" spans="2:22" x14ac:dyDescent="0.25">
      <c r="C39">
        <v>2</v>
      </c>
      <c r="D39" s="6">
        <v>2.08</v>
      </c>
      <c r="E39" s="6">
        <v>70.37</v>
      </c>
      <c r="F39" s="6">
        <v>101.12</v>
      </c>
      <c r="G39" s="6">
        <v>22.24</v>
      </c>
      <c r="H39" s="6">
        <v>10.45</v>
      </c>
      <c r="I39" s="6">
        <v>15.77</v>
      </c>
      <c r="J39" s="6">
        <v>2.5499999999999998</v>
      </c>
      <c r="K39" s="6">
        <v>2.06</v>
      </c>
      <c r="L39" s="6">
        <v>5.63</v>
      </c>
      <c r="M39" s="6">
        <v>3.84</v>
      </c>
      <c r="O39" t="s">
        <v>71</v>
      </c>
    </row>
    <row r="40" spans="2:22" x14ac:dyDescent="0.25">
      <c r="C40">
        <v>3</v>
      </c>
      <c r="D40" s="6">
        <v>3.03</v>
      </c>
      <c r="E40" s="6">
        <v>72.709999999999994</v>
      </c>
      <c r="F40" s="6">
        <v>100.83</v>
      </c>
      <c r="G40" s="6">
        <v>25.44</v>
      </c>
      <c r="H40" s="6">
        <v>14.03</v>
      </c>
      <c r="I40" s="6">
        <v>19.2</v>
      </c>
      <c r="J40" s="6">
        <v>2.7</v>
      </c>
      <c r="K40" s="6">
        <v>1.95</v>
      </c>
      <c r="L40" s="6">
        <v>5.9</v>
      </c>
      <c r="M40" s="6">
        <v>3.9</v>
      </c>
      <c r="O40" t="s">
        <v>72</v>
      </c>
      <c r="P40" s="11">
        <f>G46</f>
        <v>30.53</v>
      </c>
      <c r="Q40" s="11">
        <f t="shared" ref="Q40" si="8">H46</f>
        <v>22.65</v>
      </c>
      <c r="R40" s="11">
        <f t="shared" ref="R40" si="9">I46</f>
        <v>26.3</v>
      </c>
      <c r="S40" s="11">
        <f t="shared" ref="S40" si="10">J46</f>
        <v>4.33</v>
      </c>
      <c r="T40" s="11">
        <f>E46</f>
        <v>81.510000000000005</v>
      </c>
      <c r="U40" s="11">
        <f>S40*1000*3600/1000000</f>
        <v>15.587999999999999</v>
      </c>
      <c r="V40">
        <f>U40*0.55/55.38</f>
        <v>0.15481040086673889</v>
      </c>
    </row>
    <row r="41" spans="2:22" x14ac:dyDescent="0.25">
      <c r="C41">
        <v>4</v>
      </c>
      <c r="D41" s="6">
        <v>5.86</v>
      </c>
      <c r="E41" s="6">
        <v>77.58</v>
      </c>
      <c r="F41" s="6">
        <v>100.47</v>
      </c>
      <c r="G41" s="6">
        <v>28.4</v>
      </c>
      <c r="H41" s="6">
        <v>18.600000000000001</v>
      </c>
      <c r="I41" s="6">
        <v>23.08</v>
      </c>
      <c r="J41" s="6">
        <v>3.23</v>
      </c>
      <c r="K41" s="6">
        <v>1.8</v>
      </c>
      <c r="L41" s="6">
        <v>5.58</v>
      </c>
      <c r="M41" s="6">
        <v>3.68</v>
      </c>
      <c r="O41" t="s">
        <v>73</v>
      </c>
      <c r="P41" s="11">
        <f>AVERAGE(G47:G48)</f>
        <v>27.475000000000001</v>
      </c>
      <c r="Q41" s="11">
        <f t="shared" ref="Q41" si="11">AVERAGE(H47:H48)</f>
        <v>15.969999999999999</v>
      </c>
      <c r="R41" s="11">
        <f t="shared" ref="R41" si="12">AVERAGE(I47:I48)</f>
        <v>21.135000000000002</v>
      </c>
      <c r="S41" s="11">
        <f t="shared" ref="S41" si="13">AVERAGE(J47:J48)</f>
        <v>3.93</v>
      </c>
      <c r="T41" s="11">
        <f>AVERAGE(E47:E48)</f>
        <v>69.66</v>
      </c>
      <c r="U41" s="11">
        <f t="shared" ref="U41:U45" si="14">S41*1000*3600/1000000</f>
        <v>14.148</v>
      </c>
      <c r="V41">
        <f t="shared" ref="V41:V45" si="15">U41*0.55/55.38</f>
        <v>0.1405092091007584</v>
      </c>
    </row>
    <row r="42" spans="2:22" x14ac:dyDescent="0.25">
      <c r="C42">
        <v>5</v>
      </c>
      <c r="D42" s="6">
        <v>8.41</v>
      </c>
      <c r="E42" s="6">
        <v>81.97</v>
      </c>
      <c r="F42" s="6">
        <v>100.11</v>
      </c>
      <c r="G42" s="6">
        <v>29.91</v>
      </c>
      <c r="H42" s="6">
        <v>21.9</v>
      </c>
      <c r="I42" s="6">
        <v>25.64</v>
      </c>
      <c r="J42" s="6">
        <v>3.92</v>
      </c>
      <c r="K42" s="6">
        <v>1.68</v>
      </c>
      <c r="L42" s="6">
        <v>4.8499999999999996</v>
      </c>
      <c r="M42" s="6">
        <v>3.24</v>
      </c>
      <c r="O42" t="s">
        <v>74</v>
      </c>
      <c r="P42" s="11">
        <f>AVERAGE(G49,G38:G39)</f>
        <v>21.296666666666667</v>
      </c>
      <c r="Q42" s="11">
        <f t="shared" ref="Q42" si="16">AVERAGE(H49,H38,H39)</f>
        <v>8.9366666666666656</v>
      </c>
      <c r="R42" s="11">
        <f t="shared" ref="R42" si="17">AVERAGE(I49,I38,I39)</f>
        <v>14.426666666666668</v>
      </c>
      <c r="S42" s="11">
        <f t="shared" ref="S42" si="18">AVERAGE(J49,J38,J39)</f>
        <v>2.8633333333333333</v>
      </c>
      <c r="T42" s="11">
        <f>AVERAGE(E49,E38,E39)</f>
        <v>66.713333333333324</v>
      </c>
      <c r="U42" s="11">
        <f t="shared" si="14"/>
        <v>10.308</v>
      </c>
      <c r="V42">
        <f t="shared" si="15"/>
        <v>0.1023726977248104</v>
      </c>
    </row>
    <row r="43" spans="2:22" x14ac:dyDescent="0.25">
      <c r="C43">
        <v>6</v>
      </c>
      <c r="D43" s="6">
        <v>10.130000000000001</v>
      </c>
      <c r="E43" s="6">
        <v>86.38</v>
      </c>
      <c r="F43" s="6">
        <v>99.77</v>
      </c>
      <c r="G43" s="6">
        <v>30.57</v>
      </c>
      <c r="H43" s="6">
        <v>24.32</v>
      </c>
      <c r="I43" s="6">
        <v>27.21</v>
      </c>
      <c r="J43" s="6">
        <v>4.32</v>
      </c>
      <c r="K43" s="6">
        <v>1.98</v>
      </c>
      <c r="L43" s="6">
        <v>4.8899999999999997</v>
      </c>
      <c r="M43" s="6">
        <v>3.41</v>
      </c>
      <c r="O43" t="s">
        <v>75</v>
      </c>
      <c r="P43" s="11">
        <f>AVERAGE(G40:G45)</f>
        <v>29.511666666666667</v>
      </c>
      <c r="Q43" s="11">
        <f t="shared" ref="Q43" si="19">AVERAGE(H40:H45)</f>
        <v>21.401666666666667</v>
      </c>
      <c r="R43" s="11">
        <f t="shared" ref="R43" si="20">AVERAGE(I40:I45)</f>
        <v>25.145</v>
      </c>
      <c r="S43" s="11">
        <f t="shared" ref="S43" si="21">AVERAGE(J40:J45)</f>
        <v>3.918333333333333</v>
      </c>
      <c r="T43" s="11">
        <f>AVERAGE(E40:E45)</f>
        <v>81.431666666666672</v>
      </c>
      <c r="U43" s="11">
        <f t="shared" si="14"/>
        <v>14.105999999999998</v>
      </c>
      <c r="V43">
        <f t="shared" si="15"/>
        <v>0.14009209100758394</v>
      </c>
    </row>
    <row r="44" spans="2:22" x14ac:dyDescent="0.25">
      <c r="C44">
        <v>7</v>
      </c>
      <c r="D44" s="6">
        <v>7.08</v>
      </c>
      <c r="E44" s="6">
        <v>85.86</v>
      </c>
      <c r="F44" s="6">
        <v>99.76</v>
      </c>
      <c r="G44" s="6">
        <v>31.24</v>
      </c>
      <c r="H44" s="6">
        <v>24.8</v>
      </c>
      <c r="I44" s="6">
        <v>27.82</v>
      </c>
      <c r="J44" s="6">
        <v>4.8</v>
      </c>
      <c r="K44" s="6">
        <v>1.88</v>
      </c>
      <c r="L44" s="6">
        <v>4.57</v>
      </c>
      <c r="M44" s="6">
        <v>3.21</v>
      </c>
      <c r="O44" t="s">
        <v>76</v>
      </c>
      <c r="P44" s="11">
        <f>AVERAGE(G46:G49,G38:G39)</f>
        <v>24.895</v>
      </c>
      <c r="Q44" s="11">
        <f t="shared" ref="Q44" si="22">AVERAGE(H46:H49,H38:H39)</f>
        <v>13.566666666666668</v>
      </c>
      <c r="R44" s="11">
        <f t="shared" ref="R44" si="23">AVERAGE(I46:I49,I38:I39)</f>
        <v>18.641666666666666</v>
      </c>
      <c r="S44" s="11">
        <f t="shared" ref="S44" si="24">AVERAGE(J46:J49,J38:J39)</f>
        <v>3.4633333333333334</v>
      </c>
      <c r="T44" s="11">
        <f>AVERAGE(E46:E49,E38:E39)</f>
        <v>70.161666666666676</v>
      </c>
      <c r="U44" s="11">
        <f t="shared" si="14"/>
        <v>12.468</v>
      </c>
      <c r="V44">
        <f t="shared" si="15"/>
        <v>0.12382448537378114</v>
      </c>
    </row>
    <row r="45" spans="2:22" x14ac:dyDescent="0.25">
      <c r="C45">
        <v>8</v>
      </c>
      <c r="D45" s="6">
        <v>7.01</v>
      </c>
      <c r="E45" s="6">
        <v>84.09</v>
      </c>
      <c r="F45" s="6">
        <v>99.74</v>
      </c>
      <c r="G45" s="6">
        <v>31.51</v>
      </c>
      <c r="H45" s="6">
        <v>24.76</v>
      </c>
      <c r="I45" s="6">
        <v>27.92</v>
      </c>
      <c r="J45" s="6">
        <v>4.54</v>
      </c>
      <c r="K45" s="6">
        <v>1.51</v>
      </c>
      <c r="L45" s="6">
        <v>4.04</v>
      </c>
      <c r="M45" s="6">
        <v>2.76</v>
      </c>
      <c r="O45" t="s">
        <v>77</v>
      </c>
      <c r="P45" s="11">
        <f>AVERAGE(G40:G45)</f>
        <v>29.511666666666667</v>
      </c>
      <c r="Q45" s="11">
        <f t="shared" ref="Q45" si="25">AVERAGE(H40:H45)</f>
        <v>21.401666666666667</v>
      </c>
      <c r="R45" s="11">
        <f t="shared" ref="R45" si="26">AVERAGE(I40:I45)</f>
        <v>25.145</v>
      </c>
      <c r="S45" s="11">
        <f t="shared" ref="S45" si="27">AVERAGE(J40:J45)</f>
        <v>3.918333333333333</v>
      </c>
      <c r="T45" s="11">
        <f>AVERAGE(E40:E45)</f>
        <v>81.431666666666672</v>
      </c>
      <c r="U45" s="11">
        <f t="shared" si="14"/>
        <v>14.105999999999998</v>
      </c>
      <c r="V45">
        <f t="shared" si="15"/>
        <v>0.14009209100758394</v>
      </c>
    </row>
    <row r="46" spans="2:22" x14ac:dyDescent="0.25">
      <c r="C46">
        <v>9</v>
      </c>
      <c r="D46" s="6">
        <v>5.04</v>
      </c>
      <c r="E46" s="6">
        <v>81.510000000000005</v>
      </c>
      <c r="F46" s="6">
        <v>100.15</v>
      </c>
      <c r="G46" s="6">
        <v>30.53</v>
      </c>
      <c r="H46" s="6">
        <v>22.65</v>
      </c>
      <c r="I46" s="6">
        <v>26.3</v>
      </c>
      <c r="J46" s="6">
        <v>4.33</v>
      </c>
      <c r="K46" s="6">
        <v>1.66</v>
      </c>
      <c r="L46" s="6">
        <v>4.4400000000000004</v>
      </c>
      <c r="M46" s="6">
        <v>3</v>
      </c>
    </row>
    <row r="47" spans="2:22" x14ac:dyDescent="0.25">
      <c r="C47">
        <v>10</v>
      </c>
      <c r="D47" s="6">
        <v>1.61</v>
      </c>
      <c r="E47" s="6">
        <v>72.56</v>
      </c>
      <c r="F47" s="6">
        <v>100.72</v>
      </c>
      <c r="G47" s="6">
        <v>29.06</v>
      </c>
      <c r="H47" s="6">
        <v>18.41</v>
      </c>
      <c r="I47" s="6">
        <v>23.26</v>
      </c>
      <c r="J47" s="6">
        <v>4.12</v>
      </c>
      <c r="K47" s="6">
        <v>2.0499999999999998</v>
      </c>
      <c r="L47" s="6">
        <v>4.91</v>
      </c>
      <c r="M47" s="6">
        <v>3.4</v>
      </c>
    </row>
    <row r="48" spans="2:22" x14ac:dyDescent="0.25">
      <c r="C48">
        <v>11</v>
      </c>
      <c r="D48" s="6">
        <v>1.3</v>
      </c>
      <c r="E48" s="6">
        <v>66.760000000000005</v>
      </c>
      <c r="F48" s="6">
        <v>101.07</v>
      </c>
      <c r="G48" s="6">
        <v>25.89</v>
      </c>
      <c r="H48" s="6">
        <v>13.53</v>
      </c>
      <c r="I48" s="6">
        <v>19.010000000000002</v>
      </c>
      <c r="J48" s="6">
        <v>3.74</v>
      </c>
      <c r="K48" s="6">
        <v>2.2799999999999998</v>
      </c>
      <c r="L48" s="6">
        <v>5.31</v>
      </c>
      <c r="M48" s="6">
        <v>3.74</v>
      </c>
    </row>
    <row r="49" spans="2:22" x14ac:dyDescent="0.25">
      <c r="C49">
        <v>12</v>
      </c>
      <c r="D49" s="6">
        <v>1.1100000000000001</v>
      </c>
      <c r="E49" s="6">
        <v>63.16</v>
      </c>
      <c r="F49" s="6">
        <v>101.36</v>
      </c>
      <c r="G49" s="6">
        <v>21.58</v>
      </c>
      <c r="H49" s="6">
        <v>8.69</v>
      </c>
      <c r="I49" s="6">
        <v>14.35</v>
      </c>
      <c r="J49" s="6">
        <v>3.27</v>
      </c>
      <c r="K49" s="6">
        <v>2.35</v>
      </c>
      <c r="L49" s="6">
        <v>5.44</v>
      </c>
      <c r="M49" s="6">
        <v>3.88</v>
      </c>
    </row>
    <row r="50" spans="2:22" x14ac:dyDescent="0.25">
      <c r="D50" s="6"/>
      <c r="E50" s="6"/>
      <c r="F50" s="6"/>
      <c r="G50" s="6"/>
      <c r="H50" s="6"/>
      <c r="I50" s="6"/>
      <c r="J50" s="6"/>
    </row>
    <row r="52" spans="2:22" x14ac:dyDescent="0.25">
      <c r="C52" t="s">
        <v>15</v>
      </c>
      <c r="D52" s="6" t="s">
        <v>17</v>
      </c>
      <c r="E52" s="6" t="s">
        <v>18</v>
      </c>
      <c r="F52" s="6" t="s">
        <v>19</v>
      </c>
      <c r="G52" s="6" t="s">
        <v>20</v>
      </c>
      <c r="H52" s="6" t="s">
        <v>21</v>
      </c>
      <c r="I52" s="6" t="s">
        <v>22</v>
      </c>
      <c r="J52" s="6" t="s">
        <v>23</v>
      </c>
      <c r="K52" s="6" t="s">
        <v>24</v>
      </c>
      <c r="L52" s="6" t="s">
        <v>25</v>
      </c>
      <c r="M52" s="6" t="s">
        <v>26</v>
      </c>
    </row>
    <row r="53" spans="2:22" x14ac:dyDescent="0.25">
      <c r="D53" t="s">
        <v>34</v>
      </c>
      <c r="E53" t="s">
        <v>35</v>
      </c>
      <c r="F53" t="s">
        <v>36</v>
      </c>
      <c r="G53" t="s">
        <v>37</v>
      </c>
      <c r="H53" t="s">
        <v>38</v>
      </c>
      <c r="I53" t="s">
        <v>39</v>
      </c>
      <c r="J53" t="s">
        <v>40</v>
      </c>
      <c r="K53" t="s">
        <v>62</v>
      </c>
      <c r="L53" t="s">
        <v>63</v>
      </c>
      <c r="M53" t="s">
        <v>64</v>
      </c>
    </row>
    <row r="54" spans="2:22" x14ac:dyDescent="0.25">
      <c r="D54" t="s">
        <v>42</v>
      </c>
      <c r="E54" t="s">
        <v>43</v>
      </c>
      <c r="F54" t="s">
        <v>45</v>
      </c>
      <c r="G54" t="s">
        <v>46</v>
      </c>
      <c r="H54" t="s">
        <v>46</v>
      </c>
      <c r="I54" t="s">
        <v>47</v>
      </c>
      <c r="J54" t="s">
        <v>49</v>
      </c>
      <c r="K54" t="s">
        <v>65</v>
      </c>
      <c r="L54" t="s">
        <v>65</v>
      </c>
      <c r="M54" t="s">
        <v>65</v>
      </c>
      <c r="U54" t="s">
        <v>85</v>
      </c>
      <c r="V54" t="s">
        <v>86</v>
      </c>
    </row>
    <row r="55" spans="2:22" x14ac:dyDescent="0.25">
      <c r="B55" t="s">
        <v>51</v>
      </c>
      <c r="C55">
        <v>1</v>
      </c>
      <c r="D55" s="6">
        <v>0.03</v>
      </c>
      <c r="E55" s="6">
        <v>45.14</v>
      </c>
      <c r="F55" s="6">
        <v>90.32</v>
      </c>
      <c r="G55" s="6">
        <v>-1.17</v>
      </c>
      <c r="H55" s="6">
        <v>-9.33</v>
      </c>
      <c r="I55" s="6">
        <v>-5.93</v>
      </c>
      <c r="J55" s="6">
        <v>2.77</v>
      </c>
      <c r="K55" s="6">
        <v>0.7</v>
      </c>
      <c r="L55" s="6">
        <v>3.62</v>
      </c>
      <c r="M55" s="6">
        <v>2.0499999999999998</v>
      </c>
      <c r="P55" t="s">
        <v>37</v>
      </c>
      <c r="R55" t="s">
        <v>39</v>
      </c>
      <c r="S55" t="s">
        <v>78</v>
      </c>
      <c r="T55" t="s">
        <v>1</v>
      </c>
      <c r="U55" t="s">
        <v>87</v>
      </c>
    </row>
    <row r="56" spans="2:22" x14ac:dyDescent="0.25">
      <c r="C56">
        <v>2</v>
      </c>
      <c r="D56" s="6">
        <v>0.01</v>
      </c>
      <c r="E56" s="6">
        <v>32.71</v>
      </c>
      <c r="F56" s="6">
        <v>89.94</v>
      </c>
      <c r="G56" s="6">
        <v>4.75</v>
      </c>
      <c r="H56" s="6">
        <v>-4.45</v>
      </c>
      <c r="I56" s="6">
        <v>-0.65</v>
      </c>
      <c r="J56" s="6">
        <v>3.67</v>
      </c>
      <c r="K56" s="6">
        <v>0.87</v>
      </c>
      <c r="L56" s="6">
        <v>4.3600000000000003</v>
      </c>
      <c r="M56" s="6">
        <v>2.5299999999999998</v>
      </c>
      <c r="O56" t="s">
        <v>71</v>
      </c>
    </row>
    <row r="57" spans="2:22" x14ac:dyDescent="0.25">
      <c r="C57">
        <v>3</v>
      </c>
      <c r="D57" s="6">
        <v>0.03</v>
      </c>
      <c r="E57" s="6">
        <v>22.5</v>
      </c>
      <c r="F57" s="6">
        <v>89.65</v>
      </c>
      <c r="G57" s="6">
        <v>13.78</v>
      </c>
      <c r="H57" s="6">
        <v>1.2</v>
      </c>
      <c r="I57" s="6">
        <v>6.77</v>
      </c>
      <c r="J57" s="6">
        <v>4.59</v>
      </c>
      <c r="K57" s="6">
        <v>1.28</v>
      </c>
      <c r="L57" s="6">
        <v>5.66</v>
      </c>
      <c r="M57" s="6">
        <v>3.39</v>
      </c>
      <c r="O57" t="s">
        <v>72</v>
      </c>
      <c r="P57">
        <f>G63</f>
        <v>29.02</v>
      </c>
      <c r="Q57">
        <f t="shared" ref="Q57" si="28">H63</f>
        <v>16.3</v>
      </c>
      <c r="R57">
        <f t="shared" ref="R57" si="29">I63</f>
        <v>22.27</v>
      </c>
      <c r="S57">
        <f t="shared" ref="S57" si="30">J63</f>
        <v>4.78</v>
      </c>
      <c r="T57">
        <f>E63</f>
        <v>17.739999999999998</v>
      </c>
      <c r="U57">
        <f>S57*1000*3600/1000000</f>
        <v>17.207999999999998</v>
      </c>
      <c r="V57">
        <f>U57*0.55/55.38</f>
        <v>0.17089924160346695</v>
      </c>
    </row>
    <row r="58" spans="2:22" x14ac:dyDescent="0.25">
      <c r="C58">
        <v>4</v>
      </c>
      <c r="D58" s="6">
        <v>0.04</v>
      </c>
      <c r="E58" s="6">
        <v>15.77</v>
      </c>
      <c r="F58" s="6">
        <v>89.4</v>
      </c>
      <c r="G58" s="6">
        <v>22.74</v>
      </c>
      <c r="H58" s="6">
        <v>8.9</v>
      </c>
      <c r="I58" s="6">
        <v>15.64</v>
      </c>
      <c r="J58" s="6">
        <v>5.58</v>
      </c>
      <c r="K58" s="6">
        <v>1.67</v>
      </c>
      <c r="L58" s="6">
        <v>6.66</v>
      </c>
      <c r="M58" s="6">
        <v>4.12</v>
      </c>
      <c r="O58" t="s">
        <v>73</v>
      </c>
      <c r="P58">
        <f>AVERAGE(G64:G65)</f>
        <v>14.91</v>
      </c>
      <c r="Q58">
        <f t="shared" ref="Q58" si="31">AVERAGE(H64:H65)</f>
        <v>4.0549999999999997</v>
      </c>
      <c r="R58">
        <f t="shared" ref="R58" si="32">AVERAGE(I64:I65)</f>
        <v>8.6449999999999996</v>
      </c>
      <c r="S58">
        <f t="shared" ref="S58" si="33">AVERAGE(J64:J65)</f>
        <v>3.4800000000000004</v>
      </c>
      <c r="T58">
        <f>AVERAGE(E64:E65)</f>
        <v>25.6</v>
      </c>
      <c r="U58">
        <f t="shared" ref="U58:U62" si="34">S58*1000*3600/1000000</f>
        <v>12.528000000000002</v>
      </c>
      <c r="V58">
        <f t="shared" ref="V58:V62" si="35">U58*0.55/55.38</f>
        <v>0.12442036836403035</v>
      </c>
    </row>
    <row r="59" spans="2:22" x14ac:dyDescent="0.25">
      <c r="C59">
        <v>5</v>
      </c>
      <c r="D59" s="6">
        <v>0.14000000000000001</v>
      </c>
      <c r="E59" s="6">
        <v>16.43</v>
      </c>
      <c r="F59" s="6">
        <v>89.15</v>
      </c>
      <c r="G59" s="6">
        <v>28.63</v>
      </c>
      <c r="H59" s="6">
        <v>15.33</v>
      </c>
      <c r="I59" s="6">
        <v>22.11</v>
      </c>
      <c r="J59" s="6">
        <v>6.35</v>
      </c>
      <c r="K59" s="6">
        <v>1.89</v>
      </c>
      <c r="L59" s="6">
        <v>7.16</v>
      </c>
      <c r="M59" s="6">
        <v>4.53</v>
      </c>
      <c r="O59" t="s">
        <v>74</v>
      </c>
      <c r="P59">
        <f>AVERAGE(G66,G55,G56)</f>
        <v>1.4033333333333333</v>
      </c>
      <c r="Q59">
        <f t="shared" ref="Q59" si="36">AVERAGE(H66,H55,H56)</f>
        <v>-6.876666666666666</v>
      </c>
      <c r="R59">
        <f t="shared" ref="R59" si="37">AVERAGE(I66,I55,I56)</f>
        <v>-3.4600000000000004</v>
      </c>
      <c r="S59">
        <f t="shared" ref="S59" si="38">AVERAGE(J66,J55,J56)</f>
        <v>2.92</v>
      </c>
      <c r="T59">
        <f>AVERAGE(E66,E55,E56)</f>
        <v>40.793333333333329</v>
      </c>
      <c r="U59">
        <f t="shared" si="34"/>
        <v>10.512</v>
      </c>
      <c r="V59">
        <f t="shared" si="35"/>
        <v>0.10439869989165765</v>
      </c>
    </row>
    <row r="60" spans="2:22" x14ac:dyDescent="0.25">
      <c r="C60">
        <v>6</v>
      </c>
      <c r="D60" s="6">
        <v>0.33</v>
      </c>
      <c r="E60" s="6">
        <v>18.809999999999999</v>
      </c>
      <c r="F60" s="6">
        <v>88.78</v>
      </c>
      <c r="G60" s="6">
        <v>33.340000000000003</v>
      </c>
      <c r="H60" s="6">
        <v>20.61</v>
      </c>
      <c r="I60" s="6">
        <v>27.24</v>
      </c>
      <c r="J60" s="6">
        <v>6.43</v>
      </c>
      <c r="K60" s="6">
        <v>1.71</v>
      </c>
      <c r="L60" s="6">
        <v>6.83</v>
      </c>
      <c r="M60" s="6">
        <v>4.25</v>
      </c>
      <c r="O60" t="s">
        <v>75</v>
      </c>
      <c r="P60">
        <f>AVERAGE(G57:G62)</f>
        <v>28.159999999999997</v>
      </c>
      <c r="Q60">
        <f t="shared" ref="Q60" si="39">AVERAGE(H57:H62)</f>
        <v>15.185</v>
      </c>
      <c r="R60">
        <f t="shared" ref="R60" si="40">AVERAGE(I57:I62)</f>
        <v>21.613333333333333</v>
      </c>
      <c r="S60">
        <f t="shared" ref="S60" si="41">AVERAGE(J57:J62)</f>
        <v>5.7833333333333341</v>
      </c>
      <c r="T60">
        <f>AVERAGE(E57:E62)</f>
        <v>18.749999999999996</v>
      </c>
      <c r="U60">
        <f t="shared" si="34"/>
        <v>20.820000000000004</v>
      </c>
      <c r="V60">
        <f t="shared" si="35"/>
        <v>0.20677139761646807</v>
      </c>
    </row>
    <row r="61" spans="2:22" x14ac:dyDescent="0.25">
      <c r="C61">
        <v>7</v>
      </c>
      <c r="D61" s="6">
        <v>0.34</v>
      </c>
      <c r="E61" s="6">
        <v>20.38</v>
      </c>
      <c r="F61" s="6">
        <v>88.64</v>
      </c>
      <c r="G61" s="6">
        <v>35.74</v>
      </c>
      <c r="H61" s="6">
        <v>23.23</v>
      </c>
      <c r="I61" s="6">
        <v>29.67</v>
      </c>
      <c r="J61" s="6">
        <v>6.09</v>
      </c>
      <c r="K61" s="6">
        <v>1.6</v>
      </c>
      <c r="L61" s="6">
        <v>6.46</v>
      </c>
      <c r="M61" s="6">
        <v>4.03</v>
      </c>
      <c r="O61" t="s">
        <v>76</v>
      </c>
      <c r="P61">
        <f>AVERAGE(G63:G66,G55:G56)</f>
        <v>10.508333333333333</v>
      </c>
      <c r="Q61">
        <f t="shared" ref="Q61" si="42">AVERAGE(H63:H66,H55:H56)</f>
        <v>0.63000000000000034</v>
      </c>
      <c r="R61">
        <f t="shared" ref="R61" si="43">AVERAGE(I63:I66,I55:I56)</f>
        <v>4.8633333333333342</v>
      </c>
      <c r="S61">
        <f t="shared" ref="S61" si="44">AVERAGE(J63:J66,J55:J56)</f>
        <v>3.4166666666666665</v>
      </c>
      <c r="T61">
        <f>AVERAGE(E63:E66,E55:E56)</f>
        <v>31.88666666666667</v>
      </c>
      <c r="U61">
        <f t="shared" si="34"/>
        <v>12.3</v>
      </c>
      <c r="V61">
        <f t="shared" si="35"/>
        <v>0.12215601300108343</v>
      </c>
    </row>
    <row r="62" spans="2:22" x14ac:dyDescent="0.25">
      <c r="C62">
        <v>8</v>
      </c>
      <c r="D62" s="6">
        <v>0.2</v>
      </c>
      <c r="E62" s="6">
        <v>18.61</v>
      </c>
      <c r="F62" s="6">
        <v>88.87</v>
      </c>
      <c r="G62" s="6">
        <v>34.729999999999997</v>
      </c>
      <c r="H62" s="6">
        <v>21.84</v>
      </c>
      <c r="I62" s="6">
        <v>28.25</v>
      </c>
      <c r="J62" s="6">
        <v>5.66</v>
      </c>
      <c r="K62" s="6">
        <v>1.83</v>
      </c>
      <c r="L62" s="6">
        <v>6.78</v>
      </c>
      <c r="M62" s="6">
        <v>4.28</v>
      </c>
      <c r="O62" t="s">
        <v>77</v>
      </c>
      <c r="P62">
        <f>AVERAGE(G57:G62)</f>
        <v>28.159999999999997</v>
      </c>
      <c r="Q62">
        <f t="shared" ref="Q62" si="45">AVERAGE(H57:H62)</f>
        <v>15.185</v>
      </c>
      <c r="R62">
        <f t="shared" ref="R62" si="46">AVERAGE(I57:I62)</f>
        <v>21.613333333333333</v>
      </c>
      <c r="S62">
        <f t="shared" ref="S62" si="47">AVERAGE(J57:J62)</f>
        <v>5.7833333333333341</v>
      </c>
      <c r="T62">
        <f>AVERAGE(E57:E62)</f>
        <v>18.749999999999996</v>
      </c>
      <c r="U62">
        <f t="shared" si="34"/>
        <v>20.820000000000004</v>
      </c>
      <c r="V62">
        <f t="shared" si="35"/>
        <v>0.20677139761646807</v>
      </c>
    </row>
    <row r="63" spans="2:22" x14ac:dyDescent="0.25">
      <c r="C63">
        <v>9</v>
      </c>
      <c r="D63" s="6">
        <v>0.05</v>
      </c>
      <c r="E63" s="6">
        <v>17.739999999999998</v>
      </c>
      <c r="F63" s="6">
        <v>89.39</v>
      </c>
      <c r="G63" s="6">
        <v>29.02</v>
      </c>
      <c r="H63" s="6">
        <v>16.3</v>
      </c>
      <c r="I63" s="6">
        <v>22.27</v>
      </c>
      <c r="J63" s="6">
        <v>4.78</v>
      </c>
      <c r="K63" s="6">
        <v>1.6</v>
      </c>
      <c r="L63" s="6">
        <v>6.26</v>
      </c>
      <c r="M63" s="6">
        <v>3.87</v>
      </c>
    </row>
    <row r="64" spans="2:22" x14ac:dyDescent="0.25">
      <c r="C64">
        <v>10</v>
      </c>
      <c r="D64" s="6">
        <v>0.02</v>
      </c>
      <c r="E64" s="6">
        <v>20.34</v>
      </c>
      <c r="F64" s="6">
        <v>89.97</v>
      </c>
      <c r="G64" s="6">
        <v>20.170000000000002</v>
      </c>
      <c r="H64" s="6">
        <v>8.18</v>
      </c>
      <c r="I64" s="6">
        <v>13.46</v>
      </c>
      <c r="J64" s="6">
        <v>4.03</v>
      </c>
      <c r="K64" s="6">
        <v>1.1499999999999999</v>
      </c>
      <c r="L64" s="6">
        <v>5.0199999999999996</v>
      </c>
      <c r="M64" s="6">
        <v>2.98</v>
      </c>
    </row>
    <row r="65" spans="2:22" x14ac:dyDescent="0.25">
      <c r="C65">
        <v>11</v>
      </c>
      <c r="D65" s="6">
        <v>0.01</v>
      </c>
      <c r="E65" s="6">
        <v>30.86</v>
      </c>
      <c r="F65" s="6">
        <v>90.28</v>
      </c>
      <c r="G65" s="6">
        <v>9.65</v>
      </c>
      <c r="H65" s="6">
        <v>-7.0000000000000007E-2</v>
      </c>
      <c r="I65" s="6">
        <v>3.83</v>
      </c>
      <c r="J65" s="6">
        <v>2.93</v>
      </c>
      <c r="K65" s="6">
        <v>0.75</v>
      </c>
      <c r="L65" s="6">
        <v>4.0599999999999996</v>
      </c>
      <c r="M65" s="6">
        <v>2.2999999999999998</v>
      </c>
    </row>
    <row r="66" spans="2:22" x14ac:dyDescent="0.25">
      <c r="C66">
        <v>12</v>
      </c>
      <c r="D66" s="6">
        <v>0.03</v>
      </c>
      <c r="E66" s="6">
        <v>44.53</v>
      </c>
      <c r="F66" s="6">
        <v>90.44</v>
      </c>
      <c r="G66" s="6">
        <v>0.63</v>
      </c>
      <c r="H66" s="6">
        <v>-6.85</v>
      </c>
      <c r="I66" s="6">
        <v>-3.8</v>
      </c>
      <c r="J66" s="6">
        <v>2.3199999999999998</v>
      </c>
      <c r="K66" s="6">
        <v>0.69</v>
      </c>
      <c r="L66" s="6">
        <v>3.63</v>
      </c>
      <c r="M66" s="6">
        <v>2.0499999999999998</v>
      </c>
    </row>
    <row r="69" spans="2:22" x14ac:dyDescent="0.25">
      <c r="C69" t="s">
        <v>15</v>
      </c>
      <c r="D69" s="6" t="s">
        <v>17</v>
      </c>
      <c r="E69" s="6" t="s">
        <v>18</v>
      </c>
      <c r="F69" s="6" t="s">
        <v>19</v>
      </c>
      <c r="G69" s="6" t="s">
        <v>20</v>
      </c>
      <c r="H69" s="6" t="s">
        <v>21</v>
      </c>
      <c r="I69" s="6" t="s">
        <v>22</v>
      </c>
      <c r="J69" s="6" t="s">
        <v>23</v>
      </c>
      <c r="K69" s="6" t="s">
        <v>24</v>
      </c>
      <c r="L69" s="6" t="s">
        <v>25</v>
      </c>
      <c r="M69" s="6" t="s">
        <v>26</v>
      </c>
    </row>
    <row r="70" spans="2:22" x14ac:dyDescent="0.25"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39</v>
      </c>
      <c r="J70" t="s">
        <v>40</v>
      </c>
      <c r="K70" t="s">
        <v>62</v>
      </c>
      <c r="L70" t="s">
        <v>63</v>
      </c>
      <c r="M70" t="s">
        <v>64</v>
      </c>
    </row>
    <row r="71" spans="2:22" x14ac:dyDescent="0.25">
      <c r="D71" t="s">
        <v>42</v>
      </c>
      <c r="E71" t="s">
        <v>43</v>
      </c>
      <c r="F71" t="s">
        <v>45</v>
      </c>
      <c r="G71" t="s">
        <v>46</v>
      </c>
      <c r="H71" t="s">
        <v>46</v>
      </c>
      <c r="I71" t="s">
        <v>47</v>
      </c>
      <c r="J71" t="s">
        <v>49</v>
      </c>
      <c r="K71" t="s">
        <v>65</v>
      </c>
      <c r="L71" t="s">
        <v>65</v>
      </c>
      <c r="M71" t="s">
        <v>65</v>
      </c>
      <c r="U71" t="s">
        <v>85</v>
      </c>
      <c r="V71" t="s">
        <v>86</v>
      </c>
    </row>
    <row r="72" spans="2:22" x14ac:dyDescent="0.25">
      <c r="B72" t="s">
        <v>52</v>
      </c>
      <c r="C72">
        <v>1</v>
      </c>
      <c r="D72" s="6">
        <v>0.03</v>
      </c>
      <c r="E72" s="6">
        <v>26.76</v>
      </c>
      <c r="F72" s="6">
        <v>59.09</v>
      </c>
      <c r="G72" s="6">
        <v>1.1299999999999999</v>
      </c>
      <c r="H72" s="6">
        <v>-12.91</v>
      </c>
      <c r="I72" s="6">
        <v>-6.52</v>
      </c>
      <c r="J72" s="6">
        <v>4.5</v>
      </c>
      <c r="K72" s="6">
        <v>1.27</v>
      </c>
      <c r="L72" s="6">
        <v>6.53</v>
      </c>
      <c r="M72" s="6">
        <v>3.25</v>
      </c>
      <c r="P72" t="s">
        <v>37</v>
      </c>
      <c r="R72" t="s">
        <v>39</v>
      </c>
      <c r="S72" t="s">
        <v>78</v>
      </c>
      <c r="T72" t="s">
        <v>1</v>
      </c>
      <c r="U72" t="s">
        <v>87</v>
      </c>
    </row>
    <row r="73" spans="2:22" x14ac:dyDescent="0.25">
      <c r="C73">
        <v>2</v>
      </c>
      <c r="D73" s="6">
        <v>0.05</v>
      </c>
      <c r="E73" s="6">
        <v>25.16</v>
      </c>
      <c r="F73" s="6">
        <v>59.06</v>
      </c>
      <c r="G73" s="6">
        <v>2.73</v>
      </c>
      <c r="H73" s="6">
        <v>-10.51</v>
      </c>
      <c r="I73" s="6">
        <v>-4.25</v>
      </c>
      <c r="J73" s="6">
        <v>5.15</v>
      </c>
      <c r="K73" s="6">
        <v>1.39</v>
      </c>
      <c r="L73" s="6">
        <v>6.67</v>
      </c>
      <c r="M73" s="6">
        <v>3.53</v>
      </c>
      <c r="O73" t="s">
        <v>71</v>
      </c>
    </row>
    <row r="74" spans="2:22" x14ac:dyDescent="0.25">
      <c r="C74">
        <v>3</v>
      </c>
      <c r="D74" s="6">
        <v>0.09</v>
      </c>
      <c r="E74" s="6">
        <v>23.4</v>
      </c>
      <c r="F74" s="6">
        <v>59.21</v>
      </c>
      <c r="G74" s="6">
        <v>6.94</v>
      </c>
      <c r="H74" s="6">
        <v>-5.93</v>
      </c>
      <c r="I74" s="6">
        <v>-0.25</v>
      </c>
      <c r="J74" s="6">
        <v>5.89</v>
      </c>
      <c r="K74" s="6">
        <v>1.32</v>
      </c>
      <c r="L74" s="6">
        <v>6.48</v>
      </c>
      <c r="M74" s="6">
        <v>3.53</v>
      </c>
      <c r="O74" t="s">
        <v>72</v>
      </c>
      <c r="P74">
        <f>G80</f>
        <v>15.45</v>
      </c>
      <c r="Q74">
        <f t="shared" ref="Q74" si="48">H80</f>
        <v>1.68</v>
      </c>
      <c r="R74">
        <f t="shared" ref="R74" si="49">I80</f>
        <v>8.2100000000000009</v>
      </c>
      <c r="S74">
        <f t="shared" ref="S74" si="50">J80</f>
        <v>5.26</v>
      </c>
      <c r="T74">
        <f>E80</f>
        <v>62.69</v>
      </c>
      <c r="U74">
        <f>S74*1000*3600/1000000</f>
        <v>18.936</v>
      </c>
      <c r="V74">
        <f>U74*0.55/55.38</f>
        <v>0.18806067172264357</v>
      </c>
    </row>
    <row r="75" spans="2:22" x14ac:dyDescent="0.25">
      <c r="C75">
        <v>4</v>
      </c>
      <c r="D75" s="6">
        <v>0.24</v>
      </c>
      <c r="E75" s="6">
        <v>26.32</v>
      </c>
      <c r="F75" s="6">
        <v>59.4</v>
      </c>
      <c r="G75" s="6">
        <v>11.42</v>
      </c>
      <c r="H75" s="6">
        <v>-3.56</v>
      </c>
      <c r="I75" s="6">
        <v>3.59</v>
      </c>
      <c r="J75" s="6">
        <v>6.33</v>
      </c>
      <c r="K75" s="6">
        <v>1.1299999999999999</v>
      </c>
      <c r="L75" s="6">
        <v>5.59</v>
      </c>
      <c r="M75" s="6">
        <v>3.07</v>
      </c>
      <c r="O75" t="s">
        <v>73</v>
      </c>
      <c r="P75">
        <f>AVERAGE(G81:G82)</f>
        <v>8.6950000000000003</v>
      </c>
      <c r="Q75">
        <f t="shared" ref="Q75" si="51">AVERAGE(H81:H82)</f>
        <v>-4.5549999999999997</v>
      </c>
      <c r="R75">
        <f t="shared" ref="R75" si="52">AVERAGE(I81:I82)</f>
        <v>1.2799999999999998</v>
      </c>
      <c r="S75">
        <f t="shared" ref="S75" si="53">AVERAGE(J81:J82)</f>
        <v>5.1349999999999998</v>
      </c>
      <c r="T75">
        <f>AVERAGE(E81:E82)</f>
        <v>40.935000000000002</v>
      </c>
      <c r="U75">
        <f t="shared" ref="U75:U79" si="54">S75*1000*3600/1000000</f>
        <v>18.486000000000001</v>
      </c>
      <c r="V75">
        <f t="shared" ref="V75:V79" si="55">U75*0.55/55.38</f>
        <v>0.18359154929577465</v>
      </c>
    </row>
    <row r="76" spans="2:22" x14ac:dyDescent="0.25">
      <c r="C76">
        <v>5</v>
      </c>
      <c r="D76" s="6">
        <v>0.9</v>
      </c>
      <c r="E76" s="6">
        <v>33.92</v>
      </c>
      <c r="F76" s="6">
        <v>59.47</v>
      </c>
      <c r="G76" s="6">
        <v>16.11</v>
      </c>
      <c r="H76" s="6">
        <v>0.22</v>
      </c>
      <c r="I76" s="6">
        <v>8.01</v>
      </c>
      <c r="J76" s="6">
        <v>6.66</v>
      </c>
      <c r="K76" s="6">
        <v>1.08</v>
      </c>
      <c r="L76" s="6">
        <v>4.78</v>
      </c>
      <c r="M76" s="6">
        <v>2.76</v>
      </c>
      <c r="O76" t="s">
        <v>74</v>
      </c>
      <c r="P76">
        <f>AVERAGE(G83,G72,G73)</f>
        <v>2.0933333333333333</v>
      </c>
      <c r="Q76">
        <f t="shared" ref="Q76" si="56">AVERAGE(H83,H72,H73)</f>
        <v>-11.533333333333333</v>
      </c>
      <c r="R76">
        <f t="shared" ref="R76" si="57">AVERAGE(I83,I72,I73)</f>
        <v>-5.2466666666666661</v>
      </c>
      <c r="S76">
        <f t="shared" ref="S76" si="58">AVERAGE(J83,J72,J73)</f>
        <v>4.666666666666667</v>
      </c>
      <c r="T76">
        <f>AVERAGE(E83,E72,E73)</f>
        <v>27.243333333333336</v>
      </c>
      <c r="U76">
        <f t="shared" si="54"/>
        <v>16.8</v>
      </c>
      <c r="V76">
        <f t="shared" si="55"/>
        <v>0.16684723726977252</v>
      </c>
    </row>
    <row r="77" spans="2:22" x14ac:dyDescent="0.25">
      <c r="C77">
        <v>6</v>
      </c>
      <c r="D77" s="6">
        <v>2.33</v>
      </c>
      <c r="E77" s="6">
        <v>46.8</v>
      </c>
      <c r="F77" s="6">
        <v>59.49</v>
      </c>
      <c r="G77" s="6">
        <v>19.82</v>
      </c>
      <c r="H77" s="6">
        <v>3.76</v>
      </c>
      <c r="I77" s="6">
        <v>11.55</v>
      </c>
      <c r="J77" s="6">
        <v>6.54</v>
      </c>
      <c r="K77" s="6">
        <v>1.1000000000000001</v>
      </c>
      <c r="L77" s="6">
        <v>4.3099999999999996</v>
      </c>
      <c r="M77" s="6">
        <v>2.58</v>
      </c>
      <c r="O77" t="s">
        <v>75</v>
      </c>
      <c r="P77">
        <f>AVERAGE(G74:G79)</f>
        <v>15.173333333333334</v>
      </c>
      <c r="Q77">
        <f t="shared" ref="Q77" si="59">AVERAGE(H74:H79)</f>
        <v>0.57666666666666666</v>
      </c>
      <c r="R77">
        <f t="shared" ref="R77" si="60">AVERAGE(I74:I79)</f>
        <v>7.5216666666666656</v>
      </c>
      <c r="S77">
        <f t="shared" ref="S77" si="61">AVERAGE(J74:J79)</f>
        <v>6.1383333333333328</v>
      </c>
      <c r="T77">
        <f>AVERAGE(E74:E79)</f>
        <v>42.263333333333328</v>
      </c>
      <c r="U77">
        <f t="shared" si="54"/>
        <v>22.097999999999999</v>
      </c>
      <c r="V77">
        <f t="shared" si="55"/>
        <v>0.21946370530877574</v>
      </c>
    </row>
    <row r="78" spans="2:22" x14ac:dyDescent="0.25">
      <c r="C78">
        <v>7</v>
      </c>
      <c r="D78" s="6">
        <v>3.93</v>
      </c>
      <c r="E78" s="6">
        <v>58.94</v>
      </c>
      <c r="F78" s="6">
        <v>59.59</v>
      </c>
      <c r="G78" s="6">
        <v>19.16</v>
      </c>
      <c r="H78" s="6">
        <v>4.92</v>
      </c>
      <c r="I78" s="6">
        <v>11.72</v>
      </c>
      <c r="J78" s="6">
        <v>5.95</v>
      </c>
      <c r="K78" s="6">
        <v>1</v>
      </c>
      <c r="L78" s="6">
        <v>3.39</v>
      </c>
      <c r="M78" s="6">
        <v>2.11</v>
      </c>
      <c r="O78" t="s">
        <v>76</v>
      </c>
      <c r="P78">
        <f>AVERAGE(G80:G83,G72:G73)</f>
        <v>6.52</v>
      </c>
      <c r="Q78">
        <f t="shared" ref="Q78" si="62">AVERAGE(H80:H83,H72:H73)</f>
        <v>-7.0049999999999999</v>
      </c>
      <c r="R78">
        <f t="shared" ref="R78" si="63">AVERAGE(I80:I83,I72:I73)</f>
        <v>-0.82833333333333303</v>
      </c>
      <c r="S78">
        <f t="shared" ref="S78" si="64">AVERAGE(J80:J83,J72:J73)</f>
        <v>4.9216666666666669</v>
      </c>
      <c r="T78">
        <f>AVERAGE(E80:E83,E72:E73)</f>
        <v>37.714999999999996</v>
      </c>
      <c r="U78">
        <f t="shared" si="54"/>
        <v>17.718</v>
      </c>
      <c r="V78">
        <f t="shared" si="55"/>
        <v>0.17596424702058505</v>
      </c>
    </row>
    <row r="79" spans="2:22" x14ac:dyDescent="0.25">
      <c r="C79">
        <v>8</v>
      </c>
      <c r="D79" s="6">
        <v>3.72</v>
      </c>
      <c r="E79" s="6">
        <v>64.2</v>
      </c>
      <c r="F79" s="6">
        <v>59.7</v>
      </c>
      <c r="G79" s="6">
        <v>17.59</v>
      </c>
      <c r="H79" s="6">
        <v>4.05</v>
      </c>
      <c r="I79" s="6">
        <v>10.51</v>
      </c>
      <c r="J79" s="6">
        <v>5.46</v>
      </c>
      <c r="K79" s="6">
        <v>0.92</v>
      </c>
      <c r="L79" s="6">
        <v>2.95</v>
      </c>
      <c r="M79" s="6">
        <v>1.91</v>
      </c>
      <c r="O79" t="s">
        <v>77</v>
      </c>
      <c r="P79">
        <f>AVERAGE(G74:G79)</f>
        <v>15.173333333333334</v>
      </c>
      <c r="Q79">
        <f t="shared" ref="Q79" si="65">AVERAGE(H74:H79)</f>
        <v>0.57666666666666666</v>
      </c>
      <c r="R79">
        <f t="shared" ref="R79" si="66">AVERAGE(I74:I79)</f>
        <v>7.5216666666666656</v>
      </c>
      <c r="S79">
        <f t="shared" ref="S79" si="67">AVERAGE(J74:J79)</f>
        <v>6.1383333333333328</v>
      </c>
      <c r="T79">
        <f>AVERAGE(E74:E79)</f>
        <v>42.263333333333328</v>
      </c>
      <c r="U79">
        <f t="shared" si="54"/>
        <v>22.097999999999999</v>
      </c>
      <c r="V79">
        <f t="shared" si="55"/>
        <v>0.21946370530877574</v>
      </c>
    </row>
    <row r="80" spans="2:22" x14ac:dyDescent="0.25">
      <c r="C80">
        <v>9</v>
      </c>
      <c r="D80" s="6">
        <v>1.98</v>
      </c>
      <c r="E80" s="6">
        <v>62.69</v>
      </c>
      <c r="F80" s="6">
        <v>59.76</v>
      </c>
      <c r="G80" s="6">
        <v>15.45</v>
      </c>
      <c r="H80" s="6">
        <v>1.68</v>
      </c>
      <c r="I80" s="6">
        <v>8.2100000000000009</v>
      </c>
      <c r="J80" s="6">
        <v>5.26</v>
      </c>
      <c r="K80" s="6">
        <v>0.89</v>
      </c>
      <c r="L80" s="6">
        <v>3.09</v>
      </c>
      <c r="M80" s="6">
        <v>1.94</v>
      </c>
    </row>
    <row r="81" spans="2:22" x14ac:dyDescent="0.25">
      <c r="C81">
        <v>10</v>
      </c>
      <c r="D81" s="6">
        <v>0.27</v>
      </c>
      <c r="E81" s="6">
        <v>47.1</v>
      </c>
      <c r="F81" s="6">
        <v>59.69</v>
      </c>
      <c r="G81" s="6">
        <v>11.52</v>
      </c>
      <c r="H81" s="6">
        <v>-2.72</v>
      </c>
      <c r="I81" s="6">
        <v>3.65</v>
      </c>
      <c r="J81" s="6">
        <v>5.42</v>
      </c>
      <c r="K81" s="6">
        <v>0.96</v>
      </c>
      <c r="L81" s="6">
        <v>4.1900000000000004</v>
      </c>
      <c r="M81" s="6">
        <v>2.34</v>
      </c>
    </row>
    <row r="82" spans="2:22" x14ac:dyDescent="0.25">
      <c r="C82">
        <v>11</v>
      </c>
      <c r="D82" s="6">
        <v>0.04</v>
      </c>
      <c r="E82" s="6">
        <v>34.770000000000003</v>
      </c>
      <c r="F82" s="6">
        <v>59.55</v>
      </c>
      <c r="G82" s="6">
        <v>5.87</v>
      </c>
      <c r="H82" s="6">
        <v>-6.39</v>
      </c>
      <c r="I82" s="6">
        <v>-1.0900000000000001</v>
      </c>
      <c r="J82" s="6">
        <v>4.8499999999999996</v>
      </c>
      <c r="K82" s="6">
        <v>0.91</v>
      </c>
      <c r="L82" s="6">
        <v>4.76</v>
      </c>
      <c r="M82" s="6">
        <v>2.4300000000000002</v>
      </c>
    </row>
    <row r="83" spans="2:22" x14ac:dyDescent="0.25">
      <c r="C83">
        <v>12</v>
      </c>
      <c r="D83" s="6">
        <v>0.02</v>
      </c>
      <c r="E83" s="6">
        <v>29.81</v>
      </c>
      <c r="F83" s="6">
        <v>59.37</v>
      </c>
      <c r="G83" s="6">
        <v>2.42</v>
      </c>
      <c r="H83" s="6">
        <v>-11.18</v>
      </c>
      <c r="I83" s="6">
        <v>-4.97</v>
      </c>
      <c r="J83" s="6">
        <v>4.3499999999999996</v>
      </c>
      <c r="K83" s="6">
        <v>0.97</v>
      </c>
      <c r="L83" s="6">
        <v>5.42</v>
      </c>
      <c r="M83" s="6">
        <v>2.63</v>
      </c>
    </row>
    <row r="86" spans="2:22" x14ac:dyDescent="0.25">
      <c r="C86" t="s">
        <v>15</v>
      </c>
      <c r="D86" s="6" t="s">
        <v>17</v>
      </c>
      <c r="E86" s="6" t="s">
        <v>18</v>
      </c>
      <c r="F86" s="6" t="s">
        <v>19</v>
      </c>
      <c r="G86" s="6" t="s">
        <v>20</v>
      </c>
      <c r="H86" s="6" t="s">
        <v>21</v>
      </c>
      <c r="I86" s="6" t="s">
        <v>22</v>
      </c>
      <c r="J86" s="6" t="s">
        <v>23</v>
      </c>
      <c r="K86" s="6" t="s">
        <v>24</v>
      </c>
      <c r="L86" s="6" t="s">
        <v>25</v>
      </c>
      <c r="M86" s="6" t="s">
        <v>26</v>
      </c>
    </row>
    <row r="87" spans="2:22" x14ac:dyDescent="0.25">
      <c r="D87" t="s">
        <v>34</v>
      </c>
      <c r="E87" t="s">
        <v>35</v>
      </c>
      <c r="F87" t="s">
        <v>36</v>
      </c>
      <c r="G87" t="s">
        <v>37</v>
      </c>
      <c r="H87" t="s">
        <v>38</v>
      </c>
      <c r="I87" t="s">
        <v>39</v>
      </c>
      <c r="J87" t="s">
        <v>40</v>
      </c>
      <c r="K87" t="s">
        <v>62</v>
      </c>
      <c r="L87" t="s">
        <v>63</v>
      </c>
      <c r="M87" t="s">
        <v>64</v>
      </c>
    </row>
    <row r="88" spans="2:22" x14ac:dyDescent="0.25">
      <c r="D88" t="s">
        <v>42</v>
      </c>
      <c r="E88" t="s">
        <v>43</v>
      </c>
      <c r="F88" t="s">
        <v>45</v>
      </c>
      <c r="G88" t="s">
        <v>46</v>
      </c>
      <c r="H88" t="s">
        <v>46</v>
      </c>
      <c r="I88" t="s">
        <v>47</v>
      </c>
      <c r="J88" t="s">
        <v>49</v>
      </c>
      <c r="K88" t="s">
        <v>65</v>
      </c>
      <c r="L88" t="s">
        <v>65</v>
      </c>
      <c r="M88" t="s">
        <v>65</v>
      </c>
      <c r="U88" t="s">
        <v>85</v>
      </c>
      <c r="V88" t="s">
        <v>86</v>
      </c>
    </row>
    <row r="89" spans="2:22" x14ac:dyDescent="0.25">
      <c r="B89" t="s">
        <v>53</v>
      </c>
      <c r="C89">
        <v>1</v>
      </c>
      <c r="D89" s="6">
        <v>0.28999999999999998</v>
      </c>
      <c r="E89" s="6">
        <v>67.48</v>
      </c>
      <c r="F89" s="6">
        <v>102.41</v>
      </c>
      <c r="G89" s="6">
        <v>3.26</v>
      </c>
      <c r="H89" s="6">
        <v>-4.03</v>
      </c>
      <c r="I89" s="6">
        <v>-0.78</v>
      </c>
      <c r="J89" s="6">
        <v>2.85</v>
      </c>
      <c r="K89" s="6">
        <v>2.57</v>
      </c>
      <c r="L89" s="6">
        <v>6.36</v>
      </c>
      <c r="M89" s="6">
        <v>4.51</v>
      </c>
      <c r="P89" t="s">
        <v>37</v>
      </c>
      <c r="R89" t="s">
        <v>39</v>
      </c>
      <c r="S89" t="s">
        <v>78</v>
      </c>
      <c r="T89" t="s">
        <v>1</v>
      </c>
      <c r="U89" t="s">
        <v>87</v>
      </c>
    </row>
    <row r="90" spans="2:22" x14ac:dyDescent="0.25">
      <c r="C90">
        <v>2</v>
      </c>
      <c r="D90" s="6">
        <v>0.48</v>
      </c>
      <c r="E90" s="6">
        <v>65.33</v>
      </c>
      <c r="F90" s="6">
        <v>102.19</v>
      </c>
      <c r="G90" s="6">
        <v>5.74</v>
      </c>
      <c r="H90" s="6">
        <v>-2.61</v>
      </c>
      <c r="I90" s="6">
        <v>1.03</v>
      </c>
      <c r="J90" s="6">
        <v>3.74</v>
      </c>
      <c r="K90" s="6">
        <v>2.31</v>
      </c>
      <c r="L90" s="6">
        <v>6.42</v>
      </c>
      <c r="M90" s="6">
        <v>4.4400000000000004</v>
      </c>
      <c r="O90" t="s">
        <v>71</v>
      </c>
    </row>
    <row r="91" spans="2:22" x14ac:dyDescent="0.25">
      <c r="C91">
        <v>3</v>
      </c>
      <c r="D91" s="6">
        <v>0.62</v>
      </c>
      <c r="E91" s="6">
        <v>63.19</v>
      </c>
      <c r="F91" s="6">
        <v>101.75</v>
      </c>
      <c r="G91" s="6">
        <v>10.87</v>
      </c>
      <c r="H91" s="6">
        <v>0.66</v>
      </c>
      <c r="I91" s="6">
        <v>5.24</v>
      </c>
      <c r="J91" s="6">
        <v>4.6100000000000003</v>
      </c>
      <c r="K91" s="6">
        <v>2.2599999999999998</v>
      </c>
      <c r="L91" s="6">
        <v>6.84</v>
      </c>
      <c r="M91" s="6">
        <v>4.66</v>
      </c>
      <c r="O91" t="s">
        <v>72</v>
      </c>
      <c r="P91">
        <f>G97</f>
        <v>26.06</v>
      </c>
      <c r="Q91">
        <f t="shared" ref="Q91" si="68">H97</f>
        <v>17.64</v>
      </c>
      <c r="R91">
        <f t="shared" ref="R91" si="69">I97</f>
        <v>21.55</v>
      </c>
      <c r="S91">
        <f t="shared" ref="S91" si="70">J97</f>
        <v>4.37</v>
      </c>
      <c r="T91">
        <f>E97</f>
        <v>71.17</v>
      </c>
      <c r="U91">
        <f>S91*1000*3600/1000000</f>
        <v>15.731999999999999</v>
      </c>
      <c r="V91">
        <f>U91*0.55/55.38</f>
        <v>0.15624052004333694</v>
      </c>
    </row>
    <row r="92" spans="2:22" x14ac:dyDescent="0.25">
      <c r="C92">
        <v>4</v>
      </c>
      <c r="D92" s="6">
        <v>1</v>
      </c>
      <c r="E92" s="6">
        <v>61.14</v>
      </c>
      <c r="F92" s="6">
        <v>101.15</v>
      </c>
      <c r="G92" s="6">
        <v>17.739999999999998</v>
      </c>
      <c r="H92" s="6">
        <v>6.38</v>
      </c>
      <c r="I92" s="6">
        <v>11.62</v>
      </c>
      <c r="J92" s="6">
        <v>5.49</v>
      </c>
      <c r="K92" s="6">
        <v>2.4700000000000002</v>
      </c>
      <c r="L92" s="6">
        <v>7.13</v>
      </c>
      <c r="M92" s="6">
        <v>4.88</v>
      </c>
      <c r="O92" t="s">
        <v>73</v>
      </c>
      <c r="P92">
        <f>AVERAGE(G98:G99)</f>
        <v>16.84</v>
      </c>
      <c r="Q92">
        <f t="shared" ref="Q92" si="71">AVERAGE(H98:H99)</f>
        <v>7.9350000000000005</v>
      </c>
      <c r="R92">
        <f t="shared" ref="R92" si="72">AVERAGE(I98:I99)</f>
        <v>12</v>
      </c>
      <c r="S92">
        <f t="shared" ref="S92" si="73">AVERAGE(J98:J99)</f>
        <v>3.27</v>
      </c>
      <c r="T92">
        <f>AVERAGE(E98:E99)</f>
        <v>68.164999999999992</v>
      </c>
      <c r="U92">
        <f t="shared" ref="U92:U96" si="74">S92*1000*3600/1000000</f>
        <v>11.772</v>
      </c>
      <c r="V92">
        <f t="shared" ref="V92:V96" si="75">U92*0.55/55.38</f>
        <v>0.11691224268689059</v>
      </c>
    </row>
    <row r="93" spans="2:22" x14ac:dyDescent="0.25">
      <c r="C93">
        <v>5</v>
      </c>
      <c r="D93" s="6">
        <v>1.87</v>
      </c>
      <c r="E93" s="6">
        <v>62.5</v>
      </c>
      <c r="F93" s="6">
        <v>100.71</v>
      </c>
      <c r="G93" s="6">
        <v>23.7</v>
      </c>
      <c r="H93" s="6">
        <v>12.52</v>
      </c>
      <c r="I93" s="6">
        <v>17.72</v>
      </c>
      <c r="J93" s="6">
        <v>5.7</v>
      </c>
      <c r="K93" s="6">
        <v>2.25</v>
      </c>
      <c r="L93" s="6">
        <v>6.48</v>
      </c>
      <c r="M93" s="6">
        <v>4.46</v>
      </c>
      <c r="O93" t="s">
        <v>74</v>
      </c>
      <c r="P93">
        <f>AVERAGE(G100,G89,G90)</f>
        <v>4.92</v>
      </c>
      <c r="Q93">
        <f t="shared" ref="Q93" si="76">AVERAGE(H100,H89,H90)</f>
        <v>-2.6666666666666665</v>
      </c>
      <c r="R93">
        <f t="shared" ref="R93" si="77">AVERAGE(I100,I89,I90)</f>
        <v>0.66</v>
      </c>
      <c r="S93">
        <f t="shared" ref="S93" si="78">AVERAGE(J100,J89,J90)</f>
        <v>3.0333333333333332</v>
      </c>
      <c r="T93">
        <f>AVERAGE(E100,E89,E90)</f>
        <v>67.566666666666663</v>
      </c>
      <c r="U93">
        <f t="shared" si="74"/>
        <v>10.919999999999998</v>
      </c>
      <c r="V93">
        <f t="shared" si="75"/>
        <v>0.10845070422535209</v>
      </c>
    </row>
    <row r="94" spans="2:22" x14ac:dyDescent="0.25">
      <c r="C94">
        <v>6</v>
      </c>
      <c r="D94" s="6">
        <v>2.41</v>
      </c>
      <c r="E94" s="6">
        <v>68.819999999999993</v>
      </c>
      <c r="F94" s="6">
        <v>100.28</v>
      </c>
      <c r="G94" s="6">
        <v>27.66</v>
      </c>
      <c r="H94" s="6">
        <v>17.86</v>
      </c>
      <c r="I94" s="6">
        <v>22.38</v>
      </c>
      <c r="J94" s="6">
        <v>5.41</v>
      </c>
      <c r="K94" s="6">
        <v>2.11</v>
      </c>
      <c r="L94" s="6">
        <v>5.84</v>
      </c>
      <c r="M94" s="6">
        <v>4.03</v>
      </c>
      <c r="O94" t="s">
        <v>75</v>
      </c>
      <c r="P94">
        <f>AVERAGE(G91:G96)</f>
        <v>23.22</v>
      </c>
      <c r="Q94">
        <f t="shared" ref="Q94" si="79">AVERAGE(H91:H96)</f>
        <v>13.691666666666668</v>
      </c>
      <c r="R94">
        <f t="shared" ref="R94" si="80">AVERAGE(I91:I96)</f>
        <v>18.080000000000002</v>
      </c>
      <c r="S94">
        <f t="shared" ref="S94" si="81">AVERAGE(J91:J96)</f>
        <v>5.123333333333334</v>
      </c>
      <c r="T94">
        <f>AVERAGE(E91:E96)</f>
        <v>68.653333333333322</v>
      </c>
      <c r="U94">
        <f t="shared" si="74"/>
        <v>18.444000000000003</v>
      </c>
      <c r="V94">
        <f t="shared" si="75"/>
        <v>0.18317443120260024</v>
      </c>
    </row>
    <row r="95" spans="2:22" x14ac:dyDescent="0.25">
      <c r="C95">
        <v>7</v>
      </c>
      <c r="D95" s="6">
        <v>5.03</v>
      </c>
      <c r="E95" s="6">
        <v>77.66</v>
      </c>
      <c r="F95" s="6">
        <v>100.09</v>
      </c>
      <c r="G95" s="6">
        <v>29.88</v>
      </c>
      <c r="H95" s="6">
        <v>22.33</v>
      </c>
      <c r="I95" s="6">
        <v>25.82</v>
      </c>
      <c r="J95" s="6">
        <v>4.88</v>
      </c>
      <c r="K95" s="6">
        <v>1.99</v>
      </c>
      <c r="L95" s="6">
        <v>5.3</v>
      </c>
      <c r="M95" s="6">
        <v>3.68</v>
      </c>
      <c r="O95" t="s">
        <v>76</v>
      </c>
      <c r="P95">
        <f>AVERAGE(G97:G100,G89:G90)</f>
        <v>12.416666666666666</v>
      </c>
      <c r="Q95">
        <f t="shared" ref="Q95" si="82">AVERAGE(H97:H100,H89:H90)</f>
        <v>4.251666666666666</v>
      </c>
      <c r="R95">
        <f t="shared" ref="R95" si="83">AVERAGE(I97:I100,I89:I90)</f>
        <v>7.921666666666666</v>
      </c>
      <c r="S95">
        <f t="shared" ref="S95" si="84">AVERAGE(J97:J100,J89:J90)</f>
        <v>3.3349999999999995</v>
      </c>
      <c r="T95">
        <f>AVERAGE(E97:E100,E89:E90)</f>
        <v>68.36666666666666</v>
      </c>
      <c r="U95">
        <f t="shared" si="74"/>
        <v>12.005999999999998</v>
      </c>
      <c r="V95">
        <f t="shared" si="75"/>
        <v>0.11923618634886241</v>
      </c>
    </row>
    <row r="96" spans="2:22" x14ac:dyDescent="0.25">
      <c r="C96">
        <v>8</v>
      </c>
      <c r="D96" s="6">
        <v>4.91</v>
      </c>
      <c r="E96" s="6">
        <v>78.61</v>
      </c>
      <c r="F96" s="6">
        <v>100.4</v>
      </c>
      <c r="G96" s="6">
        <v>29.47</v>
      </c>
      <c r="H96" s="6">
        <v>22.4</v>
      </c>
      <c r="I96" s="6">
        <v>25.7</v>
      </c>
      <c r="J96" s="6">
        <v>4.6500000000000004</v>
      </c>
      <c r="K96" s="6">
        <v>1.98</v>
      </c>
      <c r="L96" s="6">
        <v>5.1100000000000003</v>
      </c>
      <c r="M96" s="6">
        <v>3.6</v>
      </c>
      <c r="O96" t="s">
        <v>77</v>
      </c>
      <c r="P96">
        <f>AVERAGE(G91:G96)</f>
        <v>23.22</v>
      </c>
      <c r="Q96">
        <f t="shared" ref="Q96" si="85">AVERAGE(H91:H96)</f>
        <v>13.691666666666668</v>
      </c>
      <c r="R96">
        <f t="shared" ref="R96" si="86">AVERAGE(I91:I96)</f>
        <v>18.080000000000002</v>
      </c>
      <c r="S96">
        <f t="shared" ref="S96" si="87">AVERAGE(J91:J96)</f>
        <v>5.123333333333334</v>
      </c>
      <c r="T96">
        <f>AVERAGE(E91:E96)</f>
        <v>68.653333333333322</v>
      </c>
      <c r="U96">
        <f t="shared" si="74"/>
        <v>18.444000000000003</v>
      </c>
      <c r="V96">
        <f t="shared" si="75"/>
        <v>0.18317443120260024</v>
      </c>
    </row>
    <row r="97" spans="2:22" x14ac:dyDescent="0.25">
      <c r="C97">
        <v>9</v>
      </c>
      <c r="D97" s="6">
        <v>2.2000000000000002</v>
      </c>
      <c r="E97" s="6">
        <v>71.17</v>
      </c>
      <c r="F97" s="6">
        <v>101.09</v>
      </c>
      <c r="G97" s="6">
        <v>26.06</v>
      </c>
      <c r="H97" s="6">
        <v>17.64</v>
      </c>
      <c r="I97" s="6">
        <v>21.55</v>
      </c>
      <c r="J97" s="6">
        <v>4.37</v>
      </c>
      <c r="K97" s="6">
        <v>1.98</v>
      </c>
      <c r="L97" s="6">
        <v>5.0999999999999996</v>
      </c>
      <c r="M97" s="6">
        <v>3.6</v>
      </c>
    </row>
    <row r="98" spans="2:22" x14ac:dyDescent="0.25">
      <c r="C98">
        <v>10</v>
      </c>
      <c r="D98" s="6">
        <v>0.86</v>
      </c>
      <c r="E98" s="6">
        <v>66.87</v>
      </c>
      <c r="F98" s="6">
        <v>101.7</v>
      </c>
      <c r="G98" s="6">
        <v>20.73</v>
      </c>
      <c r="H98" s="6">
        <v>11.51</v>
      </c>
      <c r="I98" s="6">
        <v>15.73</v>
      </c>
      <c r="J98" s="6">
        <v>3.66</v>
      </c>
      <c r="K98" s="6">
        <v>2.1800000000000002</v>
      </c>
      <c r="L98" s="6">
        <v>5.72</v>
      </c>
      <c r="M98" s="6">
        <v>4.01</v>
      </c>
    </row>
    <row r="99" spans="2:22" x14ac:dyDescent="0.25">
      <c r="C99">
        <v>11</v>
      </c>
      <c r="D99" s="6">
        <v>0.82</v>
      </c>
      <c r="E99" s="6">
        <v>69.459999999999994</v>
      </c>
      <c r="F99" s="6">
        <v>102.06</v>
      </c>
      <c r="G99" s="6">
        <v>12.95</v>
      </c>
      <c r="H99" s="6">
        <v>4.3600000000000003</v>
      </c>
      <c r="I99" s="6">
        <v>8.27</v>
      </c>
      <c r="J99" s="6">
        <v>2.88</v>
      </c>
      <c r="K99" s="6">
        <v>2.59</v>
      </c>
      <c r="L99" s="6">
        <v>6.57</v>
      </c>
      <c r="M99" s="6">
        <v>4.62</v>
      </c>
    </row>
    <row r="100" spans="2:22" x14ac:dyDescent="0.25">
      <c r="C100">
        <v>12</v>
      </c>
      <c r="D100" s="6">
        <v>0.41</v>
      </c>
      <c r="E100" s="6">
        <v>69.89</v>
      </c>
      <c r="F100" s="6">
        <v>102.38</v>
      </c>
      <c r="G100" s="6">
        <v>5.76</v>
      </c>
      <c r="H100" s="6">
        <v>-1.36</v>
      </c>
      <c r="I100" s="6">
        <v>1.73</v>
      </c>
      <c r="J100" s="6">
        <v>2.5099999999999998</v>
      </c>
      <c r="K100" s="6">
        <v>2.73</v>
      </c>
      <c r="L100" s="6">
        <v>6.59</v>
      </c>
      <c r="M100" s="6">
        <v>4.7</v>
      </c>
    </row>
    <row r="103" spans="2:22" x14ac:dyDescent="0.25">
      <c r="C103" t="s">
        <v>15</v>
      </c>
      <c r="D103" s="6" t="s">
        <v>17</v>
      </c>
      <c r="E103" s="6" t="s">
        <v>18</v>
      </c>
      <c r="F103" s="6" t="s">
        <v>19</v>
      </c>
      <c r="G103" s="6" t="s">
        <v>20</v>
      </c>
      <c r="H103" s="6" t="s">
        <v>21</v>
      </c>
      <c r="I103" s="6" t="s">
        <v>22</v>
      </c>
      <c r="J103" s="6" t="s">
        <v>23</v>
      </c>
      <c r="K103" s="6" t="s">
        <v>24</v>
      </c>
      <c r="L103" s="6" t="s">
        <v>25</v>
      </c>
      <c r="M103" s="6" t="s">
        <v>26</v>
      </c>
    </row>
    <row r="104" spans="2:22" x14ac:dyDescent="0.25">
      <c r="D104" t="s">
        <v>34</v>
      </c>
      <c r="E104" t="s">
        <v>35</v>
      </c>
      <c r="F104" t="s">
        <v>36</v>
      </c>
      <c r="G104" t="s">
        <v>37</v>
      </c>
      <c r="H104" t="s">
        <v>38</v>
      </c>
      <c r="I104" t="s">
        <v>39</v>
      </c>
      <c r="J104" t="s">
        <v>40</v>
      </c>
      <c r="K104" t="s">
        <v>62</v>
      </c>
      <c r="L104" t="s">
        <v>63</v>
      </c>
      <c r="M104" t="s">
        <v>64</v>
      </c>
    </row>
    <row r="105" spans="2:22" x14ac:dyDescent="0.25">
      <c r="D105" t="s">
        <v>42</v>
      </c>
      <c r="E105" t="s">
        <v>43</v>
      </c>
      <c r="F105" t="s">
        <v>45</v>
      </c>
      <c r="G105" t="s">
        <v>46</v>
      </c>
      <c r="H105" t="s">
        <v>46</v>
      </c>
      <c r="I105" t="s">
        <v>47</v>
      </c>
      <c r="J105" t="s">
        <v>49</v>
      </c>
      <c r="K105" t="s">
        <v>65</v>
      </c>
      <c r="L105" t="s">
        <v>65</v>
      </c>
      <c r="M105" t="s">
        <v>65</v>
      </c>
      <c r="U105" t="s">
        <v>85</v>
      </c>
      <c r="V105" t="s">
        <v>86</v>
      </c>
    </row>
    <row r="106" spans="2:22" x14ac:dyDescent="0.25">
      <c r="B106" t="s">
        <v>54</v>
      </c>
      <c r="C106">
        <v>1</v>
      </c>
      <c r="D106" s="6">
        <v>0.22</v>
      </c>
      <c r="E106" s="6">
        <v>77.540000000000006</v>
      </c>
      <c r="F106" s="6">
        <v>93.84</v>
      </c>
      <c r="G106" s="6">
        <v>-19.47</v>
      </c>
      <c r="H106" s="6">
        <v>-28.36</v>
      </c>
      <c r="I106" s="6">
        <v>-24.21</v>
      </c>
      <c r="J106" s="6">
        <v>1.6</v>
      </c>
      <c r="K106" s="6">
        <v>2.5299999999999998</v>
      </c>
      <c r="L106" s="6">
        <v>5.36</v>
      </c>
      <c r="M106" s="6">
        <v>3.93</v>
      </c>
      <c r="P106" t="s">
        <v>37</v>
      </c>
      <c r="R106" t="s">
        <v>39</v>
      </c>
      <c r="S106" t="s">
        <v>78</v>
      </c>
      <c r="T106" t="s">
        <v>1</v>
      </c>
      <c r="U106" t="s">
        <v>87</v>
      </c>
    </row>
    <row r="107" spans="2:22" x14ac:dyDescent="0.25">
      <c r="C107">
        <v>2</v>
      </c>
      <c r="D107" s="6">
        <v>0.21</v>
      </c>
      <c r="E107" s="6">
        <v>81.27</v>
      </c>
      <c r="F107" s="6">
        <v>93.69</v>
      </c>
      <c r="G107" s="6">
        <v>-13.73</v>
      </c>
      <c r="H107" s="6">
        <v>-25.01</v>
      </c>
      <c r="I107" s="6">
        <v>-19.7</v>
      </c>
      <c r="J107" s="6">
        <v>2.67</v>
      </c>
      <c r="K107" s="6">
        <v>2.4500000000000002</v>
      </c>
      <c r="L107" s="6">
        <v>5.84</v>
      </c>
      <c r="M107" s="6">
        <v>4.05</v>
      </c>
      <c r="O107" t="s">
        <v>71</v>
      </c>
    </row>
    <row r="108" spans="2:22" x14ac:dyDescent="0.25">
      <c r="C108">
        <v>3</v>
      </c>
      <c r="D108" s="6">
        <v>0.3</v>
      </c>
      <c r="E108" s="6">
        <v>73.98</v>
      </c>
      <c r="F108" s="6">
        <v>93.39</v>
      </c>
      <c r="G108" s="6">
        <v>-4.45</v>
      </c>
      <c r="H108" s="6">
        <v>-16.45</v>
      </c>
      <c r="I108" s="6">
        <v>-10.5</v>
      </c>
      <c r="J108" s="6">
        <v>4.13</v>
      </c>
      <c r="K108" s="6">
        <v>2.4500000000000002</v>
      </c>
      <c r="L108" s="6">
        <v>6.76</v>
      </c>
      <c r="M108" s="6">
        <v>4.58</v>
      </c>
      <c r="O108" t="s">
        <v>72</v>
      </c>
      <c r="P108">
        <f>G114</f>
        <v>16.82</v>
      </c>
      <c r="Q108">
        <f t="shared" ref="Q108" si="88">H114</f>
        <v>4.01</v>
      </c>
      <c r="R108">
        <f t="shared" ref="R108" si="89">I114</f>
        <v>10.1</v>
      </c>
      <c r="S108">
        <f t="shared" ref="S108" si="90">J114</f>
        <v>3.93</v>
      </c>
      <c r="T108">
        <f>E114</f>
        <v>60.88</v>
      </c>
      <c r="U108">
        <f>S108*1000*3600/1000000</f>
        <v>14.148</v>
      </c>
      <c r="V108">
        <f>U108*0.55/55.38</f>
        <v>0.1405092091007584</v>
      </c>
    </row>
    <row r="109" spans="2:22" x14ac:dyDescent="0.25">
      <c r="C109">
        <v>4</v>
      </c>
      <c r="D109" s="6">
        <v>0.57999999999999996</v>
      </c>
      <c r="E109" s="6">
        <v>52.83</v>
      </c>
      <c r="F109" s="6">
        <v>92.9</v>
      </c>
      <c r="G109" s="6">
        <v>7.98</v>
      </c>
      <c r="H109" s="6">
        <v>-4.21</v>
      </c>
      <c r="I109" s="6">
        <v>1.78</v>
      </c>
      <c r="J109" s="6">
        <v>5.2</v>
      </c>
      <c r="K109" s="6">
        <v>2.65</v>
      </c>
      <c r="L109" s="6">
        <v>7.96</v>
      </c>
      <c r="M109" s="6">
        <v>5.33</v>
      </c>
      <c r="O109" t="s">
        <v>73</v>
      </c>
      <c r="P109">
        <f>AVERAGE(G115:G116)</f>
        <v>-0.19999999999999973</v>
      </c>
      <c r="Q109">
        <f t="shared" ref="Q109" si="91">AVERAGE(H115:H116)</f>
        <v>-9.58</v>
      </c>
      <c r="R109">
        <f t="shared" ref="R109" si="92">AVERAGE(I115:I116)</f>
        <v>-5.3650000000000002</v>
      </c>
      <c r="S109">
        <f t="shared" ref="S109" si="93">AVERAGE(J115:J116)</f>
        <v>2.2799999999999998</v>
      </c>
      <c r="T109">
        <f>AVERAGE(E115:E116)</f>
        <v>68.985000000000014</v>
      </c>
      <c r="U109">
        <f t="shared" ref="U109:U113" si="94">S109*1000*3600/1000000</f>
        <v>8.2080000000000002</v>
      </c>
      <c r="V109">
        <f t="shared" ref="V109:V113" si="95">U109*0.55/55.38</f>
        <v>8.1516793066088847E-2</v>
      </c>
    </row>
    <row r="110" spans="2:22" x14ac:dyDescent="0.25">
      <c r="C110">
        <v>5</v>
      </c>
      <c r="D110" s="6">
        <v>0.94</v>
      </c>
      <c r="E110" s="6">
        <v>48.12</v>
      </c>
      <c r="F110" s="6">
        <v>92.75</v>
      </c>
      <c r="G110" s="6">
        <v>17.46</v>
      </c>
      <c r="H110" s="6">
        <v>3.04</v>
      </c>
      <c r="I110" s="6">
        <v>10.55</v>
      </c>
      <c r="J110" s="6">
        <v>6.16</v>
      </c>
      <c r="K110" s="6">
        <v>2.4</v>
      </c>
      <c r="L110" s="6">
        <v>7.57</v>
      </c>
      <c r="M110" s="6">
        <v>5.0199999999999996</v>
      </c>
      <c r="O110" t="s">
        <v>74</v>
      </c>
      <c r="P110">
        <f>AVERAGE(G117,G106,G107)</f>
        <v>-16.546666666666667</v>
      </c>
      <c r="Q110">
        <f t="shared" ref="Q110" si="96">AVERAGE(H117,H106,H107)</f>
        <v>-25.763333333333335</v>
      </c>
      <c r="R110">
        <f t="shared" ref="R110" si="97">AVERAGE(I117,I106,I107)</f>
        <v>-21.453333333333333</v>
      </c>
      <c r="S110">
        <f t="shared" ref="S110" si="98">AVERAGE(J117,J106,J107)</f>
        <v>1.8466666666666667</v>
      </c>
      <c r="T110">
        <f>AVERAGE(E117,E106,E107)</f>
        <v>78.48</v>
      </c>
      <c r="U110">
        <f t="shared" si="94"/>
        <v>6.6479999999999997</v>
      </c>
      <c r="V110">
        <f t="shared" si="95"/>
        <v>6.6023835319609966E-2</v>
      </c>
    </row>
    <row r="111" spans="2:22" x14ac:dyDescent="0.25">
      <c r="C111">
        <v>6</v>
      </c>
      <c r="D111" s="6">
        <v>1.97</v>
      </c>
      <c r="E111" s="6">
        <v>53.04</v>
      </c>
      <c r="F111" s="6">
        <v>92.61</v>
      </c>
      <c r="G111" s="6">
        <v>24.35</v>
      </c>
      <c r="H111" s="6">
        <v>10.69</v>
      </c>
      <c r="I111" s="6">
        <v>17.809999999999999</v>
      </c>
      <c r="J111" s="6">
        <v>6.1</v>
      </c>
      <c r="K111" s="6">
        <v>1.89</v>
      </c>
      <c r="L111" s="6">
        <v>5.86</v>
      </c>
      <c r="M111" s="6">
        <v>3.94</v>
      </c>
      <c r="O111" t="s">
        <v>75</v>
      </c>
      <c r="P111">
        <f>AVERAGE(G108:G113)</f>
        <v>15.975000000000001</v>
      </c>
      <c r="Q111">
        <f t="shared" ref="Q111" si="99">AVERAGE(H108:H113)</f>
        <v>3.1749999999999994</v>
      </c>
      <c r="R111">
        <f t="shared" ref="R111" si="100">AVERAGE(I108:I113)</f>
        <v>9.6716666666666669</v>
      </c>
      <c r="S111">
        <f t="shared" ref="S111" si="101">AVERAGE(J108:J113)</f>
        <v>5.3283333333333331</v>
      </c>
      <c r="T111">
        <f>AVERAGE(E108:E113)</f>
        <v>58.681666666666672</v>
      </c>
      <c r="U111">
        <f t="shared" si="94"/>
        <v>19.181999999999999</v>
      </c>
      <c r="V111">
        <f t="shared" si="95"/>
        <v>0.19050379198266523</v>
      </c>
    </row>
    <row r="112" spans="2:22" x14ac:dyDescent="0.25">
      <c r="C112">
        <v>7</v>
      </c>
      <c r="D112" s="6">
        <v>3.3</v>
      </c>
      <c r="E112" s="6">
        <v>61.5</v>
      </c>
      <c r="F112" s="6">
        <v>92.59</v>
      </c>
      <c r="G112" s="6">
        <v>26.23</v>
      </c>
      <c r="H112" s="6">
        <v>14</v>
      </c>
      <c r="I112" s="6">
        <v>20.28</v>
      </c>
      <c r="J112" s="6">
        <v>5.46</v>
      </c>
      <c r="K112" s="6">
        <v>1.77</v>
      </c>
      <c r="L112" s="6">
        <v>5.28</v>
      </c>
      <c r="M112" s="6">
        <v>3.57</v>
      </c>
      <c r="O112" t="s">
        <v>76</v>
      </c>
      <c r="P112">
        <f>AVERAGE(G114:G117,G106:G107)</f>
        <v>-5.5366666666666662</v>
      </c>
      <c r="Q112">
        <f t="shared" ref="Q112" si="102">AVERAGE(H114:H117,H106:H107)</f>
        <v>-15.406666666666668</v>
      </c>
      <c r="R112">
        <f t="shared" ref="R112" si="103">AVERAGE(I114:I117,I106:I107)</f>
        <v>-10.831666666666665</v>
      </c>
      <c r="S112">
        <f t="shared" ref="S112" si="104">AVERAGE(J114:J117,J106:J107)</f>
        <v>2.3383333333333334</v>
      </c>
      <c r="T112">
        <f>AVERAGE(E114:E117,E106:E107)</f>
        <v>72.381666666666675</v>
      </c>
      <c r="U112">
        <f t="shared" si="94"/>
        <v>8.4179999999999993</v>
      </c>
      <c r="V112">
        <f t="shared" si="95"/>
        <v>8.3602383531960991E-2</v>
      </c>
    </row>
    <row r="113" spans="3:22" x14ac:dyDescent="0.25">
      <c r="C113">
        <v>8</v>
      </c>
      <c r="D113" s="6">
        <v>2.5499999999999998</v>
      </c>
      <c r="E113" s="6">
        <v>62.62</v>
      </c>
      <c r="F113" s="6">
        <v>92.9</v>
      </c>
      <c r="G113" s="6">
        <v>24.28</v>
      </c>
      <c r="H113" s="6">
        <v>11.98</v>
      </c>
      <c r="I113" s="6">
        <v>18.11</v>
      </c>
      <c r="J113" s="6">
        <v>4.92</v>
      </c>
      <c r="K113" s="6">
        <v>1.84</v>
      </c>
      <c r="L113" s="6">
        <v>5.45</v>
      </c>
      <c r="M113" s="6">
        <v>3.65</v>
      </c>
      <c r="O113" t="s">
        <v>77</v>
      </c>
      <c r="P113">
        <f>AVERAGE(G108:G113)</f>
        <v>15.975000000000001</v>
      </c>
      <c r="Q113">
        <f t="shared" ref="Q113" si="105">AVERAGE(H108:H113)</f>
        <v>3.1749999999999994</v>
      </c>
      <c r="R113">
        <f t="shared" ref="R113" si="106">AVERAGE(I108:I113)</f>
        <v>9.6716666666666669</v>
      </c>
      <c r="S113">
        <f t="shared" ref="S113" si="107">AVERAGE(J108:J113)</f>
        <v>5.3283333333333331</v>
      </c>
      <c r="T113">
        <f>AVERAGE(E108:E113)</f>
        <v>58.681666666666672</v>
      </c>
      <c r="U113">
        <f t="shared" si="94"/>
        <v>19.181999999999999</v>
      </c>
      <c r="V113">
        <f t="shared" si="95"/>
        <v>0.19050379198266523</v>
      </c>
    </row>
    <row r="114" spans="3:22" x14ac:dyDescent="0.25">
      <c r="C114">
        <v>9</v>
      </c>
      <c r="D114" s="6">
        <v>1.1599999999999999</v>
      </c>
      <c r="E114" s="6">
        <v>60.88</v>
      </c>
      <c r="F114" s="6">
        <v>93.31</v>
      </c>
      <c r="G114" s="6">
        <v>16.82</v>
      </c>
      <c r="H114" s="6">
        <v>4.01</v>
      </c>
      <c r="I114" s="6">
        <v>10.1</v>
      </c>
      <c r="J114" s="6">
        <v>3.93</v>
      </c>
      <c r="K114" s="6">
        <v>2.2599999999999998</v>
      </c>
      <c r="L114" s="6">
        <v>6.24</v>
      </c>
      <c r="M114" s="6">
        <v>4.18</v>
      </c>
    </row>
    <row r="115" spans="3:22" x14ac:dyDescent="0.25">
      <c r="C115">
        <v>10</v>
      </c>
      <c r="D115" s="6">
        <v>0.56999999999999995</v>
      </c>
      <c r="E115" s="6">
        <v>65.180000000000007</v>
      </c>
      <c r="F115" s="6">
        <v>93.55</v>
      </c>
      <c r="G115" s="6">
        <v>6.36</v>
      </c>
      <c r="H115" s="6">
        <v>-4.1399999999999997</v>
      </c>
      <c r="I115" s="6">
        <v>0.52</v>
      </c>
      <c r="J115" s="6">
        <v>2.76</v>
      </c>
      <c r="K115" s="6">
        <v>2.4900000000000002</v>
      </c>
      <c r="L115" s="6">
        <v>6.44</v>
      </c>
      <c r="M115" s="6">
        <v>4.41</v>
      </c>
    </row>
    <row r="116" spans="3:22" x14ac:dyDescent="0.25">
      <c r="C116">
        <v>11</v>
      </c>
      <c r="D116" s="6">
        <v>0.3</v>
      </c>
      <c r="E116" s="6">
        <v>72.790000000000006</v>
      </c>
      <c r="F116" s="6">
        <v>93.6</v>
      </c>
      <c r="G116" s="6">
        <v>-6.76</v>
      </c>
      <c r="H116" s="6">
        <v>-15.02</v>
      </c>
      <c r="I116" s="6">
        <v>-11.25</v>
      </c>
      <c r="J116" s="6">
        <v>1.8</v>
      </c>
      <c r="K116" s="6">
        <v>2.81</v>
      </c>
      <c r="L116" s="6">
        <v>6.37</v>
      </c>
      <c r="M116" s="6">
        <v>4.57</v>
      </c>
    </row>
    <row r="117" spans="3:22" x14ac:dyDescent="0.25">
      <c r="C117">
        <v>12</v>
      </c>
      <c r="D117" s="6">
        <v>0.3</v>
      </c>
      <c r="E117" s="6">
        <v>76.63</v>
      </c>
      <c r="F117" s="6">
        <v>93.76</v>
      </c>
      <c r="G117" s="6">
        <v>-16.440000000000001</v>
      </c>
      <c r="H117" s="6">
        <v>-23.92</v>
      </c>
      <c r="I117" s="6">
        <v>-20.45</v>
      </c>
      <c r="J117" s="6">
        <v>1.27</v>
      </c>
      <c r="K117" s="6">
        <v>2.65</v>
      </c>
      <c r="L117" s="6">
        <v>5.62</v>
      </c>
      <c r="M117" s="6">
        <v>4.13</v>
      </c>
    </row>
  </sheetData>
  <mergeCells count="10">
    <mergeCell ref="B10:J10"/>
    <mergeCell ref="B11:J11"/>
    <mergeCell ref="B12:J12"/>
    <mergeCell ref="B13:J13"/>
    <mergeCell ref="B4:J4"/>
    <mergeCell ref="B5:J5"/>
    <mergeCell ref="B6:J6"/>
    <mergeCell ref="B7:J7"/>
    <mergeCell ref="B8:J8"/>
    <mergeCell ref="B9:J9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室内加速</vt:lpstr>
      <vt:lpstr>户外对齐</vt:lpstr>
      <vt:lpstr>户外气象参数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2021-07-23T03:31:46Z</dcterms:modified>
</cp:coreProperties>
</file>