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Desktop\Power BI\"/>
    </mc:Choice>
  </mc:AlternateContent>
  <xr:revisionPtr revIDLastSave="0" documentId="13_ncr:1_{7A8CEA16-1EDA-4E1D-9545-0696D875C45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aseManagementUNICO Group, Inc." sheetId="1" r:id="rId1"/>
  </sheets>
  <externalReferences>
    <externalReference r:id="rId2"/>
  </externalReferences>
  <definedNames>
    <definedName name="_xlnm._FilterDatabase" localSheetId="0" hidden="1">'CaseManagementUNICO Group, Inc.'!$A$1:$AD$98</definedName>
  </definedNames>
  <calcPr calcId="191029"/>
</workbook>
</file>

<file path=xl/calcChain.xml><?xml version="1.0" encoding="utf-8"?>
<calcChain xmlns="http://schemas.openxmlformats.org/spreadsheetml/2006/main">
  <c r="Q71" i="1" l="1"/>
  <c r="Q69" i="1"/>
  <c r="Q66" i="1"/>
  <c r="Q6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" i="1"/>
  <c r="Q3" i="1"/>
  <c r="Q4" i="1"/>
  <c r="Q5" i="1"/>
  <c r="Q2" i="1"/>
  <c r="S26" i="1" l="1"/>
  <c r="S10" i="1"/>
  <c r="S6" i="1"/>
  <c r="S54" i="1"/>
  <c r="S46" i="1"/>
  <c r="S38" i="1"/>
  <c r="S30" i="1"/>
  <c r="S22" i="1"/>
  <c r="S14" i="1"/>
  <c r="S63" i="1"/>
  <c r="S43" i="1"/>
  <c r="S31" i="1"/>
  <c r="S19" i="1"/>
  <c r="S11" i="1"/>
  <c r="S7" i="1"/>
  <c r="S58" i="1"/>
  <c r="S50" i="1"/>
  <c r="S42" i="1"/>
  <c r="S34" i="1"/>
  <c r="S18" i="1"/>
  <c r="S62" i="1"/>
  <c r="S59" i="1"/>
  <c r="S55" i="1"/>
  <c r="S51" i="1"/>
  <c r="S47" i="1"/>
  <c r="S39" i="1"/>
  <c r="S35" i="1"/>
  <c r="S27" i="1"/>
  <c r="S23" i="1"/>
  <c r="S15" i="1"/>
  <c r="S2" i="1"/>
  <c r="S57" i="1"/>
  <c r="S41" i="1"/>
  <c r="S25" i="1"/>
  <c r="S17" i="1"/>
  <c r="S13" i="1"/>
  <c r="S9" i="1"/>
  <c r="S64" i="1"/>
  <c r="S60" i="1"/>
  <c r="S56" i="1"/>
  <c r="S52" i="1"/>
  <c r="S48" i="1"/>
  <c r="S44" i="1"/>
  <c r="S40" i="1"/>
  <c r="S36" i="1"/>
  <c r="S32" i="1"/>
  <c r="S28" i="1"/>
  <c r="S24" i="1"/>
  <c r="S20" i="1"/>
  <c r="S16" i="1"/>
  <c r="S12" i="1"/>
  <c r="S8" i="1"/>
  <c r="S4" i="1"/>
  <c r="S61" i="1"/>
  <c r="S53" i="1"/>
  <c r="S45" i="1"/>
  <c r="S33" i="1"/>
  <c r="S21" i="1"/>
  <c r="S3" i="1"/>
  <c r="S49" i="1"/>
  <c r="S37" i="1"/>
  <c r="S29" i="1"/>
  <c r="S5" i="1"/>
</calcChain>
</file>

<file path=xl/sharedStrings.xml><?xml version="1.0" encoding="utf-8"?>
<sst xmlns="http://schemas.openxmlformats.org/spreadsheetml/2006/main" count="1159" uniqueCount="150">
  <si>
    <t>Assign Date</t>
  </si>
  <si>
    <t>Complete Date</t>
  </si>
  <si>
    <t>Account</t>
  </si>
  <si>
    <t>Taskgroup</t>
  </si>
  <si>
    <t>Category</t>
  </si>
  <si>
    <t>Subcategory</t>
  </si>
  <si>
    <t>Task Label Name</t>
  </si>
  <si>
    <t>Task Name</t>
  </si>
  <si>
    <t>Client Case ID</t>
  </si>
  <si>
    <t>Processor</t>
  </si>
  <si>
    <t>Case Status</t>
  </si>
  <si>
    <t>Duration Tracked</t>
  </si>
  <si>
    <t>Duration Chargeable</t>
  </si>
  <si>
    <t># Received</t>
  </si>
  <si>
    <t># Processed</t>
  </si>
  <si>
    <t>Note</t>
  </si>
  <si>
    <t>Task Path For Original Case</t>
  </si>
  <si>
    <t>IsTrainingCase</t>
  </si>
  <si>
    <t>Training Mode Type</t>
  </si>
  <si>
    <t>Trainer/Trainee</t>
  </si>
  <si>
    <t>Trainee List</t>
  </si>
  <si>
    <t>SplitPercentage</t>
  </si>
  <si>
    <t>Task Leader</t>
  </si>
  <si>
    <t>HR Supervisor</t>
  </si>
  <si>
    <t>Project Code</t>
  </si>
  <si>
    <t>RSP Case ID</t>
  </si>
  <si>
    <t>UNICO Group. Inc. - Output</t>
  </si>
  <si>
    <t>UNICO Group. Inc.</t>
  </si>
  <si>
    <t>Commercial Lines</t>
  </si>
  <si>
    <t>Policy Servicing</t>
  </si>
  <si>
    <t>Large Commercial</t>
  </si>
  <si>
    <t>Large - Policy Checking - Package</t>
  </si>
  <si>
    <t xml:space="preserve">	D95193961</t>
  </si>
  <si>
    <t>Karida Yu</t>
  </si>
  <si>
    <t>Completed</t>
  </si>
  <si>
    <t>N</t>
  </si>
  <si>
    <t>Jojo Yuan</t>
  </si>
  <si>
    <t>Small Commercial</t>
  </si>
  <si>
    <t>Small - Policy Checking - Monoline</t>
  </si>
  <si>
    <t xml:space="preserve">	82509804</t>
  </si>
  <si>
    <t xml:space="preserve">	ENP0117985/2023</t>
  </si>
  <si>
    <t>Large - Policy Checking - Monoline</t>
  </si>
  <si>
    <t xml:space="preserve">	B2525200ALI</t>
  </si>
  <si>
    <t>Pull Docs from Carrier Websites</t>
  </si>
  <si>
    <t>Holy Meng</t>
  </si>
  <si>
    <t>Small - Policy Preparation</t>
  </si>
  <si>
    <t>Vivian W Han</t>
  </si>
  <si>
    <t>Y</t>
  </si>
  <si>
    <t>New Team Member Onboarding - Replacement</t>
  </si>
  <si>
    <t>Trainee</t>
  </si>
  <si>
    <t xml:space="preserve">	EPP 0123546</t>
  </si>
  <si>
    <t xml:space="preserve">	ATP3149699-01</t>
  </si>
  <si>
    <t xml:space="preserve">	CPNE0560113634</t>
  </si>
  <si>
    <t xml:space="preserve">	CPNE0560117482</t>
  </si>
  <si>
    <t xml:space="preserve">	IMPE653178</t>
  </si>
  <si>
    <t xml:space="preserve">	DPA0653486344</t>
  </si>
  <si>
    <t>Large - Policy Preparation</t>
  </si>
  <si>
    <t xml:space="preserve">	CPUA0560123925</t>
  </si>
  <si>
    <t>Bella Dong</t>
  </si>
  <si>
    <t xml:space="preserve">	CSU0160283</t>
  </si>
  <si>
    <t xml:space="preserve">	TBD</t>
  </si>
  <si>
    <t xml:space="preserve">	CLP 3699570</t>
  </si>
  <si>
    <t xml:space="preserve">	DEP-1364521-P7</t>
  </si>
  <si>
    <t xml:space="preserve">	CPNE0560117273</t>
  </si>
  <si>
    <t xml:space="preserve">	107186977</t>
  </si>
  <si>
    <t xml:space="preserve">	CPIA0560123925</t>
  </si>
  <si>
    <t>Large - Endorsement Checking</t>
  </si>
  <si>
    <t xml:space="preserve">	506-898259-2</t>
  </si>
  <si>
    <t>Jennifer Sun</t>
  </si>
  <si>
    <t xml:space="preserve">	WWC3505826</t>
  </si>
  <si>
    <t xml:space="preserve">	ACPGLAO7276070821</t>
  </si>
  <si>
    <t xml:space="preserve">	K96063</t>
  </si>
  <si>
    <t xml:space="preserve">	ACPGLO7276070821</t>
  </si>
  <si>
    <t xml:space="preserve">	WCV6159697</t>
  </si>
  <si>
    <t xml:space="preserve">	wc3699569</t>
  </si>
  <si>
    <t xml:space="preserve">	ACP3009927458</t>
  </si>
  <si>
    <t xml:space="preserve">	L51515</t>
  </si>
  <si>
    <t xml:space="preserve">	ACP3038255693</t>
  </si>
  <si>
    <t xml:space="preserve">	CPO594030718</t>
  </si>
  <si>
    <t xml:space="preserve">	94914.204</t>
  </si>
  <si>
    <t xml:space="preserve">	ACPBPRD7295461422</t>
  </si>
  <si>
    <t xml:space="preserve">	BAP1064639</t>
  </si>
  <si>
    <t xml:space="preserve">	ENP0138524</t>
  </si>
  <si>
    <t xml:space="preserve">	107282069</t>
  </si>
  <si>
    <t>Small - Endorsement Checking</t>
  </si>
  <si>
    <t xml:space="preserve">	ECP0276799</t>
  </si>
  <si>
    <t xml:space="preserve">	FPKFLN3048100719</t>
  </si>
  <si>
    <t xml:space="preserve">	ACPGLO7223623203</t>
  </si>
  <si>
    <t xml:space="preserve">	ACPWC7223623203</t>
  </si>
  <si>
    <t xml:space="preserve">	CPNE056124156</t>
  </si>
  <si>
    <t>Employee Benefits</t>
  </si>
  <si>
    <t>Process Enrollment</t>
  </si>
  <si>
    <t>Lisa T Wang</t>
  </si>
  <si>
    <t>Process Open Enrollment</t>
  </si>
  <si>
    <t>Cassie Z Wang</t>
  </si>
  <si>
    <t>Gina Guan</t>
  </si>
  <si>
    <t>Check Cobra Rates</t>
  </si>
  <si>
    <t xml:space="preserve">	Five Nines &amp; Complete Children's Health</t>
  </si>
  <si>
    <t>Sandra Sun</t>
  </si>
  <si>
    <t>Run Auxiant &amp; Blue Cross Report</t>
  </si>
  <si>
    <t>Pull UHC Renewal</t>
  </si>
  <si>
    <t>Attach Renewal documents in SF</t>
  </si>
  <si>
    <t>Send Confirmation to Group</t>
  </si>
  <si>
    <t>Small Group Renewals</t>
  </si>
  <si>
    <t>Small - Create Compliance Notice</t>
  </si>
  <si>
    <t>Cross Training</t>
  </si>
  <si>
    <t>Forward Survey Emails</t>
  </si>
  <si>
    <t>Special/Temporary Project</t>
  </si>
  <si>
    <t>Special Project</t>
  </si>
  <si>
    <t>Midlands: Ease Review OE Changes in PRincipal - checked 12 EEs</t>
  </si>
  <si>
    <t>Production Support Activities</t>
  </si>
  <si>
    <t>Quality Control</t>
  </si>
  <si>
    <t>Send Confirmation to Group;Gina Guan;4;</t>
  </si>
  <si>
    <t>/Employee Benefits/</t>
  </si>
  <si>
    <t>Process Enrollment;Jennifer Sun;6;</t>
  </si>
  <si>
    <t xml:space="preserve">	WC10000012652020A</t>
  </si>
  <si>
    <t>Large - Endorsement Checking;Holy Meng;1;</t>
  </si>
  <si>
    <t>/Commercial Lines/Large Commercial/Policy Servicing/</t>
  </si>
  <si>
    <t xml:space="preserve">	ACPBA7285519151</t>
  </si>
  <si>
    <t xml:space="preserve">	60510006</t>
  </si>
  <si>
    <t>Small - Endorsement Checking;Jennifer Sun;3;</t>
  </si>
  <si>
    <t>/Commercial Lines/Small Commercial/Policy Servicing/</t>
  </si>
  <si>
    <t>Renewal Process in CRM;Sandra Sun;1;</t>
  </si>
  <si>
    <t xml:space="preserve">	EPP/EBA0492447</t>
  </si>
  <si>
    <t>Large - Endorsement Checking;Karida Yu;2;</t>
  </si>
  <si>
    <t>Development &amp; Maintenance</t>
  </si>
  <si>
    <t>Client Management</t>
  </si>
  <si>
    <t>Process Enrollment;Cassie Z Wang;4;</t>
  </si>
  <si>
    <t>Procedure Refinement</t>
  </si>
  <si>
    <t xml:space="preserve">	680589M3087</t>
  </si>
  <si>
    <t xml:space="preserve">Small - Policy Preparation;Vivian W Han;13;Heartland Oprical - </t>
  </si>
  <si>
    <t>ReSource Pro</t>
  </si>
  <si>
    <t>Account Maintenance &amp; Development</t>
  </si>
  <si>
    <t>RSP Time</t>
  </si>
  <si>
    <t>Emily Yu</t>
  </si>
  <si>
    <t>In progress</t>
  </si>
  <si>
    <t>Jing Xu</t>
  </si>
  <si>
    <t>RSP - Engagement &amp; Development</t>
  </si>
  <si>
    <t>Elena Cui</t>
  </si>
  <si>
    <t>Rita Liu</t>
  </si>
  <si>
    <t>New Center Support - BGL</t>
  </si>
  <si>
    <t>Error notice</t>
  </si>
  <si>
    <t>The case was not submitted timely</t>
  </si>
  <si>
    <t>AHT</t>
  </si>
  <si>
    <t>Client Estimated Time</t>
  </si>
  <si>
    <t>AHT may be too long</t>
  </si>
  <si>
    <t>The audit case duration tracked may be too long/short</t>
  </si>
  <si>
    <t>Development &amp; Maintenance</t>
    <phoneticPr fontId="18" type="noConversion"/>
  </si>
  <si>
    <t>Account Maintenance &amp; Development</t>
    <phoneticPr fontId="18" type="noConversion"/>
  </si>
  <si>
    <t>Production Support Activities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</si>
</sst>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65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4" fontId="0" fillId="33" borderId="0" xfId="0" applyNumberFormat="1" applyFill="1"/>
    <xf numFmtId="0" fontId="0" fillId="33" borderId="0" xfId="0" applyFill="1"/>
    <xf numFmtId="14" fontId="0" fillId="34" borderId="0" xfId="0" applyNumberFormat="1" applyFill="1"/>
    <xf numFmtId="0" fontId="0" fillId="34" borderId="0" xfId="0" applyFill="1"/>
    <xf numFmtId="0" fontId="0" fillId="0" borderId="0" xfId="0" applyFill="1"/>
    <xf numFmtId="2" fontId="0" fillId="34" borderId="0" xfId="0" applyNumberFormat="1" applyFill="1"/>
    <xf numFmtId="2" fontId="0" fillId="0" borderId="0" xfId="0" applyNumberFormat="1" applyFill="1"/>
    <xf numFmtId="2" fontId="0" fillId="33" borderId="0" xfId="0" applyNumberFormat="1" applyFill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ne_jing\AppData\Local\Microsoft\Windows\INetCache\IE\54N0M89J\Individual%20Production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on Report"/>
    </sheetNames>
    <sheetDataSet>
      <sheetData sheetId="0">
        <row r="1">
          <cell r="B1" t="str">
            <v xml:space="preserve">Task </v>
          </cell>
          <cell r="C1" t="str">
            <v>Processed</v>
          </cell>
          <cell r="D1" t="str">
            <v>Average
Time (min)</v>
          </cell>
          <cell r="E1" t="str">
            <v>Standard Processing Time (min)</v>
          </cell>
        </row>
        <row r="2">
          <cell r="B2" t="str">
            <v>Pull Docs from Carrier Websites</v>
          </cell>
          <cell r="C2">
            <v>1103</v>
          </cell>
          <cell r="D2">
            <v>4.62</v>
          </cell>
          <cell r="E2">
            <v>5</v>
          </cell>
        </row>
        <row r="3">
          <cell r="B3" t="str">
            <v>Large - Policy Preparation</v>
          </cell>
          <cell r="C3">
            <v>243</v>
          </cell>
          <cell r="D3">
            <v>14.86</v>
          </cell>
          <cell r="E3">
            <v>14.5</v>
          </cell>
        </row>
        <row r="4">
          <cell r="B4" t="str">
            <v>Large - Policy Checking - Package</v>
          </cell>
          <cell r="C4">
            <v>56</v>
          </cell>
          <cell r="D4">
            <v>96.78</v>
          </cell>
          <cell r="E4">
            <v>110</v>
          </cell>
        </row>
        <row r="5">
          <cell r="B5" t="str">
            <v>Large - Policy Checking - Monoline</v>
          </cell>
          <cell r="C5">
            <v>92</v>
          </cell>
          <cell r="D5">
            <v>33.630000000000003</v>
          </cell>
          <cell r="E5">
            <v>40</v>
          </cell>
        </row>
        <row r="6">
          <cell r="B6" t="str">
            <v>Large - Endorsement Checking</v>
          </cell>
          <cell r="C6">
            <v>440</v>
          </cell>
          <cell r="D6">
            <v>16.149999999999999</v>
          </cell>
          <cell r="E6">
            <v>20</v>
          </cell>
        </row>
        <row r="7">
          <cell r="B7" t="str">
            <v>Large - Commercial Audit</v>
          </cell>
          <cell r="C7">
            <v>6</v>
          </cell>
          <cell r="D7">
            <v>26.52</v>
          </cell>
          <cell r="E7">
            <v>30</v>
          </cell>
        </row>
        <row r="8">
          <cell r="B8" t="str">
            <v>Large - Change Request Follow Up</v>
          </cell>
          <cell r="C8">
            <v>6</v>
          </cell>
          <cell r="D8">
            <v>7.87</v>
          </cell>
          <cell r="E8">
            <v>10</v>
          </cell>
        </row>
        <row r="9">
          <cell r="B9" t="str">
            <v>Large - Email to Clarify Source Material</v>
          </cell>
          <cell r="C9">
            <v>6</v>
          </cell>
          <cell r="D9">
            <v>8.19</v>
          </cell>
          <cell r="E9">
            <v>10</v>
          </cell>
        </row>
        <row r="10">
          <cell r="B10" t="str">
            <v>Small - Policy Preparation</v>
          </cell>
          <cell r="C10">
            <v>299</v>
          </cell>
          <cell r="D10">
            <v>14.94</v>
          </cell>
          <cell r="E10">
            <v>8</v>
          </cell>
        </row>
        <row r="11">
          <cell r="B11" t="str">
            <v>Small - Policy Checking - Package</v>
          </cell>
          <cell r="C11">
            <v>43</v>
          </cell>
          <cell r="D11">
            <v>33.78</v>
          </cell>
          <cell r="E11">
            <v>40</v>
          </cell>
        </row>
        <row r="12">
          <cell r="B12" t="str">
            <v>Small - Policy Checking - Monoline</v>
          </cell>
          <cell r="C12">
            <v>83</v>
          </cell>
          <cell r="D12">
            <v>16.79</v>
          </cell>
          <cell r="E12">
            <v>20</v>
          </cell>
        </row>
        <row r="13">
          <cell r="B13" t="str">
            <v>Small - Endorsement Checking</v>
          </cell>
          <cell r="C13">
            <v>203</v>
          </cell>
          <cell r="D13">
            <v>11.11</v>
          </cell>
          <cell r="E13">
            <v>14</v>
          </cell>
        </row>
        <row r="14">
          <cell r="B14" t="str">
            <v>Small - Email to Clarify Source Material</v>
          </cell>
          <cell r="C14">
            <v>1</v>
          </cell>
          <cell r="D14">
            <v>9.32</v>
          </cell>
          <cell r="E14">
            <v>10</v>
          </cell>
        </row>
        <row r="15">
          <cell r="B15" t="str">
            <v>Small - Create Compliance Notice</v>
          </cell>
          <cell r="C15">
            <v>27</v>
          </cell>
          <cell r="D15">
            <v>34.11</v>
          </cell>
          <cell r="E15">
            <v>37.5</v>
          </cell>
        </row>
        <row r="16">
          <cell r="B16" t="str">
            <v>Small - Submit Survey online (BCBS)</v>
          </cell>
          <cell r="C16">
            <v>1</v>
          </cell>
          <cell r="D16">
            <v>71.650000000000006</v>
          </cell>
          <cell r="E16">
            <v>106.69</v>
          </cell>
        </row>
        <row r="17">
          <cell r="B17" t="str">
            <v>Small - Send Survey to Group Follow Up</v>
          </cell>
          <cell r="C17">
            <v>1</v>
          </cell>
          <cell r="D17">
            <v>8.5</v>
          </cell>
          <cell r="E17">
            <v>11.05</v>
          </cell>
        </row>
        <row r="18">
          <cell r="B18" t="str">
            <v>Process Open Enrollment</v>
          </cell>
          <cell r="C18">
            <v>620</v>
          </cell>
          <cell r="D18">
            <v>10.69</v>
          </cell>
          <cell r="E18">
            <v>14</v>
          </cell>
        </row>
        <row r="19">
          <cell r="B19" t="str">
            <v>Process Enrollment</v>
          </cell>
          <cell r="C19">
            <v>1728</v>
          </cell>
          <cell r="D19">
            <v>12.53</v>
          </cell>
          <cell r="E19">
            <v>14</v>
          </cell>
        </row>
        <row r="20">
          <cell r="B20" t="str">
            <v>Send Confirmation to Group</v>
          </cell>
          <cell r="C20">
            <v>414</v>
          </cell>
          <cell r="D20">
            <v>2.79</v>
          </cell>
          <cell r="E20">
            <v>3.5</v>
          </cell>
        </row>
        <row r="21">
          <cell r="B21" t="str">
            <v>Forward Survey Emails</v>
          </cell>
          <cell r="C21">
            <v>83</v>
          </cell>
          <cell r="D21">
            <v>1.44</v>
          </cell>
          <cell r="E21">
            <v>1.5</v>
          </cell>
        </row>
        <row r="22">
          <cell r="B22" t="str">
            <v>Pull UHC Renewal</v>
          </cell>
          <cell r="C22">
            <v>32</v>
          </cell>
          <cell r="D22">
            <v>21.08</v>
          </cell>
          <cell r="E22">
            <v>10.5</v>
          </cell>
        </row>
        <row r="23">
          <cell r="B23" t="str">
            <v>Run Auxiant &amp; Blue Cross Report</v>
          </cell>
          <cell r="C23">
            <v>74</v>
          </cell>
          <cell r="D23">
            <v>5.7</v>
          </cell>
          <cell r="E23">
            <v>6</v>
          </cell>
        </row>
        <row r="24">
          <cell r="B24" t="str">
            <v>Special Project</v>
          </cell>
          <cell r="C24">
            <v>10</v>
          </cell>
          <cell r="D24">
            <v>102.11</v>
          </cell>
          <cell r="E24">
            <v>120</v>
          </cell>
        </row>
        <row r="25">
          <cell r="B25" t="str">
            <v>Check Cobra Rates</v>
          </cell>
          <cell r="C25">
            <v>18</v>
          </cell>
          <cell r="D25">
            <v>16.11</v>
          </cell>
          <cell r="E25">
            <v>15.88</v>
          </cell>
        </row>
        <row r="26">
          <cell r="B26" t="str">
            <v>RFP Follow Up</v>
          </cell>
          <cell r="C26">
            <v>0</v>
          </cell>
          <cell r="D26" t="str">
            <v>n/a</v>
          </cell>
          <cell r="E26">
            <v>12.35</v>
          </cell>
        </row>
        <row r="27">
          <cell r="B27" t="str">
            <v>Renewal Process in CRM</v>
          </cell>
          <cell r="C27">
            <v>249</v>
          </cell>
          <cell r="D27">
            <v>3.34</v>
          </cell>
          <cell r="E27">
            <v>4</v>
          </cell>
        </row>
        <row r="28">
          <cell r="B28" t="str">
            <v>Attach Employee Form in SF</v>
          </cell>
          <cell r="C28">
            <v>19</v>
          </cell>
          <cell r="D28">
            <v>2.87</v>
          </cell>
          <cell r="E28">
            <v>3.5</v>
          </cell>
        </row>
        <row r="29">
          <cell r="B29" t="str">
            <v>Prepare Census</v>
          </cell>
          <cell r="C29">
            <v>11</v>
          </cell>
          <cell r="D29">
            <v>96.22</v>
          </cell>
          <cell r="E29">
            <v>44.37</v>
          </cell>
        </row>
        <row r="30">
          <cell r="B30" t="str">
            <v>Prepare Quote Cover Sheet</v>
          </cell>
          <cell r="C30">
            <v>3</v>
          </cell>
          <cell r="D30">
            <v>18.21</v>
          </cell>
          <cell r="E30">
            <v>17.63</v>
          </cell>
        </row>
        <row r="31">
          <cell r="B31" t="str">
            <v>Create Health Proposal Summary</v>
          </cell>
          <cell r="C31">
            <v>69</v>
          </cell>
          <cell r="D31">
            <v>15.87</v>
          </cell>
          <cell r="E31">
            <v>18.23</v>
          </cell>
        </row>
        <row r="32">
          <cell r="B32" t="str">
            <v>Obtain Marketing Census from Ease</v>
          </cell>
          <cell r="C32">
            <v>1</v>
          </cell>
          <cell r="D32">
            <v>38.619999999999997</v>
          </cell>
          <cell r="E32">
            <v>38.61</v>
          </cell>
        </row>
        <row r="33">
          <cell r="B33" t="str">
            <v>Download and Save Docs</v>
          </cell>
          <cell r="C33">
            <v>48</v>
          </cell>
          <cell r="D33">
            <v>6.45</v>
          </cell>
          <cell r="E33">
            <v>10.69</v>
          </cell>
        </row>
        <row r="34">
          <cell r="B34" t="str">
            <v>Complete Employer Application</v>
          </cell>
          <cell r="C34">
            <v>6</v>
          </cell>
          <cell r="D34">
            <v>18.37</v>
          </cell>
          <cell r="E34">
            <v>16.96</v>
          </cell>
        </row>
        <row r="35">
          <cell r="B35" t="str">
            <v>Load Plan into Ease</v>
          </cell>
          <cell r="C35">
            <v>7</v>
          </cell>
          <cell r="D35">
            <v>95.15</v>
          </cell>
          <cell r="E35">
            <v>109.35</v>
          </cell>
        </row>
        <row r="36">
          <cell r="B36" t="str">
            <v>Send Ease Review Email to Client</v>
          </cell>
          <cell r="C36">
            <v>1</v>
          </cell>
          <cell r="D36">
            <v>37.450000000000003</v>
          </cell>
          <cell r="E36">
            <v>12.3</v>
          </cell>
        </row>
        <row r="37">
          <cell r="B37" t="str">
            <v>Send Ease Review Email to Client Follow Up</v>
          </cell>
          <cell r="C37">
            <v>16</v>
          </cell>
          <cell r="D37">
            <v>2.74</v>
          </cell>
          <cell r="E37">
            <v>2.74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8"/>
  <sheetViews>
    <sheetView tabSelected="1" topLeftCell="M85" workbookViewId="0">
      <selection activeCell="E65" sqref="E65"/>
    </sheetView>
  </sheetViews>
  <sheetFormatPr defaultRowHeight="13.8" x14ac:dyDescent="0.25"/>
  <cols>
    <col min="1" max="1" width="13.5546875" bestFit="1" customWidth="1"/>
    <col min="2" max="2" width="13.88671875" customWidth="1"/>
    <col min="8" max="9" width="43.6640625" bestFit="1" customWidth="1"/>
    <col min="10" max="10" width="27.44140625" customWidth="1"/>
    <col min="13" max="13" width="16.33203125" customWidth="1"/>
    <col min="18" max="18" width="16.6640625" customWidth="1"/>
    <col min="20" max="20" width="13.33203125" customWidth="1"/>
    <col min="23" max="23" width="15.109375" customWidth="1"/>
    <col min="24" max="24" width="11.33203125" customWidth="1"/>
  </cols>
  <sheetData>
    <row r="1" spans="1:32" ht="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143</v>
      </c>
      <c r="R1" t="s">
        <v>144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F1" t="s">
        <v>141</v>
      </c>
    </row>
    <row r="2" spans="1:32" s="5" customFormat="1" ht="15" x14ac:dyDescent="0.25">
      <c r="A2" s="4">
        <v>44167</v>
      </c>
      <c r="B2" s="4">
        <v>44168</v>
      </c>
      <c r="C2" s="5" t="s">
        <v>26</v>
      </c>
      <c r="D2" s="5" t="s">
        <v>27</v>
      </c>
      <c r="E2" s="5" t="s">
        <v>28</v>
      </c>
      <c r="F2" s="5" t="s">
        <v>29</v>
      </c>
      <c r="G2" s="5" t="s">
        <v>30</v>
      </c>
      <c r="H2" s="5" t="s">
        <v>31</v>
      </c>
      <c r="I2" s="5" t="s">
        <v>31</v>
      </c>
      <c r="J2" s="5" t="s">
        <v>32</v>
      </c>
      <c r="K2" s="5" t="s">
        <v>33</v>
      </c>
      <c r="L2" s="5" t="s">
        <v>34</v>
      </c>
      <c r="M2" s="5">
        <v>95.28</v>
      </c>
      <c r="N2" s="5">
        <v>95.28</v>
      </c>
      <c r="O2" s="5">
        <v>1</v>
      </c>
      <c r="P2" s="5">
        <v>1</v>
      </c>
      <c r="Q2" s="7">
        <f>M2/P2</f>
        <v>95.28</v>
      </c>
      <c r="R2" s="5">
        <f>VLOOKUP(I2,'[1]Production Report'!$B:$E,4,0)</f>
        <v>110</v>
      </c>
      <c r="S2" s="7">
        <f>R2*2-Q2</f>
        <v>124.72</v>
      </c>
      <c r="V2" s="5" t="s">
        <v>35</v>
      </c>
      <c r="AB2" s="5" t="s">
        <v>36</v>
      </c>
      <c r="AD2" s="5">
        <v>43013507</v>
      </c>
      <c r="AF2" s="5" t="s">
        <v>142</v>
      </c>
    </row>
    <row r="3" spans="1:32" s="5" customFormat="1" ht="15" x14ac:dyDescent="0.25">
      <c r="A3" s="4">
        <v>44167</v>
      </c>
      <c r="B3" s="4">
        <v>44168</v>
      </c>
      <c r="C3" s="5" t="s">
        <v>26</v>
      </c>
      <c r="D3" s="5" t="s">
        <v>27</v>
      </c>
      <c r="E3" s="5" t="s">
        <v>28</v>
      </c>
      <c r="F3" s="5" t="s">
        <v>29</v>
      </c>
      <c r="G3" s="5" t="s">
        <v>37</v>
      </c>
      <c r="H3" s="5" t="s">
        <v>38</v>
      </c>
      <c r="I3" s="5" t="s">
        <v>38</v>
      </c>
      <c r="J3" s="5" t="s">
        <v>39</v>
      </c>
      <c r="K3" s="5" t="s">
        <v>33</v>
      </c>
      <c r="L3" s="5" t="s">
        <v>34</v>
      </c>
      <c r="M3" s="5">
        <v>19.28</v>
      </c>
      <c r="N3" s="5">
        <v>19.28</v>
      </c>
      <c r="O3" s="5">
        <v>1</v>
      </c>
      <c r="P3" s="5">
        <v>1</v>
      </c>
      <c r="Q3" s="7">
        <f t="shared" ref="Q3:Q64" si="0">M3/P3</f>
        <v>19.28</v>
      </c>
      <c r="R3" s="5">
        <f>VLOOKUP(I3,'[1]Production Report'!$B:$E,4,0)</f>
        <v>20</v>
      </c>
      <c r="S3" s="7">
        <f t="shared" ref="S3:S64" si="1">R3*2-Q3</f>
        <v>20.72</v>
      </c>
      <c r="V3" s="5" t="s">
        <v>35</v>
      </c>
      <c r="AB3" s="5" t="s">
        <v>36</v>
      </c>
      <c r="AD3" s="5">
        <v>43018141</v>
      </c>
      <c r="AF3" s="5" t="s">
        <v>142</v>
      </c>
    </row>
    <row r="4" spans="1:32" s="5" customFormat="1" ht="15" x14ac:dyDescent="0.25">
      <c r="A4" s="4">
        <v>44167</v>
      </c>
      <c r="B4" s="4">
        <v>44168</v>
      </c>
      <c r="C4" s="5" t="s">
        <v>26</v>
      </c>
      <c r="D4" s="5" t="s">
        <v>27</v>
      </c>
      <c r="E4" s="5" t="s">
        <v>28</v>
      </c>
      <c r="F4" s="5" t="s">
        <v>29</v>
      </c>
      <c r="G4" s="5" t="s">
        <v>37</v>
      </c>
      <c r="H4" s="5" t="s">
        <v>38</v>
      </c>
      <c r="I4" s="5" t="s">
        <v>38</v>
      </c>
      <c r="J4" s="5" t="s">
        <v>40</v>
      </c>
      <c r="K4" s="5" t="s">
        <v>33</v>
      </c>
      <c r="L4" s="5" t="s">
        <v>34</v>
      </c>
      <c r="M4" s="5">
        <v>16.670000000000002</v>
      </c>
      <c r="N4" s="5">
        <v>16.670000000000002</v>
      </c>
      <c r="O4" s="5">
        <v>1</v>
      </c>
      <c r="P4" s="5">
        <v>1</v>
      </c>
      <c r="Q4" s="7">
        <f t="shared" si="0"/>
        <v>16.670000000000002</v>
      </c>
      <c r="R4" s="5">
        <f>VLOOKUP(I4,'[1]Production Report'!$B:$E,4,0)</f>
        <v>20</v>
      </c>
      <c r="S4" s="7">
        <f t="shared" si="1"/>
        <v>23.33</v>
      </c>
      <c r="V4" s="5" t="s">
        <v>35</v>
      </c>
      <c r="AB4" s="5" t="s">
        <v>36</v>
      </c>
      <c r="AD4" s="5">
        <v>43021623</v>
      </c>
      <c r="AF4" s="5" t="s">
        <v>142</v>
      </c>
    </row>
    <row r="5" spans="1:32" s="5" customFormat="1" ht="15" x14ac:dyDescent="0.25">
      <c r="A5" s="4">
        <v>44167</v>
      </c>
      <c r="B5" s="4">
        <v>44168</v>
      </c>
      <c r="C5" s="5" t="s">
        <v>26</v>
      </c>
      <c r="D5" s="5" t="s">
        <v>27</v>
      </c>
      <c r="E5" s="5" t="s">
        <v>28</v>
      </c>
      <c r="F5" s="5" t="s">
        <v>29</v>
      </c>
      <c r="G5" s="5" t="s">
        <v>30</v>
      </c>
      <c r="H5" s="5" t="s">
        <v>41</v>
      </c>
      <c r="I5" s="5" t="s">
        <v>41</v>
      </c>
      <c r="J5" s="5" t="s">
        <v>42</v>
      </c>
      <c r="K5" s="5" t="s">
        <v>33</v>
      </c>
      <c r="L5" s="5" t="s">
        <v>34</v>
      </c>
      <c r="M5" s="5">
        <v>31.77</v>
      </c>
      <c r="N5" s="5">
        <v>31.77</v>
      </c>
      <c r="O5" s="5">
        <v>1</v>
      </c>
      <c r="P5" s="5">
        <v>1</v>
      </c>
      <c r="Q5" s="7">
        <f t="shared" si="0"/>
        <v>31.77</v>
      </c>
      <c r="R5" s="5">
        <f>VLOOKUP(I5,'[1]Production Report'!$B:$E,4,0)</f>
        <v>40</v>
      </c>
      <c r="S5" s="7">
        <f t="shared" si="1"/>
        <v>48.230000000000004</v>
      </c>
      <c r="V5" s="5" t="s">
        <v>35</v>
      </c>
      <c r="AB5" s="5" t="s">
        <v>36</v>
      </c>
      <c r="AD5" s="5">
        <v>43027547</v>
      </c>
      <c r="AF5" s="5" t="s">
        <v>142</v>
      </c>
    </row>
    <row r="6" spans="1:32" ht="15" x14ac:dyDescent="0.25">
      <c r="A6" s="1">
        <v>44168</v>
      </c>
      <c r="B6" s="1">
        <v>44168</v>
      </c>
      <c r="C6" t="s">
        <v>26</v>
      </c>
      <c r="D6" t="s">
        <v>27</v>
      </c>
      <c r="E6" t="s">
        <v>28</v>
      </c>
      <c r="F6" t="s">
        <v>29</v>
      </c>
      <c r="G6" t="s">
        <v>30</v>
      </c>
      <c r="H6" t="s">
        <v>43</v>
      </c>
      <c r="I6" t="s">
        <v>43</v>
      </c>
      <c r="K6" t="s">
        <v>44</v>
      </c>
      <c r="L6" t="s">
        <v>34</v>
      </c>
      <c r="M6">
        <v>238.18</v>
      </c>
      <c r="N6">
        <v>238.18</v>
      </c>
      <c r="O6">
        <v>49</v>
      </c>
      <c r="P6">
        <v>49</v>
      </c>
      <c r="Q6" s="8">
        <f t="shared" si="0"/>
        <v>4.8608163265306121</v>
      </c>
      <c r="R6" s="6">
        <f>VLOOKUP(I6,'[1]Production Report'!$B:$E,4,0)</f>
        <v>5</v>
      </c>
      <c r="S6" s="8">
        <f t="shared" si="1"/>
        <v>5.1391836734693879</v>
      </c>
      <c r="V6" t="s">
        <v>35</v>
      </c>
      <c r="AB6" t="s">
        <v>36</v>
      </c>
      <c r="AD6">
        <v>43042339</v>
      </c>
    </row>
    <row r="7" spans="1:32" s="5" customFormat="1" ht="15" x14ac:dyDescent="0.25">
      <c r="A7" s="4">
        <v>44168</v>
      </c>
      <c r="B7" s="4">
        <v>44168</v>
      </c>
      <c r="C7" s="5" t="s">
        <v>26</v>
      </c>
      <c r="D7" s="5" t="s">
        <v>27</v>
      </c>
      <c r="E7" s="5" t="s">
        <v>28</v>
      </c>
      <c r="F7" s="5" t="s">
        <v>29</v>
      </c>
      <c r="G7" s="5" t="s">
        <v>37</v>
      </c>
      <c r="H7" s="5" t="s">
        <v>45</v>
      </c>
      <c r="I7" s="5" t="s">
        <v>45</v>
      </c>
      <c r="J7" s="5" t="s">
        <v>39</v>
      </c>
      <c r="K7" s="5" t="s">
        <v>46</v>
      </c>
      <c r="L7" s="5" t="s">
        <v>34</v>
      </c>
      <c r="M7" s="5">
        <v>20.2</v>
      </c>
      <c r="N7" s="5">
        <v>8</v>
      </c>
      <c r="O7" s="5">
        <v>1</v>
      </c>
      <c r="P7" s="5">
        <v>1</v>
      </c>
      <c r="Q7" s="7">
        <f t="shared" si="0"/>
        <v>20.2</v>
      </c>
      <c r="R7" s="5">
        <f>VLOOKUP(I7,'[1]Production Report'!$B:$E,4,0)</f>
        <v>8</v>
      </c>
      <c r="S7" s="7">
        <f t="shared" si="1"/>
        <v>-4.1999999999999993</v>
      </c>
      <c r="V7" s="5" t="s">
        <v>47</v>
      </c>
      <c r="W7" s="5" t="s">
        <v>48</v>
      </c>
      <c r="X7" s="5" t="s">
        <v>49</v>
      </c>
      <c r="Y7" s="5" t="s">
        <v>46</v>
      </c>
      <c r="AB7" s="5" t="s">
        <v>36</v>
      </c>
      <c r="AD7" s="5">
        <v>43044383</v>
      </c>
      <c r="AF7" s="5" t="s">
        <v>145</v>
      </c>
    </row>
    <row r="8" spans="1:32" ht="15" x14ac:dyDescent="0.25">
      <c r="A8" s="1">
        <v>44168</v>
      </c>
      <c r="B8" s="1">
        <v>44168</v>
      </c>
      <c r="C8" t="s">
        <v>26</v>
      </c>
      <c r="D8" t="s">
        <v>27</v>
      </c>
      <c r="E8" t="s">
        <v>28</v>
      </c>
      <c r="F8" t="s">
        <v>29</v>
      </c>
      <c r="G8" t="s">
        <v>30</v>
      </c>
      <c r="H8" t="s">
        <v>31</v>
      </c>
      <c r="I8" t="s">
        <v>31</v>
      </c>
      <c r="J8" t="s">
        <v>50</v>
      </c>
      <c r="K8" t="s">
        <v>33</v>
      </c>
      <c r="L8" t="s">
        <v>34</v>
      </c>
      <c r="M8">
        <v>82.22</v>
      </c>
      <c r="N8">
        <v>82.22</v>
      </c>
      <c r="O8">
        <v>1</v>
      </c>
      <c r="P8">
        <v>1</v>
      </c>
      <c r="Q8" s="8">
        <f t="shared" si="0"/>
        <v>82.22</v>
      </c>
      <c r="R8" s="6">
        <f>VLOOKUP(I8,'[1]Production Report'!$B:$E,4,0)</f>
        <v>110</v>
      </c>
      <c r="S8" s="8">
        <f t="shared" si="1"/>
        <v>137.78</v>
      </c>
      <c r="V8" t="s">
        <v>35</v>
      </c>
      <c r="AB8" t="s">
        <v>36</v>
      </c>
      <c r="AD8">
        <v>43044645</v>
      </c>
    </row>
    <row r="9" spans="1:32" s="5" customFormat="1" ht="15" x14ac:dyDescent="0.25">
      <c r="A9" s="4">
        <v>44168</v>
      </c>
      <c r="B9" s="4">
        <v>44168</v>
      </c>
      <c r="C9" s="5" t="s">
        <v>26</v>
      </c>
      <c r="D9" s="5" t="s">
        <v>27</v>
      </c>
      <c r="E9" s="5" t="s">
        <v>28</v>
      </c>
      <c r="F9" s="5" t="s">
        <v>29</v>
      </c>
      <c r="G9" s="5" t="s">
        <v>37</v>
      </c>
      <c r="H9" s="5" t="s">
        <v>45</v>
      </c>
      <c r="I9" s="5" t="s">
        <v>45</v>
      </c>
      <c r="J9" s="5" t="s">
        <v>51</v>
      </c>
      <c r="K9" s="5" t="s">
        <v>46</v>
      </c>
      <c r="L9" s="5" t="s">
        <v>34</v>
      </c>
      <c r="M9" s="5">
        <v>17.45</v>
      </c>
      <c r="N9" s="5">
        <v>8</v>
      </c>
      <c r="O9" s="5">
        <v>1</v>
      </c>
      <c r="P9" s="5">
        <v>1</v>
      </c>
      <c r="Q9" s="7">
        <f t="shared" si="0"/>
        <v>17.45</v>
      </c>
      <c r="R9" s="5">
        <f>VLOOKUP(I9,'[1]Production Report'!$B:$E,4,0)</f>
        <v>8</v>
      </c>
      <c r="S9" s="7">
        <f t="shared" si="1"/>
        <v>-1.4499999999999993</v>
      </c>
      <c r="V9" s="5" t="s">
        <v>47</v>
      </c>
      <c r="W9" s="5" t="s">
        <v>48</v>
      </c>
      <c r="X9" s="5" t="s">
        <v>49</v>
      </c>
      <c r="Y9" s="5" t="s">
        <v>46</v>
      </c>
      <c r="AB9" s="5" t="s">
        <v>36</v>
      </c>
      <c r="AD9" s="5">
        <v>43046751</v>
      </c>
      <c r="AF9" s="5" t="s">
        <v>145</v>
      </c>
    </row>
    <row r="10" spans="1:32" s="5" customFormat="1" ht="15" x14ac:dyDescent="0.25">
      <c r="A10" s="4">
        <v>44168</v>
      </c>
      <c r="B10" s="4">
        <v>44168</v>
      </c>
      <c r="C10" s="5" t="s">
        <v>26</v>
      </c>
      <c r="D10" s="5" t="s">
        <v>27</v>
      </c>
      <c r="E10" s="5" t="s">
        <v>28</v>
      </c>
      <c r="F10" s="5" t="s">
        <v>29</v>
      </c>
      <c r="G10" s="5" t="s">
        <v>37</v>
      </c>
      <c r="H10" s="5" t="s">
        <v>45</v>
      </c>
      <c r="I10" s="5" t="s">
        <v>45</v>
      </c>
      <c r="J10" s="5" t="s">
        <v>52</v>
      </c>
      <c r="K10" s="5" t="s">
        <v>46</v>
      </c>
      <c r="L10" s="5" t="s">
        <v>34</v>
      </c>
      <c r="M10" s="5">
        <v>26.25</v>
      </c>
      <c r="N10" s="5">
        <v>8</v>
      </c>
      <c r="O10" s="5">
        <v>1</v>
      </c>
      <c r="P10" s="5">
        <v>1</v>
      </c>
      <c r="Q10" s="7">
        <f t="shared" si="0"/>
        <v>26.25</v>
      </c>
      <c r="R10" s="5">
        <f>VLOOKUP(I10,'[1]Production Report'!$B:$E,4,0)</f>
        <v>8</v>
      </c>
      <c r="S10" s="7">
        <f t="shared" si="1"/>
        <v>-10.25</v>
      </c>
      <c r="V10" s="5" t="s">
        <v>47</v>
      </c>
      <c r="W10" s="5" t="s">
        <v>48</v>
      </c>
      <c r="X10" s="5" t="s">
        <v>49</v>
      </c>
      <c r="Y10" s="5" t="s">
        <v>46</v>
      </c>
      <c r="AB10" s="5" t="s">
        <v>36</v>
      </c>
      <c r="AD10" s="5">
        <v>43048503</v>
      </c>
      <c r="AF10" s="5" t="s">
        <v>145</v>
      </c>
    </row>
    <row r="11" spans="1:32" s="5" customFormat="1" ht="15" x14ac:dyDescent="0.25">
      <c r="A11" s="4">
        <v>44168</v>
      </c>
      <c r="B11" s="4">
        <v>44168</v>
      </c>
      <c r="C11" s="5" t="s">
        <v>26</v>
      </c>
      <c r="D11" s="5" t="s">
        <v>27</v>
      </c>
      <c r="E11" s="5" t="s">
        <v>28</v>
      </c>
      <c r="F11" s="5" t="s">
        <v>29</v>
      </c>
      <c r="G11" s="5" t="s">
        <v>37</v>
      </c>
      <c r="H11" s="5" t="s">
        <v>45</v>
      </c>
      <c r="I11" s="5" t="s">
        <v>45</v>
      </c>
      <c r="J11" s="5" t="s">
        <v>53</v>
      </c>
      <c r="K11" s="5" t="s">
        <v>46</v>
      </c>
      <c r="L11" s="5" t="s">
        <v>34</v>
      </c>
      <c r="M11" s="5">
        <v>27.25</v>
      </c>
      <c r="N11" s="5">
        <v>8</v>
      </c>
      <c r="O11" s="5">
        <v>1</v>
      </c>
      <c r="P11" s="5">
        <v>1</v>
      </c>
      <c r="Q11" s="7">
        <f t="shared" si="0"/>
        <v>27.25</v>
      </c>
      <c r="R11" s="5">
        <f>VLOOKUP(I11,'[1]Production Report'!$B:$E,4,0)</f>
        <v>8</v>
      </c>
      <c r="S11" s="7">
        <f t="shared" si="1"/>
        <v>-11.25</v>
      </c>
      <c r="V11" s="5" t="s">
        <v>47</v>
      </c>
      <c r="W11" s="5" t="s">
        <v>48</v>
      </c>
      <c r="X11" s="5" t="s">
        <v>49</v>
      </c>
      <c r="Y11" s="5" t="s">
        <v>46</v>
      </c>
      <c r="AB11" s="5" t="s">
        <v>36</v>
      </c>
      <c r="AD11" s="5">
        <v>43050735</v>
      </c>
      <c r="AF11" s="5" t="s">
        <v>145</v>
      </c>
    </row>
    <row r="12" spans="1:32" s="5" customFormat="1" ht="15" x14ac:dyDescent="0.25">
      <c r="A12" s="4">
        <v>44168</v>
      </c>
      <c r="B12" s="4">
        <v>44168</v>
      </c>
      <c r="C12" s="5" t="s">
        <v>26</v>
      </c>
      <c r="D12" s="5" t="s">
        <v>27</v>
      </c>
      <c r="E12" s="5" t="s">
        <v>28</v>
      </c>
      <c r="F12" s="5" t="s">
        <v>29</v>
      </c>
      <c r="G12" s="5" t="s">
        <v>37</v>
      </c>
      <c r="H12" s="5" t="s">
        <v>45</v>
      </c>
      <c r="I12" s="5" t="s">
        <v>45</v>
      </c>
      <c r="J12" s="5" t="s">
        <v>54</v>
      </c>
      <c r="K12" s="5" t="s">
        <v>46</v>
      </c>
      <c r="L12" s="5" t="s">
        <v>34</v>
      </c>
      <c r="M12" s="5">
        <v>28.42</v>
      </c>
      <c r="N12" s="5">
        <v>8</v>
      </c>
      <c r="O12" s="5">
        <v>1</v>
      </c>
      <c r="P12" s="5">
        <v>1</v>
      </c>
      <c r="Q12" s="7">
        <f t="shared" si="0"/>
        <v>28.42</v>
      </c>
      <c r="R12" s="5">
        <f>VLOOKUP(I12,'[1]Production Report'!$B:$E,4,0)</f>
        <v>8</v>
      </c>
      <c r="S12" s="7">
        <f t="shared" si="1"/>
        <v>-12.420000000000002</v>
      </c>
      <c r="V12" s="5" t="s">
        <v>47</v>
      </c>
      <c r="W12" s="5" t="s">
        <v>48</v>
      </c>
      <c r="X12" s="5" t="s">
        <v>49</v>
      </c>
      <c r="Y12" s="5" t="s">
        <v>46</v>
      </c>
      <c r="AB12" s="5" t="s">
        <v>36</v>
      </c>
      <c r="AD12" s="5">
        <v>43051439</v>
      </c>
      <c r="AF12" s="5" t="s">
        <v>145</v>
      </c>
    </row>
    <row r="13" spans="1:32" ht="15" x14ac:dyDescent="0.25">
      <c r="A13" s="1">
        <v>44168</v>
      </c>
      <c r="B13" s="1">
        <v>44168</v>
      </c>
      <c r="C13" t="s">
        <v>26</v>
      </c>
      <c r="D13" t="s">
        <v>27</v>
      </c>
      <c r="E13" t="s">
        <v>28</v>
      </c>
      <c r="F13" t="s">
        <v>29</v>
      </c>
      <c r="G13" t="s">
        <v>37</v>
      </c>
      <c r="H13" t="s">
        <v>38</v>
      </c>
      <c r="I13" t="s">
        <v>38</v>
      </c>
      <c r="J13" t="s">
        <v>55</v>
      </c>
      <c r="K13" t="s">
        <v>33</v>
      </c>
      <c r="L13" t="s">
        <v>34</v>
      </c>
      <c r="M13">
        <v>16.52</v>
      </c>
      <c r="N13">
        <v>16.52</v>
      </c>
      <c r="O13">
        <v>1</v>
      </c>
      <c r="P13">
        <v>1</v>
      </c>
      <c r="Q13" s="8">
        <f t="shared" si="0"/>
        <v>16.52</v>
      </c>
      <c r="R13" s="6">
        <f>VLOOKUP(I13,'[1]Production Report'!$B:$E,4,0)</f>
        <v>20</v>
      </c>
      <c r="S13" s="8">
        <f t="shared" si="1"/>
        <v>23.48</v>
      </c>
      <c r="V13" t="s">
        <v>35</v>
      </c>
      <c r="AB13" t="s">
        <v>36</v>
      </c>
      <c r="AD13">
        <v>43051491</v>
      </c>
    </row>
    <row r="14" spans="1:32" ht="15" x14ac:dyDescent="0.25">
      <c r="A14" s="1">
        <v>44168</v>
      </c>
      <c r="B14" s="1">
        <v>44168</v>
      </c>
      <c r="C14" t="s">
        <v>26</v>
      </c>
      <c r="D14" t="s">
        <v>27</v>
      </c>
      <c r="E14" t="s">
        <v>28</v>
      </c>
      <c r="F14" t="s">
        <v>29</v>
      </c>
      <c r="G14" t="s">
        <v>30</v>
      </c>
      <c r="H14" t="s">
        <v>56</v>
      </c>
      <c r="I14" t="s">
        <v>56</v>
      </c>
      <c r="J14" t="s">
        <v>57</v>
      </c>
      <c r="K14" t="s">
        <v>58</v>
      </c>
      <c r="L14" t="s">
        <v>34</v>
      </c>
      <c r="M14">
        <v>19.12</v>
      </c>
      <c r="N14">
        <v>19.12</v>
      </c>
      <c r="O14">
        <v>1</v>
      </c>
      <c r="P14">
        <v>1</v>
      </c>
      <c r="Q14" s="8">
        <f t="shared" si="0"/>
        <v>19.12</v>
      </c>
      <c r="R14" s="6">
        <f>VLOOKUP(I14,'[1]Production Report'!$B:$E,4,0)</f>
        <v>14.5</v>
      </c>
      <c r="S14" s="8">
        <f t="shared" si="1"/>
        <v>9.879999999999999</v>
      </c>
      <c r="V14" t="s">
        <v>35</v>
      </c>
      <c r="AB14" t="s">
        <v>36</v>
      </c>
      <c r="AD14">
        <v>43052723</v>
      </c>
    </row>
    <row r="15" spans="1:32" ht="15" x14ac:dyDescent="0.25">
      <c r="A15" s="1">
        <v>44168</v>
      </c>
      <c r="B15" s="1">
        <v>44168</v>
      </c>
      <c r="C15" t="s">
        <v>26</v>
      </c>
      <c r="D15" t="s">
        <v>27</v>
      </c>
      <c r="E15" t="s">
        <v>28</v>
      </c>
      <c r="F15" t="s">
        <v>29</v>
      </c>
      <c r="G15" t="s">
        <v>30</v>
      </c>
      <c r="H15" t="s">
        <v>41</v>
      </c>
      <c r="I15" t="s">
        <v>41</v>
      </c>
      <c r="J15" t="s">
        <v>59</v>
      </c>
      <c r="K15" t="s">
        <v>33</v>
      </c>
      <c r="L15" t="s">
        <v>34</v>
      </c>
      <c r="M15">
        <v>30.08</v>
      </c>
      <c r="N15">
        <v>30.08</v>
      </c>
      <c r="O15">
        <v>1</v>
      </c>
      <c r="P15">
        <v>1</v>
      </c>
      <c r="Q15" s="8">
        <f t="shared" si="0"/>
        <v>30.08</v>
      </c>
      <c r="R15" s="6">
        <f>VLOOKUP(I15,'[1]Production Report'!$B:$E,4,0)</f>
        <v>40</v>
      </c>
      <c r="S15" s="8">
        <f t="shared" si="1"/>
        <v>49.92</v>
      </c>
      <c r="V15" t="s">
        <v>35</v>
      </c>
      <c r="AB15" t="s">
        <v>36</v>
      </c>
      <c r="AD15">
        <v>43053168</v>
      </c>
    </row>
    <row r="16" spans="1:32" ht="15" x14ac:dyDescent="0.25">
      <c r="A16" s="1">
        <v>44168</v>
      </c>
      <c r="B16" s="1">
        <v>44168</v>
      </c>
      <c r="C16" t="s">
        <v>26</v>
      </c>
      <c r="D16" t="s">
        <v>27</v>
      </c>
      <c r="E16" t="s">
        <v>28</v>
      </c>
      <c r="F16" t="s">
        <v>29</v>
      </c>
      <c r="G16" t="s">
        <v>37</v>
      </c>
      <c r="H16" t="s">
        <v>45</v>
      </c>
      <c r="I16" t="s">
        <v>45</v>
      </c>
      <c r="J16" t="s">
        <v>60</v>
      </c>
      <c r="K16" t="s">
        <v>46</v>
      </c>
      <c r="L16" t="s">
        <v>34</v>
      </c>
      <c r="M16">
        <v>95.23</v>
      </c>
      <c r="N16">
        <v>0</v>
      </c>
      <c r="O16">
        <v>0</v>
      </c>
      <c r="P16">
        <v>0</v>
      </c>
      <c r="Q16" s="8" t="e">
        <f t="shared" si="0"/>
        <v>#DIV/0!</v>
      </c>
      <c r="R16" s="6">
        <f>VLOOKUP(I16,'[1]Production Report'!$B:$E,4,0)</f>
        <v>8</v>
      </c>
      <c r="S16" s="8" t="e">
        <f t="shared" si="1"/>
        <v>#DIV/0!</v>
      </c>
      <c r="V16" t="s">
        <v>47</v>
      </c>
      <c r="W16" t="s">
        <v>48</v>
      </c>
      <c r="X16" t="s">
        <v>49</v>
      </c>
      <c r="Y16" t="s">
        <v>46</v>
      </c>
      <c r="AB16" t="s">
        <v>36</v>
      </c>
      <c r="AD16">
        <v>43054724</v>
      </c>
    </row>
    <row r="17" spans="1:32" ht="15" x14ac:dyDescent="0.25">
      <c r="A17" s="1">
        <v>44168</v>
      </c>
      <c r="B17" s="1">
        <v>44168</v>
      </c>
      <c r="C17" t="s">
        <v>26</v>
      </c>
      <c r="D17" t="s">
        <v>27</v>
      </c>
      <c r="E17" t="s">
        <v>28</v>
      </c>
      <c r="F17" t="s">
        <v>29</v>
      </c>
      <c r="G17" t="s">
        <v>30</v>
      </c>
      <c r="H17" t="s">
        <v>31</v>
      </c>
      <c r="I17" t="s">
        <v>31</v>
      </c>
      <c r="J17" t="s">
        <v>61</v>
      </c>
      <c r="K17" t="s">
        <v>33</v>
      </c>
      <c r="L17" t="s">
        <v>34</v>
      </c>
      <c r="M17">
        <v>123.47</v>
      </c>
      <c r="N17">
        <v>123.47</v>
      </c>
      <c r="O17">
        <v>1</v>
      </c>
      <c r="P17">
        <v>1</v>
      </c>
      <c r="Q17" s="8">
        <f t="shared" si="0"/>
        <v>123.47</v>
      </c>
      <c r="R17" s="6">
        <f>VLOOKUP(I17,'[1]Production Report'!$B:$E,4,0)</f>
        <v>110</v>
      </c>
      <c r="S17" s="8">
        <f t="shared" si="1"/>
        <v>96.53</v>
      </c>
      <c r="V17" t="s">
        <v>35</v>
      </c>
      <c r="AB17" t="s">
        <v>36</v>
      </c>
      <c r="AD17">
        <v>43055958</v>
      </c>
    </row>
    <row r="18" spans="1:32" ht="15" x14ac:dyDescent="0.25">
      <c r="A18" s="1">
        <v>44168</v>
      </c>
      <c r="B18" s="1">
        <v>44168</v>
      </c>
      <c r="C18" t="s">
        <v>26</v>
      </c>
      <c r="D18" t="s">
        <v>27</v>
      </c>
      <c r="E18" t="s">
        <v>28</v>
      </c>
      <c r="F18" t="s">
        <v>29</v>
      </c>
      <c r="G18" t="s">
        <v>30</v>
      </c>
      <c r="H18" t="s">
        <v>56</v>
      </c>
      <c r="I18" t="s">
        <v>56</v>
      </c>
      <c r="J18" t="s">
        <v>62</v>
      </c>
      <c r="K18" t="s">
        <v>58</v>
      </c>
      <c r="L18" t="s">
        <v>34</v>
      </c>
      <c r="M18">
        <v>9.58</v>
      </c>
      <c r="N18">
        <v>9.58</v>
      </c>
      <c r="O18">
        <v>1</v>
      </c>
      <c r="P18">
        <v>1</v>
      </c>
      <c r="Q18" s="8">
        <f t="shared" si="0"/>
        <v>9.58</v>
      </c>
      <c r="R18" s="6">
        <f>VLOOKUP(I18,'[1]Production Report'!$B:$E,4,0)</f>
        <v>14.5</v>
      </c>
      <c r="S18" s="8">
        <f t="shared" si="1"/>
        <v>19.420000000000002</v>
      </c>
      <c r="V18" t="s">
        <v>35</v>
      </c>
      <c r="AB18" t="s">
        <v>36</v>
      </c>
      <c r="AD18">
        <v>43056059</v>
      </c>
    </row>
    <row r="19" spans="1:32" s="5" customFormat="1" ht="15" x14ac:dyDescent="0.25">
      <c r="A19" s="4">
        <v>44168</v>
      </c>
      <c r="B19" s="4">
        <v>44168</v>
      </c>
      <c r="C19" s="5" t="s">
        <v>26</v>
      </c>
      <c r="D19" s="5" t="s">
        <v>27</v>
      </c>
      <c r="E19" s="5" t="s">
        <v>28</v>
      </c>
      <c r="F19" s="5" t="s">
        <v>29</v>
      </c>
      <c r="G19" s="5" t="s">
        <v>37</v>
      </c>
      <c r="H19" s="5" t="s">
        <v>45</v>
      </c>
      <c r="I19" s="5" t="s">
        <v>45</v>
      </c>
      <c r="J19" s="5" t="s">
        <v>63</v>
      </c>
      <c r="K19" s="5" t="s">
        <v>46</v>
      </c>
      <c r="L19" s="5" t="s">
        <v>34</v>
      </c>
      <c r="M19" s="5">
        <v>42.47</v>
      </c>
      <c r="N19" s="5">
        <v>8</v>
      </c>
      <c r="O19" s="5">
        <v>1</v>
      </c>
      <c r="P19" s="5">
        <v>1</v>
      </c>
      <c r="Q19" s="7">
        <f t="shared" si="0"/>
        <v>42.47</v>
      </c>
      <c r="R19" s="5">
        <f>VLOOKUP(I19,'[1]Production Report'!$B:$E,4,0)</f>
        <v>8</v>
      </c>
      <c r="S19" s="7">
        <f t="shared" si="1"/>
        <v>-26.47</v>
      </c>
      <c r="V19" s="5" t="s">
        <v>47</v>
      </c>
      <c r="W19" s="5" t="s">
        <v>48</v>
      </c>
      <c r="X19" s="5" t="s">
        <v>49</v>
      </c>
      <c r="Y19" s="5" t="s">
        <v>46</v>
      </c>
      <c r="AB19" s="5" t="s">
        <v>36</v>
      </c>
      <c r="AD19" s="5">
        <v>43056080</v>
      </c>
      <c r="AF19" s="5" t="s">
        <v>145</v>
      </c>
    </row>
    <row r="20" spans="1:32" ht="15" x14ac:dyDescent="0.25">
      <c r="A20" s="1">
        <v>44168</v>
      </c>
      <c r="B20" s="1">
        <v>44168</v>
      </c>
      <c r="C20" t="s">
        <v>26</v>
      </c>
      <c r="D20" t="s">
        <v>27</v>
      </c>
      <c r="E20" t="s">
        <v>28</v>
      </c>
      <c r="F20" t="s">
        <v>29</v>
      </c>
      <c r="G20" t="s">
        <v>30</v>
      </c>
      <c r="H20" t="s">
        <v>56</v>
      </c>
      <c r="I20" t="s">
        <v>56</v>
      </c>
      <c r="J20" t="s">
        <v>64</v>
      </c>
      <c r="K20" t="s">
        <v>58</v>
      </c>
      <c r="L20" t="s">
        <v>34</v>
      </c>
      <c r="M20">
        <v>2.4300000000000002</v>
      </c>
      <c r="N20">
        <v>2.4300000000000002</v>
      </c>
      <c r="O20">
        <v>1</v>
      </c>
      <c r="P20">
        <v>1</v>
      </c>
      <c r="Q20" s="8">
        <f t="shared" si="0"/>
        <v>2.4300000000000002</v>
      </c>
      <c r="R20" s="6">
        <f>VLOOKUP(I20,'[1]Production Report'!$B:$E,4,0)</f>
        <v>14.5</v>
      </c>
      <c r="S20" s="8">
        <f t="shared" si="1"/>
        <v>26.57</v>
      </c>
      <c r="V20" t="s">
        <v>35</v>
      </c>
      <c r="AB20" t="s">
        <v>36</v>
      </c>
      <c r="AD20">
        <v>43057663</v>
      </c>
    </row>
    <row r="21" spans="1:32" ht="15" x14ac:dyDescent="0.25">
      <c r="A21" s="1">
        <v>44168</v>
      </c>
      <c r="B21" s="1">
        <v>44168</v>
      </c>
      <c r="C21" t="s">
        <v>26</v>
      </c>
      <c r="D21" t="s">
        <v>27</v>
      </c>
      <c r="E21" t="s">
        <v>28</v>
      </c>
      <c r="F21" t="s">
        <v>29</v>
      </c>
      <c r="G21" t="s">
        <v>30</v>
      </c>
      <c r="H21" t="s">
        <v>31</v>
      </c>
      <c r="I21" t="s">
        <v>31</v>
      </c>
      <c r="J21" t="s">
        <v>65</v>
      </c>
      <c r="K21" t="s">
        <v>33</v>
      </c>
      <c r="L21" t="s">
        <v>34</v>
      </c>
      <c r="M21">
        <v>105.32</v>
      </c>
      <c r="N21">
        <v>105.32</v>
      </c>
      <c r="O21">
        <v>1</v>
      </c>
      <c r="P21">
        <v>1</v>
      </c>
      <c r="Q21" s="8">
        <f t="shared" si="0"/>
        <v>105.32</v>
      </c>
      <c r="R21" s="6">
        <f>VLOOKUP(I21,'[1]Production Report'!$B:$E,4,0)</f>
        <v>110</v>
      </c>
      <c r="S21" s="8">
        <f t="shared" si="1"/>
        <v>114.68</v>
      </c>
      <c r="V21" t="s">
        <v>35</v>
      </c>
      <c r="AB21" t="s">
        <v>36</v>
      </c>
      <c r="AD21">
        <v>43059319</v>
      </c>
    </row>
    <row r="22" spans="1:32" ht="15" x14ac:dyDescent="0.25">
      <c r="A22" s="1">
        <v>44168</v>
      </c>
      <c r="B22" s="1">
        <v>44168</v>
      </c>
      <c r="C22" t="s">
        <v>26</v>
      </c>
      <c r="D22" t="s">
        <v>27</v>
      </c>
      <c r="E22" t="s">
        <v>28</v>
      </c>
      <c r="F22" t="s">
        <v>29</v>
      </c>
      <c r="G22" t="s">
        <v>30</v>
      </c>
      <c r="H22" t="s">
        <v>66</v>
      </c>
      <c r="I22" t="s">
        <v>66</v>
      </c>
      <c r="J22" t="s">
        <v>67</v>
      </c>
      <c r="K22" t="s">
        <v>44</v>
      </c>
      <c r="L22" t="s">
        <v>34</v>
      </c>
      <c r="M22">
        <v>16.28</v>
      </c>
      <c r="N22">
        <v>16.28</v>
      </c>
      <c r="O22">
        <v>1</v>
      </c>
      <c r="P22">
        <v>1</v>
      </c>
      <c r="Q22" s="8">
        <f t="shared" si="0"/>
        <v>16.28</v>
      </c>
      <c r="R22" s="6">
        <f>VLOOKUP(I22,'[1]Production Report'!$B:$E,4,0)</f>
        <v>20</v>
      </c>
      <c r="S22" s="8">
        <f t="shared" si="1"/>
        <v>23.72</v>
      </c>
      <c r="V22" t="s">
        <v>35</v>
      </c>
      <c r="AB22" t="s">
        <v>36</v>
      </c>
      <c r="AD22">
        <v>43060272</v>
      </c>
    </row>
    <row r="23" spans="1:32" ht="15" x14ac:dyDescent="0.25">
      <c r="A23" s="1">
        <v>44168</v>
      </c>
      <c r="B23" s="1">
        <v>44168</v>
      </c>
      <c r="C23" t="s">
        <v>26</v>
      </c>
      <c r="D23" t="s">
        <v>27</v>
      </c>
      <c r="E23" t="s">
        <v>28</v>
      </c>
      <c r="F23" t="s">
        <v>29</v>
      </c>
      <c r="G23" t="s">
        <v>30</v>
      </c>
      <c r="H23" t="s">
        <v>31</v>
      </c>
      <c r="I23" t="s">
        <v>31</v>
      </c>
      <c r="J23" t="s">
        <v>64</v>
      </c>
      <c r="K23" t="s">
        <v>68</v>
      </c>
      <c r="L23" t="s">
        <v>34</v>
      </c>
      <c r="M23">
        <v>81.2</v>
      </c>
      <c r="N23">
        <v>81.2</v>
      </c>
      <c r="O23">
        <v>1</v>
      </c>
      <c r="P23">
        <v>1</v>
      </c>
      <c r="Q23" s="8">
        <f t="shared" si="0"/>
        <v>81.2</v>
      </c>
      <c r="R23" s="6">
        <f>VLOOKUP(I23,'[1]Production Report'!$B:$E,4,0)</f>
        <v>110</v>
      </c>
      <c r="S23" s="8">
        <f t="shared" si="1"/>
        <v>138.80000000000001</v>
      </c>
      <c r="V23" t="s">
        <v>35</v>
      </c>
      <c r="AB23" t="s">
        <v>36</v>
      </c>
      <c r="AD23">
        <v>43061286</v>
      </c>
    </row>
    <row r="24" spans="1:32" ht="15" x14ac:dyDescent="0.25">
      <c r="A24" s="1">
        <v>44168</v>
      </c>
      <c r="B24" s="1">
        <v>44168</v>
      </c>
      <c r="C24" t="s">
        <v>26</v>
      </c>
      <c r="D24" t="s">
        <v>27</v>
      </c>
      <c r="E24" t="s">
        <v>28</v>
      </c>
      <c r="F24" t="s">
        <v>29</v>
      </c>
      <c r="G24" t="s">
        <v>37</v>
      </c>
      <c r="H24" t="s">
        <v>45</v>
      </c>
      <c r="I24" t="s">
        <v>45</v>
      </c>
      <c r="J24" t="s">
        <v>69</v>
      </c>
      <c r="K24" t="s">
        <v>46</v>
      </c>
      <c r="L24" t="s">
        <v>34</v>
      </c>
      <c r="M24">
        <v>9.2200000000000006</v>
      </c>
      <c r="N24">
        <v>8</v>
      </c>
      <c r="O24">
        <v>1</v>
      </c>
      <c r="P24">
        <v>1</v>
      </c>
      <c r="Q24" s="8">
        <f t="shared" si="0"/>
        <v>9.2200000000000006</v>
      </c>
      <c r="R24" s="6">
        <f>VLOOKUP(I24,'[1]Production Report'!$B:$E,4,0)</f>
        <v>8</v>
      </c>
      <c r="S24" s="8">
        <f t="shared" si="1"/>
        <v>6.7799999999999994</v>
      </c>
      <c r="V24" t="s">
        <v>47</v>
      </c>
      <c r="W24" t="s">
        <v>48</v>
      </c>
      <c r="X24" t="s">
        <v>49</v>
      </c>
      <c r="Y24" t="s">
        <v>46</v>
      </c>
      <c r="AB24" t="s">
        <v>36</v>
      </c>
      <c r="AD24">
        <v>43064150</v>
      </c>
    </row>
    <row r="25" spans="1:32" ht="15" x14ac:dyDescent="0.25">
      <c r="A25" s="1">
        <v>44168</v>
      </c>
      <c r="B25" s="1">
        <v>44168</v>
      </c>
      <c r="C25" t="s">
        <v>26</v>
      </c>
      <c r="D25" t="s">
        <v>27</v>
      </c>
      <c r="E25" t="s">
        <v>28</v>
      </c>
      <c r="F25" t="s">
        <v>29</v>
      </c>
      <c r="G25" t="s">
        <v>30</v>
      </c>
      <c r="H25" t="s">
        <v>66</v>
      </c>
      <c r="I25" t="s">
        <v>66</v>
      </c>
      <c r="J25" t="s">
        <v>70</v>
      </c>
      <c r="K25" t="s">
        <v>44</v>
      </c>
      <c r="L25" t="s">
        <v>34</v>
      </c>
      <c r="M25">
        <v>21.65</v>
      </c>
      <c r="N25">
        <v>21.65</v>
      </c>
      <c r="O25">
        <v>1</v>
      </c>
      <c r="P25">
        <v>1</v>
      </c>
      <c r="Q25" s="8">
        <f t="shared" si="0"/>
        <v>21.65</v>
      </c>
      <c r="R25" s="6">
        <f>VLOOKUP(I25,'[1]Production Report'!$B:$E,4,0)</f>
        <v>20</v>
      </c>
      <c r="S25" s="8">
        <f t="shared" si="1"/>
        <v>18.350000000000001</v>
      </c>
      <c r="V25" t="s">
        <v>35</v>
      </c>
      <c r="AB25" t="s">
        <v>36</v>
      </c>
      <c r="AD25">
        <v>43064401</v>
      </c>
    </row>
    <row r="26" spans="1:32" s="5" customFormat="1" ht="15" x14ac:dyDescent="0.25">
      <c r="A26" s="4">
        <v>44168</v>
      </c>
      <c r="B26" s="4">
        <v>44168</v>
      </c>
      <c r="C26" s="5" t="s">
        <v>26</v>
      </c>
      <c r="D26" s="5" t="s">
        <v>27</v>
      </c>
      <c r="E26" s="5" t="s">
        <v>28</v>
      </c>
      <c r="F26" s="5" t="s">
        <v>29</v>
      </c>
      <c r="G26" s="5" t="s">
        <v>37</v>
      </c>
      <c r="H26" s="5" t="s">
        <v>45</v>
      </c>
      <c r="I26" s="5" t="s">
        <v>45</v>
      </c>
      <c r="J26" s="5" t="s">
        <v>71</v>
      </c>
      <c r="K26" s="5" t="s">
        <v>46</v>
      </c>
      <c r="L26" s="5" t="s">
        <v>34</v>
      </c>
      <c r="M26" s="5">
        <v>20.3</v>
      </c>
      <c r="N26" s="5">
        <v>8</v>
      </c>
      <c r="O26" s="5">
        <v>1</v>
      </c>
      <c r="P26" s="5">
        <v>1</v>
      </c>
      <c r="Q26" s="7">
        <f t="shared" si="0"/>
        <v>20.3</v>
      </c>
      <c r="R26" s="5">
        <f>VLOOKUP(I26,'[1]Production Report'!$B:$E,4,0)</f>
        <v>8</v>
      </c>
      <c r="S26" s="7">
        <f t="shared" si="1"/>
        <v>-4.3000000000000007</v>
      </c>
      <c r="V26" s="5" t="s">
        <v>47</v>
      </c>
      <c r="W26" s="5" t="s">
        <v>48</v>
      </c>
      <c r="X26" s="5" t="s">
        <v>49</v>
      </c>
      <c r="Y26" s="5" t="s">
        <v>46</v>
      </c>
      <c r="AB26" s="5" t="s">
        <v>36</v>
      </c>
      <c r="AD26" s="5">
        <v>43064750</v>
      </c>
      <c r="AF26" s="5" t="s">
        <v>145</v>
      </c>
    </row>
    <row r="27" spans="1:32" ht="15" x14ac:dyDescent="0.25">
      <c r="A27" s="1">
        <v>44168</v>
      </c>
      <c r="B27" s="1">
        <v>44168</v>
      </c>
      <c r="C27" t="s">
        <v>26</v>
      </c>
      <c r="D27" t="s">
        <v>27</v>
      </c>
      <c r="E27" t="s">
        <v>28</v>
      </c>
      <c r="F27" t="s">
        <v>29</v>
      </c>
      <c r="G27" t="s">
        <v>30</v>
      </c>
      <c r="H27" t="s">
        <v>66</v>
      </c>
      <c r="I27" t="s">
        <v>66</v>
      </c>
      <c r="J27" t="s">
        <v>72</v>
      </c>
      <c r="K27" t="s">
        <v>44</v>
      </c>
      <c r="L27" t="s">
        <v>34</v>
      </c>
      <c r="M27">
        <v>10.97</v>
      </c>
      <c r="N27">
        <v>10.97</v>
      </c>
      <c r="O27">
        <v>1</v>
      </c>
      <c r="P27">
        <v>1</v>
      </c>
      <c r="Q27" s="8">
        <f t="shared" si="0"/>
        <v>10.97</v>
      </c>
      <c r="R27" s="6">
        <f>VLOOKUP(I27,'[1]Production Report'!$B:$E,4,0)</f>
        <v>20</v>
      </c>
      <c r="S27" s="8">
        <f t="shared" si="1"/>
        <v>29.03</v>
      </c>
      <c r="V27" t="s">
        <v>35</v>
      </c>
      <c r="AB27" t="s">
        <v>36</v>
      </c>
      <c r="AD27">
        <v>43065710</v>
      </c>
    </row>
    <row r="28" spans="1:32" ht="15" x14ac:dyDescent="0.25">
      <c r="A28" s="1">
        <v>44168</v>
      </c>
      <c r="B28" s="1">
        <v>44168</v>
      </c>
      <c r="C28" t="s">
        <v>26</v>
      </c>
      <c r="D28" t="s">
        <v>27</v>
      </c>
      <c r="E28" t="s">
        <v>28</v>
      </c>
      <c r="F28" t="s">
        <v>29</v>
      </c>
      <c r="G28" t="s">
        <v>37</v>
      </c>
      <c r="H28" t="s">
        <v>45</v>
      </c>
      <c r="I28" t="s">
        <v>45</v>
      </c>
      <c r="J28" t="s">
        <v>73</v>
      </c>
      <c r="K28" t="s">
        <v>46</v>
      </c>
      <c r="L28" t="s">
        <v>34</v>
      </c>
      <c r="M28">
        <v>11.03</v>
      </c>
      <c r="N28">
        <v>8</v>
      </c>
      <c r="O28">
        <v>1</v>
      </c>
      <c r="P28">
        <v>1</v>
      </c>
      <c r="Q28" s="8">
        <f t="shared" si="0"/>
        <v>11.03</v>
      </c>
      <c r="R28" s="6">
        <f>VLOOKUP(I28,'[1]Production Report'!$B:$E,4,0)</f>
        <v>8</v>
      </c>
      <c r="S28" s="8">
        <f t="shared" si="1"/>
        <v>4.9700000000000006</v>
      </c>
      <c r="V28" t="s">
        <v>47</v>
      </c>
      <c r="W28" t="s">
        <v>48</v>
      </c>
      <c r="X28" t="s">
        <v>49</v>
      </c>
      <c r="Y28" t="s">
        <v>46</v>
      </c>
      <c r="AB28" t="s">
        <v>36</v>
      </c>
      <c r="AD28">
        <v>43065935</v>
      </c>
    </row>
    <row r="29" spans="1:32" ht="15" x14ac:dyDescent="0.25">
      <c r="A29" s="1">
        <v>44168</v>
      </c>
      <c r="B29" s="1">
        <v>44168</v>
      </c>
      <c r="C29" t="s">
        <v>26</v>
      </c>
      <c r="D29" t="s">
        <v>27</v>
      </c>
      <c r="E29" t="s">
        <v>28</v>
      </c>
      <c r="F29" t="s">
        <v>29</v>
      </c>
      <c r="G29" t="s">
        <v>30</v>
      </c>
      <c r="H29" t="s">
        <v>41</v>
      </c>
      <c r="I29" t="s">
        <v>41</v>
      </c>
      <c r="J29" t="s">
        <v>74</v>
      </c>
      <c r="K29" t="s">
        <v>68</v>
      </c>
      <c r="L29" t="s">
        <v>34</v>
      </c>
      <c r="M29">
        <v>32.22</v>
      </c>
      <c r="N29">
        <v>32.22</v>
      </c>
      <c r="O29">
        <v>1</v>
      </c>
      <c r="P29">
        <v>1</v>
      </c>
      <c r="Q29" s="8">
        <f t="shared" si="0"/>
        <v>32.22</v>
      </c>
      <c r="R29" s="6">
        <f>VLOOKUP(I29,'[1]Production Report'!$B:$E,4,0)</f>
        <v>40</v>
      </c>
      <c r="S29" s="8">
        <f t="shared" si="1"/>
        <v>47.78</v>
      </c>
      <c r="V29" t="s">
        <v>35</v>
      </c>
      <c r="AB29" t="s">
        <v>36</v>
      </c>
      <c r="AD29">
        <v>43066359</v>
      </c>
    </row>
    <row r="30" spans="1:32" ht="15" x14ac:dyDescent="0.25">
      <c r="A30" s="1">
        <v>44168</v>
      </c>
      <c r="B30" s="1">
        <v>44168</v>
      </c>
      <c r="C30" t="s">
        <v>26</v>
      </c>
      <c r="D30" t="s">
        <v>27</v>
      </c>
      <c r="E30" t="s">
        <v>28</v>
      </c>
      <c r="F30" t="s">
        <v>29</v>
      </c>
      <c r="G30" t="s">
        <v>30</v>
      </c>
      <c r="H30" t="s">
        <v>66</v>
      </c>
      <c r="I30" t="s">
        <v>66</v>
      </c>
      <c r="J30" t="s">
        <v>75</v>
      </c>
      <c r="K30" t="s">
        <v>44</v>
      </c>
      <c r="L30" t="s">
        <v>34</v>
      </c>
      <c r="M30">
        <v>16.52</v>
      </c>
      <c r="N30">
        <v>16.52</v>
      </c>
      <c r="O30">
        <v>1</v>
      </c>
      <c r="P30">
        <v>1</v>
      </c>
      <c r="Q30" s="8">
        <f t="shared" si="0"/>
        <v>16.52</v>
      </c>
      <c r="R30" s="6">
        <f>VLOOKUP(I30,'[1]Production Report'!$B:$E,4,0)</f>
        <v>20</v>
      </c>
      <c r="S30" s="8">
        <f t="shared" si="1"/>
        <v>23.48</v>
      </c>
      <c r="V30" t="s">
        <v>35</v>
      </c>
      <c r="AB30" t="s">
        <v>36</v>
      </c>
      <c r="AD30">
        <v>43066398</v>
      </c>
    </row>
    <row r="31" spans="1:32" s="5" customFormat="1" ht="15" x14ac:dyDescent="0.25">
      <c r="A31" s="4">
        <v>44168</v>
      </c>
      <c r="B31" s="4">
        <v>44168</v>
      </c>
      <c r="C31" s="5" t="s">
        <v>26</v>
      </c>
      <c r="D31" s="5" t="s">
        <v>27</v>
      </c>
      <c r="E31" s="5" t="s">
        <v>28</v>
      </c>
      <c r="F31" s="5" t="s">
        <v>29</v>
      </c>
      <c r="G31" s="5" t="s">
        <v>37</v>
      </c>
      <c r="H31" s="5" t="s">
        <v>45</v>
      </c>
      <c r="I31" s="5" t="s">
        <v>45</v>
      </c>
      <c r="J31" s="5" t="s">
        <v>76</v>
      </c>
      <c r="K31" s="5" t="s">
        <v>46</v>
      </c>
      <c r="L31" s="5" t="s">
        <v>34</v>
      </c>
      <c r="M31" s="5">
        <v>31.95</v>
      </c>
      <c r="N31" s="5">
        <v>8</v>
      </c>
      <c r="O31" s="5">
        <v>1</v>
      </c>
      <c r="P31" s="5">
        <v>1</v>
      </c>
      <c r="Q31" s="7">
        <f t="shared" si="0"/>
        <v>31.95</v>
      </c>
      <c r="R31" s="5">
        <f>VLOOKUP(I31,'[1]Production Report'!$B:$E,4,0)</f>
        <v>8</v>
      </c>
      <c r="S31" s="7">
        <f t="shared" si="1"/>
        <v>-15.95</v>
      </c>
      <c r="V31" s="5" t="s">
        <v>47</v>
      </c>
      <c r="W31" s="5" t="s">
        <v>48</v>
      </c>
      <c r="X31" s="5" t="s">
        <v>49</v>
      </c>
      <c r="Y31" s="5" t="s">
        <v>46</v>
      </c>
      <c r="AB31" s="5" t="s">
        <v>36</v>
      </c>
      <c r="AD31" s="5">
        <v>43066641</v>
      </c>
      <c r="AF31" s="5" t="s">
        <v>145</v>
      </c>
    </row>
    <row r="32" spans="1:32" ht="15" x14ac:dyDescent="0.25">
      <c r="A32" s="1">
        <v>44168</v>
      </c>
      <c r="B32" s="1">
        <v>44168</v>
      </c>
      <c r="C32" t="s">
        <v>26</v>
      </c>
      <c r="D32" t="s">
        <v>27</v>
      </c>
      <c r="E32" t="s">
        <v>28</v>
      </c>
      <c r="F32" t="s">
        <v>29</v>
      </c>
      <c r="G32" t="s">
        <v>30</v>
      </c>
      <c r="H32" t="s">
        <v>66</v>
      </c>
      <c r="I32" t="s">
        <v>66</v>
      </c>
      <c r="J32" t="s">
        <v>77</v>
      </c>
      <c r="K32" t="s">
        <v>44</v>
      </c>
      <c r="L32" t="s">
        <v>34</v>
      </c>
      <c r="M32">
        <v>17.329999999999998</v>
      </c>
      <c r="N32">
        <v>17.329999999999998</v>
      </c>
      <c r="O32">
        <v>1</v>
      </c>
      <c r="P32">
        <v>1</v>
      </c>
      <c r="Q32" s="8">
        <f t="shared" si="0"/>
        <v>17.329999999999998</v>
      </c>
      <c r="R32" s="6">
        <f>VLOOKUP(I32,'[1]Production Report'!$B:$E,4,0)</f>
        <v>20</v>
      </c>
      <c r="S32" s="8">
        <f t="shared" si="1"/>
        <v>22.67</v>
      </c>
      <c r="V32" t="s">
        <v>35</v>
      </c>
      <c r="AB32" t="s">
        <v>36</v>
      </c>
      <c r="AD32">
        <v>43067365</v>
      </c>
    </row>
    <row r="33" spans="1:32" ht="15" x14ac:dyDescent="0.25">
      <c r="A33" s="1">
        <v>44168</v>
      </c>
      <c r="B33" s="1">
        <v>44168</v>
      </c>
      <c r="C33" t="s">
        <v>26</v>
      </c>
      <c r="D33" t="s">
        <v>27</v>
      </c>
      <c r="E33" t="s">
        <v>28</v>
      </c>
      <c r="F33" t="s">
        <v>29</v>
      </c>
      <c r="G33" t="s">
        <v>30</v>
      </c>
      <c r="H33" t="s">
        <v>66</v>
      </c>
      <c r="I33" t="s">
        <v>66</v>
      </c>
      <c r="J33" t="s">
        <v>78</v>
      </c>
      <c r="K33" t="s">
        <v>44</v>
      </c>
      <c r="L33" t="s">
        <v>34</v>
      </c>
      <c r="M33">
        <v>16.100000000000001</v>
      </c>
      <c r="N33">
        <v>16.100000000000001</v>
      </c>
      <c r="O33">
        <v>1</v>
      </c>
      <c r="P33">
        <v>1</v>
      </c>
      <c r="Q33" s="8">
        <f t="shared" si="0"/>
        <v>16.100000000000001</v>
      </c>
      <c r="R33" s="6">
        <f>VLOOKUP(I33,'[1]Production Report'!$B:$E,4,0)</f>
        <v>20</v>
      </c>
      <c r="S33" s="8">
        <f t="shared" si="1"/>
        <v>23.9</v>
      </c>
      <c r="V33" t="s">
        <v>35</v>
      </c>
      <c r="AB33" t="s">
        <v>36</v>
      </c>
      <c r="AD33">
        <v>43068598</v>
      </c>
    </row>
    <row r="34" spans="1:32" ht="15" x14ac:dyDescent="0.25">
      <c r="A34" s="1">
        <v>44168</v>
      </c>
      <c r="B34" s="1">
        <v>44168</v>
      </c>
      <c r="C34" t="s">
        <v>26</v>
      </c>
      <c r="D34" t="s">
        <v>27</v>
      </c>
      <c r="E34" t="s">
        <v>28</v>
      </c>
      <c r="F34" t="s">
        <v>29</v>
      </c>
      <c r="G34" t="s">
        <v>37</v>
      </c>
      <c r="H34" t="s">
        <v>45</v>
      </c>
      <c r="I34" t="s">
        <v>45</v>
      </c>
      <c r="J34" t="s">
        <v>79</v>
      </c>
      <c r="K34" t="s">
        <v>46</v>
      </c>
      <c r="L34" t="s">
        <v>34</v>
      </c>
      <c r="M34">
        <v>12.52</v>
      </c>
      <c r="N34">
        <v>8</v>
      </c>
      <c r="O34">
        <v>1</v>
      </c>
      <c r="P34">
        <v>1</v>
      </c>
      <c r="Q34" s="8">
        <f t="shared" si="0"/>
        <v>12.52</v>
      </c>
      <c r="R34" s="6">
        <f>VLOOKUP(I34,'[1]Production Report'!$B:$E,4,0)</f>
        <v>8</v>
      </c>
      <c r="S34" s="8">
        <f t="shared" si="1"/>
        <v>3.4800000000000004</v>
      </c>
      <c r="V34" t="s">
        <v>47</v>
      </c>
      <c r="W34" t="s">
        <v>48</v>
      </c>
      <c r="X34" t="s">
        <v>49</v>
      </c>
      <c r="Y34" t="s">
        <v>46</v>
      </c>
      <c r="AB34" t="s">
        <v>36</v>
      </c>
      <c r="AD34">
        <v>43068799</v>
      </c>
    </row>
    <row r="35" spans="1:32" ht="15" x14ac:dyDescent="0.25">
      <c r="A35" s="1">
        <v>44168</v>
      </c>
      <c r="B35" s="1">
        <v>44168</v>
      </c>
      <c r="C35" t="s">
        <v>26</v>
      </c>
      <c r="D35" t="s">
        <v>27</v>
      </c>
      <c r="E35" t="s">
        <v>28</v>
      </c>
      <c r="F35" t="s">
        <v>29</v>
      </c>
      <c r="G35" t="s">
        <v>37</v>
      </c>
      <c r="H35" t="s">
        <v>45</v>
      </c>
      <c r="I35" t="s">
        <v>45</v>
      </c>
      <c r="J35" t="s">
        <v>80</v>
      </c>
      <c r="K35" t="s">
        <v>46</v>
      </c>
      <c r="L35" t="s">
        <v>34</v>
      </c>
      <c r="M35">
        <v>12.47</v>
      </c>
      <c r="N35">
        <v>8</v>
      </c>
      <c r="O35">
        <v>1</v>
      </c>
      <c r="P35">
        <v>1</v>
      </c>
      <c r="Q35" s="8">
        <f t="shared" si="0"/>
        <v>12.47</v>
      </c>
      <c r="R35" s="6">
        <f>VLOOKUP(I35,'[1]Production Report'!$B:$E,4,0)</f>
        <v>8</v>
      </c>
      <c r="S35" s="8">
        <f t="shared" si="1"/>
        <v>3.5299999999999994</v>
      </c>
      <c r="V35" t="s">
        <v>47</v>
      </c>
      <c r="W35" t="s">
        <v>48</v>
      </c>
      <c r="X35" t="s">
        <v>49</v>
      </c>
      <c r="Y35" t="s">
        <v>46</v>
      </c>
      <c r="AB35" t="s">
        <v>36</v>
      </c>
      <c r="AD35">
        <v>43069551</v>
      </c>
    </row>
    <row r="36" spans="1:32" ht="15" x14ac:dyDescent="0.25">
      <c r="A36" s="1">
        <v>44168</v>
      </c>
      <c r="B36" s="1">
        <v>44168</v>
      </c>
      <c r="C36" t="s">
        <v>26</v>
      </c>
      <c r="D36" t="s">
        <v>27</v>
      </c>
      <c r="E36" t="s">
        <v>28</v>
      </c>
      <c r="F36" t="s">
        <v>29</v>
      </c>
      <c r="G36" t="s">
        <v>30</v>
      </c>
      <c r="H36" t="s">
        <v>66</v>
      </c>
      <c r="I36" t="s">
        <v>66</v>
      </c>
      <c r="J36" t="s">
        <v>81</v>
      </c>
      <c r="K36" t="s">
        <v>44</v>
      </c>
      <c r="L36" t="s">
        <v>34</v>
      </c>
      <c r="M36">
        <v>13.3</v>
      </c>
      <c r="N36">
        <v>13.3</v>
      </c>
      <c r="O36">
        <v>1</v>
      </c>
      <c r="P36">
        <v>1</v>
      </c>
      <c r="Q36" s="8">
        <f t="shared" si="0"/>
        <v>13.3</v>
      </c>
      <c r="R36" s="6">
        <f>VLOOKUP(I36,'[1]Production Report'!$B:$E,4,0)</f>
        <v>20</v>
      </c>
      <c r="S36" s="8">
        <f t="shared" si="1"/>
        <v>26.7</v>
      </c>
      <c r="V36" t="s">
        <v>35</v>
      </c>
      <c r="AB36" t="s">
        <v>36</v>
      </c>
      <c r="AD36">
        <v>43069614</v>
      </c>
    </row>
    <row r="37" spans="1:32" s="5" customFormat="1" ht="15" x14ac:dyDescent="0.25">
      <c r="A37" s="4">
        <v>44168</v>
      </c>
      <c r="B37" s="4">
        <v>44168</v>
      </c>
      <c r="C37" s="5" t="s">
        <v>26</v>
      </c>
      <c r="D37" s="5" t="s">
        <v>27</v>
      </c>
      <c r="E37" s="5" t="s">
        <v>28</v>
      </c>
      <c r="F37" s="5" t="s">
        <v>29</v>
      </c>
      <c r="G37" s="5" t="s">
        <v>37</v>
      </c>
      <c r="H37" s="5" t="s">
        <v>45</v>
      </c>
      <c r="I37" s="5" t="s">
        <v>45</v>
      </c>
      <c r="J37" s="5" t="s">
        <v>82</v>
      </c>
      <c r="K37" s="5" t="s">
        <v>46</v>
      </c>
      <c r="L37" s="5" t="s">
        <v>34</v>
      </c>
      <c r="M37" s="5">
        <v>28.73</v>
      </c>
      <c r="N37" s="5">
        <v>8</v>
      </c>
      <c r="O37" s="5">
        <v>1</v>
      </c>
      <c r="P37" s="5">
        <v>1</v>
      </c>
      <c r="Q37" s="7">
        <f t="shared" si="0"/>
        <v>28.73</v>
      </c>
      <c r="R37" s="5">
        <f>VLOOKUP(I37,'[1]Production Report'!$B:$E,4,0)</f>
        <v>8</v>
      </c>
      <c r="S37" s="7">
        <f t="shared" si="1"/>
        <v>-12.73</v>
      </c>
      <c r="V37" s="5" t="s">
        <v>47</v>
      </c>
      <c r="W37" s="5" t="s">
        <v>48</v>
      </c>
      <c r="X37" s="5" t="s">
        <v>49</v>
      </c>
      <c r="Y37" s="5" t="s">
        <v>46</v>
      </c>
      <c r="AB37" s="5" t="s">
        <v>36</v>
      </c>
      <c r="AD37" s="5">
        <v>43070352</v>
      </c>
      <c r="AF37" s="5" t="s">
        <v>145</v>
      </c>
    </row>
    <row r="38" spans="1:32" ht="15" x14ac:dyDescent="0.25">
      <c r="A38" s="1">
        <v>44168</v>
      </c>
      <c r="B38" s="1">
        <v>44168</v>
      </c>
      <c r="C38" t="s">
        <v>26</v>
      </c>
      <c r="D38" t="s">
        <v>27</v>
      </c>
      <c r="E38" t="s">
        <v>28</v>
      </c>
      <c r="F38" t="s">
        <v>29</v>
      </c>
      <c r="G38" t="s">
        <v>30</v>
      </c>
      <c r="H38" t="s">
        <v>66</v>
      </c>
      <c r="I38" t="s">
        <v>66</v>
      </c>
      <c r="J38" t="s">
        <v>83</v>
      </c>
      <c r="K38" t="s">
        <v>44</v>
      </c>
      <c r="L38" t="s">
        <v>34</v>
      </c>
      <c r="M38">
        <v>19.88</v>
      </c>
      <c r="N38">
        <v>19.88</v>
      </c>
      <c r="O38">
        <v>1</v>
      </c>
      <c r="P38">
        <v>1</v>
      </c>
      <c r="Q38" s="8">
        <f t="shared" si="0"/>
        <v>19.88</v>
      </c>
      <c r="R38" s="6">
        <f>VLOOKUP(I38,'[1]Production Report'!$B:$E,4,0)</f>
        <v>20</v>
      </c>
      <c r="S38" s="8">
        <f t="shared" si="1"/>
        <v>20.12</v>
      </c>
      <c r="V38" t="s">
        <v>35</v>
      </c>
      <c r="AB38" t="s">
        <v>36</v>
      </c>
      <c r="AD38">
        <v>43070460</v>
      </c>
    </row>
    <row r="39" spans="1:32" ht="15" x14ac:dyDescent="0.25">
      <c r="A39" s="1">
        <v>44168</v>
      </c>
      <c r="B39" s="1">
        <v>44168</v>
      </c>
      <c r="C39" t="s">
        <v>26</v>
      </c>
      <c r="D39" t="s">
        <v>27</v>
      </c>
      <c r="E39" t="s">
        <v>28</v>
      </c>
      <c r="F39" t="s">
        <v>29</v>
      </c>
      <c r="G39" t="s">
        <v>37</v>
      </c>
      <c r="H39" t="s">
        <v>84</v>
      </c>
      <c r="I39" t="s">
        <v>84</v>
      </c>
      <c r="J39" t="s">
        <v>85</v>
      </c>
      <c r="K39" t="s">
        <v>44</v>
      </c>
      <c r="L39" t="s">
        <v>34</v>
      </c>
      <c r="M39">
        <v>12.33</v>
      </c>
      <c r="N39">
        <v>12.33</v>
      </c>
      <c r="O39">
        <v>1</v>
      </c>
      <c r="P39">
        <v>1</v>
      </c>
      <c r="Q39" s="8">
        <f t="shared" si="0"/>
        <v>12.33</v>
      </c>
      <c r="R39" s="6">
        <f>VLOOKUP(I39,'[1]Production Report'!$B:$E,4,0)</f>
        <v>14</v>
      </c>
      <c r="S39" s="8">
        <f t="shared" si="1"/>
        <v>15.67</v>
      </c>
      <c r="V39" t="s">
        <v>35</v>
      </c>
      <c r="AB39" t="s">
        <v>36</v>
      </c>
      <c r="AD39">
        <v>43071801</v>
      </c>
    </row>
    <row r="40" spans="1:32" s="5" customFormat="1" ht="15" x14ac:dyDescent="0.25">
      <c r="A40" s="4">
        <v>44168</v>
      </c>
      <c r="B40" s="4">
        <v>44168</v>
      </c>
      <c r="C40" s="5" t="s">
        <v>26</v>
      </c>
      <c r="D40" s="5" t="s">
        <v>27</v>
      </c>
      <c r="E40" s="5" t="s">
        <v>28</v>
      </c>
      <c r="F40" s="5" t="s">
        <v>29</v>
      </c>
      <c r="G40" s="5" t="s">
        <v>37</v>
      </c>
      <c r="H40" s="5" t="s">
        <v>45</v>
      </c>
      <c r="I40" s="5" t="s">
        <v>45</v>
      </c>
      <c r="J40" s="5" t="s">
        <v>86</v>
      </c>
      <c r="K40" s="5" t="s">
        <v>46</v>
      </c>
      <c r="L40" s="5" t="s">
        <v>34</v>
      </c>
      <c r="M40" s="5">
        <v>29.67</v>
      </c>
      <c r="N40" s="5">
        <v>8</v>
      </c>
      <c r="O40" s="5">
        <v>1</v>
      </c>
      <c r="P40" s="5">
        <v>1</v>
      </c>
      <c r="Q40" s="7">
        <f t="shared" si="0"/>
        <v>29.67</v>
      </c>
      <c r="R40" s="5">
        <f>VLOOKUP(I40,'[1]Production Report'!$B:$E,4,0)</f>
        <v>8</v>
      </c>
      <c r="S40" s="7">
        <f t="shared" si="1"/>
        <v>-13.670000000000002</v>
      </c>
      <c r="V40" s="5" t="s">
        <v>47</v>
      </c>
      <c r="W40" s="5" t="s">
        <v>48</v>
      </c>
      <c r="X40" s="5" t="s">
        <v>49</v>
      </c>
      <c r="Y40" s="5" t="s">
        <v>46</v>
      </c>
      <c r="AB40" s="5" t="s">
        <v>36</v>
      </c>
      <c r="AD40" s="5">
        <v>43072209</v>
      </c>
      <c r="AF40" s="5" t="s">
        <v>145</v>
      </c>
    </row>
    <row r="41" spans="1:32" ht="15" x14ac:dyDescent="0.25">
      <c r="A41" s="1">
        <v>44168</v>
      </c>
      <c r="B41" s="1">
        <v>44168</v>
      </c>
      <c r="C41" t="s">
        <v>26</v>
      </c>
      <c r="D41" t="s">
        <v>27</v>
      </c>
      <c r="E41" t="s">
        <v>28</v>
      </c>
      <c r="F41" t="s">
        <v>29</v>
      </c>
      <c r="G41" t="s">
        <v>37</v>
      </c>
      <c r="H41" t="s">
        <v>84</v>
      </c>
      <c r="I41" t="s">
        <v>84</v>
      </c>
      <c r="J41" t="s">
        <v>87</v>
      </c>
      <c r="K41" t="s">
        <v>44</v>
      </c>
      <c r="L41" t="s">
        <v>34</v>
      </c>
      <c r="M41">
        <v>7.92</v>
      </c>
      <c r="N41">
        <v>7.92</v>
      </c>
      <c r="O41">
        <v>1</v>
      </c>
      <c r="P41">
        <v>1</v>
      </c>
      <c r="Q41" s="8">
        <f t="shared" si="0"/>
        <v>7.92</v>
      </c>
      <c r="R41" s="6">
        <f>VLOOKUP(I41,'[1]Production Report'!$B:$E,4,0)</f>
        <v>14</v>
      </c>
      <c r="S41" s="8">
        <f t="shared" si="1"/>
        <v>20.079999999999998</v>
      </c>
      <c r="V41" t="s">
        <v>35</v>
      </c>
      <c r="AB41" t="s">
        <v>36</v>
      </c>
      <c r="AD41">
        <v>43072585</v>
      </c>
    </row>
    <row r="42" spans="1:32" ht="15" x14ac:dyDescent="0.25">
      <c r="A42" s="1">
        <v>44168</v>
      </c>
      <c r="B42" s="1">
        <v>44168</v>
      </c>
      <c r="C42" t="s">
        <v>26</v>
      </c>
      <c r="D42" t="s">
        <v>27</v>
      </c>
      <c r="E42" t="s">
        <v>28</v>
      </c>
      <c r="F42" t="s">
        <v>29</v>
      </c>
      <c r="G42" t="s">
        <v>37</v>
      </c>
      <c r="H42" t="s">
        <v>84</v>
      </c>
      <c r="I42" t="s">
        <v>84</v>
      </c>
      <c r="J42" t="s">
        <v>88</v>
      </c>
      <c r="K42" t="s">
        <v>44</v>
      </c>
      <c r="L42" t="s">
        <v>34</v>
      </c>
      <c r="M42">
        <v>15.32</v>
      </c>
      <c r="N42">
        <v>15.32</v>
      </c>
      <c r="O42">
        <v>1</v>
      </c>
      <c r="P42">
        <v>1</v>
      </c>
      <c r="Q42" s="8">
        <f t="shared" si="0"/>
        <v>15.32</v>
      </c>
      <c r="R42" s="6">
        <f>VLOOKUP(I42,'[1]Production Report'!$B:$E,4,0)</f>
        <v>14</v>
      </c>
      <c r="S42" s="8">
        <f t="shared" si="1"/>
        <v>12.68</v>
      </c>
      <c r="V42" t="s">
        <v>35</v>
      </c>
      <c r="AB42" t="s">
        <v>36</v>
      </c>
      <c r="AD42">
        <v>43073010</v>
      </c>
    </row>
    <row r="43" spans="1:32" s="5" customFormat="1" ht="15" x14ac:dyDescent="0.25">
      <c r="A43" s="4">
        <v>44168</v>
      </c>
      <c r="B43" s="4">
        <v>44168</v>
      </c>
      <c r="C43" s="5" t="s">
        <v>26</v>
      </c>
      <c r="D43" s="5" t="s">
        <v>27</v>
      </c>
      <c r="E43" s="5" t="s">
        <v>28</v>
      </c>
      <c r="F43" s="5" t="s">
        <v>29</v>
      </c>
      <c r="G43" s="5" t="s">
        <v>30</v>
      </c>
      <c r="H43" s="5" t="s">
        <v>56</v>
      </c>
      <c r="I43" s="5" t="s">
        <v>56</v>
      </c>
      <c r="J43" s="5" t="s">
        <v>89</v>
      </c>
      <c r="K43" s="5" t="s">
        <v>46</v>
      </c>
      <c r="L43" s="5" t="s">
        <v>34</v>
      </c>
      <c r="M43" s="5">
        <v>119.13</v>
      </c>
      <c r="N43" s="5">
        <v>14.5</v>
      </c>
      <c r="O43" s="5">
        <v>1</v>
      </c>
      <c r="P43" s="5">
        <v>1</v>
      </c>
      <c r="Q43" s="7">
        <f t="shared" si="0"/>
        <v>119.13</v>
      </c>
      <c r="R43" s="5">
        <f>VLOOKUP(I43,'[1]Production Report'!$B:$E,4,0)</f>
        <v>14.5</v>
      </c>
      <c r="S43" s="7">
        <f t="shared" si="1"/>
        <v>-90.13</v>
      </c>
      <c r="V43" s="5" t="s">
        <v>47</v>
      </c>
      <c r="W43" s="5" t="s">
        <v>48</v>
      </c>
      <c r="X43" s="5" t="s">
        <v>49</v>
      </c>
      <c r="Y43" s="5" t="s">
        <v>46</v>
      </c>
      <c r="AB43" s="5" t="s">
        <v>36</v>
      </c>
      <c r="AD43" s="5">
        <v>43074267</v>
      </c>
      <c r="AF43" s="5" t="s">
        <v>145</v>
      </c>
    </row>
    <row r="44" spans="1:32" ht="15" x14ac:dyDescent="0.25">
      <c r="A44" s="1">
        <v>44168</v>
      </c>
      <c r="B44" s="1">
        <v>44168</v>
      </c>
      <c r="C44" t="s">
        <v>26</v>
      </c>
      <c r="D44" t="s">
        <v>27</v>
      </c>
      <c r="E44" t="s">
        <v>90</v>
      </c>
      <c r="H44" t="s">
        <v>91</v>
      </c>
      <c r="I44" t="s">
        <v>91</v>
      </c>
      <c r="K44" t="s">
        <v>68</v>
      </c>
      <c r="L44" t="s">
        <v>34</v>
      </c>
      <c r="M44">
        <v>258.87</v>
      </c>
      <c r="N44">
        <v>258.87</v>
      </c>
      <c r="O44">
        <v>21</v>
      </c>
      <c r="P44">
        <v>21</v>
      </c>
      <c r="Q44" s="8">
        <f t="shared" si="0"/>
        <v>12.327142857142857</v>
      </c>
      <c r="R44" s="6">
        <f>VLOOKUP(I44,'[1]Production Report'!$B:$E,4,0)</f>
        <v>14</v>
      </c>
      <c r="S44" s="8">
        <f t="shared" si="1"/>
        <v>15.672857142857143</v>
      </c>
      <c r="V44" t="s">
        <v>35</v>
      </c>
      <c r="AB44" t="s">
        <v>36</v>
      </c>
      <c r="AD44">
        <v>43039823</v>
      </c>
    </row>
    <row r="45" spans="1:32" ht="15" x14ac:dyDescent="0.25">
      <c r="A45" s="1">
        <v>44168</v>
      </c>
      <c r="B45" s="1">
        <v>44168</v>
      </c>
      <c r="C45" t="s">
        <v>26</v>
      </c>
      <c r="D45" t="s">
        <v>27</v>
      </c>
      <c r="E45" t="s">
        <v>90</v>
      </c>
      <c r="H45" t="s">
        <v>91</v>
      </c>
      <c r="I45" t="s">
        <v>91</v>
      </c>
      <c r="K45" t="s">
        <v>92</v>
      </c>
      <c r="L45" t="s">
        <v>34</v>
      </c>
      <c r="M45">
        <v>380.42</v>
      </c>
      <c r="N45">
        <v>380.42</v>
      </c>
      <c r="O45">
        <v>29</v>
      </c>
      <c r="P45">
        <v>29</v>
      </c>
      <c r="Q45" s="8">
        <f t="shared" si="0"/>
        <v>13.117931034482758</v>
      </c>
      <c r="R45" s="6">
        <f>VLOOKUP(I45,'[1]Production Report'!$B:$E,4,0)</f>
        <v>14</v>
      </c>
      <c r="S45" s="8">
        <f t="shared" si="1"/>
        <v>14.882068965517242</v>
      </c>
      <c r="V45" t="s">
        <v>35</v>
      </c>
      <c r="AB45" t="s">
        <v>36</v>
      </c>
      <c r="AD45">
        <v>43040308</v>
      </c>
    </row>
    <row r="46" spans="1:32" ht="15" x14ac:dyDescent="0.25">
      <c r="A46" s="1">
        <v>44168</v>
      </c>
      <c r="B46" s="1">
        <v>44168</v>
      </c>
      <c r="C46" t="s">
        <v>26</v>
      </c>
      <c r="D46" t="s">
        <v>27</v>
      </c>
      <c r="E46" t="s">
        <v>90</v>
      </c>
      <c r="H46" t="s">
        <v>93</v>
      </c>
      <c r="I46" t="s">
        <v>93</v>
      </c>
      <c r="K46" t="s">
        <v>94</v>
      </c>
      <c r="L46" t="s">
        <v>34</v>
      </c>
      <c r="M46">
        <v>119.48</v>
      </c>
      <c r="N46">
        <v>119.48</v>
      </c>
      <c r="O46">
        <v>12</v>
      </c>
      <c r="P46">
        <v>12</v>
      </c>
      <c r="Q46" s="8">
        <f t="shared" si="0"/>
        <v>9.956666666666667</v>
      </c>
      <c r="R46" s="6">
        <f>VLOOKUP(I46,'[1]Production Report'!$B:$E,4,0)</f>
        <v>14</v>
      </c>
      <c r="S46" s="8">
        <f t="shared" si="1"/>
        <v>18.043333333333333</v>
      </c>
      <c r="V46" t="s">
        <v>35</v>
      </c>
      <c r="AB46" t="s">
        <v>36</v>
      </c>
      <c r="AD46">
        <v>43041355</v>
      </c>
    </row>
    <row r="47" spans="1:32" ht="15" x14ac:dyDescent="0.25">
      <c r="A47" s="1">
        <v>44168</v>
      </c>
      <c r="B47" s="1">
        <v>44168</v>
      </c>
      <c r="C47" t="s">
        <v>26</v>
      </c>
      <c r="D47" t="s">
        <v>27</v>
      </c>
      <c r="E47" t="s">
        <v>90</v>
      </c>
      <c r="H47" t="s">
        <v>91</v>
      </c>
      <c r="I47" t="s">
        <v>91</v>
      </c>
      <c r="K47" t="s">
        <v>94</v>
      </c>
      <c r="L47" t="s">
        <v>34</v>
      </c>
      <c r="M47">
        <v>40.32</v>
      </c>
      <c r="N47">
        <v>40.32</v>
      </c>
      <c r="O47">
        <v>4</v>
      </c>
      <c r="P47">
        <v>4</v>
      </c>
      <c r="Q47" s="8">
        <f t="shared" si="0"/>
        <v>10.08</v>
      </c>
      <c r="R47" s="6">
        <f>VLOOKUP(I47,'[1]Production Report'!$B:$E,4,0)</f>
        <v>14</v>
      </c>
      <c r="S47" s="8">
        <f t="shared" si="1"/>
        <v>17.920000000000002</v>
      </c>
      <c r="V47" t="s">
        <v>35</v>
      </c>
      <c r="AB47" t="s">
        <v>36</v>
      </c>
      <c r="AD47">
        <v>43042361</v>
      </c>
    </row>
    <row r="48" spans="1:32" ht="15" x14ac:dyDescent="0.25">
      <c r="A48" s="1">
        <v>44168</v>
      </c>
      <c r="B48" s="1">
        <v>44168</v>
      </c>
      <c r="C48" t="s">
        <v>26</v>
      </c>
      <c r="D48" t="s">
        <v>27</v>
      </c>
      <c r="E48" t="s">
        <v>90</v>
      </c>
      <c r="H48" t="s">
        <v>93</v>
      </c>
      <c r="I48" t="s">
        <v>93</v>
      </c>
      <c r="K48" t="s">
        <v>95</v>
      </c>
      <c r="L48" t="s">
        <v>34</v>
      </c>
      <c r="M48">
        <v>292.02999999999997</v>
      </c>
      <c r="N48">
        <v>292.02999999999997</v>
      </c>
      <c r="O48">
        <v>32</v>
      </c>
      <c r="P48">
        <v>32</v>
      </c>
      <c r="Q48" s="8">
        <f t="shared" si="0"/>
        <v>9.1259374999999991</v>
      </c>
      <c r="R48" s="6">
        <f>VLOOKUP(I48,'[1]Production Report'!$B:$E,4,0)</f>
        <v>14</v>
      </c>
      <c r="S48" s="8">
        <f t="shared" si="1"/>
        <v>18.874062500000001</v>
      </c>
      <c r="V48" t="s">
        <v>35</v>
      </c>
      <c r="AB48" t="s">
        <v>36</v>
      </c>
      <c r="AD48">
        <v>43050893</v>
      </c>
    </row>
    <row r="49" spans="1:30" s="3" customFormat="1" ht="15" x14ac:dyDescent="0.25">
      <c r="A49" s="2">
        <v>44168</v>
      </c>
      <c r="B49" s="2">
        <v>44168</v>
      </c>
      <c r="C49" s="3" t="s">
        <v>26</v>
      </c>
      <c r="D49" s="3" t="s">
        <v>27</v>
      </c>
      <c r="E49" s="3" t="s">
        <v>90</v>
      </c>
      <c r="H49" s="3" t="s">
        <v>96</v>
      </c>
      <c r="I49" s="3" t="s">
        <v>96</v>
      </c>
      <c r="J49" s="3" t="s">
        <v>97</v>
      </c>
      <c r="K49" s="3" t="s">
        <v>98</v>
      </c>
      <c r="L49" s="3" t="s">
        <v>34</v>
      </c>
      <c r="M49" s="3">
        <v>38.4</v>
      </c>
      <c r="N49" s="3">
        <v>38.4</v>
      </c>
      <c r="O49" s="3">
        <v>2</v>
      </c>
      <c r="P49" s="3">
        <v>2</v>
      </c>
      <c r="Q49" s="9">
        <f t="shared" si="0"/>
        <v>19.2</v>
      </c>
      <c r="R49" s="3">
        <f>VLOOKUP(I49,'[1]Production Report'!$B:$E,4,0)</f>
        <v>15.88</v>
      </c>
      <c r="S49" s="9">
        <f t="shared" si="1"/>
        <v>12.560000000000002</v>
      </c>
      <c r="V49" s="3" t="s">
        <v>35</v>
      </c>
      <c r="AA49" s="3" t="s">
        <v>58</v>
      </c>
      <c r="AB49" s="3" t="s">
        <v>36</v>
      </c>
      <c r="AD49" s="3">
        <v>43050942</v>
      </c>
    </row>
    <row r="50" spans="1:30" ht="15" x14ac:dyDescent="0.25">
      <c r="A50" s="1">
        <v>44168</v>
      </c>
      <c r="B50" s="1">
        <v>44168</v>
      </c>
      <c r="C50" t="s">
        <v>26</v>
      </c>
      <c r="D50" t="s">
        <v>27</v>
      </c>
      <c r="E50" t="s">
        <v>90</v>
      </c>
      <c r="H50" t="s">
        <v>99</v>
      </c>
      <c r="I50" t="s">
        <v>99</v>
      </c>
      <c r="K50" t="s">
        <v>94</v>
      </c>
      <c r="L50" t="s">
        <v>34</v>
      </c>
      <c r="M50">
        <v>172.27</v>
      </c>
      <c r="N50">
        <v>172.27</v>
      </c>
      <c r="O50">
        <v>32</v>
      </c>
      <c r="P50">
        <v>32</v>
      </c>
      <c r="Q50" s="8">
        <f t="shared" si="0"/>
        <v>5.3834375000000003</v>
      </c>
      <c r="R50" s="6">
        <f>VLOOKUP(I50,'[1]Production Report'!$B:$E,4,0)</f>
        <v>6</v>
      </c>
      <c r="S50" s="8">
        <f t="shared" si="1"/>
        <v>6.6165624999999997</v>
      </c>
      <c r="V50" t="s">
        <v>35</v>
      </c>
      <c r="AB50" t="s">
        <v>36</v>
      </c>
      <c r="AD50">
        <v>43051371</v>
      </c>
    </row>
    <row r="51" spans="1:30" ht="15" x14ac:dyDescent="0.25">
      <c r="A51" s="1">
        <v>44168</v>
      </c>
      <c r="B51" s="1">
        <v>44168</v>
      </c>
      <c r="C51" t="s">
        <v>26</v>
      </c>
      <c r="D51" t="s">
        <v>27</v>
      </c>
      <c r="E51" t="s">
        <v>90</v>
      </c>
      <c r="H51" t="s">
        <v>100</v>
      </c>
      <c r="I51" t="s">
        <v>100</v>
      </c>
      <c r="K51" t="s">
        <v>98</v>
      </c>
      <c r="L51" t="s">
        <v>34</v>
      </c>
      <c r="M51">
        <v>71.23</v>
      </c>
      <c r="N51">
        <v>71.23</v>
      </c>
      <c r="O51">
        <v>0</v>
      </c>
      <c r="P51">
        <v>0</v>
      </c>
      <c r="Q51" s="8" t="e">
        <f t="shared" si="0"/>
        <v>#DIV/0!</v>
      </c>
      <c r="R51" s="6">
        <f>VLOOKUP(I51,'[1]Production Report'!$B:$E,4,0)</f>
        <v>10.5</v>
      </c>
      <c r="S51" s="8" t="e">
        <f t="shared" si="1"/>
        <v>#DIV/0!</v>
      </c>
      <c r="T51" t="s">
        <v>101</v>
      </c>
      <c r="V51" t="s">
        <v>35</v>
      </c>
      <c r="AB51" t="s">
        <v>36</v>
      </c>
      <c r="AD51">
        <v>43056343</v>
      </c>
    </row>
    <row r="52" spans="1:30" ht="15" x14ac:dyDescent="0.25">
      <c r="A52" s="1">
        <v>44168</v>
      </c>
      <c r="B52" s="1">
        <v>44168</v>
      </c>
      <c r="C52" t="s">
        <v>26</v>
      </c>
      <c r="D52" t="s">
        <v>27</v>
      </c>
      <c r="E52" t="s">
        <v>90</v>
      </c>
      <c r="H52" t="s">
        <v>102</v>
      </c>
      <c r="I52" t="s">
        <v>102</v>
      </c>
      <c r="K52" t="s">
        <v>68</v>
      </c>
      <c r="L52" t="s">
        <v>34</v>
      </c>
      <c r="M52">
        <v>28.03</v>
      </c>
      <c r="N52">
        <v>28.03</v>
      </c>
      <c r="O52">
        <v>11</v>
      </c>
      <c r="P52">
        <v>11</v>
      </c>
      <c r="Q52" s="8">
        <f t="shared" si="0"/>
        <v>2.5481818181818183</v>
      </c>
      <c r="R52" s="6">
        <f>VLOOKUP(I52,'[1]Production Report'!$B:$E,4,0)</f>
        <v>3.5</v>
      </c>
      <c r="S52" s="8">
        <f t="shared" si="1"/>
        <v>4.4518181818181812</v>
      </c>
      <c r="V52" t="s">
        <v>35</v>
      </c>
      <c r="AB52" t="s">
        <v>36</v>
      </c>
      <c r="AD52">
        <v>43058600</v>
      </c>
    </row>
    <row r="53" spans="1:30" ht="15" x14ac:dyDescent="0.25">
      <c r="A53" s="1">
        <v>44168</v>
      </c>
      <c r="B53" s="1">
        <v>44168</v>
      </c>
      <c r="C53" t="s">
        <v>26</v>
      </c>
      <c r="D53" t="s">
        <v>27</v>
      </c>
      <c r="E53" t="s">
        <v>90</v>
      </c>
      <c r="F53" t="s">
        <v>103</v>
      </c>
      <c r="H53" t="s">
        <v>104</v>
      </c>
      <c r="I53" t="s">
        <v>104</v>
      </c>
      <c r="K53" t="s">
        <v>94</v>
      </c>
      <c r="L53" t="s">
        <v>34</v>
      </c>
      <c r="M53">
        <v>51.1</v>
      </c>
      <c r="N53">
        <v>34.130000000000003</v>
      </c>
      <c r="O53">
        <v>1</v>
      </c>
      <c r="P53">
        <v>1</v>
      </c>
      <c r="Q53" s="8">
        <f t="shared" si="0"/>
        <v>51.1</v>
      </c>
      <c r="R53" s="6">
        <f>VLOOKUP(I53,'[1]Production Report'!$B:$E,4,0)</f>
        <v>37.5</v>
      </c>
      <c r="S53" s="8">
        <f t="shared" si="1"/>
        <v>23.9</v>
      </c>
      <c r="V53" t="s">
        <v>47</v>
      </c>
      <c r="W53" t="s">
        <v>105</v>
      </c>
      <c r="X53" t="s">
        <v>49</v>
      </c>
      <c r="Y53" t="s">
        <v>94</v>
      </c>
      <c r="AA53" t="s">
        <v>58</v>
      </c>
      <c r="AB53" t="s">
        <v>36</v>
      </c>
      <c r="AD53">
        <v>43061337</v>
      </c>
    </row>
    <row r="54" spans="1:30" ht="15" x14ac:dyDescent="0.25">
      <c r="A54" s="1">
        <v>44168</v>
      </c>
      <c r="B54" s="1">
        <v>44168</v>
      </c>
      <c r="C54" t="s">
        <v>26</v>
      </c>
      <c r="D54" t="s">
        <v>27</v>
      </c>
      <c r="E54" t="s">
        <v>90</v>
      </c>
      <c r="H54" t="s">
        <v>91</v>
      </c>
      <c r="I54" t="s">
        <v>91</v>
      </c>
      <c r="K54" t="s">
        <v>98</v>
      </c>
      <c r="L54" t="s">
        <v>34</v>
      </c>
      <c r="M54">
        <v>133.4</v>
      </c>
      <c r="N54">
        <v>133.4</v>
      </c>
      <c r="O54">
        <v>10</v>
      </c>
      <c r="P54">
        <v>10</v>
      </c>
      <c r="Q54" s="8">
        <f t="shared" si="0"/>
        <v>13.34</v>
      </c>
      <c r="R54" s="6">
        <f>VLOOKUP(I54,'[1]Production Report'!$B:$E,4,0)</f>
        <v>14</v>
      </c>
      <c r="S54" s="8">
        <f t="shared" si="1"/>
        <v>14.66</v>
      </c>
      <c r="V54" t="s">
        <v>35</v>
      </c>
      <c r="AB54" t="s">
        <v>36</v>
      </c>
      <c r="AD54">
        <v>43061691</v>
      </c>
    </row>
    <row r="55" spans="1:30" ht="15" x14ac:dyDescent="0.25">
      <c r="A55" s="1">
        <v>44168</v>
      </c>
      <c r="B55" s="1">
        <v>44168</v>
      </c>
      <c r="C55" t="s">
        <v>26</v>
      </c>
      <c r="D55" t="s">
        <v>27</v>
      </c>
      <c r="E55" t="s">
        <v>90</v>
      </c>
      <c r="H55" t="s">
        <v>102</v>
      </c>
      <c r="I55" t="s">
        <v>102</v>
      </c>
      <c r="K55" t="s">
        <v>98</v>
      </c>
      <c r="L55" t="s">
        <v>34</v>
      </c>
      <c r="M55">
        <v>13.88</v>
      </c>
      <c r="N55">
        <v>13.88</v>
      </c>
      <c r="O55">
        <v>4</v>
      </c>
      <c r="P55">
        <v>4</v>
      </c>
      <c r="Q55" s="8">
        <f t="shared" si="0"/>
        <v>3.47</v>
      </c>
      <c r="R55" s="6">
        <f>VLOOKUP(I55,'[1]Production Report'!$B:$E,4,0)</f>
        <v>3.5</v>
      </c>
      <c r="S55" s="8">
        <f t="shared" si="1"/>
        <v>3.53</v>
      </c>
      <c r="V55" t="s">
        <v>35</v>
      </c>
      <c r="AB55" t="s">
        <v>36</v>
      </c>
      <c r="AD55">
        <v>43062638</v>
      </c>
    </row>
    <row r="56" spans="1:30" ht="15" x14ac:dyDescent="0.25">
      <c r="A56" s="1">
        <v>44168</v>
      </c>
      <c r="B56" s="1">
        <v>44168</v>
      </c>
      <c r="C56" t="s">
        <v>26</v>
      </c>
      <c r="D56" t="s">
        <v>27</v>
      </c>
      <c r="E56" t="s">
        <v>90</v>
      </c>
      <c r="H56" t="s">
        <v>102</v>
      </c>
      <c r="I56" t="s">
        <v>102</v>
      </c>
      <c r="K56" t="s">
        <v>92</v>
      </c>
      <c r="L56" t="s">
        <v>34</v>
      </c>
      <c r="M56">
        <v>70.03</v>
      </c>
      <c r="N56">
        <v>70.03</v>
      </c>
      <c r="O56">
        <v>21</v>
      </c>
      <c r="P56">
        <v>21</v>
      </c>
      <c r="Q56" s="8">
        <f t="shared" si="0"/>
        <v>3.3347619047619048</v>
      </c>
      <c r="R56" s="6">
        <f>VLOOKUP(I56,'[1]Production Report'!$B:$E,4,0)</f>
        <v>3.5</v>
      </c>
      <c r="S56" s="8">
        <f t="shared" si="1"/>
        <v>3.6652380952380952</v>
      </c>
      <c r="V56" t="s">
        <v>35</v>
      </c>
      <c r="AB56" t="s">
        <v>36</v>
      </c>
      <c r="AD56">
        <v>43064565</v>
      </c>
    </row>
    <row r="57" spans="1:30" ht="15" x14ac:dyDescent="0.25">
      <c r="A57" s="1">
        <v>44168</v>
      </c>
      <c r="B57" s="1">
        <v>44168</v>
      </c>
      <c r="C57" t="s">
        <v>26</v>
      </c>
      <c r="D57" t="s">
        <v>27</v>
      </c>
      <c r="E57" t="s">
        <v>90</v>
      </c>
      <c r="H57" t="s">
        <v>106</v>
      </c>
      <c r="I57" t="s">
        <v>106</v>
      </c>
      <c r="K57" t="s">
        <v>94</v>
      </c>
      <c r="L57" t="s">
        <v>34</v>
      </c>
      <c r="M57">
        <v>2.5299999999999998</v>
      </c>
      <c r="N57">
        <v>2.5299999999999998</v>
      </c>
      <c r="O57">
        <v>3</v>
      </c>
      <c r="P57">
        <v>3</v>
      </c>
      <c r="Q57" s="8">
        <f t="shared" si="0"/>
        <v>0.84333333333333327</v>
      </c>
      <c r="R57" s="6">
        <f>VLOOKUP(I57,'[1]Production Report'!$B:$E,4,0)</f>
        <v>1.5</v>
      </c>
      <c r="S57" s="8">
        <f t="shared" si="1"/>
        <v>2.1566666666666667</v>
      </c>
      <c r="V57" t="s">
        <v>35</v>
      </c>
      <c r="AB57" t="s">
        <v>36</v>
      </c>
      <c r="AD57">
        <v>43065948</v>
      </c>
    </row>
    <row r="58" spans="1:30" ht="15" x14ac:dyDescent="0.25">
      <c r="A58" s="1">
        <v>44168</v>
      </c>
      <c r="B58" s="1">
        <v>44168</v>
      </c>
      <c r="C58" t="s">
        <v>26</v>
      </c>
      <c r="D58" t="s">
        <v>27</v>
      </c>
      <c r="E58" t="s">
        <v>90</v>
      </c>
      <c r="H58" t="s">
        <v>102</v>
      </c>
      <c r="I58" t="s">
        <v>102</v>
      </c>
      <c r="K58" t="s">
        <v>94</v>
      </c>
      <c r="L58" t="s">
        <v>34</v>
      </c>
      <c r="M58">
        <v>10.9</v>
      </c>
      <c r="N58">
        <v>10.9</v>
      </c>
      <c r="O58">
        <v>3</v>
      </c>
      <c r="P58">
        <v>3</v>
      </c>
      <c r="Q58" s="8">
        <f t="shared" si="0"/>
        <v>3.6333333333333333</v>
      </c>
      <c r="R58" s="6">
        <f>VLOOKUP(I58,'[1]Production Report'!$B:$E,4,0)</f>
        <v>3.5</v>
      </c>
      <c r="S58" s="8">
        <f t="shared" si="1"/>
        <v>3.3666666666666667</v>
      </c>
      <c r="V58" t="s">
        <v>35</v>
      </c>
      <c r="AB58" t="s">
        <v>36</v>
      </c>
      <c r="AD58">
        <v>43066047</v>
      </c>
    </row>
    <row r="59" spans="1:30" ht="15" x14ac:dyDescent="0.25">
      <c r="A59" s="1">
        <v>44168</v>
      </c>
      <c r="B59" s="1">
        <v>44168</v>
      </c>
      <c r="C59" t="s">
        <v>26</v>
      </c>
      <c r="D59" t="s">
        <v>27</v>
      </c>
      <c r="E59" t="s">
        <v>90</v>
      </c>
      <c r="F59" t="s">
        <v>103</v>
      </c>
      <c r="H59" t="s">
        <v>104</v>
      </c>
      <c r="I59" t="s">
        <v>104</v>
      </c>
      <c r="K59" t="s">
        <v>98</v>
      </c>
      <c r="L59" t="s">
        <v>34</v>
      </c>
      <c r="M59">
        <v>35.85</v>
      </c>
      <c r="N59">
        <v>35.85</v>
      </c>
      <c r="O59">
        <v>1</v>
      </c>
      <c r="P59">
        <v>1</v>
      </c>
      <c r="Q59" s="8">
        <f t="shared" si="0"/>
        <v>35.85</v>
      </c>
      <c r="R59" s="6">
        <f>VLOOKUP(I59,'[1]Production Report'!$B:$E,4,0)</f>
        <v>37.5</v>
      </c>
      <c r="S59" s="8">
        <f t="shared" si="1"/>
        <v>39.15</v>
      </c>
      <c r="V59" t="s">
        <v>35</v>
      </c>
      <c r="AA59" t="s">
        <v>58</v>
      </c>
      <c r="AB59" t="s">
        <v>36</v>
      </c>
      <c r="AD59">
        <v>43066388</v>
      </c>
    </row>
    <row r="60" spans="1:30" ht="15" x14ac:dyDescent="0.25">
      <c r="A60" s="1">
        <v>44168</v>
      </c>
      <c r="B60" s="1">
        <v>44168</v>
      </c>
      <c r="C60" t="s">
        <v>26</v>
      </c>
      <c r="D60" t="s">
        <v>27</v>
      </c>
      <c r="E60" t="s">
        <v>90</v>
      </c>
      <c r="H60" t="s">
        <v>93</v>
      </c>
      <c r="I60" t="s">
        <v>93</v>
      </c>
      <c r="K60" t="s">
        <v>95</v>
      </c>
      <c r="L60" t="s">
        <v>34</v>
      </c>
      <c r="M60">
        <v>94.77</v>
      </c>
      <c r="N60">
        <v>94.77</v>
      </c>
      <c r="O60">
        <v>0</v>
      </c>
      <c r="P60">
        <v>0</v>
      </c>
      <c r="Q60" s="8" t="e">
        <f t="shared" si="0"/>
        <v>#DIV/0!</v>
      </c>
      <c r="R60" s="6">
        <f>VLOOKUP(I60,'[1]Production Report'!$B:$E,4,0)</f>
        <v>14</v>
      </c>
      <c r="S60" s="8" t="e">
        <f t="shared" si="1"/>
        <v>#DIV/0!</v>
      </c>
      <c r="V60" t="s">
        <v>35</v>
      </c>
      <c r="AB60" t="s">
        <v>36</v>
      </c>
      <c r="AD60">
        <v>43068122</v>
      </c>
    </row>
    <row r="61" spans="1:30" ht="15" x14ac:dyDescent="0.25">
      <c r="A61" s="1">
        <v>44168</v>
      </c>
      <c r="B61" s="1">
        <v>44168</v>
      </c>
      <c r="C61" t="s">
        <v>26</v>
      </c>
      <c r="D61" t="s">
        <v>27</v>
      </c>
      <c r="E61" t="s">
        <v>90</v>
      </c>
      <c r="F61" t="s">
        <v>103</v>
      </c>
      <c r="H61" t="s">
        <v>104</v>
      </c>
      <c r="I61" t="s">
        <v>104</v>
      </c>
      <c r="K61" t="s">
        <v>98</v>
      </c>
      <c r="L61" t="s">
        <v>34</v>
      </c>
      <c r="M61">
        <v>36.58</v>
      </c>
      <c r="N61">
        <v>36.58</v>
      </c>
      <c r="O61">
        <v>1</v>
      </c>
      <c r="P61">
        <v>1</v>
      </c>
      <c r="Q61" s="8">
        <f t="shared" si="0"/>
        <v>36.58</v>
      </c>
      <c r="R61" s="6">
        <f>VLOOKUP(I61,'[1]Production Report'!$B:$E,4,0)</f>
        <v>37.5</v>
      </c>
      <c r="S61" s="8">
        <f t="shared" si="1"/>
        <v>38.42</v>
      </c>
      <c r="V61" t="s">
        <v>35</v>
      </c>
      <c r="AA61" t="s">
        <v>58</v>
      </c>
      <c r="AB61" t="s">
        <v>36</v>
      </c>
      <c r="AD61">
        <v>43071883</v>
      </c>
    </row>
    <row r="62" spans="1:30" ht="15" x14ac:dyDescent="0.25">
      <c r="A62" s="1">
        <v>44168</v>
      </c>
      <c r="B62" s="1">
        <v>44168</v>
      </c>
      <c r="C62" t="s">
        <v>26</v>
      </c>
      <c r="D62" t="s">
        <v>27</v>
      </c>
      <c r="E62" t="s">
        <v>90</v>
      </c>
      <c r="H62" t="s">
        <v>102</v>
      </c>
      <c r="I62" t="s">
        <v>102</v>
      </c>
      <c r="K62" t="s">
        <v>92</v>
      </c>
      <c r="L62" t="s">
        <v>34</v>
      </c>
      <c r="M62">
        <v>0.05</v>
      </c>
      <c r="N62">
        <v>0.05</v>
      </c>
      <c r="O62">
        <v>1</v>
      </c>
      <c r="P62">
        <v>1</v>
      </c>
      <c r="Q62" s="8">
        <f t="shared" si="0"/>
        <v>0.05</v>
      </c>
      <c r="R62" s="6">
        <f>VLOOKUP(I62,'[1]Production Report'!$B:$E,4,0)</f>
        <v>3.5</v>
      </c>
      <c r="S62" s="8">
        <f t="shared" si="1"/>
        <v>6.95</v>
      </c>
      <c r="V62" t="s">
        <v>35</v>
      </c>
      <c r="AB62" t="s">
        <v>36</v>
      </c>
      <c r="AD62">
        <v>43074491</v>
      </c>
    </row>
    <row r="63" spans="1:30" ht="15" x14ac:dyDescent="0.25">
      <c r="A63" s="1">
        <v>44168</v>
      </c>
      <c r="B63" s="1">
        <v>44168</v>
      </c>
      <c r="C63" t="s">
        <v>26</v>
      </c>
      <c r="D63" t="s">
        <v>27</v>
      </c>
      <c r="E63" t="s">
        <v>90</v>
      </c>
      <c r="F63" t="s">
        <v>107</v>
      </c>
      <c r="H63" t="s">
        <v>108</v>
      </c>
      <c r="I63" t="s">
        <v>108</v>
      </c>
      <c r="K63" t="s">
        <v>98</v>
      </c>
      <c r="L63" t="s">
        <v>34</v>
      </c>
      <c r="M63">
        <v>27.22</v>
      </c>
      <c r="N63">
        <v>27.22</v>
      </c>
      <c r="O63">
        <v>0</v>
      </c>
      <c r="P63">
        <v>0</v>
      </c>
      <c r="Q63" s="6" t="e">
        <f t="shared" si="0"/>
        <v>#DIV/0!</v>
      </c>
      <c r="R63" s="6">
        <f>VLOOKUP(I63,'[1]Production Report'!$B:$E,4,0)</f>
        <v>120</v>
      </c>
      <c r="S63" s="8" t="e">
        <f t="shared" si="1"/>
        <v>#DIV/0!</v>
      </c>
      <c r="T63" t="s">
        <v>109</v>
      </c>
      <c r="V63" t="s">
        <v>35</v>
      </c>
      <c r="AB63" t="s">
        <v>36</v>
      </c>
      <c r="AD63">
        <v>43075318</v>
      </c>
    </row>
    <row r="64" spans="1:30" ht="15" x14ac:dyDescent="0.25">
      <c r="A64" s="1">
        <v>44168</v>
      </c>
      <c r="B64" s="1">
        <v>44168</v>
      </c>
      <c r="C64" t="s">
        <v>26</v>
      </c>
      <c r="D64" t="s">
        <v>27</v>
      </c>
      <c r="E64" t="s">
        <v>90</v>
      </c>
      <c r="H64" t="s">
        <v>93</v>
      </c>
      <c r="I64" t="s">
        <v>93</v>
      </c>
      <c r="K64" t="s">
        <v>95</v>
      </c>
      <c r="L64" t="s">
        <v>34</v>
      </c>
      <c r="M64">
        <v>0</v>
      </c>
      <c r="N64">
        <v>0</v>
      </c>
      <c r="O64">
        <v>0</v>
      </c>
      <c r="P64">
        <v>0</v>
      </c>
      <c r="Q64" s="6" t="e">
        <f t="shared" si="0"/>
        <v>#DIV/0!</v>
      </c>
      <c r="R64" s="6">
        <f>VLOOKUP(I64,'[1]Production Report'!$B:$E,4,0)</f>
        <v>14</v>
      </c>
      <c r="S64" s="8" t="e">
        <f t="shared" si="1"/>
        <v>#DIV/0!</v>
      </c>
      <c r="V64" t="s">
        <v>35</v>
      </c>
      <c r="AB64" t="s">
        <v>36</v>
      </c>
      <c r="AD64">
        <v>43079801</v>
      </c>
    </row>
    <row r="65" spans="1:32" s="5" customFormat="1" ht="15" x14ac:dyDescent="0.25">
      <c r="A65" s="4">
        <v>44168</v>
      </c>
      <c r="B65" s="4">
        <v>44168</v>
      </c>
      <c r="C65" s="5" t="s">
        <v>26</v>
      </c>
      <c r="D65" s="5" t="s">
        <v>27</v>
      </c>
      <c r="E65" s="5" t="s">
        <v>149</v>
      </c>
      <c r="H65" s="5" t="s">
        <v>111</v>
      </c>
      <c r="I65" s="5" t="s">
        <v>111</v>
      </c>
      <c r="K65" s="5" t="s">
        <v>98</v>
      </c>
      <c r="L65" s="5" t="s">
        <v>34</v>
      </c>
      <c r="M65" s="5">
        <v>14.73</v>
      </c>
      <c r="N65" s="5">
        <v>14.73</v>
      </c>
      <c r="O65" s="5">
        <v>0</v>
      </c>
      <c r="P65" s="5">
        <v>0</v>
      </c>
      <c r="Q65" s="7">
        <f>M65/4</f>
        <v>3.6825000000000001</v>
      </c>
      <c r="R65" s="5">
        <v>3.5</v>
      </c>
      <c r="T65" s="5" t="s">
        <v>112</v>
      </c>
      <c r="U65" s="5" t="s">
        <v>113</v>
      </c>
      <c r="V65" s="5" t="s">
        <v>35</v>
      </c>
      <c r="AB65" s="5" t="s">
        <v>36</v>
      </c>
      <c r="AD65" s="5">
        <v>43049739</v>
      </c>
      <c r="AF65" s="5" t="s">
        <v>146</v>
      </c>
    </row>
    <row r="66" spans="1:32" s="5" customFormat="1" ht="15" x14ac:dyDescent="0.25">
      <c r="A66" s="4">
        <v>44168</v>
      </c>
      <c r="B66" s="4">
        <v>44168</v>
      </c>
      <c r="C66" s="5" t="s">
        <v>26</v>
      </c>
      <c r="D66" s="5" t="s">
        <v>27</v>
      </c>
      <c r="E66" s="5" t="s">
        <v>110</v>
      </c>
      <c r="H66" s="5" t="s">
        <v>111</v>
      </c>
      <c r="I66" s="5" t="s">
        <v>111</v>
      </c>
      <c r="K66" s="5" t="s">
        <v>98</v>
      </c>
      <c r="L66" s="5" t="s">
        <v>34</v>
      </c>
      <c r="M66" s="5">
        <v>67.48</v>
      </c>
      <c r="N66" s="5">
        <v>67.48</v>
      </c>
      <c r="O66" s="5">
        <v>0</v>
      </c>
      <c r="P66" s="5">
        <v>0</v>
      </c>
      <c r="Q66" s="7">
        <f>M66/6</f>
        <v>11.246666666666668</v>
      </c>
      <c r="R66" s="5">
        <v>14</v>
      </c>
      <c r="T66" s="5" t="s">
        <v>114</v>
      </c>
      <c r="U66" s="5" t="s">
        <v>113</v>
      </c>
      <c r="V66" s="5" t="s">
        <v>35</v>
      </c>
      <c r="AB66" s="5" t="s">
        <v>36</v>
      </c>
      <c r="AD66" s="5">
        <v>43053759</v>
      </c>
      <c r="AF66" s="5" t="s">
        <v>146</v>
      </c>
    </row>
    <row r="67" spans="1:32" s="5" customFormat="1" ht="15" x14ac:dyDescent="0.25">
      <c r="A67" s="4">
        <v>44168</v>
      </c>
      <c r="B67" s="4">
        <v>44168</v>
      </c>
      <c r="C67" s="5" t="s">
        <v>26</v>
      </c>
      <c r="D67" s="5" t="s">
        <v>27</v>
      </c>
      <c r="E67" s="5" t="s">
        <v>110</v>
      </c>
      <c r="H67" s="5" t="s">
        <v>111</v>
      </c>
      <c r="I67" s="5" t="s">
        <v>111</v>
      </c>
      <c r="J67" s="5" t="s">
        <v>115</v>
      </c>
      <c r="K67" s="5" t="s">
        <v>33</v>
      </c>
      <c r="L67" s="5" t="s">
        <v>34</v>
      </c>
      <c r="M67" s="5">
        <v>42.83</v>
      </c>
      <c r="N67" s="5">
        <v>42.83</v>
      </c>
      <c r="O67" s="5">
        <v>0</v>
      </c>
      <c r="P67" s="5">
        <v>0</v>
      </c>
      <c r="Q67" s="7">
        <v>42.83</v>
      </c>
      <c r="R67" s="5">
        <v>20</v>
      </c>
      <c r="T67" s="5" t="s">
        <v>116</v>
      </c>
      <c r="U67" s="5" t="s">
        <v>117</v>
      </c>
      <c r="V67" s="5" t="s">
        <v>35</v>
      </c>
      <c r="AB67" s="5" t="s">
        <v>36</v>
      </c>
      <c r="AD67" s="5">
        <v>43065308</v>
      </c>
      <c r="AF67" s="5" t="s">
        <v>146</v>
      </c>
    </row>
    <row r="68" spans="1:32" s="5" customFormat="1" ht="15" x14ac:dyDescent="0.25">
      <c r="A68" s="4">
        <v>44168</v>
      </c>
      <c r="B68" s="4">
        <v>44168</v>
      </c>
      <c r="C68" s="5" t="s">
        <v>26</v>
      </c>
      <c r="D68" s="5" t="s">
        <v>27</v>
      </c>
      <c r="E68" s="5" t="s">
        <v>110</v>
      </c>
      <c r="H68" s="5" t="s">
        <v>111</v>
      </c>
      <c r="I68" s="5" t="s">
        <v>111</v>
      </c>
      <c r="J68" s="5" t="s">
        <v>118</v>
      </c>
      <c r="K68" s="5" t="s">
        <v>68</v>
      </c>
      <c r="L68" s="5" t="s">
        <v>34</v>
      </c>
      <c r="M68" s="5">
        <v>18.27</v>
      </c>
      <c r="N68" s="5">
        <v>18.27</v>
      </c>
      <c r="O68" s="5">
        <v>0</v>
      </c>
      <c r="P68" s="5">
        <v>0</v>
      </c>
      <c r="Q68" s="7">
        <v>18.27</v>
      </c>
      <c r="R68" s="5">
        <v>20</v>
      </c>
      <c r="T68" s="5" t="s">
        <v>116</v>
      </c>
      <c r="U68" s="5" t="s">
        <v>117</v>
      </c>
      <c r="V68" s="5" t="s">
        <v>35</v>
      </c>
      <c r="AB68" s="5" t="s">
        <v>36</v>
      </c>
      <c r="AD68" s="5">
        <v>43070369</v>
      </c>
      <c r="AF68" s="5" t="s">
        <v>146</v>
      </c>
    </row>
    <row r="69" spans="1:32" s="5" customFormat="1" ht="15" x14ac:dyDescent="0.25">
      <c r="A69" s="4">
        <v>44168</v>
      </c>
      <c r="B69" s="4">
        <v>44168</v>
      </c>
      <c r="C69" s="5" t="s">
        <v>26</v>
      </c>
      <c r="D69" s="5" t="s">
        <v>27</v>
      </c>
      <c r="E69" s="5" t="s">
        <v>110</v>
      </c>
      <c r="H69" s="5" t="s">
        <v>111</v>
      </c>
      <c r="I69" s="5" t="s">
        <v>111</v>
      </c>
      <c r="J69" s="5" t="s">
        <v>119</v>
      </c>
      <c r="K69" s="5" t="s">
        <v>44</v>
      </c>
      <c r="L69" s="5" t="s">
        <v>34</v>
      </c>
      <c r="M69" s="5">
        <v>15.83</v>
      </c>
      <c r="N69" s="5">
        <v>15.83</v>
      </c>
      <c r="O69" s="5">
        <v>0</v>
      </c>
      <c r="P69" s="5">
        <v>0</v>
      </c>
      <c r="Q69" s="7">
        <f>M69/5</f>
        <v>3.1659999999999999</v>
      </c>
      <c r="R69" s="5">
        <v>14</v>
      </c>
      <c r="T69" s="5" t="s">
        <v>120</v>
      </c>
      <c r="U69" s="5" t="s">
        <v>121</v>
      </c>
      <c r="V69" s="5" t="s">
        <v>35</v>
      </c>
      <c r="AB69" s="5" t="s">
        <v>36</v>
      </c>
      <c r="AD69" s="5">
        <v>43074258</v>
      </c>
      <c r="AF69" s="5" t="s">
        <v>146</v>
      </c>
    </row>
    <row r="70" spans="1:32" s="5" customFormat="1" ht="15" x14ac:dyDescent="0.25">
      <c r="A70" s="4">
        <v>44168</v>
      </c>
      <c r="B70" s="4">
        <v>44168</v>
      </c>
      <c r="C70" s="5" t="s">
        <v>26</v>
      </c>
      <c r="D70" s="5" t="s">
        <v>27</v>
      </c>
      <c r="E70" s="5" t="s">
        <v>110</v>
      </c>
      <c r="H70" s="5" t="s">
        <v>111</v>
      </c>
      <c r="I70" s="5" t="s">
        <v>111</v>
      </c>
      <c r="K70" s="5" t="s">
        <v>95</v>
      </c>
      <c r="L70" s="5" t="s">
        <v>34</v>
      </c>
      <c r="M70" s="5">
        <v>39.82</v>
      </c>
      <c r="N70" s="5">
        <v>39.82</v>
      </c>
      <c r="O70" s="5">
        <v>0</v>
      </c>
      <c r="P70" s="5">
        <v>0</v>
      </c>
      <c r="Q70" s="7">
        <v>39.82</v>
      </c>
      <c r="R70" s="5">
        <v>4</v>
      </c>
      <c r="T70" s="5" t="s">
        <v>122</v>
      </c>
      <c r="U70" s="5" t="s">
        <v>113</v>
      </c>
      <c r="V70" s="5" t="s">
        <v>35</v>
      </c>
      <c r="AB70" s="5" t="s">
        <v>36</v>
      </c>
      <c r="AD70" s="5">
        <v>43074798</v>
      </c>
      <c r="AF70" s="5" t="s">
        <v>146</v>
      </c>
    </row>
    <row r="71" spans="1:32" s="5" customFormat="1" ht="15" x14ac:dyDescent="0.25">
      <c r="A71" s="4">
        <v>44168</v>
      </c>
      <c r="B71" s="4">
        <v>44168</v>
      </c>
      <c r="C71" s="5" t="s">
        <v>26</v>
      </c>
      <c r="D71" s="5" t="s">
        <v>27</v>
      </c>
      <c r="E71" s="5" t="s">
        <v>110</v>
      </c>
      <c r="H71" s="5" t="s">
        <v>111</v>
      </c>
      <c r="I71" s="5" t="s">
        <v>111</v>
      </c>
      <c r="J71" s="5" t="s">
        <v>123</v>
      </c>
      <c r="K71" s="5" t="s">
        <v>44</v>
      </c>
      <c r="L71" s="5" t="s">
        <v>34</v>
      </c>
      <c r="M71" s="5">
        <v>6.07</v>
      </c>
      <c r="N71" s="5">
        <v>6.07</v>
      </c>
      <c r="O71" s="5">
        <v>0</v>
      </c>
      <c r="P71" s="5">
        <v>0</v>
      </c>
      <c r="Q71" s="7">
        <f>M71/2</f>
        <v>3.0350000000000001</v>
      </c>
      <c r="R71" s="5">
        <v>20</v>
      </c>
      <c r="T71" s="5" t="s">
        <v>124</v>
      </c>
      <c r="U71" s="5" t="s">
        <v>117</v>
      </c>
      <c r="V71" s="5" t="s">
        <v>35</v>
      </c>
      <c r="AB71" s="5" t="s">
        <v>36</v>
      </c>
      <c r="AD71" s="5">
        <v>43075490</v>
      </c>
      <c r="AF71" s="5" t="s">
        <v>146</v>
      </c>
    </row>
    <row r="72" spans="1:32" ht="15" x14ac:dyDescent="0.25">
      <c r="A72" s="1">
        <v>44168</v>
      </c>
      <c r="B72" s="1">
        <v>44168</v>
      </c>
      <c r="C72" t="s">
        <v>26</v>
      </c>
      <c r="D72" t="s">
        <v>27</v>
      </c>
      <c r="E72" t="s">
        <v>125</v>
      </c>
      <c r="H72" t="s">
        <v>126</v>
      </c>
      <c r="I72" t="s">
        <v>126</v>
      </c>
      <c r="K72" t="s">
        <v>58</v>
      </c>
      <c r="L72" t="s">
        <v>34</v>
      </c>
      <c r="M72">
        <v>124.77</v>
      </c>
      <c r="N72">
        <v>0</v>
      </c>
      <c r="O72">
        <v>0</v>
      </c>
      <c r="P72">
        <v>0</v>
      </c>
      <c r="V72" t="s">
        <v>35</v>
      </c>
      <c r="AB72" t="s">
        <v>36</v>
      </c>
      <c r="AD72">
        <v>43046040</v>
      </c>
    </row>
    <row r="73" spans="1:32" ht="15" x14ac:dyDescent="0.25">
      <c r="A73" s="1">
        <v>44167</v>
      </c>
      <c r="B73" s="1">
        <v>44168</v>
      </c>
      <c r="C73" t="s">
        <v>26</v>
      </c>
      <c r="D73" t="s">
        <v>27</v>
      </c>
      <c r="E73" t="s">
        <v>125</v>
      </c>
      <c r="H73" t="s">
        <v>105</v>
      </c>
      <c r="I73" t="s">
        <v>105</v>
      </c>
      <c r="K73" t="s">
        <v>98</v>
      </c>
      <c r="L73" t="s">
        <v>34</v>
      </c>
      <c r="M73">
        <v>32.47</v>
      </c>
      <c r="N73">
        <v>32.47</v>
      </c>
      <c r="O73">
        <v>0</v>
      </c>
      <c r="P73">
        <v>0</v>
      </c>
      <c r="T73" t="s">
        <v>127</v>
      </c>
      <c r="U73" t="s">
        <v>113</v>
      </c>
      <c r="V73" t="s">
        <v>47</v>
      </c>
      <c r="W73" t="s">
        <v>105</v>
      </c>
      <c r="AB73" t="s">
        <v>36</v>
      </c>
      <c r="AD73">
        <v>43055301</v>
      </c>
    </row>
    <row r="74" spans="1:32" ht="15" x14ac:dyDescent="0.25">
      <c r="A74" s="1">
        <v>44168</v>
      </c>
      <c r="B74" s="1">
        <v>44168</v>
      </c>
      <c r="C74" t="s">
        <v>26</v>
      </c>
      <c r="D74" t="s">
        <v>27</v>
      </c>
      <c r="E74" t="s">
        <v>125</v>
      </c>
      <c r="H74" t="s">
        <v>105</v>
      </c>
      <c r="I74" t="s">
        <v>105</v>
      </c>
      <c r="K74" t="s">
        <v>94</v>
      </c>
      <c r="L74" t="s">
        <v>34</v>
      </c>
      <c r="M74">
        <v>16.97</v>
      </c>
      <c r="N74">
        <v>16.97</v>
      </c>
      <c r="O74">
        <v>0</v>
      </c>
      <c r="P74">
        <v>0</v>
      </c>
      <c r="V74" t="s">
        <v>47</v>
      </c>
      <c r="W74" t="s">
        <v>105</v>
      </c>
      <c r="AB74" t="s">
        <v>36</v>
      </c>
      <c r="AD74">
        <v>43064389</v>
      </c>
    </row>
    <row r="75" spans="1:32" ht="15" x14ac:dyDescent="0.25">
      <c r="A75" s="1">
        <v>44168</v>
      </c>
      <c r="B75" s="1">
        <v>44168</v>
      </c>
      <c r="C75" t="s">
        <v>26</v>
      </c>
      <c r="D75" t="s">
        <v>27</v>
      </c>
      <c r="E75" t="s">
        <v>125</v>
      </c>
      <c r="H75" t="s">
        <v>48</v>
      </c>
      <c r="I75" t="s">
        <v>48</v>
      </c>
      <c r="K75" t="s">
        <v>46</v>
      </c>
      <c r="L75" t="s">
        <v>34</v>
      </c>
      <c r="M75">
        <v>12.2</v>
      </c>
      <c r="N75">
        <v>0</v>
      </c>
      <c r="O75">
        <v>0</v>
      </c>
      <c r="P75">
        <v>0</v>
      </c>
      <c r="V75" t="s">
        <v>47</v>
      </c>
      <c r="W75" t="s">
        <v>48</v>
      </c>
      <c r="AB75" t="s">
        <v>36</v>
      </c>
      <c r="AD75">
        <v>43066674</v>
      </c>
    </row>
    <row r="76" spans="1:32" ht="15" x14ac:dyDescent="0.25">
      <c r="A76" s="1">
        <v>44168</v>
      </c>
      <c r="B76" s="1">
        <v>44168</v>
      </c>
      <c r="C76" t="s">
        <v>26</v>
      </c>
      <c r="D76" t="s">
        <v>27</v>
      </c>
      <c r="E76" t="s">
        <v>125</v>
      </c>
      <c r="H76" t="s">
        <v>48</v>
      </c>
      <c r="I76" t="s">
        <v>48</v>
      </c>
      <c r="K76" t="s">
        <v>46</v>
      </c>
      <c r="L76" t="s">
        <v>34</v>
      </c>
      <c r="M76">
        <v>9.4499999999999993</v>
      </c>
      <c r="N76">
        <v>0</v>
      </c>
      <c r="O76">
        <v>0</v>
      </c>
      <c r="P76">
        <v>0</v>
      </c>
      <c r="V76" t="s">
        <v>47</v>
      </c>
      <c r="W76" t="s">
        <v>48</v>
      </c>
      <c r="AB76" t="s">
        <v>36</v>
      </c>
      <c r="AD76">
        <v>43066678</v>
      </c>
    </row>
    <row r="77" spans="1:32" ht="15" x14ac:dyDescent="0.25">
      <c r="A77" s="1">
        <v>44168</v>
      </c>
      <c r="B77" s="1">
        <v>44168</v>
      </c>
      <c r="C77" t="s">
        <v>26</v>
      </c>
      <c r="D77" t="s">
        <v>27</v>
      </c>
      <c r="E77" t="s">
        <v>125</v>
      </c>
      <c r="H77" t="s">
        <v>48</v>
      </c>
      <c r="I77" t="s">
        <v>48</v>
      </c>
      <c r="K77" t="s">
        <v>46</v>
      </c>
      <c r="L77" t="s">
        <v>34</v>
      </c>
      <c r="M77">
        <v>18.25</v>
      </c>
      <c r="N77">
        <v>0</v>
      </c>
      <c r="O77">
        <v>0</v>
      </c>
      <c r="P77">
        <v>0</v>
      </c>
      <c r="V77" t="s">
        <v>47</v>
      </c>
      <c r="W77" t="s">
        <v>48</v>
      </c>
      <c r="AB77" t="s">
        <v>36</v>
      </c>
      <c r="AD77">
        <v>43066688</v>
      </c>
    </row>
    <row r="78" spans="1:32" ht="15" x14ac:dyDescent="0.25">
      <c r="A78" s="1">
        <v>44168</v>
      </c>
      <c r="B78" s="1">
        <v>44168</v>
      </c>
      <c r="C78" t="s">
        <v>26</v>
      </c>
      <c r="D78" t="s">
        <v>27</v>
      </c>
      <c r="E78" t="s">
        <v>125</v>
      </c>
      <c r="H78" t="s">
        <v>48</v>
      </c>
      <c r="I78" t="s">
        <v>48</v>
      </c>
      <c r="K78" t="s">
        <v>46</v>
      </c>
      <c r="L78" t="s">
        <v>34</v>
      </c>
      <c r="M78">
        <v>19.25</v>
      </c>
      <c r="N78">
        <v>0</v>
      </c>
      <c r="O78">
        <v>0</v>
      </c>
      <c r="P78">
        <v>0</v>
      </c>
      <c r="V78" t="s">
        <v>47</v>
      </c>
      <c r="W78" t="s">
        <v>48</v>
      </c>
      <c r="AB78" t="s">
        <v>36</v>
      </c>
      <c r="AD78">
        <v>43066695</v>
      </c>
    </row>
    <row r="79" spans="1:32" ht="15" x14ac:dyDescent="0.25">
      <c r="A79" s="1">
        <v>44168</v>
      </c>
      <c r="B79" s="1">
        <v>44168</v>
      </c>
      <c r="C79" t="s">
        <v>26</v>
      </c>
      <c r="D79" t="s">
        <v>27</v>
      </c>
      <c r="E79" t="s">
        <v>125</v>
      </c>
      <c r="H79" t="s">
        <v>48</v>
      </c>
      <c r="I79" t="s">
        <v>48</v>
      </c>
      <c r="K79" t="s">
        <v>46</v>
      </c>
      <c r="L79" t="s">
        <v>34</v>
      </c>
      <c r="M79">
        <v>20.420000000000002</v>
      </c>
      <c r="N79">
        <v>0</v>
      </c>
      <c r="O79">
        <v>0</v>
      </c>
      <c r="P79">
        <v>0</v>
      </c>
      <c r="V79" t="s">
        <v>47</v>
      </c>
      <c r="W79" t="s">
        <v>48</v>
      </c>
      <c r="AB79" t="s">
        <v>36</v>
      </c>
      <c r="AD79">
        <v>43066703</v>
      </c>
    </row>
    <row r="80" spans="1:32" ht="15" x14ac:dyDescent="0.25">
      <c r="A80" s="1">
        <v>44168</v>
      </c>
      <c r="B80" s="1">
        <v>44168</v>
      </c>
      <c r="C80" t="s">
        <v>26</v>
      </c>
      <c r="D80" t="s">
        <v>27</v>
      </c>
      <c r="E80" t="s">
        <v>125</v>
      </c>
      <c r="H80" t="s">
        <v>48</v>
      </c>
      <c r="I80" t="s">
        <v>48</v>
      </c>
      <c r="K80" t="s">
        <v>46</v>
      </c>
      <c r="L80" t="s">
        <v>34</v>
      </c>
      <c r="M80">
        <v>34.47</v>
      </c>
      <c r="N80">
        <v>0</v>
      </c>
      <c r="O80">
        <v>0</v>
      </c>
      <c r="P80">
        <v>0</v>
      </c>
      <c r="V80" t="s">
        <v>47</v>
      </c>
      <c r="W80" t="s">
        <v>48</v>
      </c>
      <c r="AB80" t="s">
        <v>36</v>
      </c>
      <c r="AD80">
        <v>43066713</v>
      </c>
    </row>
    <row r="81" spans="1:30" ht="15" x14ac:dyDescent="0.25">
      <c r="A81" s="1">
        <v>44168</v>
      </c>
      <c r="B81" s="1">
        <v>44168</v>
      </c>
      <c r="C81" t="s">
        <v>26</v>
      </c>
      <c r="D81" t="s">
        <v>27</v>
      </c>
      <c r="E81" t="s">
        <v>125</v>
      </c>
      <c r="H81" t="s">
        <v>48</v>
      </c>
      <c r="I81" t="s">
        <v>48</v>
      </c>
      <c r="K81" t="s">
        <v>46</v>
      </c>
      <c r="L81" t="s">
        <v>34</v>
      </c>
      <c r="M81">
        <v>1.22</v>
      </c>
      <c r="N81">
        <v>0</v>
      </c>
      <c r="O81">
        <v>0</v>
      </c>
      <c r="P81">
        <v>0</v>
      </c>
      <c r="V81" t="s">
        <v>47</v>
      </c>
      <c r="W81" t="s">
        <v>48</v>
      </c>
      <c r="AB81" t="s">
        <v>36</v>
      </c>
      <c r="AD81">
        <v>43066725</v>
      </c>
    </row>
    <row r="82" spans="1:30" ht="15" x14ac:dyDescent="0.25">
      <c r="A82" s="1">
        <v>44168</v>
      </c>
      <c r="B82" s="1">
        <v>44168</v>
      </c>
      <c r="C82" t="s">
        <v>26</v>
      </c>
      <c r="D82" t="s">
        <v>27</v>
      </c>
      <c r="E82" t="s">
        <v>125</v>
      </c>
      <c r="H82" t="s">
        <v>128</v>
      </c>
      <c r="I82" t="s">
        <v>128</v>
      </c>
      <c r="K82" t="s">
        <v>68</v>
      </c>
      <c r="L82" t="s">
        <v>34</v>
      </c>
      <c r="M82">
        <v>29.03</v>
      </c>
      <c r="N82">
        <v>29.03</v>
      </c>
      <c r="O82">
        <v>0</v>
      </c>
      <c r="P82">
        <v>0</v>
      </c>
      <c r="V82" t="s">
        <v>35</v>
      </c>
      <c r="AB82" t="s">
        <v>36</v>
      </c>
      <c r="AD82">
        <v>43068727</v>
      </c>
    </row>
    <row r="83" spans="1:30" ht="15" x14ac:dyDescent="0.25">
      <c r="A83" s="1">
        <v>44168</v>
      </c>
      <c r="B83" s="1">
        <v>44168</v>
      </c>
      <c r="C83" t="s">
        <v>26</v>
      </c>
      <c r="D83" t="s">
        <v>27</v>
      </c>
      <c r="E83" t="s">
        <v>125</v>
      </c>
      <c r="H83" t="s">
        <v>48</v>
      </c>
      <c r="I83" t="s">
        <v>48</v>
      </c>
      <c r="K83" t="s">
        <v>46</v>
      </c>
      <c r="L83" t="s">
        <v>34</v>
      </c>
      <c r="M83">
        <v>21.67</v>
      </c>
      <c r="N83">
        <v>0</v>
      </c>
      <c r="O83">
        <v>0</v>
      </c>
      <c r="P83">
        <v>0</v>
      </c>
      <c r="V83" t="s">
        <v>47</v>
      </c>
      <c r="W83" t="s">
        <v>48</v>
      </c>
      <c r="AB83" t="s">
        <v>36</v>
      </c>
      <c r="AD83">
        <v>43074306</v>
      </c>
    </row>
    <row r="84" spans="1:30" ht="15" x14ac:dyDescent="0.25">
      <c r="A84" s="1">
        <v>44168</v>
      </c>
      <c r="B84" s="1">
        <v>44168</v>
      </c>
      <c r="C84" t="s">
        <v>26</v>
      </c>
      <c r="D84" t="s">
        <v>27</v>
      </c>
      <c r="E84" t="s">
        <v>125</v>
      </c>
      <c r="H84" t="s">
        <v>48</v>
      </c>
      <c r="I84" t="s">
        <v>48</v>
      </c>
      <c r="K84" t="s">
        <v>46</v>
      </c>
      <c r="L84" t="s">
        <v>34</v>
      </c>
      <c r="M84">
        <v>12.3</v>
      </c>
      <c r="N84">
        <v>0</v>
      </c>
      <c r="O84">
        <v>0</v>
      </c>
      <c r="P84">
        <v>0</v>
      </c>
      <c r="V84" t="s">
        <v>47</v>
      </c>
      <c r="W84" t="s">
        <v>48</v>
      </c>
      <c r="AB84" t="s">
        <v>36</v>
      </c>
      <c r="AD84">
        <v>43074345</v>
      </c>
    </row>
    <row r="85" spans="1:30" ht="15" x14ac:dyDescent="0.25">
      <c r="A85" s="1">
        <v>44168</v>
      </c>
      <c r="B85" s="1">
        <v>44168</v>
      </c>
      <c r="C85" t="s">
        <v>26</v>
      </c>
      <c r="D85" t="s">
        <v>27</v>
      </c>
      <c r="E85" t="s">
        <v>125</v>
      </c>
      <c r="H85" t="s">
        <v>48</v>
      </c>
      <c r="I85" t="s">
        <v>48</v>
      </c>
      <c r="K85" t="s">
        <v>46</v>
      </c>
      <c r="L85" t="s">
        <v>34</v>
      </c>
      <c r="M85">
        <v>23.95</v>
      </c>
      <c r="N85">
        <v>0</v>
      </c>
      <c r="O85">
        <v>0</v>
      </c>
      <c r="P85">
        <v>0</v>
      </c>
      <c r="V85" t="s">
        <v>47</v>
      </c>
      <c r="W85" t="s">
        <v>48</v>
      </c>
      <c r="AB85" t="s">
        <v>36</v>
      </c>
      <c r="AD85">
        <v>43074350</v>
      </c>
    </row>
    <row r="86" spans="1:30" ht="15" x14ac:dyDescent="0.25">
      <c r="A86" s="1">
        <v>44168</v>
      </c>
      <c r="B86" s="1">
        <v>44168</v>
      </c>
      <c r="C86" t="s">
        <v>26</v>
      </c>
      <c r="D86" t="s">
        <v>27</v>
      </c>
      <c r="E86" t="s">
        <v>125</v>
      </c>
      <c r="H86" t="s">
        <v>48</v>
      </c>
      <c r="I86" t="s">
        <v>48</v>
      </c>
      <c r="K86" t="s">
        <v>46</v>
      </c>
      <c r="L86" t="s">
        <v>34</v>
      </c>
      <c r="M86">
        <v>3.03</v>
      </c>
      <c r="N86">
        <v>0</v>
      </c>
      <c r="O86">
        <v>0</v>
      </c>
      <c r="P86">
        <v>0</v>
      </c>
      <c r="V86" t="s">
        <v>47</v>
      </c>
      <c r="W86" t="s">
        <v>48</v>
      </c>
      <c r="AB86" t="s">
        <v>36</v>
      </c>
      <c r="AD86">
        <v>43074361</v>
      </c>
    </row>
    <row r="87" spans="1:30" ht="15" x14ac:dyDescent="0.25">
      <c r="A87" s="1">
        <v>44168</v>
      </c>
      <c r="B87" s="1">
        <v>44168</v>
      </c>
      <c r="C87" t="s">
        <v>26</v>
      </c>
      <c r="D87" t="s">
        <v>27</v>
      </c>
      <c r="E87" t="s">
        <v>125</v>
      </c>
      <c r="H87" t="s">
        <v>48</v>
      </c>
      <c r="I87" t="s">
        <v>48</v>
      </c>
      <c r="K87" t="s">
        <v>46</v>
      </c>
      <c r="L87" t="s">
        <v>34</v>
      </c>
      <c r="M87">
        <v>4.5199999999999996</v>
      </c>
      <c r="N87">
        <v>0</v>
      </c>
      <c r="O87">
        <v>0</v>
      </c>
      <c r="P87">
        <v>0</v>
      </c>
      <c r="V87" t="s">
        <v>47</v>
      </c>
      <c r="W87" t="s">
        <v>48</v>
      </c>
      <c r="AB87" t="s">
        <v>36</v>
      </c>
      <c r="AD87">
        <v>43074369</v>
      </c>
    </row>
    <row r="88" spans="1:30" ht="15" x14ac:dyDescent="0.25">
      <c r="A88" s="1">
        <v>44168</v>
      </c>
      <c r="B88" s="1">
        <v>44168</v>
      </c>
      <c r="C88" t="s">
        <v>26</v>
      </c>
      <c r="D88" t="s">
        <v>27</v>
      </c>
      <c r="E88" t="s">
        <v>125</v>
      </c>
      <c r="H88" t="s">
        <v>48</v>
      </c>
      <c r="I88" t="s">
        <v>48</v>
      </c>
      <c r="K88" t="s">
        <v>46</v>
      </c>
      <c r="L88" t="s">
        <v>34</v>
      </c>
      <c r="M88">
        <v>4.47</v>
      </c>
      <c r="N88">
        <v>0</v>
      </c>
      <c r="O88">
        <v>0</v>
      </c>
      <c r="P88">
        <v>0</v>
      </c>
      <c r="V88" t="s">
        <v>47</v>
      </c>
      <c r="W88" t="s">
        <v>48</v>
      </c>
      <c r="AB88" t="s">
        <v>36</v>
      </c>
      <c r="AD88">
        <v>43074380</v>
      </c>
    </row>
    <row r="89" spans="1:30" ht="15" x14ac:dyDescent="0.25">
      <c r="A89" s="1">
        <v>44168</v>
      </c>
      <c r="B89" s="1">
        <v>44168</v>
      </c>
      <c r="C89" t="s">
        <v>26</v>
      </c>
      <c r="D89" t="s">
        <v>27</v>
      </c>
      <c r="E89" t="s">
        <v>125</v>
      </c>
      <c r="H89" t="s">
        <v>48</v>
      </c>
      <c r="I89" t="s">
        <v>48</v>
      </c>
      <c r="K89" t="s">
        <v>46</v>
      </c>
      <c r="L89" t="s">
        <v>34</v>
      </c>
      <c r="M89">
        <v>20.73</v>
      </c>
      <c r="N89">
        <v>0</v>
      </c>
      <c r="O89">
        <v>0</v>
      </c>
      <c r="P89">
        <v>0</v>
      </c>
      <c r="V89" t="s">
        <v>47</v>
      </c>
      <c r="W89" t="s">
        <v>48</v>
      </c>
      <c r="AB89" t="s">
        <v>36</v>
      </c>
      <c r="AD89">
        <v>43074390</v>
      </c>
    </row>
    <row r="90" spans="1:30" ht="15" x14ac:dyDescent="0.25">
      <c r="A90" s="1">
        <v>44168</v>
      </c>
      <c r="B90" s="1">
        <v>44168</v>
      </c>
      <c r="C90" t="s">
        <v>26</v>
      </c>
      <c r="D90" t="s">
        <v>27</v>
      </c>
      <c r="E90" t="s">
        <v>125</v>
      </c>
      <c r="H90" t="s">
        <v>48</v>
      </c>
      <c r="I90" t="s">
        <v>48</v>
      </c>
      <c r="J90" t="s">
        <v>129</v>
      </c>
      <c r="K90" t="s">
        <v>58</v>
      </c>
      <c r="L90" t="s">
        <v>34</v>
      </c>
      <c r="M90">
        <v>197.52</v>
      </c>
      <c r="N90">
        <v>0</v>
      </c>
      <c r="O90">
        <v>0</v>
      </c>
      <c r="P90">
        <v>0</v>
      </c>
      <c r="T90" t="s">
        <v>130</v>
      </c>
      <c r="U90" t="s">
        <v>121</v>
      </c>
      <c r="V90" t="s">
        <v>47</v>
      </c>
      <c r="W90" t="s">
        <v>48</v>
      </c>
      <c r="AB90" t="s">
        <v>36</v>
      </c>
      <c r="AD90">
        <v>43081191</v>
      </c>
    </row>
    <row r="91" spans="1:30" ht="15" x14ac:dyDescent="0.25">
      <c r="A91" s="1">
        <v>44168</v>
      </c>
      <c r="B91" s="1">
        <v>44168</v>
      </c>
      <c r="C91" t="s">
        <v>26</v>
      </c>
      <c r="D91" t="s">
        <v>27</v>
      </c>
      <c r="E91" t="s">
        <v>147</v>
      </c>
      <c r="H91" t="s">
        <v>48</v>
      </c>
      <c r="I91" t="s">
        <v>48</v>
      </c>
      <c r="K91" t="s">
        <v>46</v>
      </c>
      <c r="L91" t="s">
        <v>34</v>
      </c>
      <c r="M91">
        <v>95.23</v>
      </c>
      <c r="N91">
        <v>0</v>
      </c>
      <c r="O91">
        <v>0</v>
      </c>
      <c r="P91">
        <v>0</v>
      </c>
      <c r="V91" t="s">
        <v>47</v>
      </c>
      <c r="W91" t="s">
        <v>48</v>
      </c>
      <c r="AB91" t="s">
        <v>36</v>
      </c>
      <c r="AD91">
        <v>43091258</v>
      </c>
    </row>
    <row r="92" spans="1:30" ht="15" x14ac:dyDescent="0.25">
      <c r="A92" s="1">
        <v>44168</v>
      </c>
      <c r="B92" s="1">
        <v>44168</v>
      </c>
      <c r="C92" t="s">
        <v>26</v>
      </c>
      <c r="D92" t="s">
        <v>27</v>
      </c>
      <c r="E92" t="s">
        <v>147</v>
      </c>
      <c r="H92" t="s">
        <v>48</v>
      </c>
      <c r="I92" t="s">
        <v>48</v>
      </c>
      <c r="K92" t="s">
        <v>46</v>
      </c>
      <c r="L92" t="s">
        <v>34</v>
      </c>
      <c r="M92">
        <v>104.63</v>
      </c>
      <c r="N92">
        <v>0</v>
      </c>
      <c r="O92">
        <v>0</v>
      </c>
      <c r="P92">
        <v>0</v>
      </c>
      <c r="V92" t="s">
        <v>47</v>
      </c>
      <c r="W92" t="s">
        <v>48</v>
      </c>
      <c r="AB92" t="s">
        <v>36</v>
      </c>
      <c r="AD92">
        <v>43091265</v>
      </c>
    </row>
    <row r="93" spans="1:30" s="3" customFormat="1" ht="15" x14ac:dyDescent="0.25">
      <c r="A93" s="2">
        <v>42388</v>
      </c>
      <c r="C93" s="3" t="s">
        <v>26</v>
      </c>
      <c r="D93" s="3" t="s">
        <v>131</v>
      </c>
      <c r="E93" s="3" t="s">
        <v>132</v>
      </c>
      <c r="H93" s="3" t="s">
        <v>133</v>
      </c>
      <c r="I93" s="3" t="s">
        <v>133</v>
      </c>
      <c r="K93" s="3" t="s">
        <v>134</v>
      </c>
      <c r="L93" s="3" t="s">
        <v>135</v>
      </c>
      <c r="M93" s="3">
        <v>0.13</v>
      </c>
      <c r="N93" s="3">
        <v>0</v>
      </c>
      <c r="O93" s="3">
        <v>0</v>
      </c>
      <c r="P93" s="3">
        <v>0</v>
      </c>
      <c r="V93" s="3" t="s">
        <v>35</v>
      </c>
      <c r="AB93" s="3" t="s">
        <v>136</v>
      </c>
      <c r="AD93" s="3">
        <v>11824508</v>
      </c>
    </row>
    <row r="94" spans="1:30" ht="15" x14ac:dyDescent="0.25">
      <c r="A94" s="1">
        <v>44168</v>
      </c>
      <c r="B94" s="1">
        <v>44168</v>
      </c>
      <c r="C94" t="s">
        <v>26</v>
      </c>
      <c r="D94" t="s">
        <v>131</v>
      </c>
      <c r="E94" t="s">
        <v>148</v>
      </c>
      <c r="H94" t="s">
        <v>133</v>
      </c>
      <c r="I94" t="s">
        <v>133</v>
      </c>
      <c r="K94" t="s">
        <v>44</v>
      </c>
      <c r="L94" t="s">
        <v>34</v>
      </c>
      <c r="M94">
        <v>29.58</v>
      </c>
      <c r="N94">
        <v>0</v>
      </c>
      <c r="O94">
        <v>0</v>
      </c>
      <c r="P94">
        <v>0</v>
      </c>
      <c r="V94" t="s">
        <v>35</v>
      </c>
      <c r="AB94" t="s">
        <v>36</v>
      </c>
      <c r="AC94" t="s">
        <v>137</v>
      </c>
      <c r="AD94">
        <v>43041383</v>
      </c>
    </row>
    <row r="95" spans="1:30" ht="15" x14ac:dyDescent="0.25">
      <c r="A95" s="1">
        <v>44168</v>
      </c>
      <c r="B95" s="1">
        <v>44168</v>
      </c>
      <c r="C95" t="s">
        <v>26</v>
      </c>
      <c r="D95" t="s">
        <v>131</v>
      </c>
      <c r="E95" t="s">
        <v>148</v>
      </c>
      <c r="H95" t="s">
        <v>133</v>
      </c>
      <c r="I95" t="s">
        <v>133</v>
      </c>
      <c r="K95" t="s">
        <v>138</v>
      </c>
      <c r="L95" t="s">
        <v>34</v>
      </c>
      <c r="M95">
        <v>33.130000000000003</v>
      </c>
      <c r="N95">
        <v>0</v>
      </c>
      <c r="O95">
        <v>0</v>
      </c>
      <c r="P95">
        <v>0</v>
      </c>
      <c r="V95" t="s">
        <v>35</v>
      </c>
      <c r="AB95" t="s">
        <v>36</v>
      </c>
      <c r="AC95" t="s">
        <v>137</v>
      </c>
      <c r="AD95">
        <v>43043965</v>
      </c>
    </row>
    <row r="96" spans="1:30" ht="15" x14ac:dyDescent="0.25">
      <c r="A96" s="1">
        <v>44168</v>
      </c>
      <c r="B96" s="1">
        <v>44168</v>
      </c>
      <c r="C96" t="s">
        <v>26</v>
      </c>
      <c r="D96" t="s">
        <v>131</v>
      </c>
      <c r="E96" t="s">
        <v>132</v>
      </c>
      <c r="H96" t="s">
        <v>133</v>
      </c>
      <c r="I96" t="s">
        <v>133</v>
      </c>
      <c r="K96" t="s">
        <v>95</v>
      </c>
      <c r="L96" t="s">
        <v>34</v>
      </c>
      <c r="M96">
        <v>26.77</v>
      </c>
      <c r="N96">
        <v>0</v>
      </c>
      <c r="O96">
        <v>0</v>
      </c>
      <c r="P96">
        <v>0</v>
      </c>
      <c r="V96" t="s">
        <v>35</v>
      </c>
      <c r="AB96" t="s">
        <v>36</v>
      </c>
      <c r="AC96" t="s">
        <v>137</v>
      </c>
      <c r="AD96">
        <v>43066391</v>
      </c>
    </row>
    <row r="97" spans="1:30" ht="15" x14ac:dyDescent="0.25">
      <c r="A97" s="1">
        <v>44168</v>
      </c>
      <c r="B97" s="1">
        <v>44168</v>
      </c>
      <c r="C97" t="s">
        <v>26</v>
      </c>
      <c r="D97" t="s">
        <v>131</v>
      </c>
      <c r="E97" t="s">
        <v>132</v>
      </c>
      <c r="H97" t="s">
        <v>133</v>
      </c>
      <c r="I97" t="s">
        <v>133</v>
      </c>
      <c r="K97" t="s">
        <v>58</v>
      </c>
      <c r="L97" t="s">
        <v>34</v>
      </c>
      <c r="M97">
        <v>175.95</v>
      </c>
      <c r="N97">
        <v>0</v>
      </c>
      <c r="O97">
        <v>0</v>
      </c>
      <c r="P97">
        <v>0</v>
      </c>
      <c r="V97" t="s">
        <v>35</v>
      </c>
      <c r="AB97" t="s">
        <v>36</v>
      </c>
      <c r="AC97" t="s">
        <v>137</v>
      </c>
      <c r="AD97">
        <v>43070103</v>
      </c>
    </row>
    <row r="98" spans="1:30" s="5" customFormat="1" ht="15" x14ac:dyDescent="0.25">
      <c r="A98" s="4">
        <v>44168</v>
      </c>
      <c r="B98" s="4">
        <v>44168</v>
      </c>
      <c r="C98" s="5" t="s">
        <v>26</v>
      </c>
      <c r="D98" s="5" t="s">
        <v>131</v>
      </c>
      <c r="E98" s="5" t="s">
        <v>132</v>
      </c>
      <c r="H98" s="5" t="s">
        <v>133</v>
      </c>
      <c r="I98" s="5" t="s">
        <v>133</v>
      </c>
      <c r="K98" s="5" t="s">
        <v>36</v>
      </c>
      <c r="L98" s="5" t="s">
        <v>34</v>
      </c>
      <c r="M98" s="5">
        <v>76.900000000000006</v>
      </c>
      <c r="N98" s="5">
        <v>0</v>
      </c>
      <c r="O98" s="5">
        <v>0</v>
      </c>
      <c r="P98" s="5">
        <v>0</v>
      </c>
      <c r="V98" s="5" t="s">
        <v>35</v>
      </c>
      <c r="AB98" s="5" t="s">
        <v>139</v>
      </c>
      <c r="AC98" s="5" t="s">
        <v>140</v>
      </c>
      <c r="AD98" s="5">
        <v>43073798</v>
      </c>
    </row>
  </sheetData>
  <autoFilter ref="A1:AD98" xr:uid="{00000000-0009-0000-0000-000000000000}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CaseManagementUNICO Group, Inc.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Jing</dc:creator>
  <cp:lastModifiedBy>18853</cp:lastModifiedBy>
  <dcterms:created xsi:type="dcterms:W3CDTF">2020-12-07T08:04:38Z</dcterms:created>
  <dcterms:modified xsi:type="dcterms:W3CDTF">2020-12-27T02:31:09Z</dcterms:modified>
</cp:coreProperties>
</file>