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kr15\Documents\excel\Project 3\"/>
    </mc:Choice>
  </mc:AlternateContent>
  <xr:revisionPtr revIDLastSave="0" documentId="13_ncr:1_{136CFA21-95B0-4379-96C0-C6A3F2B47A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ull 2016-2017 Games Data" sheetId="4" r:id="rId1"/>
    <sheet name="Solution" sheetId="1" r:id="rId2"/>
  </sheets>
  <definedNames>
    <definedName name="_xlnm._FilterDatabase" localSheetId="1" hidden="1">Solution!$A$1:$F$1310</definedName>
    <definedName name="ExternalData_1" localSheetId="0" hidden="1">'Full 2016-2017 Games Data'!$A$1:$A$1589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10" i="1" l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R1589" i="4"/>
  <c r="R1588" i="4"/>
  <c r="R1587" i="4"/>
  <c r="R1586" i="4"/>
  <c r="R1585" i="4"/>
  <c r="R1584" i="4"/>
  <c r="R1583" i="4"/>
  <c r="R1582" i="4"/>
  <c r="R1581" i="4"/>
  <c r="R1580" i="4"/>
  <c r="R1579" i="4"/>
  <c r="R1578" i="4"/>
  <c r="R1577" i="4"/>
  <c r="R1576" i="4"/>
  <c r="R1575" i="4"/>
  <c r="R1574" i="4"/>
  <c r="R1573" i="4"/>
  <c r="R1572" i="4"/>
  <c r="R1571" i="4"/>
  <c r="R1570" i="4"/>
  <c r="R1569" i="4"/>
  <c r="R1568" i="4"/>
  <c r="R1567" i="4"/>
  <c r="R1566" i="4"/>
  <c r="R1565" i="4"/>
  <c r="R1564" i="4"/>
  <c r="R1563" i="4"/>
  <c r="R1562" i="4"/>
  <c r="R1561" i="4"/>
  <c r="R1560" i="4"/>
  <c r="R1559" i="4"/>
  <c r="R1558" i="4"/>
  <c r="R1557" i="4"/>
  <c r="R1556" i="4"/>
  <c r="R1555" i="4"/>
  <c r="R1554" i="4"/>
  <c r="R1553" i="4"/>
  <c r="R1552" i="4"/>
  <c r="R1551" i="4"/>
  <c r="R1550" i="4"/>
  <c r="R1549" i="4"/>
  <c r="R1548" i="4"/>
  <c r="R1547" i="4"/>
  <c r="R1546" i="4"/>
  <c r="R1545" i="4"/>
  <c r="R1544" i="4"/>
  <c r="R1543" i="4"/>
  <c r="R1542" i="4"/>
  <c r="R1541" i="4"/>
  <c r="R1540" i="4"/>
  <c r="R1539" i="4"/>
  <c r="R1538" i="4"/>
  <c r="R1537" i="4"/>
  <c r="R1536" i="4"/>
  <c r="R1535" i="4"/>
  <c r="R1534" i="4"/>
  <c r="R1533" i="4"/>
  <c r="R1532" i="4"/>
  <c r="R1531" i="4"/>
  <c r="R1530" i="4"/>
  <c r="R1529" i="4"/>
  <c r="R1528" i="4"/>
  <c r="R1527" i="4"/>
  <c r="R1526" i="4"/>
  <c r="R1525" i="4"/>
  <c r="R1524" i="4"/>
  <c r="R1523" i="4"/>
  <c r="R1522" i="4"/>
  <c r="R1521" i="4"/>
  <c r="R1520" i="4"/>
  <c r="R1519" i="4"/>
  <c r="R1518" i="4"/>
  <c r="R1517" i="4"/>
  <c r="R1516" i="4"/>
  <c r="R1515" i="4"/>
  <c r="R1514" i="4"/>
  <c r="R1513" i="4"/>
  <c r="R1512" i="4"/>
  <c r="R1511" i="4"/>
  <c r="R1510" i="4"/>
  <c r="R1509" i="4"/>
  <c r="R1508" i="4"/>
  <c r="R1507" i="4"/>
  <c r="R1506" i="4"/>
  <c r="R1505" i="4"/>
  <c r="R1504" i="4"/>
  <c r="R1503" i="4"/>
  <c r="R1502" i="4"/>
  <c r="R1501" i="4"/>
  <c r="R1500" i="4"/>
  <c r="R1499" i="4"/>
  <c r="R1498" i="4"/>
  <c r="R1497" i="4"/>
  <c r="R1496" i="4"/>
  <c r="R1495" i="4"/>
  <c r="R1494" i="4"/>
  <c r="R1493" i="4"/>
  <c r="R1492" i="4"/>
  <c r="R1491" i="4"/>
  <c r="R1490" i="4"/>
  <c r="R1489" i="4"/>
  <c r="R1488" i="4"/>
  <c r="R1487" i="4"/>
  <c r="R1486" i="4"/>
  <c r="R1485" i="4"/>
  <c r="R1484" i="4"/>
  <c r="R1483" i="4"/>
  <c r="R1482" i="4"/>
  <c r="R1481" i="4"/>
  <c r="R1480" i="4"/>
  <c r="R1479" i="4"/>
  <c r="R1478" i="4"/>
  <c r="R1477" i="4"/>
  <c r="R1476" i="4"/>
  <c r="R1475" i="4"/>
  <c r="R1474" i="4"/>
  <c r="R1473" i="4"/>
  <c r="R1472" i="4"/>
  <c r="R1471" i="4"/>
  <c r="R1470" i="4"/>
  <c r="R1469" i="4"/>
  <c r="R1468" i="4"/>
  <c r="R1467" i="4"/>
  <c r="R1466" i="4"/>
  <c r="R1465" i="4"/>
  <c r="R1464" i="4"/>
  <c r="R1463" i="4"/>
  <c r="R1462" i="4"/>
  <c r="R1461" i="4"/>
  <c r="R1460" i="4"/>
  <c r="R1459" i="4"/>
  <c r="R1458" i="4"/>
  <c r="R1457" i="4"/>
  <c r="R1456" i="4"/>
  <c r="R1455" i="4"/>
  <c r="R1454" i="4"/>
  <c r="R1453" i="4"/>
  <c r="R1452" i="4"/>
  <c r="R1451" i="4"/>
  <c r="R1450" i="4"/>
  <c r="R1449" i="4"/>
  <c r="R1448" i="4"/>
  <c r="R1447" i="4"/>
  <c r="R1446" i="4"/>
  <c r="R1445" i="4"/>
  <c r="R1444" i="4"/>
  <c r="R1443" i="4"/>
  <c r="R1442" i="4"/>
  <c r="R1441" i="4"/>
  <c r="R1440" i="4"/>
  <c r="R1439" i="4"/>
  <c r="R1438" i="4"/>
  <c r="R1437" i="4"/>
  <c r="R1436" i="4"/>
  <c r="R1435" i="4"/>
  <c r="R1434" i="4"/>
  <c r="R1433" i="4"/>
  <c r="R1432" i="4"/>
  <c r="R1431" i="4"/>
  <c r="R1430" i="4"/>
  <c r="R1429" i="4"/>
  <c r="R1428" i="4"/>
  <c r="R1427" i="4"/>
  <c r="R1426" i="4"/>
  <c r="R1425" i="4"/>
  <c r="R1424" i="4"/>
  <c r="R1423" i="4"/>
  <c r="R1422" i="4"/>
  <c r="R1421" i="4"/>
  <c r="R1420" i="4"/>
  <c r="R1419" i="4"/>
  <c r="R1418" i="4"/>
  <c r="R1417" i="4"/>
  <c r="R1416" i="4"/>
  <c r="R1415" i="4"/>
  <c r="R1414" i="4"/>
  <c r="R1413" i="4"/>
  <c r="R1412" i="4"/>
  <c r="R1411" i="4"/>
  <c r="R1410" i="4"/>
  <c r="R1409" i="4"/>
  <c r="R1408" i="4"/>
  <c r="R1407" i="4"/>
  <c r="R1406" i="4"/>
  <c r="R1405" i="4"/>
  <c r="R1404" i="4"/>
  <c r="R1403" i="4"/>
  <c r="R1402" i="4"/>
  <c r="R1401" i="4"/>
  <c r="R1400" i="4"/>
  <c r="R1399" i="4"/>
  <c r="R1398" i="4"/>
  <c r="R1397" i="4"/>
  <c r="R1396" i="4"/>
  <c r="R1395" i="4"/>
  <c r="R1394" i="4"/>
  <c r="R1393" i="4"/>
  <c r="R1392" i="4"/>
  <c r="R1391" i="4"/>
  <c r="R1390" i="4"/>
  <c r="R1389" i="4"/>
  <c r="R1388" i="4"/>
  <c r="R1387" i="4"/>
  <c r="R1386" i="4"/>
  <c r="R1385" i="4"/>
  <c r="R1384" i="4"/>
  <c r="R1383" i="4"/>
  <c r="R1382" i="4"/>
  <c r="R1381" i="4"/>
  <c r="R1380" i="4"/>
  <c r="R1379" i="4"/>
  <c r="R1378" i="4"/>
  <c r="R1377" i="4"/>
  <c r="R1376" i="4"/>
  <c r="R1375" i="4"/>
  <c r="R1374" i="4"/>
  <c r="R1373" i="4"/>
  <c r="R1372" i="4"/>
  <c r="R1371" i="4"/>
  <c r="R1370" i="4"/>
  <c r="R1369" i="4"/>
  <c r="R1368" i="4"/>
  <c r="R1367" i="4"/>
  <c r="R1366" i="4"/>
  <c r="R1365" i="4"/>
  <c r="R1364" i="4"/>
  <c r="R1363" i="4"/>
  <c r="R1362" i="4"/>
  <c r="R1361" i="4"/>
  <c r="R1360" i="4"/>
  <c r="R1359" i="4"/>
  <c r="R1358" i="4"/>
  <c r="R1357" i="4"/>
  <c r="R1356" i="4"/>
  <c r="R1355" i="4"/>
  <c r="R1354" i="4"/>
  <c r="R1353" i="4"/>
  <c r="R1352" i="4"/>
  <c r="R1351" i="4"/>
  <c r="R1350" i="4"/>
  <c r="R1349" i="4"/>
  <c r="R1348" i="4"/>
  <c r="R1347" i="4"/>
  <c r="R1346" i="4"/>
  <c r="R1345" i="4"/>
  <c r="R1344" i="4"/>
  <c r="R1343" i="4"/>
  <c r="R1342" i="4"/>
  <c r="R1341" i="4"/>
  <c r="R1340" i="4"/>
  <c r="R1339" i="4"/>
  <c r="R1338" i="4"/>
  <c r="R1337" i="4"/>
  <c r="R1336" i="4"/>
  <c r="R1335" i="4"/>
  <c r="R1334" i="4"/>
  <c r="R1333" i="4"/>
  <c r="R1332" i="4"/>
  <c r="R1331" i="4"/>
  <c r="R1330" i="4"/>
  <c r="R1329" i="4"/>
  <c r="R1328" i="4"/>
  <c r="R1327" i="4"/>
  <c r="R1326" i="4"/>
  <c r="R1325" i="4"/>
  <c r="R1324" i="4"/>
  <c r="R1323" i="4"/>
  <c r="R1322" i="4"/>
  <c r="R1321" i="4"/>
  <c r="R1320" i="4"/>
  <c r="R1319" i="4"/>
  <c r="R1318" i="4"/>
  <c r="R1317" i="4"/>
  <c r="R1316" i="4"/>
  <c r="R1315" i="4"/>
  <c r="R1314" i="4"/>
  <c r="R1313" i="4"/>
  <c r="R1312" i="4"/>
  <c r="R1311" i="4"/>
  <c r="R1310" i="4"/>
  <c r="R1309" i="4"/>
  <c r="R1308" i="4"/>
  <c r="R1307" i="4"/>
  <c r="R1306" i="4"/>
  <c r="R1305" i="4"/>
  <c r="R1304" i="4"/>
  <c r="R1303" i="4"/>
  <c r="R1302" i="4"/>
  <c r="R1301" i="4"/>
  <c r="R1300" i="4"/>
  <c r="R1299" i="4"/>
  <c r="R1298" i="4"/>
  <c r="R1297" i="4"/>
  <c r="R1296" i="4"/>
  <c r="R1295" i="4"/>
  <c r="R1294" i="4"/>
  <c r="R1293" i="4"/>
  <c r="R1292" i="4"/>
  <c r="R1291" i="4"/>
  <c r="R1290" i="4"/>
  <c r="R1289" i="4"/>
  <c r="R1288" i="4"/>
  <c r="R1287" i="4"/>
  <c r="R1286" i="4"/>
  <c r="R1285" i="4"/>
  <c r="R1284" i="4"/>
  <c r="R1283" i="4"/>
  <c r="R1282" i="4"/>
  <c r="R1281" i="4"/>
  <c r="R1280" i="4"/>
  <c r="R1279" i="4"/>
  <c r="R1278" i="4"/>
  <c r="R1277" i="4"/>
  <c r="R1276" i="4"/>
  <c r="R1275" i="4"/>
  <c r="R1274" i="4"/>
  <c r="R1273" i="4"/>
  <c r="R1272" i="4"/>
  <c r="R1271" i="4"/>
  <c r="R1270" i="4"/>
  <c r="R1269" i="4"/>
  <c r="R1268" i="4"/>
  <c r="R1267" i="4"/>
  <c r="R1266" i="4"/>
  <c r="R1265" i="4"/>
  <c r="R1264" i="4"/>
  <c r="R1263" i="4"/>
  <c r="R1262" i="4"/>
  <c r="R1261" i="4"/>
  <c r="R1260" i="4"/>
  <c r="R1259" i="4"/>
  <c r="R1258" i="4"/>
  <c r="R1257" i="4"/>
  <c r="R1256" i="4"/>
  <c r="R1255" i="4"/>
  <c r="R1254" i="4"/>
  <c r="R1253" i="4"/>
  <c r="R1252" i="4"/>
  <c r="R1251" i="4"/>
  <c r="R1250" i="4"/>
  <c r="R1249" i="4"/>
  <c r="R1248" i="4"/>
  <c r="R1247" i="4"/>
  <c r="R1246" i="4"/>
  <c r="R1245" i="4"/>
  <c r="R1244" i="4"/>
  <c r="R1243" i="4"/>
  <c r="R1242" i="4"/>
  <c r="R1241" i="4"/>
  <c r="R1240" i="4"/>
  <c r="R1239" i="4"/>
  <c r="R1238" i="4"/>
  <c r="R1237" i="4"/>
  <c r="R1236" i="4"/>
  <c r="R1235" i="4"/>
  <c r="R1234" i="4"/>
  <c r="R1233" i="4"/>
  <c r="R1232" i="4"/>
  <c r="R1231" i="4"/>
  <c r="R1230" i="4"/>
  <c r="R1229" i="4"/>
  <c r="R1228" i="4"/>
  <c r="R1227" i="4"/>
  <c r="R1226" i="4"/>
  <c r="R1225" i="4"/>
  <c r="R1224" i="4"/>
  <c r="R1223" i="4"/>
  <c r="R1222" i="4"/>
  <c r="R1221" i="4"/>
  <c r="R1220" i="4"/>
  <c r="R1219" i="4"/>
  <c r="R1218" i="4"/>
  <c r="R1217" i="4"/>
  <c r="R1216" i="4"/>
  <c r="R1215" i="4"/>
  <c r="R1214" i="4"/>
  <c r="R1213" i="4"/>
  <c r="R1212" i="4"/>
  <c r="R1211" i="4"/>
  <c r="R1210" i="4"/>
  <c r="R1209" i="4"/>
  <c r="R1208" i="4"/>
  <c r="R1207" i="4"/>
  <c r="R1206" i="4"/>
  <c r="R1205" i="4"/>
  <c r="R1204" i="4"/>
  <c r="R1203" i="4"/>
  <c r="R1202" i="4"/>
  <c r="R1201" i="4"/>
  <c r="R1200" i="4"/>
  <c r="R1199" i="4"/>
  <c r="R1198" i="4"/>
  <c r="R1197" i="4"/>
  <c r="R1196" i="4"/>
  <c r="R1195" i="4"/>
  <c r="R1194" i="4"/>
  <c r="R1193" i="4"/>
  <c r="R1192" i="4"/>
  <c r="R1191" i="4"/>
  <c r="R1190" i="4"/>
  <c r="R1189" i="4"/>
  <c r="R1188" i="4"/>
  <c r="R1187" i="4"/>
  <c r="R1186" i="4"/>
  <c r="R1185" i="4"/>
  <c r="R1184" i="4"/>
  <c r="R1183" i="4"/>
  <c r="R1182" i="4"/>
  <c r="R1181" i="4"/>
  <c r="R1180" i="4"/>
  <c r="R1179" i="4"/>
  <c r="R1178" i="4"/>
  <c r="R1177" i="4"/>
  <c r="R1176" i="4"/>
  <c r="R1175" i="4"/>
  <c r="R1174" i="4"/>
  <c r="R1173" i="4"/>
  <c r="R1172" i="4"/>
  <c r="R1171" i="4"/>
  <c r="R1170" i="4"/>
  <c r="R1169" i="4"/>
  <c r="R1168" i="4"/>
  <c r="R1167" i="4"/>
  <c r="R1166" i="4"/>
  <c r="R1165" i="4"/>
  <c r="R1164" i="4"/>
  <c r="R1163" i="4"/>
  <c r="R1162" i="4"/>
  <c r="R1161" i="4"/>
  <c r="R1160" i="4"/>
  <c r="R1159" i="4"/>
  <c r="R1158" i="4"/>
  <c r="R1157" i="4"/>
  <c r="R1156" i="4"/>
  <c r="R1155" i="4"/>
  <c r="R1154" i="4"/>
  <c r="R1153" i="4"/>
  <c r="R1152" i="4"/>
  <c r="R1151" i="4"/>
  <c r="R1150" i="4"/>
  <c r="R1149" i="4"/>
  <c r="R1148" i="4"/>
  <c r="R1147" i="4"/>
  <c r="R1146" i="4"/>
  <c r="R1145" i="4"/>
  <c r="R1144" i="4"/>
  <c r="R1143" i="4"/>
  <c r="R1142" i="4"/>
  <c r="R1141" i="4"/>
  <c r="R1140" i="4"/>
  <c r="R1139" i="4"/>
  <c r="R1138" i="4"/>
  <c r="R1137" i="4"/>
  <c r="R1136" i="4"/>
  <c r="R1135" i="4"/>
  <c r="R1134" i="4"/>
  <c r="R1133" i="4"/>
  <c r="R1132" i="4"/>
  <c r="R1131" i="4"/>
  <c r="R1130" i="4"/>
  <c r="R1129" i="4"/>
  <c r="R1128" i="4"/>
  <c r="R1127" i="4"/>
  <c r="R1126" i="4"/>
  <c r="R1125" i="4"/>
  <c r="R1124" i="4"/>
  <c r="R1123" i="4"/>
  <c r="R1122" i="4"/>
  <c r="R1121" i="4"/>
  <c r="R1120" i="4"/>
  <c r="R1119" i="4"/>
  <c r="R1118" i="4"/>
  <c r="R1117" i="4"/>
  <c r="R1116" i="4"/>
  <c r="R1115" i="4"/>
  <c r="R1114" i="4"/>
  <c r="R1113" i="4"/>
  <c r="R1112" i="4"/>
  <c r="R1111" i="4"/>
  <c r="R1110" i="4"/>
  <c r="R1109" i="4"/>
  <c r="R1108" i="4"/>
  <c r="R1107" i="4"/>
  <c r="R1106" i="4"/>
  <c r="R1105" i="4"/>
  <c r="R1104" i="4"/>
  <c r="R1103" i="4"/>
  <c r="R1102" i="4"/>
  <c r="R1101" i="4"/>
  <c r="R1100" i="4"/>
  <c r="R1099" i="4"/>
  <c r="R1098" i="4"/>
  <c r="R1097" i="4"/>
  <c r="R1096" i="4"/>
  <c r="R1095" i="4"/>
  <c r="R1094" i="4"/>
  <c r="R1093" i="4"/>
  <c r="R1092" i="4"/>
  <c r="R1091" i="4"/>
  <c r="R1090" i="4"/>
  <c r="R1089" i="4"/>
  <c r="R1088" i="4"/>
  <c r="R1087" i="4"/>
  <c r="R1086" i="4"/>
  <c r="R1085" i="4"/>
  <c r="R1084" i="4"/>
  <c r="R1083" i="4"/>
  <c r="R1082" i="4"/>
  <c r="R1081" i="4"/>
  <c r="R1080" i="4"/>
  <c r="R1079" i="4"/>
  <c r="R1078" i="4"/>
  <c r="R1077" i="4"/>
  <c r="R1076" i="4"/>
  <c r="R1075" i="4"/>
  <c r="R1074" i="4"/>
  <c r="R1073" i="4"/>
  <c r="R1072" i="4"/>
  <c r="R1071" i="4"/>
  <c r="R1070" i="4"/>
  <c r="R1069" i="4"/>
  <c r="R1068" i="4"/>
  <c r="R1067" i="4"/>
  <c r="R1066" i="4"/>
  <c r="R1065" i="4"/>
  <c r="R1064" i="4"/>
  <c r="R1063" i="4"/>
  <c r="R1062" i="4"/>
  <c r="R1061" i="4"/>
  <c r="R1060" i="4"/>
  <c r="R1059" i="4"/>
  <c r="R1058" i="4"/>
  <c r="R1057" i="4"/>
  <c r="R1056" i="4"/>
  <c r="R1055" i="4"/>
  <c r="R1054" i="4"/>
  <c r="R1053" i="4"/>
  <c r="R1052" i="4"/>
  <c r="R1051" i="4"/>
  <c r="R1050" i="4"/>
  <c r="R1049" i="4"/>
  <c r="R1048" i="4"/>
  <c r="R1047" i="4"/>
  <c r="R1046" i="4"/>
  <c r="R1045" i="4"/>
  <c r="R1044" i="4"/>
  <c r="R1043" i="4"/>
  <c r="R1042" i="4"/>
  <c r="R1041" i="4"/>
  <c r="R1040" i="4"/>
  <c r="R1039" i="4"/>
  <c r="R1038" i="4"/>
  <c r="R1037" i="4"/>
  <c r="R1036" i="4"/>
  <c r="R1035" i="4"/>
  <c r="R1034" i="4"/>
  <c r="R1033" i="4"/>
  <c r="R1032" i="4"/>
  <c r="R1031" i="4"/>
  <c r="R1030" i="4"/>
  <c r="R1029" i="4"/>
  <c r="R1028" i="4"/>
  <c r="R1027" i="4"/>
  <c r="R1026" i="4"/>
  <c r="R1025" i="4"/>
  <c r="R1024" i="4"/>
  <c r="R1023" i="4"/>
  <c r="R1022" i="4"/>
  <c r="R1021" i="4"/>
  <c r="R1020" i="4"/>
  <c r="R1019" i="4"/>
  <c r="R1018" i="4"/>
  <c r="R1017" i="4"/>
  <c r="R1016" i="4"/>
  <c r="R1015" i="4"/>
  <c r="R1014" i="4"/>
  <c r="R1013" i="4"/>
  <c r="R1012" i="4"/>
  <c r="R1011" i="4"/>
  <c r="R1010" i="4"/>
  <c r="R1009" i="4"/>
  <c r="R1008" i="4"/>
  <c r="R1007" i="4"/>
  <c r="R1006" i="4"/>
  <c r="R1005" i="4"/>
  <c r="R1004" i="4"/>
  <c r="R1003" i="4"/>
  <c r="R1002" i="4"/>
  <c r="R1001" i="4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P1589" i="4"/>
  <c r="P1588" i="4"/>
  <c r="P1587" i="4"/>
  <c r="P1586" i="4"/>
  <c r="P1585" i="4"/>
  <c r="P1584" i="4"/>
  <c r="P1583" i="4"/>
  <c r="P1582" i="4"/>
  <c r="P1581" i="4"/>
  <c r="P1580" i="4"/>
  <c r="P1579" i="4"/>
  <c r="P1578" i="4"/>
  <c r="P1577" i="4"/>
  <c r="P1576" i="4"/>
  <c r="P1575" i="4"/>
  <c r="P1574" i="4"/>
  <c r="P1573" i="4"/>
  <c r="P1572" i="4"/>
  <c r="P1571" i="4"/>
  <c r="P1570" i="4"/>
  <c r="P1569" i="4"/>
  <c r="P1568" i="4"/>
  <c r="P1567" i="4"/>
  <c r="P1566" i="4"/>
  <c r="P1565" i="4"/>
  <c r="P1564" i="4"/>
  <c r="P1563" i="4"/>
  <c r="P1562" i="4"/>
  <c r="P1561" i="4"/>
  <c r="P1560" i="4"/>
  <c r="P1559" i="4"/>
  <c r="P1558" i="4"/>
  <c r="P1557" i="4"/>
  <c r="P1556" i="4"/>
  <c r="P1555" i="4"/>
  <c r="P1554" i="4"/>
  <c r="P1553" i="4"/>
  <c r="P1552" i="4"/>
  <c r="P1551" i="4"/>
  <c r="P1550" i="4"/>
  <c r="P1549" i="4"/>
  <c r="P1548" i="4"/>
  <c r="P1547" i="4"/>
  <c r="P1546" i="4"/>
  <c r="P1545" i="4"/>
  <c r="P1544" i="4"/>
  <c r="P1543" i="4"/>
  <c r="P1542" i="4"/>
  <c r="P1541" i="4"/>
  <c r="P1540" i="4"/>
  <c r="P1539" i="4"/>
  <c r="P1538" i="4"/>
  <c r="P1537" i="4"/>
  <c r="P1536" i="4"/>
  <c r="P1535" i="4"/>
  <c r="P1534" i="4"/>
  <c r="P1533" i="4"/>
  <c r="P1532" i="4"/>
  <c r="P1531" i="4"/>
  <c r="P1530" i="4"/>
  <c r="P1529" i="4"/>
  <c r="P1528" i="4"/>
  <c r="P1527" i="4"/>
  <c r="P1526" i="4"/>
  <c r="P1525" i="4"/>
  <c r="P1524" i="4"/>
  <c r="P1523" i="4"/>
  <c r="P1522" i="4"/>
  <c r="P1521" i="4"/>
  <c r="P1520" i="4"/>
  <c r="P1519" i="4"/>
  <c r="P1518" i="4"/>
  <c r="P1517" i="4"/>
  <c r="P1516" i="4"/>
  <c r="P1515" i="4"/>
  <c r="P1514" i="4"/>
  <c r="P1513" i="4"/>
  <c r="P1512" i="4"/>
  <c r="P1511" i="4"/>
  <c r="P1510" i="4"/>
  <c r="P1509" i="4"/>
  <c r="P1508" i="4"/>
  <c r="P1507" i="4"/>
  <c r="P1506" i="4"/>
  <c r="P1505" i="4"/>
  <c r="P1504" i="4"/>
  <c r="P1503" i="4"/>
  <c r="P1502" i="4"/>
  <c r="P1501" i="4"/>
  <c r="P1500" i="4"/>
  <c r="P1499" i="4"/>
  <c r="P1498" i="4"/>
  <c r="P1497" i="4"/>
  <c r="P1496" i="4"/>
  <c r="P1495" i="4"/>
  <c r="P1494" i="4"/>
  <c r="P1493" i="4"/>
  <c r="P1492" i="4"/>
  <c r="P1491" i="4"/>
  <c r="P1490" i="4"/>
  <c r="P1489" i="4"/>
  <c r="P1488" i="4"/>
  <c r="P1487" i="4"/>
  <c r="P1486" i="4"/>
  <c r="P1485" i="4"/>
  <c r="P1484" i="4"/>
  <c r="P1483" i="4"/>
  <c r="P1482" i="4"/>
  <c r="P1481" i="4"/>
  <c r="P1480" i="4"/>
  <c r="P1479" i="4"/>
  <c r="P1478" i="4"/>
  <c r="P1477" i="4"/>
  <c r="P1476" i="4"/>
  <c r="P1475" i="4"/>
  <c r="P1474" i="4"/>
  <c r="P1473" i="4"/>
  <c r="P1472" i="4"/>
  <c r="P1471" i="4"/>
  <c r="P1470" i="4"/>
  <c r="P1469" i="4"/>
  <c r="P1468" i="4"/>
  <c r="P1467" i="4"/>
  <c r="P1466" i="4"/>
  <c r="P1465" i="4"/>
  <c r="P1464" i="4"/>
  <c r="P1463" i="4"/>
  <c r="P1462" i="4"/>
  <c r="P1461" i="4"/>
  <c r="P1460" i="4"/>
  <c r="P1459" i="4"/>
  <c r="P1458" i="4"/>
  <c r="P1457" i="4"/>
  <c r="P1456" i="4"/>
  <c r="P1455" i="4"/>
  <c r="P1454" i="4"/>
  <c r="P1453" i="4"/>
  <c r="P1452" i="4"/>
  <c r="P1451" i="4"/>
  <c r="P1450" i="4"/>
  <c r="P1449" i="4"/>
  <c r="P1448" i="4"/>
  <c r="P1447" i="4"/>
  <c r="P1446" i="4"/>
  <c r="P1445" i="4"/>
  <c r="P1444" i="4"/>
  <c r="P1443" i="4"/>
  <c r="P1442" i="4"/>
  <c r="P1441" i="4"/>
  <c r="P1440" i="4"/>
  <c r="P1439" i="4"/>
  <c r="P1438" i="4"/>
  <c r="P1437" i="4"/>
  <c r="P1436" i="4"/>
  <c r="P1435" i="4"/>
  <c r="P1434" i="4"/>
  <c r="P1433" i="4"/>
  <c r="P1432" i="4"/>
  <c r="P1431" i="4"/>
  <c r="P1430" i="4"/>
  <c r="P1429" i="4"/>
  <c r="P1428" i="4"/>
  <c r="P1427" i="4"/>
  <c r="P1426" i="4"/>
  <c r="P1425" i="4"/>
  <c r="P1424" i="4"/>
  <c r="P1423" i="4"/>
  <c r="P1422" i="4"/>
  <c r="P1421" i="4"/>
  <c r="P1420" i="4"/>
  <c r="P1419" i="4"/>
  <c r="P1418" i="4"/>
  <c r="P1417" i="4"/>
  <c r="P1416" i="4"/>
  <c r="P1415" i="4"/>
  <c r="P1414" i="4"/>
  <c r="P1413" i="4"/>
  <c r="P1412" i="4"/>
  <c r="P1411" i="4"/>
  <c r="P1410" i="4"/>
  <c r="P1409" i="4"/>
  <c r="P1408" i="4"/>
  <c r="P1407" i="4"/>
  <c r="P1406" i="4"/>
  <c r="P1405" i="4"/>
  <c r="P1404" i="4"/>
  <c r="P1403" i="4"/>
  <c r="P1402" i="4"/>
  <c r="P1401" i="4"/>
  <c r="P1400" i="4"/>
  <c r="P1399" i="4"/>
  <c r="P1398" i="4"/>
  <c r="P1397" i="4"/>
  <c r="P1396" i="4"/>
  <c r="P1395" i="4"/>
  <c r="P1394" i="4"/>
  <c r="P1393" i="4"/>
  <c r="P1392" i="4"/>
  <c r="P1391" i="4"/>
  <c r="P1390" i="4"/>
  <c r="P1389" i="4"/>
  <c r="P1388" i="4"/>
  <c r="P1387" i="4"/>
  <c r="P1386" i="4"/>
  <c r="P1385" i="4"/>
  <c r="P1384" i="4"/>
  <c r="P1383" i="4"/>
  <c r="P1382" i="4"/>
  <c r="P1381" i="4"/>
  <c r="P1380" i="4"/>
  <c r="P1379" i="4"/>
  <c r="P1378" i="4"/>
  <c r="P1377" i="4"/>
  <c r="P1376" i="4"/>
  <c r="P1375" i="4"/>
  <c r="P1374" i="4"/>
  <c r="P1373" i="4"/>
  <c r="P1372" i="4"/>
  <c r="P1371" i="4"/>
  <c r="P1370" i="4"/>
  <c r="P1369" i="4"/>
  <c r="P1368" i="4"/>
  <c r="P1367" i="4"/>
  <c r="P1366" i="4"/>
  <c r="P1365" i="4"/>
  <c r="P1364" i="4"/>
  <c r="P1363" i="4"/>
  <c r="P1362" i="4"/>
  <c r="P1361" i="4"/>
  <c r="P1360" i="4"/>
  <c r="P1359" i="4"/>
  <c r="P1358" i="4"/>
  <c r="P1357" i="4"/>
  <c r="P1356" i="4"/>
  <c r="P1355" i="4"/>
  <c r="P1354" i="4"/>
  <c r="P1353" i="4"/>
  <c r="P1352" i="4"/>
  <c r="P1351" i="4"/>
  <c r="P1350" i="4"/>
  <c r="P1349" i="4"/>
  <c r="P1348" i="4"/>
  <c r="P1347" i="4"/>
  <c r="P1346" i="4"/>
  <c r="P1345" i="4"/>
  <c r="P1344" i="4"/>
  <c r="P1343" i="4"/>
  <c r="P1342" i="4"/>
  <c r="P1341" i="4"/>
  <c r="P1340" i="4"/>
  <c r="P1339" i="4"/>
  <c r="P1338" i="4"/>
  <c r="P1337" i="4"/>
  <c r="P1336" i="4"/>
  <c r="P1335" i="4"/>
  <c r="P1334" i="4"/>
  <c r="P1333" i="4"/>
  <c r="P1332" i="4"/>
  <c r="P1331" i="4"/>
  <c r="P1330" i="4"/>
  <c r="P1329" i="4"/>
  <c r="P1328" i="4"/>
  <c r="P1327" i="4"/>
  <c r="P1326" i="4"/>
  <c r="P1325" i="4"/>
  <c r="P1324" i="4"/>
  <c r="P1323" i="4"/>
  <c r="P1322" i="4"/>
  <c r="P1321" i="4"/>
  <c r="P1320" i="4"/>
  <c r="P1319" i="4"/>
  <c r="P1318" i="4"/>
  <c r="P1317" i="4"/>
  <c r="P1316" i="4"/>
  <c r="P1315" i="4"/>
  <c r="P1314" i="4"/>
  <c r="P1313" i="4"/>
  <c r="P1312" i="4"/>
  <c r="P1311" i="4"/>
  <c r="P1310" i="4"/>
  <c r="P1309" i="4"/>
  <c r="P1308" i="4"/>
  <c r="P1307" i="4"/>
  <c r="P1306" i="4"/>
  <c r="P1305" i="4"/>
  <c r="P1304" i="4"/>
  <c r="P1303" i="4"/>
  <c r="P1302" i="4"/>
  <c r="P1301" i="4"/>
  <c r="P1300" i="4"/>
  <c r="P1299" i="4"/>
  <c r="P1298" i="4"/>
  <c r="P1297" i="4"/>
  <c r="P1296" i="4"/>
  <c r="P1295" i="4"/>
  <c r="P1294" i="4"/>
  <c r="P1293" i="4"/>
  <c r="P1292" i="4"/>
  <c r="P1291" i="4"/>
  <c r="P1290" i="4"/>
  <c r="P1289" i="4"/>
  <c r="P1288" i="4"/>
  <c r="P1287" i="4"/>
  <c r="P1286" i="4"/>
  <c r="P1285" i="4"/>
  <c r="P1284" i="4"/>
  <c r="P1283" i="4"/>
  <c r="P1282" i="4"/>
  <c r="P1281" i="4"/>
  <c r="P1280" i="4"/>
  <c r="P1279" i="4"/>
  <c r="P1278" i="4"/>
  <c r="P1277" i="4"/>
  <c r="P1276" i="4"/>
  <c r="P1275" i="4"/>
  <c r="P1274" i="4"/>
  <c r="P1273" i="4"/>
  <c r="P1272" i="4"/>
  <c r="P1271" i="4"/>
  <c r="P1270" i="4"/>
  <c r="P1269" i="4"/>
  <c r="P1268" i="4"/>
  <c r="P1267" i="4"/>
  <c r="P1266" i="4"/>
  <c r="P1265" i="4"/>
  <c r="P1264" i="4"/>
  <c r="P1263" i="4"/>
  <c r="P1262" i="4"/>
  <c r="P1261" i="4"/>
  <c r="P1260" i="4"/>
  <c r="P1259" i="4"/>
  <c r="P1258" i="4"/>
  <c r="P1257" i="4"/>
  <c r="P1256" i="4"/>
  <c r="P1255" i="4"/>
  <c r="P1254" i="4"/>
  <c r="P1253" i="4"/>
  <c r="P1252" i="4"/>
  <c r="P1251" i="4"/>
  <c r="P1250" i="4"/>
  <c r="P1249" i="4"/>
  <c r="P1248" i="4"/>
  <c r="P1247" i="4"/>
  <c r="P1246" i="4"/>
  <c r="P1245" i="4"/>
  <c r="P1244" i="4"/>
  <c r="P1243" i="4"/>
  <c r="P1242" i="4"/>
  <c r="P1241" i="4"/>
  <c r="P1240" i="4"/>
  <c r="P1239" i="4"/>
  <c r="P1238" i="4"/>
  <c r="P1237" i="4"/>
  <c r="P1236" i="4"/>
  <c r="P1235" i="4"/>
  <c r="P1234" i="4"/>
  <c r="P1233" i="4"/>
  <c r="P1232" i="4"/>
  <c r="P1231" i="4"/>
  <c r="P1230" i="4"/>
  <c r="P1229" i="4"/>
  <c r="P1228" i="4"/>
  <c r="P1227" i="4"/>
  <c r="P1226" i="4"/>
  <c r="P1225" i="4"/>
  <c r="P1224" i="4"/>
  <c r="P1223" i="4"/>
  <c r="P1222" i="4"/>
  <c r="P1221" i="4"/>
  <c r="P1220" i="4"/>
  <c r="P1219" i="4"/>
  <c r="P1218" i="4"/>
  <c r="P1217" i="4"/>
  <c r="P1216" i="4"/>
  <c r="P1215" i="4"/>
  <c r="P1214" i="4"/>
  <c r="P1213" i="4"/>
  <c r="P1212" i="4"/>
  <c r="P1211" i="4"/>
  <c r="P1210" i="4"/>
  <c r="P1209" i="4"/>
  <c r="P1208" i="4"/>
  <c r="P1207" i="4"/>
  <c r="P1206" i="4"/>
  <c r="P1205" i="4"/>
  <c r="P1204" i="4"/>
  <c r="P1203" i="4"/>
  <c r="P1202" i="4"/>
  <c r="P1201" i="4"/>
  <c r="P1200" i="4"/>
  <c r="P1199" i="4"/>
  <c r="P1198" i="4"/>
  <c r="P1197" i="4"/>
  <c r="P1196" i="4"/>
  <c r="P1195" i="4"/>
  <c r="P1194" i="4"/>
  <c r="P1193" i="4"/>
  <c r="P1192" i="4"/>
  <c r="P1191" i="4"/>
  <c r="P1190" i="4"/>
  <c r="P1189" i="4"/>
  <c r="P1188" i="4"/>
  <c r="P1187" i="4"/>
  <c r="P1186" i="4"/>
  <c r="P1185" i="4"/>
  <c r="P1184" i="4"/>
  <c r="P1183" i="4"/>
  <c r="P1182" i="4"/>
  <c r="P1181" i="4"/>
  <c r="P1180" i="4"/>
  <c r="P1179" i="4"/>
  <c r="P1178" i="4"/>
  <c r="P1177" i="4"/>
  <c r="P1176" i="4"/>
  <c r="P1175" i="4"/>
  <c r="P1174" i="4"/>
  <c r="P1173" i="4"/>
  <c r="P1172" i="4"/>
  <c r="P1171" i="4"/>
  <c r="P1170" i="4"/>
  <c r="P1169" i="4"/>
  <c r="P1168" i="4"/>
  <c r="P1167" i="4"/>
  <c r="P1166" i="4"/>
  <c r="P1165" i="4"/>
  <c r="P1164" i="4"/>
  <c r="P1163" i="4"/>
  <c r="P1162" i="4"/>
  <c r="P1161" i="4"/>
  <c r="P1160" i="4"/>
  <c r="P1159" i="4"/>
  <c r="P1158" i="4"/>
  <c r="P1157" i="4"/>
  <c r="P1156" i="4"/>
  <c r="P1155" i="4"/>
  <c r="P1154" i="4"/>
  <c r="P1153" i="4"/>
  <c r="P1152" i="4"/>
  <c r="P1151" i="4"/>
  <c r="P1150" i="4"/>
  <c r="P1149" i="4"/>
  <c r="P1148" i="4"/>
  <c r="P1147" i="4"/>
  <c r="P1146" i="4"/>
  <c r="P1145" i="4"/>
  <c r="P1144" i="4"/>
  <c r="P1143" i="4"/>
  <c r="P1142" i="4"/>
  <c r="P1141" i="4"/>
  <c r="P1140" i="4"/>
  <c r="P1139" i="4"/>
  <c r="P1138" i="4"/>
  <c r="P1137" i="4"/>
  <c r="P1136" i="4"/>
  <c r="P1135" i="4"/>
  <c r="P1134" i="4"/>
  <c r="P1133" i="4"/>
  <c r="P1132" i="4"/>
  <c r="P1131" i="4"/>
  <c r="P1130" i="4"/>
  <c r="P1129" i="4"/>
  <c r="P1128" i="4"/>
  <c r="P1127" i="4"/>
  <c r="P1126" i="4"/>
  <c r="P1125" i="4"/>
  <c r="P1124" i="4"/>
  <c r="P1123" i="4"/>
  <c r="P1122" i="4"/>
  <c r="P1121" i="4"/>
  <c r="P1120" i="4"/>
  <c r="P1119" i="4"/>
  <c r="P1118" i="4"/>
  <c r="P1117" i="4"/>
  <c r="P1116" i="4"/>
  <c r="P1115" i="4"/>
  <c r="P1114" i="4"/>
  <c r="P1113" i="4"/>
  <c r="P1112" i="4"/>
  <c r="P1111" i="4"/>
  <c r="P1110" i="4"/>
  <c r="P1109" i="4"/>
  <c r="P1108" i="4"/>
  <c r="P1107" i="4"/>
  <c r="P1106" i="4"/>
  <c r="P1105" i="4"/>
  <c r="P1104" i="4"/>
  <c r="P1103" i="4"/>
  <c r="P1102" i="4"/>
  <c r="P1101" i="4"/>
  <c r="P1100" i="4"/>
  <c r="P1099" i="4"/>
  <c r="P1098" i="4"/>
  <c r="P1097" i="4"/>
  <c r="P1096" i="4"/>
  <c r="P1095" i="4"/>
  <c r="P1094" i="4"/>
  <c r="P1093" i="4"/>
  <c r="P1092" i="4"/>
  <c r="P1091" i="4"/>
  <c r="P1090" i="4"/>
  <c r="P1089" i="4"/>
  <c r="P1088" i="4"/>
  <c r="P1087" i="4"/>
  <c r="P1086" i="4"/>
  <c r="P1085" i="4"/>
  <c r="P1084" i="4"/>
  <c r="P1083" i="4"/>
  <c r="P1082" i="4"/>
  <c r="P1081" i="4"/>
  <c r="P1080" i="4"/>
  <c r="P1079" i="4"/>
  <c r="P1078" i="4"/>
  <c r="P1077" i="4"/>
  <c r="P1076" i="4"/>
  <c r="P1075" i="4"/>
  <c r="P1074" i="4"/>
  <c r="P1073" i="4"/>
  <c r="P1072" i="4"/>
  <c r="P1071" i="4"/>
  <c r="P1070" i="4"/>
  <c r="P1069" i="4"/>
  <c r="P1068" i="4"/>
  <c r="P1067" i="4"/>
  <c r="P1066" i="4"/>
  <c r="P1065" i="4"/>
  <c r="P1064" i="4"/>
  <c r="P1063" i="4"/>
  <c r="P1062" i="4"/>
  <c r="P1061" i="4"/>
  <c r="P1060" i="4"/>
  <c r="P1059" i="4"/>
  <c r="P1058" i="4"/>
  <c r="P1057" i="4"/>
  <c r="P1056" i="4"/>
  <c r="P1055" i="4"/>
  <c r="P1054" i="4"/>
  <c r="P1053" i="4"/>
  <c r="P1052" i="4"/>
  <c r="P1051" i="4"/>
  <c r="P1050" i="4"/>
  <c r="P1049" i="4"/>
  <c r="P1048" i="4"/>
  <c r="P1047" i="4"/>
  <c r="P1046" i="4"/>
  <c r="P1045" i="4"/>
  <c r="P1044" i="4"/>
  <c r="P1043" i="4"/>
  <c r="P1042" i="4"/>
  <c r="P1041" i="4"/>
  <c r="P1040" i="4"/>
  <c r="P1039" i="4"/>
  <c r="P1038" i="4"/>
  <c r="P1037" i="4"/>
  <c r="P1036" i="4"/>
  <c r="P1035" i="4"/>
  <c r="P1034" i="4"/>
  <c r="P1033" i="4"/>
  <c r="P1032" i="4"/>
  <c r="P1031" i="4"/>
  <c r="P1030" i="4"/>
  <c r="P1029" i="4"/>
  <c r="P1028" i="4"/>
  <c r="P1027" i="4"/>
  <c r="P1026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O1589" i="4"/>
  <c r="O1588" i="4"/>
  <c r="O1587" i="4"/>
  <c r="O1586" i="4"/>
  <c r="O1585" i="4"/>
  <c r="O1584" i="4"/>
  <c r="O1583" i="4"/>
  <c r="O1582" i="4"/>
  <c r="O1581" i="4"/>
  <c r="O1580" i="4"/>
  <c r="O1579" i="4"/>
  <c r="O1578" i="4"/>
  <c r="O1577" i="4"/>
  <c r="O1576" i="4"/>
  <c r="O1575" i="4"/>
  <c r="O1574" i="4"/>
  <c r="O1573" i="4"/>
  <c r="O1572" i="4"/>
  <c r="O1571" i="4"/>
  <c r="O1570" i="4"/>
  <c r="O1569" i="4"/>
  <c r="O1568" i="4"/>
  <c r="O1567" i="4"/>
  <c r="O1566" i="4"/>
  <c r="O1565" i="4"/>
  <c r="O1564" i="4"/>
  <c r="O1563" i="4"/>
  <c r="O1562" i="4"/>
  <c r="O1561" i="4"/>
  <c r="O1560" i="4"/>
  <c r="O1559" i="4"/>
  <c r="O1558" i="4"/>
  <c r="O1557" i="4"/>
  <c r="O1556" i="4"/>
  <c r="O1555" i="4"/>
  <c r="O1554" i="4"/>
  <c r="O1553" i="4"/>
  <c r="O1552" i="4"/>
  <c r="O1551" i="4"/>
  <c r="O1550" i="4"/>
  <c r="O1549" i="4"/>
  <c r="O1548" i="4"/>
  <c r="O1547" i="4"/>
  <c r="O1546" i="4"/>
  <c r="O1545" i="4"/>
  <c r="O1544" i="4"/>
  <c r="O1543" i="4"/>
  <c r="O1542" i="4"/>
  <c r="O1541" i="4"/>
  <c r="O1540" i="4"/>
  <c r="O1539" i="4"/>
  <c r="O1538" i="4"/>
  <c r="O1537" i="4"/>
  <c r="O1536" i="4"/>
  <c r="O1535" i="4"/>
  <c r="O1534" i="4"/>
  <c r="O1533" i="4"/>
  <c r="O1532" i="4"/>
  <c r="O1531" i="4"/>
  <c r="O1530" i="4"/>
  <c r="O1529" i="4"/>
  <c r="O1528" i="4"/>
  <c r="O1527" i="4"/>
  <c r="O1526" i="4"/>
  <c r="O1525" i="4"/>
  <c r="O1524" i="4"/>
  <c r="O1523" i="4"/>
  <c r="O1522" i="4"/>
  <c r="O1521" i="4"/>
  <c r="O1520" i="4"/>
  <c r="O1519" i="4"/>
  <c r="O1518" i="4"/>
  <c r="O1517" i="4"/>
  <c r="O1516" i="4"/>
  <c r="O1515" i="4"/>
  <c r="O1514" i="4"/>
  <c r="O1513" i="4"/>
  <c r="O1512" i="4"/>
  <c r="O1511" i="4"/>
  <c r="O1510" i="4"/>
  <c r="O1509" i="4"/>
  <c r="O1508" i="4"/>
  <c r="O1507" i="4"/>
  <c r="O1506" i="4"/>
  <c r="O1505" i="4"/>
  <c r="O1504" i="4"/>
  <c r="O1503" i="4"/>
  <c r="O1502" i="4"/>
  <c r="O1501" i="4"/>
  <c r="O1500" i="4"/>
  <c r="O1499" i="4"/>
  <c r="O1498" i="4"/>
  <c r="O1497" i="4"/>
  <c r="O1496" i="4"/>
  <c r="O1495" i="4"/>
  <c r="O1494" i="4"/>
  <c r="O1493" i="4"/>
  <c r="O1492" i="4"/>
  <c r="O1491" i="4"/>
  <c r="O1490" i="4"/>
  <c r="O1489" i="4"/>
  <c r="O1488" i="4"/>
  <c r="O1487" i="4"/>
  <c r="O1486" i="4"/>
  <c r="O1485" i="4"/>
  <c r="O1484" i="4"/>
  <c r="O1483" i="4"/>
  <c r="O1482" i="4"/>
  <c r="O1481" i="4"/>
  <c r="O1480" i="4"/>
  <c r="O1479" i="4"/>
  <c r="O1478" i="4"/>
  <c r="O1477" i="4"/>
  <c r="O1476" i="4"/>
  <c r="O1475" i="4"/>
  <c r="O1474" i="4"/>
  <c r="O1473" i="4"/>
  <c r="O1472" i="4"/>
  <c r="O1471" i="4"/>
  <c r="O1470" i="4"/>
  <c r="O1469" i="4"/>
  <c r="O1468" i="4"/>
  <c r="O1467" i="4"/>
  <c r="O1466" i="4"/>
  <c r="O1465" i="4"/>
  <c r="O1464" i="4"/>
  <c r="O1463" i="4"/>
  <c r="O1462" i="4"/>
  <c r="O1461" i="4"/>
  <c r="O1460" i="4"/>
  <c r="O1459" i="4"/>
  <c r="O1458" i="4"/>
  <c r="O1457" i="4"/>
  <c r="O1456" i="4"/>
  <c r="O1455" i="4"/>
  <c r="O1454" i="4"/>
  <c r="O1453" i="4"/>
  <c r="O1452" i="4"/>
  <c r="O1451" i="4"/>
  <c r="O1450" i="4"/>
  <c r="O1449" i="4"/>
  <c r="O1448" i="4"/>
  <c r="O1447" i="4"/>
  <c r="O1446" i="4"/>
  <c r="O1445" i="4"/>
  <c r="O1444" i="4"/>
  <c r="O1443" i="4"/>
  <c r="O1442" i="4"/>
  <c r="O1441" i="4"/>
  <c r="O1440" i="4"/>
  <c r="O1439" i="4"/>
  <c r="O1438" i="4"/>
  <c r="O1437" i="4"/>
  <c r="O1436" i="4"/>
  <c r="O1435" i="4"/>
  <c r="O1434" i="4"/>
  <c r="O1433" i="4"/>
  <c r="O1432" i="4"/>
  <c r="O1431" i="4"/>
  <c r="O1430" i="4"/>
  <c r="O1429" i="4"/>
  <c r="O1428" i="4"/>
  <c r="O1427" i="4"/>
  <c r="O1426" i="4"/>
  <c r="O1425" i="4"/>
  <c r="O1424" i="4"/>
  <c r="O1423" i="4"/>
  <c r="O1422" i="4"/>
  <c r="O1421" i="4"/>
  <c r="O1420" i="4"/>
  <c r="O1419" i="4"/>
  <c r="O1418" i="4"/>
  <c r="O1417" i="4"/>
  <c r="O1416" i="4"/>
  <c r="O1415" i="4"/>
  <c r="O1414" i="4"/>
  <c r="O1413" i="4"/>
  <c r="O1412" i="4"/>
  <c r="O1411" i="4"/>
  <c r="O1410" i="4"/>
  <c r="O1409" i="4"/>
  <c r="O1408" i="4"/>
  <c r="O1407" i="4"/>
  <c r="O1406" i="4"/>
  <c r="O1405" i="4"/>
  <c r="O1404" i="4"/>
  <c r="O1403" i="4"/>
  <c r="O1402" i="4"/>
  <c r="O1401" i="4"/>
  <c r="O1400" i="4"/>
  <c r="O1399" i="4"/>
  <c r="O1398" i="4"/>
  <c r="O1397" i="4"/>
  <c r="O1396" i="4"/>
  <c r="O1395" i="4"/>
  <c r="O1394" i="4"/>
  <c r="O1393" i="4"/>
  <c r="O1392" i="4"/>
  <c r="O1391" i="4"/>
  <c r="O1390" i="4"/>
  <c r="O1389" i="4"/>
  <c r="O1388" i="4"/>
  <c r="O1387" i="4"/>
  <c r="O1386" i="4"/>
  <c r="O1385" i="4"/>
  <c r="O1384" i="4"/>
  <c r="O1383" i="4"/>
  <c r="O1382" i="4"/>
  <c r="O1381" i="4"/>
  <c r="O1380" i="4"/>
  <c r="O1379" i="4"/>
  <c r="O1378" i="4"/>
  <c r="O1377" i="4"/>
  <c r="O1376" i="4"/>
  <c r="O1375" i="4"/>
  <c r="O1374" i="4"/>
  <c r="O1373" i="4"/>
  <c r="O1372" i="4"/>
  <c r="O1371" i="4"/>
  <c r="O1370" i="4"/>
  <c r="O1369" i="4"/>
  <c r="O1368" i="4"/>
  <c r="O1367" i="4"/>
  <c r="O1366" i="4"/>
  <c r="O1365" i="4"/>
  <c r="O1364" i="4"/>
  <c r="O1363" i="4"/>
  <c r="O1362" i="4"/>
  <c r="O1361" i="4"/>
  <c r="O1360" i="4"/>
  <c r="O1359" i="4"/>
  <c r="O1358" i="4"/>
  <c r="O1357" i="4"/>
  <c r="O1356" i="4"/>
  <c r="O1355" i="4"/>
  <c r="O1354" i="4"/>
  <c r="O1353" i="4"/>
  <c r="O1352" i="4"/>
  <c r="O1351" i="4"/>
  <c r="O1350" i="4"/>
  <c r="O1349" i="4"/>
  <c r="O1348" i="4"/>
  <c r="O1347" i="4"/>
  <c r="O1346" i="4"/>
  <c r="O1345" i="4"/>
  <c r="O1344" i="4"/>
  <c r="O1343" i="4"/>
  <c r="O1342" i="4"/>
  <c r="O1341" i="4"/>
  <c r="O1340" i="4"/>
  <c r="O1339" i="4"/>
  <c r="O1338" i="4"/>
  <c r="O1337" i="4"/>
  <c r="O1336" i="4"/>
  <c r="O1335" i="4"/>
  <c r="O1334" i="4"/>
  <c r="O1333" i="4"/>
  <c r="O1332" i="4"/>
  <c r="O1331" i="4"/>
  <c r="O1330" i="4"/>
  <c r="O1329" i="4"/>
  <c r="O1328" i="4"/>
  <c r="O1327" i="4"/>
  <c r="O1326" i="4"/>
  <c r="O1325" i="4"/>
  <c r="O1324" i="4"/>
  <c r="O1323" i="4"/>
  <c r="O1322" i="4"/>
  <c r="O1321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2" i="4"/>
  <c r="O1251" i="4"/>
  <c r="O1250" i="4"/>
  <c r="O1249" i="4"/>
  <c r="O1248" i="4"/>
  <c r="O1247" i="4"/>
  <c r="O1246" i="4"/>
  <c r="O1245" i="4"/>
  <c r="O1244" i="4"/>
  <c r="O1243" i="4"/>
  <c r="O1242" i="4"/>
  <c r="O1241" i="4"/>
  <c r="O1240" i="4"/>
  <c r="O1239" i="4"/>
  <c r="O1238" i="4"/>
  <c r="O1237" i="4"/>
  <c r="O1236" i="4"/>
  <c r="O1235" i="4"/>
  <c r="O1234" i="4"/>
  <c r="O1233" i="4"/>
  <c r="O1232" i="4"/>
  <c r="O1231" i="4"/>
  <c r="O1230" i="4"/>
  <c r="O1229" i="4"/>
  <c r="O1228" i="4"/>
  <c r="O1227" i="4"/>
  <c r="O1226" i="4"/>
  <c r="O1225" i="4"/>
  <c r="O1224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10" i="4"/>
  <c r="O1209" i="4"/>
  <c r="O1208" i="4"/>
  <c r="O1207" i="4"/>
  <c r="O1206" i="4"/>
  <c r="O1205" i="4"/>
  <c r="O1204" i="4"/>
  <c r="O1203" i="4"/>
  <c r="O1202" i="4"/>
  <c r="O1201" i="4"/>
  <c r="O1200" i="4"/>
  <c r="O1199" i="4"/>
  <c r="O1198" i="4"/>
  <c r="O1197" i="4"/>
  <c r="O1196" i="4"/>
  <c r="O1195" i="4"/>
  <c r="O1194" i="4"/>
  <c r="O1193" i="4"/>
  <c r="O1192" i="4"/>
  <c r="O1191" i="4"/>
  <c r="O1190" i="4"/>
  <c r="O1189" i="4"/>
  <c r="O1188" i="4"/>
  <c r="O1187" i="4"/>
  <c r="O1186" i="4"/>
  <c r="O1185" i="4"/>
  <c r="O1184" i="4"/>
  <c r="O1183" i="4"/>
  <c r="O1182" i="4"/>
  <c r="O1181" i="4"/>
  <c r="O1180" i="4"/>
  <c r="O1179" i="4"/>
  <c r="O1178" i="4"/>
  <c r="O1177" i="4"/>
  <c r="O1176" i="4"/>
  <c r="O1175" i="4"/>
  <c r="O1174" i="4"/>
  <c r="O1173" i="4"/>
  <c r="O1172" i="4"/>
  <c r="O1171" i="4"/>
  <c r="O1170" i="4"/>
  <c r="O1169" i="4"/>
  <c r="O1168" i="4"/>
  <c r="O1167" i="4"/>
  <c r="O1166" i="4"/>
  <c r="O1165" i="4"/>
  <c r="O1164" i="4"/>
  <c r="O1163" i="4"/>
  <c r="O1162" i="4"/>
  <c r="O1161" i="4"/>
  <c r="O1160" i="4"/>
  <c r="O1159" i="4"/>
  <c r="O1158" i="4"/>
  <c r="O1157" i="4"/>
  <c r="O1156" i="4"/>
  <c r="O1155" i="4"/>
  <c r="O1154" i="4"/>
  <c r="O1153" i="4"/>
  <c r="O1152" i="4"/>
  <c r="O1151" i="4"/>
  <c r="O1150" i="4"/>
  <c r="O1149" i="4"/>
  <c r="O1148" i="4"/>
  <c r="O1147" i="4"/>
  <c r="O1146" i="4"/>
  <c r="O1145" i="4"/>
  <c r="O1144" i="4"/>
  <c r="O1143" i="4"/>
  <c r="O1142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25" i="4"/>
  <c r="O1124" i="4"/>
  <c r="O1123" i="4"/>
  <c r="O1122" i="4"/>
  <c r="O1121" i="4"/>
  <c r="O1120" i="4"/>
  <c r="O1119" i="4"/>
  <c r="O1118" i="4"/>
  <c r="O1117" i="4"/>
  <c r="O1116" i="4"/>
  <c r="O1115" i="4"/>
  <c r="O1114" i="4"/>
  <c r="O1113" i="4"/>
  <c r="O1112" i="4"/>
  <c r="O1111" i="4"/>
  <c r="O1110" i="4"/>
  <c r="O1109" i="4"/>
  <c r="O1108" i="4"/>
  <c r="O1107" i="4"/>
  <c r="O1106" i="4"/>
  <c r="O1105" i="4"/>
  <c r="O1104" i="4"/>
  <c r="O1103" i="4"/>
  <c r="O1102" i="4"/>
  <c r="O1101" i="4"/>
  <c r="O1100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5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4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5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2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7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589" i="4"/>
  <c r="N1588" i="4"/>
  <c r="N1587" i="4"/>
  <c r="N1586" i="4"/>
  <c r="N1585" i="4"/>
  <c r="N1584" i="4"/>
  <c r="N1583" i="4"/>
  <c r="N1582" i="4"/>
  <c r="N1581" i="4"/>
  <c r="N1580" i="4"/>
  <c r="N1579" i="4"/>
  <c r="N1578" i="4"/>
  <c r="N1577" i="4"/>
  <c r="N1576" i="4"/>
  <c r="N1575" i="4"/>
  <c r="N1574" i="4"/>
  <c r="N1573" i="4"/>
  <c r="N1572" i="4"/>
  <c r="N1571" i="4"/>
  <c r="N1570" i="4"/>
  <c r="N1569" i="4"/>
  <c r="N1568" i="4"/>
  <c r="N1567" i="4"/>
  <c r="N1566" i="4"/>
  <c r="N1565" i="4"/>
  <c r="N1564" i="4"/>
  <c r="N1563" i="4"/>
  <c r="N1562" i="4"/>
  <c r="N1561" i="4"/>
  <c r="N1560" i="4"/>
  <c r="N1559" i="4"/>
  <c r="N1558" i="4"/>
  <c r="N1557" i="4"/>
  <c r="N1556" i="4"/>
  <c r="N1555" i="4"/>
  <c r="N1554" i="4"/>
  <c r="N1553" i="4"/>
  <c r="N1552" i="4"/>
  <c r="N1551" i="4"/>
  <c r="N1550" i="4"/>
  <c r="N1549" i="4"/>
  <c r="N1548" i="4"/>
  <c r="N1547" i="4"/>
  <c r="N1546" i="4"/>
  <c r="N1545" i="4"/>
  <c r="N1544" i="4"/>
  <c r="N1543" i="4"/>
  <c r="N1542" i="4"/>
  <c r="N1541" i="4"/>
  <c r="N1540" i="4"/>
  <c r="N1539" i="4"/>
  <c r="N1538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29" i="4"/>
  <c r="N1328" i="4"/>
  <c r="N1327" i="4"/>
  <c r="N1326" i="4"/>
  <c r="N1325" i="4"/>
  <c r="N1324" i="4"/>
  <c r="N1323" i="4"/>
  <c r="N1322" i="4"/>
  <c r="N1321" i="4"/>
  <c r="N1320" i="4"/>
  <c r="N1319" i="4"/>
  <c r="N1318" i="4"/>
  <c r="N1317" i="4"/>
  <c r="N1316" i="4"/>
  <c r="N1315" i="4"/>
  <c r="N1314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297" i="4"/>
  <c r="N1296" i="4"/>
  <c r="N1295" i="4"/>
  <c r="N1294" i="4"/>
  <c r="N1293" i="4"/>
  <c r="N1292" i="4"/>
  <c r="N1291" i="4"/>
  <c r="N1290" i="4"/>
  <c r="N1289" i="4"/>
  <c r="N1288" i="4"/>
  <c r="N1287" i="4"/>
  <c r="N1286" i="4"/>
  <c r="N1285" i="4"/>
  <c r="N1284" i="4"/>
  <c r="N1283" i="4"/>
  <c r="N1282" i="4"/>
  <c r="N1281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M1589" i="4"/>
  <c r="M1588" i="4"/>
  <c r="M1587" i="4"/>
  <c r="M1586" i="4"/>
  <c r="M1585" i="4"/>
  <c r="M1584" i="4"/>
  <c r="M1583" i="4"/>
  <c r="M1582" i="4"/>
  <c r="M1581" i="4"/>
  <c r="M1580" i="4"/>
  <c r="M1579" i="4"/>
  <c r="M1578" i="4"/>
  <c r="M1577" i="4"/>
  <c r="M1576" i="4"/>
  <c r="M1575" i="4"/>
  <c r="M1574" i="4"/>
  <c r="M1573" i="4"/>
  <c r="M1572" i="4"/>
  <c r="M1571" i="4"/>
  <c r="M1570" i="4"/>
  <c r="M1569" i="4"/>
  <c r="M1568" i="4"/>
  <c r="M1567" i="4"/>
  <c r="M1566" i="4"/>
  <c r="M1565" i="4"/>
  <c r="M1564" i="4"/>
  <c r="M1563" i="4"/>
  <c r="M1562" i="4"/>
  <c r="M1561" i="4"/>
  <c r="M1560" i="4"/>
  <c r="M1559" i="4"/>
  <c r="M1558" i="4"/>
  <c r="M1557" i="4"/>
  <c r="M1556" i="4"/>
  <c r="M1555" i="4"/>
  <c r="M1554" i="4"/>
  <c r="M1553" i="4"/>
  <c r="M1552" i="4"/>
  <c r="M1551" i="4"/>
  <c r="M1550" i="4"/>
  <c r="M1549" i="4"/>
  <c r="M1548" i="4"/>
  <c r="M1547" i="4"/>
  <c r="M1546" i="4"/>
  <c r="M1545" i="4"/>
  <c r="M1544" i="4"/>
  <c r="M1543" i="4"/>
  <c r="M1542" i="4"/>
  <c r="M1541" i="4"/>
  <c r="M1540" i="4"/>
  <c r="M1539" i="4"/>
  <c r="M1538" i="4"/>
  <c r="M1537" i="4"/>
  <c r="M1536" i="4"/>
  <c r="M1535" i="4"/>
  <c r="M1534" i="4"/>
  <c r="M1533" i="4"/>
  <c r="M1532" i="4"/>
  <c r="M1531" i="4"/>
  <c r="M1530" i="4"/>
  <c r="M1529" i="4"/>
  <c r="M1528" i="4"/>
  <c r="M1527" i="4"/>
  <c r="M1526" i="4"/>
  <c r="M1525" i="4"/>
  <c r="M1524" i="4"/>
  <c r="M1523" i="4"/>
  <c r="M1522" i="4"/>
  <c r="M1521" i="4"/>
  <c r="M1520" i="4"/>
  <c r="M1519" i="4"/>
  <c r="M1518" i="4"/>
  <c r="M1517" i="4"/>
  <c r="M1516" i="4"/>
  <c r="M1515" i="4"/>
  <c r="M1514" i="4"/>
  <c r="M1513" i="4"/>
  <c r="M1512" i="4"/>
  <c r="M1511" i="4"/>
  <c r="M1510" i="4"/>
  <c r="M1509" i="4"/>
  <c r="M1508" i="4"/>
  <c r="M1507" i="4"/>
  <c r="M1506" i="4"/>
  <c r="M1505" i="4"/>
  <c r="M1504" i="4"/>
  <c r="M1503" i="4"/>
  <c r="M1502" i="4"/>
  <c r="M1501" i="4"/>
  <c r="M1500" i="4"/>
  <c r="M1499" i="4"/>
  <c r="M1498" i="4"/>
  <c r="M1497" i="4"/>
  <c r="M1496" i="4"/>
  <c r="M1495" i="4"/>
  <c r="M1494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366" i="4"/>
  <c r="M1365" i="4"/>
  <c r="M1364" i="4"/>
  <c r="M1363" i="4"/>
  <c r="M1362" i="4"/>
  <c r="M1361" i="4"/>
  <c r="M1360" i="4"/>
  <c r="M1359" i="4"/>
  <c r="M1358" i="4"/>
  <c r="M1357" i="4"/>
  <c r="M1356" i="4"/>
  <c r="M1355" i="4"/>
  <c r="M1354" i="4"/>
  <c r="M1353" i="4"/>
  <c r="M1352" i="4"/>
  <c r="M1351" i="4"/>
  <c r="M1350" i="4"/>
  <c r="M1349" i="4"/>
  <c r="M1348" i="4"/>
  <c r="M1347" i="4"/>
  <c r="M1346" i="4"/>
  <c r="M1345" i="4"/>
  <c r="M1344" i="4"/>
  <c r="M1343" i="4"/>
  <c r="M1342" i="4"/>
  <c r="M1341" i="4"/>
  <c r="M1340" i="4"/>
  <c r="M1339" i="4"/>
  <c r="M1338" i="4"/>
  <c r="M1337" i="4"/>
  <c r="M1336" i="4"/>
  <c r="M1335" i="4"/>
  <c r="M1334" i="4"/>
  <c r="M1333" i="4"/>
  <c r="M1332" i="4"/>
  <c r="M1331" i="4"/>
  <c r="M1330" i="4"/>
  <c r="M1329" i="4"/>
  <c r="M1328" i="4"/>
  <c r="M1327" i="4"/>
  <c r="M1326" i="4"/>
  <c r="M1325" i="4"/>
  <c r="M1324" i="4"/>
  <c r="M1323" i="4"/>
  <c r="M1322" i="4"/>
  <c r="M1321" i="4"/>
  <c r="M1320" i="4"/>
  <c r="M1319" i="4"/>
  <c r="M1318" i="4"/>
  <c r="M1317" i="4"/>
  <c r="M1316" i="4"/>
  <c r="M1315" i="4"/>
  <c r="M1314" i="4"/>
  <c r="M1313" i="4"/>
  <c r="M1312" i="4"/>
  <c r="M1311" i="4"/>
  <c r="M1310" i="4"/>
  <c r="M1309" i="4"/>
  <c r="M1308" i="4"/>
  <c r="M1307" i="4"/>
  <c r="M1306" i="4"/>
  <c r="M1305" i="4"/>
  <c r="M1304" i="4"/>
  <c r="M1303" i="4"/>
  <c r="M1302" i="4"/>
  <c r="M1301" i="4"/>
  <c r="M1300" i="4"/>
  <c r="M1299" i="4"/>
  <c r="M1298" i="4"/>
  <c r="M1297" i="4"/>
  <c r="M1296" i="4"/>
  <c r="M1295" i="4"/>
  <c r="M1294" i="4"/>
  <c r="M1293" i="4"/>
  <c r="M1292" i="4"/>
  <c r="M1291" i="4"/>
  <c r="M1290" i="4"/>
  <c r="M1289" i="4"/>
  <c r="M1288" i="4"/>
  <c r="M1287" i="4"/>
  <c r="M1286" i="4"/>
  <c r="M1285" i="4"/>
  <c r="M1284" i="4"/>
  <c r="M1283" i="4"/>
  <c r="M1282" i="4"/>
  <c r="M1281" i="4"/>
  <c r="M1280" i="4"/>
  <c r="M1279" i="4"/>
  <c r="M1278" i="4"/>
  <c r="M1277" i="4"/>
  <c r="M1276" i="4"/>
  <c r="M1275" i="4"/>
  <c r="M1274" i="4"/>
  <c r="M1273" i="4"/>
  <c r="M1272" i="4"/>
  <c r="M1271" i="4"/>
  <c r="M1270" i="4"/>
  <c r="M1269" i="4"/>
  <c r="M1268" i="4"/>
  <c r="M1267" i="4"/>
  <c r="M1266" i="4"/>
  <c r="M1265" i="4"/>
  <c r="M1264" i="4"/>
  <c r="M1263" i="4"/>
  <c r="M1262" i="4"/>
  <c r="M1261" i="4"/>
  <c r="M1260" i="4"/>
  <c r="M1259" i="4"/>
  <c r="M1258" i="4"/>
  <c r="M1257" i="4"/>
  <c r="M1256" i="4"/>
  <c r="M1255" i="4"/>
  <c r="M1254" i="4"/>
  <c r="M1253" i="4"/>
  <c r="M1252" i="4"/>
  <c r="M1251" i="4"/>
  <c r="M1250" i="4"/>
  <c r="M1249" i="4"/>
  <c r="M1248" i="4"/>
  <c r="M1247" i="4"/>
  <c r="M1246" i="4"/>
  <c r="M1245" i="4"/>
  <c r="M1244" i="4"/>
  <c r="M1243" i="4"/>
  <c r="M1242" i="4"/>
  <c r="M1241" i="4"/>
  <c r="M1240" i="4"/>
  <c r="M1239" i="4"/>
  <c r="M1238" i="4"/>
  <c r="M1237" i="4"/>
  <c r="M1236" i="4"/>
  <c r="M1235" i="4"/>
  <c r="M1234" i="4"/>
  <c r="M1233" i="4"/>
  <c r="M1232" i="4"/>
  <c r="M1231" i="4"/>
  <c r="M1230" i="4"/>
  <c r="M1229" i="4"/>
  <c r="M1228" i="4"/>
  <c r="M1227" i="4"/>
  <c r="M1226" i="4"/>
  <c r="M1225" i="4"/>
  <c r="M1224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173" i="4"/>
  <c r="M1172" i="4"/>
  <c r="M1171" i="4"/>
  <c r="M1170" i="4"/>
  <c r="M1169" i="4"/>
  <c r="M1168" i="4"/>
  <c r="M1167" i="4"/>
  <c r="M1166" i="4"/>
  <c r="M1165" i="4"/>
  <c r="M1164" i="4"/>
  <c r="M1163" i="4"/>
  <c r="M1162" i="4"/>
  <c r="M1161" i="4"/>
  <c r="M1160" i="4"/>
  <c r="M1159" i="4"/>
  <c r="M1158" i="4"/>
  <c r="M1157" i="4"/>
  <c r="M1156" i="4"/>
  <c r="M1155" i="4"/>
  <c r="M1154" i="4"/>
  <c r="M1153" i="4"/>
  <c r="M1152" i="4"/>
  <c r="M1151" i="4"/>
  <c r="M1150" i="4"/>
  <c r="M1149" i="4"/>
  <c r="M1148" i="4"/>
  <c r="M1147" i="4"/>
  <c r="M1146" i="4"/>
  <c r="M1145" i="4"/>
  <c r="M1144" i="4"/>
  <c r="M1143" i="4"/>
  <c r="M1142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115" i="4"/>
  <c r="M1114" i="4"/>
  <c r="M1113" i="4"/>
  <c r="M1112" i="4"/>
  <c r="M1111" i="4"/>
  <c r="M1110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012" i="4"/>
  <c r="M1011" i="4"/>
  <c r="M1010" i="4"/>
  <c r="M1009" i="4"/>
  <c r="M1008" i="4"/>
  <c r="M1007" i="4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1588" i="4"/>
  <c r="K1589" i="4" s="1"/>
  <c r="K1586" i="4"/>
  <c r="K1587" i="4" s="1"/>
  <c r="K1584" i="4"/>
  <c r="K1585" i="4" s="1"/>
  <c r="K1582" i="4"/>
  <c r="K1583" i="4" s="1"/>
  <c r="K1581" i="4"/>
  <c r="K1580" i="4"/>
  <c r="K1579" i="4"/>
  <c r="K1578" i="4"/>
  <c r="K1577" i="4"/>
  <c r="K1576" i="4"/>
  <c r="K1574" i="4"/>
  <c r="K1575" i="4" s="1"/>
  <c r="K1573" i="4"/>
  <c r="K1572" i="4"/>
  <c r="K1571" i="4"/>
  <c r="K1570" i="4"/>
  <c r="K1569" i="4"/>
  <c r="K1568" i="4"/>
  <c r="K1566" i="4"/>
  <c r="K1567" i="4" s="1"/>
  <c r="K1565" i="4"/>
  <c r="K1564" i="4"/>
  <c r="K1563" i="4"/>
  <c r="K1562" i="4"/>
  <c r="K1561" i="4"/>
  <c r="K1560" i="4"/>
  <c r="K1558" i="4"/>
  <c r="K1559" i="4" s="1"/>
  <c r="K1557" i="4"/>
  <c r="K1556" i="4"/>
  <c r="K1555" i="4"/>
  <c r="K1554" i="4"/>
  <c r="K1551" i="4"/>
  <c r="K1552" i="4" s="1"/>
  <c r="K1553" i="4" s="1"/>
  <c r="K1550" i="4"/>
  <c r="K1549" i="4"/>
  <c r="K1545" i="4"/>
  <c r="K1546" i="4" s="1"/>
  <c r="K1547" i="4" s="1"/>
  <c r="K1548" i="4" s="1"/>
  <c r="K1544" i="4"/>
  <c r="K1543" i="4"/>
  <c r="K1542" i="4"/>
  <c r="K1541" i="4"/>
  <c r="K1540" i="4"/>
  <c r="K1538" i="4"/>
  <c r="K1539" i="4" s="1"/>
  <c r="K1537" i="4"/>
  <c r="K1534" i="4"/>
  <c r="K1535" i="4" s="1"/>
  <c r="K1536" i="4" s="1"/>
  <c r="K1530" i="4"/>
  <c r="K1531" i="4" s="1"/>
  <c r="K1532" i="4" s="1"/>
  <c r="K1533" i="4" s="1"/>
  <c r="K1528" i="4"/>
  <c r="K1529" i="4" s="1"/>
  <c r="K1527" i="4"/>
  <c r="K1526" i="4"/>
  <c r="K1525" i="4"/>
  <c r="K1524" i="4"/>
  <c r="K1520" i="4"/>
  <c r="K1521" i="4" s="1"/>
  <c r="K1522" i="4" s="1"/>
  <c r="K1523" i="4" s="1"/>
  <c r="K1518" i="4"/>
  <c r="K1519" i="4" s="1"/>
  <c r="K1517" i="4"/>
  <c r="K1514" i="4"/>
  <c r="K1515" i="4" s="1"/>
  <c r="K1516" i="4" s="1"/>
  <c r="K1510" i="4"/>
  <c r="K1511" i="4" s="1"/>
  <c r="K1512" i="4" s="1"/>
  <c r="K1513" i="4" s="1"/>
  <c r="K1506" i="4"/>
  <c r="K1507" i="4" s="1"/>
  <c r="K1508" i="4" s="1"/>
  <c r="K1509" i="4" s="1"/>
  <c r="K1502" i="4"/>
  <c r="K1503" i="4" s="1"/>
  <c r="K1504" i="4" s="1"/>
  <c r="K1505" i="4" s="1"/>
  <c r="K1501" i="4"/>
  <c r="K1496" i="4"/>
  <c r="K1497" i="4" s="1"/>
  <c r="K1498" i="4" s="1"/>
  <c r="K1499" i="4" s="1"/>
  <c r="K1500" i="4" s="1"/>
  <c r="K1495" i="4"/>
  <c r="K1494" i="4"/>
  <c r="K1491" i="4"/>
  <c r="K1492" i="4" s="1"/>
  <c r="K1493" i="4" s="1"/>
  <c r="K1488" i="4"/>
  <c r="K1489" i="4" s="1"/>
  <c r="K1490" i="4" s="1"/>
  <c r="K1487" i="4"/>
  <c r="K1486" i="4"/>
  <c r="K1483" i="4"/>
  <c r="K1484" i="4" s="1"/>
  <c r="K1485" i="4" s="1"/>
  <c r="K1480" i="4"/>
  <c r="K1481" i="4" s="1"/>
  <c r="K1482" i="4" s="1"/>
  <c r="K1479" i="4"/>
  <c r="K1478" i="4"/>
  <c r="K1477" i="4"/>
  <c r="K1476" i="4"/>
  <c r="K1472" i="4"/>
  <c r="K1473" i="4" s="1"/>
  <c r="K1474" i="4" s="1"/>
  <c r="K1475" i="4" s="1"/>
  <c r="K1471" i="4"/>
  <c r="K1466" i="4"/>
  <c r="K1467" i="4" s="1"/>
  <c r="K1468" i="4" s="1"/>
  <c r="K1469" i="4" s="1"/>
  <c r="K1470" i="4" s="1"/>
  <c r="K1450" i="4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46" i="4"/>
  <c r="K1447" i="4" s="1"/>
  <c r="K1448" i="4" s="1"/>
  <c r="K1449" i="4" s="1"/>
  <c r="K1445" i="4"/>
  <c r="K1444" i="4"/>
  <c r="K1434" i="4"/>
  <c r="K1435" i="4" s="1"/>
  <c r="K1436" i="4" s="1"/>
  <c r="K1437" i="4" s="1"/>
  <c r="K1438" i="4" s="1"/>
  <c r="K1439" i="4" s="1"/>
  <c r="K1440" i="4" s="1"/>
  <c r="K1441" i="4" s="1"/>
  <c r="K1442" i="4" s="1"/>
  <c r="K1443" i="4" s="1"/>
  <c r="K1433" i="4"/>
  <c r="K1424" i="4"/>
  <c r="K1425" i="4" s="1"/>
  <c r="K1426" i="4" s="1"/>
  <c r="K1427" i="4" s="1"/>
  <c r="K1428" i="4" s="1"/>
  <c r="K1429" i="4" s="1"/>
  <c r="K1430" i="4" s="1"/>
  <c r="K1431" i="4" s="1"/>
  <c r="K1432" i="4" s="1"/>
  <c r="K1422" i="4"/>
  <c r="K1423" i="4" s="1"/>
  <c r="K1416" i="4"/>
  <c r="K1417" i="4" s="1"/>
  <c r="K1418" i="4" s="1"/>
  <c r="K1419" i="4" s="1"/>
  <c r="K1420" i="4" s="1"/>
  <c r="K1421" i="4" s="1"/>
  <c r="K1415" i="4"/>
  <c r="K1406" i="4"/>
  <c r="K1407" i="4" s="1"/>
  <c r="K1408" i="4" s="1"/>
  <c r="K1409" i="4" s="1"/>
  <c r="K1410" i="4" s="1"/>
  <c r="K1411" i="4" s="1"/>
  <c r="K1412" i="4" s="1"/>
  <c r="K1413" i="4" s="1"/>
  <c r="K1414" i="4" s="1"/>
  <c r="K1405" i="4"/>
  <c r="K1398" i="4"/>
  <c r="K1399" i="4" s="1"/>
  <c r="K1400" i="4" s="1"/>
  <c r="K1401" i="4" s="1"/>
  <c r="K1402" i="4" s="1"/>
  <c r="K1403" i="4" s="1"/>
  <c r="K1404" i="4" s="1"/>
  <c r="K1390" i="4"/>
  <c r="K1391" i="4" s="1"/>
  <c r="K1392" i="4" s="1"/>
  <c r="K1393" i="4" s="1"/>
  <c r="K1394" i="4" s="1"/>
  <c r="K1395" i="4" s="1"/>
  <c r="K1396" i="4" s="1"/>
  <c r="K1397" i="4" s="1"/>
  <c r="K1389" i="4"/>
  <c r="K1376" i="4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74" i="4"/>
  <c r="K1375" i="4" s="1"/>
  <c r="K1366" i="4"/>
  <c r="K1367" i="4" s="1"/>
  <c r="K1368" i="4" s="1"/>
  <c r="K1369" i="4" s="1"/>
  <c r="K1370" i="4" s="1"/>
  <c r="K1371" i="4" s="1"/>
  <c r="K1372" i="4" s="1"/>
  <c r="K1373" i="4" s="1"/>
  <c r="K1360" i="4"/>
  <c r="K1361" i="4" s="1"/>
  <c r="K1362" i="4" s="1"/>
  <c r="K1363" i="4" s="1"/>
  <c r="K1364" i="4" s="1"/>
  <c r="K1365" i="4" s="1"/>
  <c r="K1354" i="4"/>
  <c r="K1355" i="4" s="1"/>
  <c r="K1356" i="4" s="1"/>
  <c r="K1357" i="4" s="1"/>
  <c r="K1358" i="4" s="1"/>
  <c r="K1359" i="4" s="1"/>
  <c r="K1342" i="4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41" i="4"/>
  <c r="K1336" i="4"/>
  <c r="K1337" i="4" s="1"/>
  <c r="K1338" i="4" s="1"/>
  <c r="K1339" i="4" s="1"/>
  <c r="K1340" i="4" s="1"/>
  <c r="K1335" i="4"/>
  <c r="K1323" i="4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14" i="4"/>
  <c r="K1315" i="4" s="1"/>
  <c r="K1316" i="4" s="1"/>
  <c r="K1317" i="4" s="1"/>
  <c r="K1318" i="4" s="1"/>
  <c r="K1319" i="4" s="1"/>
  <c r="K1320" i="4" s="1"/>
  <c r="K1321" i="4" s="1"/>
  <c r="K1322" i="4" s="1"/>
  <c r="K1310" i="4"/>
  <c r="K1311" i="4" s="1"/>
  <c r="K1312" i="4" s="1"/>
  <c r="K1313" i="4" s="1"/>
  <c r="K1307" i="4"/>
  <c r="K1308" i="4" s="1"/>
  <c r="K1309" i="4" s="1"/>
  <c r="K1302" i="4"/>
  <c r="K1303" i="4" s="1"/>
  <c r="K1304" i="4" s="1"/>
  <c r="K1305" i="4" s="1"/>
  <c r="K1306" i="4" s="1"/>
  <c r="K1296" i="4"/>
  <c r="K1297" i="4" s="1"/>
  <c r="K1298" i="4" s="1"/>
  <c r="K1299" i="4" s="1"/>
  <c r="K1300" i="4" s="1"/>
  <c r="K1301" i="4" s="1"/>
  <c r="K1290" i="4"/>
  <c r="K1291" i="4" s="1"/>
  <c r="K1292" i="4" s="1"/>
  <c r="K1293" i="4" s="1"/>
  <c r="K1294" i="4" s="1"/>
  <c r="K1295" i="4" s="1"/>
  <c r="K1278" i="4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72" i="4"/>
  <c r="K1273" i="4" s="1"/>
  <c r="K1274" i="4" s="1"/>
  <c r="K1275" i="4" s="1"/>
  <c r="K1276" i="4" s="1"/>
  <c r="K1277" i="4" s="1"/>
  <c r="K1264" i="4"/>
  <c r="K1265" i="4" s="1"/>
  <c r="K1266" i="4" s="1"/>
  <c r="K1267" i="4" s="1"/>
  <c r="K1268" i="4" s="1"/>
  <c r="K1269" i="4" s="1"/>
  <c r="K1270" i="4" s="1"/>
  <c r="K1271" i="4" s="1"/>
  <c r="K1263" i="4"/>
  <c r="K1254" i="4"/>
  <c r="K1255" i="4" s="1"/>
  <c r="K1256" i="4" s="1"/>
  <c r="K1257" i="4" s="1"/>
  <c r="K1258" i="4" s="1"/>
  <c r="K1259" i="4" s="1"/>
  <c r="K1260" i="4" s="1"/>
  <c r="K1261" i="4" s="1"/>
  <c r="K1262" i="4" s="1"/>
  <c r="K1253" i="4"/>
  <c r="K1246" i="4"/>
  <c r="K1247" i="4" s="1"/>
  <c r="K1248" i="4" s="1"/>
  <c r="K1249" i="4" s="1"/>
  <c r="K1250" i="4" s="1"/>
  <c r="K1251" i="4" s="1"/>
  <c r="K1252" i="4" s="1"/>
  <c r="K1245" i="4"/>
  <c r="K1244" i="4"/>
  <c r="K1238" i="4"/>
  <c r="K1239" i="4" s="1"/>
  <c r="K1240" i="4" s="1"/>
  <c r="K1241" i="4" s="1"/>
  <c r="K1242" i="4" s="1"/>
  <c r="K1243" i="4" s="1"/>
  <c r="K1235" i="4"/>
  <c r="K1236" i="4" s="1"/>
  <c r="K1237" i="4" s="1"/>
  <c r="K1226" i="4"/>
  <c r="K1227" i="4" s="1"/>
  <c r="K1228" i="4" s="1"/>
  <c r="K1229" i="4" s="1"/>
  <c r="K1230" i="4" s="1"/>
  <c r="K1231" i="4" s="1"/>
  <c r="K1232" i="4" s="1"/>
  <c r="K1233" i="4" s="1"/>
  <c r="K1234" i="4" s="1"/>
  <c r="K1218" i="4"/>
  <c r="K1219" i="4" s="1"/>
  <c r="K1220" i="4" s="1"/>
  <c r="K1221" i="4" s="1"/>
  <c r="K1222" i="4" s="1"/>
  <c r="K1223" i="4" s="1"/>
  <c r="K1224" i="4" s="1"/>
  <c r="K1225" i="4" s="1"/>
  <c r="K1217" i="4"/>
  <c r="K1210" i="4"/>
  <c r="K1211" i="4" s="1"/>
  <c r="K1212" i="4" s="1"/>
  <c r="K1213" i="4" s="1"/>
  <c r="K1214" i="4" s="1"/>
  <c r="K1215" i="4" s="1"/>
  <c r="K1216" i="4" s="1"/>
  <c r="K1200" i="4"/>
  <c r="K1201" i="4" s="1"/>
  <c r="K1202" i="4" s="1"/>
  <c r="K1203" i="4" s="1"/>
  <c r="K1204" i="4" s="1"/>
  <c r="K1205" i="4" s="1"/>
  <c r="K1206" i="4" s="1"/>
  <c r="K1207" i="4" s="1"/>
  <c r="K1208" i="4" s="1"/>
  <c r="K1209" i="4" s="1"/>
  <c r="K1199" i="4"/>
  <c r="K1194" i="4"/>
  <c r="K1195" i="4" s="1"/>
  <c r="K1196" i="4" s="1"/>
  <c r="K1197" i="4" s="1"/>
  <c r="K1198" i="4" s="1"/>
  <c r="K1193" i="4"/>
  <c r="K1186" i="4"/>
  <c r="K1187" i="4" s="1"/>
  <c r="K1188" i="4" s="1"/>
  <c r="K1189" i="4" s="1"/>
  <c r="K1190" i="4" s="1"/>
  <c r="K1191" i="4" s="1"/>
  <c r="K1192" i="4" s="1"/>
  <c r="K1184" i="4"/>
  <c r="K1185" i="4" s="1"/>
  <c r="K1178" i="4"/>
  <c r="K1179" i="4" s="1"/>
  <c r="K1180" i="4" s="1"/>
  <c r="K1181" i="4" s="1"/>
  <c r="K1182" i="4" s="1"/>
  <c r="K1183" i="4" s="1"/>
  <c r="K1177" i="4"/>
  <c r="K1166" i="4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62" i="4"/>
  <c r="K1163" i="4" s="1"/>
  <c r="K1164" i="4" s="1"/>
  <c r="K1165" i="4" s="1"/>
  <c r="K1154" i="4"/>
  <c r="K1155" i="4" s="1"/>
  <c r="K1156" i="4" s="1"/>
  <c r="K1157" i="4" s="1"/>
  <c r="K1158" i="4" s="1"/>
  <c r="K1159" i="4" s="1"/>
  <c r="K1160" i="4" s="1"/>
  <c r="K1161" i="4" s="1"/>
  <c r="K1152" i="4"/>
  <c r="K1153" i="4" s="1"/>
  <c r="K1148" i="4"/>
  <c r="K1149" i="4" s="1"/>
  <c r="K1150" i="4" s="1"/>
  <c r="K1151" i="4" s="1"/>
  <c r="K1146" i="4"/>
  <c r="K1147" i="4" s="1"/>
  <c r="K1145" i="4"/>
  <c r="K1138" i="4"/>
  <c r="K1139" i="4" s="1"/>
  <c r="K1140" i="4" s="1"/>
  <c r="K1141" i="4" s="1"/>
  <c r="K1142" i="4" s="1"/>
  <c r="K1143" i="4" s="1"/>
  <c r="K1144" i="4" s="1"/>
  <c r="K1134" i="4"/>
  <c r="K1135" i="4" s="1"/>
  <c r="K1136" i="4" s="1"/>
  <c r="K1137" i="4" s="1"/>
  <c r="K1133" i="4"/>
  <c r="K1132" i="4"/>
  <c r="K1130" i="4"/>
  <c r="K1131" i="4" s="1"/>
  <c r="K1129" i="4"/>
  <c r="K1122" i="4"/>
  <c r="K1123" i="4" s="1"/>
  <c r="K1124" i="4" s="1"/>
  <c r="K1125" i="4" s="1"/>
  <c r="K1126" i="4" s="1"/>
  <c r="K1127" i="4" s="1"/>
  <c r="K1128" i="4" s="1"/>
  <c r="K1118" i="4"/>
  <c r="K1119" i="4" s="1"/>
  <c r="K1120" i="4" s="1"/>
  <c r="K1121" i="4" s="1"/>
  <c r="K1117" i="4"/>
  <c r="K1116" i="4"/>
  <c r="K1108" i="4"/>
  <c r="K1109" i="4" s="1"/>
  <c r="K1110" i="4" s="1"/>
  <c r="K1111" i="4" s="1"/>
  <c r="K1112" i="4" s="1"/>
  <c r="K1113" i="4" s="1"/>
  <c r="K1114" i="4" s="1"/>
  <c r="K1115" i="4" s="1"/>
  <c r="K1102" i="4"/>
  <c r="K1103" i="4" s="1"/>
  <c r="K1104" i="4" s="1"/>
  <c r="K1105" i="4" s="1"/>
  <c r="K1106" i="4" s="1"/>
  <c r="K1107" i="4" s="1"/>
  <c r="K1100" i="4"/>
  <c r="K1101" i="4" s="1"/>
  <c r="K1098" i="4"/>
  <c r="K1099" i="4" s="1"/>
  <c r="K1086" i="4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82" i="4"/>
  <c r="K1083" i="4" s="1"/>
  <c r="K1084" i="4" s="1"/>
  <c r="K1085" i="4" s="1"/>
  <c r="K1074" i="4"/>
  <c r="K1075" i="4" s="1"/>
  <c r="K1076" i="4" s="1"/>
  <c r="K1077" i="4" s="1"/>
  <c r="K1078" i="4" s="1"/>
  <c r="K1079" i="4" s="1"/>
  <c r="K1080" i="4" s="1"/>
  <c r="K1081" i="4" s="1"/>
  <c r="K1070" i="4"/>
  <c r="K1071" i="4" s="1"/>
  <c r="K1072" i="4" s="1"/>
  <c r="K1073" i="4" s="1"/>
  <c r="K1066" i="4"/>
  <c r="K1067" i="4" s="1"/>
  <c r="K1068" i="4" s="1"/>
  <c r="K1069" i="4" s="1"/>
  <c r="K1062" i="4"/>
  <c r="K1063" i="4" s="1"/>
  <c r="K1064" i="4" s="1"/>
  <c r="K1065" i="4" s="1"/>
  <c r="K1060" i="4"/>
  <c r="K1061" i="4" s="1"/>
  <c r="K1058" i="4"/>
  <c r="K1059" i="4" s="1"/>
  <c r="K1054" i="4"/>
  <c r="K1055" i="4" s="1"/>
  <c r="K1056" i="4" s="1"/>
  <c r="K1057" i="4" s="1"/>
  <c r="K1044" i="4"/>
  <c r="K1045" i="4" s="1"/>
  <c r="K1046" i="4" s="1"/>
  <c r="K1047" i="4" s="1"/>
  <c r="K1048" i="4" s="1"/>
  <c r="K1049" i="4" s="1"/>
  <c r="K1050" i="4" s="1"/>
  <c r="K1051" i="4" s="1"/>
  <c r="K1052" i="4" s="1"/>
  <c r="K1053" i="4" s="1"/>
  <c r="K1036" i="4"/>
  <c r="K1037" i="4" s="1"/>
  <c r="K1038" i="4" s="1"/>
  <c r="K1039" i="4" s="1"/>
  <c r="K1040" i="4" s="1"/>
  <c r="K1041" i="4" s="1"/>
  <c r="K1042" i="4" s="1"/>
  <c r="K1043" i="4" s="1"/>
  <c r="K1035" i="4"/>
  <c r="K1023" i="4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15" i="4"/>
  <c r="K1016" i="4" s="1"/>
  <c r="K1017" i="4" s="1"/>
  <c r="K1018" i="4" s="1"/>
  <c r="K1019" i="4" s="1"/>
  <c r="K1020" i="4" s="1"/>
  <c r="K1021" i="4" s="1"/>
  <c r="K1022" i="4" s="1"/>
  <c r="K1012" i="4"/>
  <c r="K1013" i="4" s="1"/>
  <c r="K1014" i="4" s="1"/>
  <c r="K997" i="4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993" i="4"/>
  <c r="K994" i="4" s="1"/>
  <c r="K995" i="4" s="1"/>
  <c r="K996" i="4" s="1"/>
  <c r="K981" i="4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80" i="4"/>
  <c r="K975" i="4"/>
  <c r="K976" i="4" s="1"/>
  <c r="K977" i="4" s="1"/>
  <c r="K978" i="4" s="1"/>
  <c r="K979" i="4" s="1"/>
  <c r="K972" i="4"/>
  <c r="K973" i="4" s="1"/>
  <c r="K974" i="4" s="1"/>
  <c r="K966" i="4"/>
  <c r="K967" i="4" s="1"/>
  <c r="K968" i="4" s="1"/>
  <c r="K969" i="4" s="1"/>
  <c r="K970" i="4" s="1"/>
  <c r="K971" i="4" s="1"/>
  <c r="K962" i="4"/>
  <c r="K963" i="4" s="1"/>
  <c r="K964" i="4" s="1"/>
  <c r="K965" i="4" s="1"/>
  <c r="K957" i="4"/>
  <c r="K958" i="4" s="1"/>
  <c r="K959" i="4" s="1"/>
  <c r="K960" i="4" s="1"/>
  <c r="K961" i="4" s="1"/>
  <c r="K956" i="4"/>
  <c r="K950" i="4"/>
  <c r="K951" i="4" s="1"/>
  <c r="K952" i="4" s="1"/>
  <c r="K953" i="4" s="1"/>
  <c r="K954" i="4" s="1"/>
  <c r="K955" i="4" s="1"/>
  <c r="K949" i="4"/>
  <c r="K944" i="4"/>
  <c r="K945" i="4" s="1"/>
  <c r="K946" i="4" s="1"/>
  <c r="K947" i="4" s="1"/>
  <c r="K948" i="4" s="1"/>
  <c r="K935" i="4"/>
  <c r="K936" i="4" s="1"/>
  <c r="K937" i="4" s="1"/>
  <c r="K938" i="4" s="1"/>
  <c r="K939" i="4" s="1"/>
  <c r="K940" i="4" s="1"/>
  <c r="K941" i="4" s="1"/>
  <c r="K942" i="4" s="1"/>
  <c r="K943" i="4" s="1"/>
  <c r="K932" i="4"/>
  <c r="K933" i="4" s="1"/>
  <c r="K934" i="4" s="1"/>
  <c r="K931" i="4"/>
  <c r="K918" i="4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14" i="4"/>
  <c r="K915" i="4" s="1"/>
  <c r="K916" i="4" s="1"/>
  <c r="K917" i="4" s="1"/>
  <c r="K903" i="4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02" i="4"/>
  <c r="K900" i="4"/>
  <c r="K901" i="4" s="1"/>
  <c r="K894" i="4"/>
  <c r="K895" i="4" s="1"/>
  <c r="K896" i="4" s="1"/>
  <c r="K897" i="4" s="1"/>
  <c r="K898" i="4" s="1"/>
  <c r="K899" i="4" s="1"/>
  <c r="K893" i="4"/>
  <c r="K892" i="4"/>
  <c r="K891" i="4"/>
  <c r="K886" i="4"/>
  <c r="K887" i="4" s="1"/>
  <c r="K888" i="4" s="1"/>
  <c r="K889" i="4" s="1"/>
  <c r="K890" i="4" s="1"/>
  <c r="K882" i="4"/>
  <c r="K883" i="4" s="1"/>
  <c r="K884" i="4" s="1"/>
  <c r="K885" i="4" s="1"/>
  <c r="K873" i="4"/>
  <c r="K874" i="4" s="1"/>
  <c r="K875" i="4" s="1"/>
  <c r="K876" i="4" s="1"/>
  <c r="K877" i="4" s="1"/>
  <c r="K878" i="4" s="1"/>
  <c r="K879" i="4" s="1"/>
  <c r="K880" i="4" s="1"/>
  <c r="K881" i="4" s="1"/>
  <c r="K868" i="4"/>
  <c r="K869" i="4" s="1"/>
  <c r="K870" i="4" s="1"/>
  <c r="K871" i="4" s="1"/>
  <c r="K872" i="4" s="1"/>
  <c r="K866" i="4"/>
  <c r="K867" i="4" s="1"/>
  <c r="K865" i="4"/>
  <c r="K858" i="4"/>
  <c r="K859" i="4" s="1"/>
  <c r="K860" i="4" s="1"/>
  <c r="K861" i="4" s="1"/>
  <c r="K862" i="4" s="1"/>
  <c r="K863" i="4" s="1"/>
  <c r="K864" i="4" s="1"/>
  <c r="K857" i="4"/>
  <c r="K855" i="4"/>
  <c r="K856" i="4" s="1"/>
  <c r="K849" i="4"/>
  <c r="K850" i="4" s="1"/>
  <c r="K851" i="4" s="1"/>
  <c r="K852" i="4" s="1"/>
  <c r="K853" i="4" s="1"/>
  <c r="K854" i="4" s="1"/>
  <c r="K848" i="4"/>
  <c r="K847" i="4"/>
  <c r="K840" i="4"/>
  <c r="K841" i="4" s="1"/>
  <c r="K842" i="4" s="1"/>
  <c r="K843" i="4" s="1"/>
  <c r="K844" i="4" s="1"/>
  <c r="K845" i="4" s="1"/>
  <c r="K846" i="4" s="1"/>
  <c r="K839" i="4"/>
  <c r="K838" i="4"/>
  <c r="K837" i="4"/>
  <c r="K828" i="4"/>
  <c r="K829" i="4" s="1"/>
  <c r="K830" i="4" s="1"/>
  <c r="K831" i="4" s="1"/>
  <c r="K832" i="4" s="1"/>
  <c r="K833" i="4" s="1"/>
  <c r="K834" i="4" s="1"/>
  <c r="K835" i="4" s="1"/>
  <c r="K836" i="4" s="1"/>
  <c r="K826" i="4"/>
  <c r="K827" i="4" s="1"/>
  <c r="K822" i="4"/>
  <c r="K823" i="4" s="1"/>
  <c r="K824" i="4" s="1"/>
  <c r="K825" i="4" s="1"/>
  <c r="K821" i="4"/>
  <c r="K810" i="4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09" i="4"/>
  <c r="K802" i="4"/>
  <c r="K803" i="4" s="1"/>
  <c r="K804" i="4" s="1"/>
  <c r="K805" i="4" s="1"/>
  <c r="K806" i="4" s="1"/>
  <c r="K807" i="4" s="1"/>
  <c r="K808" i="4" s="1"/>
  <c r="K794" i="4"/>
  <c r="K795" i="4" s="1"/>
  <c r="K796" i="4" s="1"/>
  <c r="K797" i="4" s="1"/>
  <c r="K798" i="4" s="1"/>
  <c r="K799" i="4" s="1"/>
  <c r="K800" i="4" s="1"/>
  <c r="K801" i="4" s="1"/>
  <c r="K793" i="4"/>
  <c r="K792" i="4"/>
  <c r="K789" i="4"/>
  <c r="K790" i="4" s="1"/>
  <c r="K791" i="4" s="1"/>
  <c r="K788" i="4"/>
  <c r="K787" i="4"/>
  <c r="K778" i="4"/>
  <c r="K779" i="4" s="1"/>
  <c r="K780" i="4" s="1"/>
  <c r="K781" i="4" s="1"/>
  <c r="K782" i="4" s="1"/>
  <c r="K783" i="4" s="1"/>
  <c r="K784" i="4" s="1"/>
  <c r="K785" i="4" s="1"/>
  <c r="K786" i="4" s="1"/>
  <c r="K773" i="4"/>
  <c r="K774" i="4" s="1"/>
  <c r="K775" i="4" s="1"/>
  <c r="K776" i="4" s="1"/>
  <c r="K777" i="4" s="1"/>
  <c r="K770" i="4"/>
  <c r="K771" i="4" s="1"/>
  <c r="K772" i="4" s="1"/>
  <c r="K762" i="4"/>
  <c r="K763" i="4" s="1"/>
  <c r="K764" i="4" s="1"/>
  <c r="K765" i="4" s="1"/>
  <c r="K766" i="4" s="1"/>
  <c r="K767" i="4" s="1"/>
  <c r="K768" i="4" s="1"/>
  <c r="K769" i="4" s="1"/>
  <c r="K757" i="4"/>
  <c r="K758" i="4" s="1"/>
  <c r="K759" i="4" s="1"/>
  <c r="K760" i="4" s="1"/>
  <c r="K761" i="4" s="1"/>
  <c r="K756" i="4"/>
  <c r="K746" i="4"/>
  <c r="K747" i="4" s="1"/>
  <c r="K748" i="4" s="1"/>
  <c r="K749" i="4" s="1"/>
  <c r="K750" i="4" s="1"/>
  <c r="K751" i="4" s="1"/>
  <c r="K752" i="4" s="1"/>
  <c r="K753" i="4" s="1"/>
  <c r="K754" i="4" s="1"/>
  <c r="K755" i="4" s="1"/>
  <c r="K741" i="4"/>
  <c r="K742" i="4" s="1"/>
  <c r="K743" i="4" s="1"/>
  <c r="K744" i="4" s="1"/>
  <c r="K745" i="4" s="1"/>
  <c r="K740" i="4"/>
  <c r="K738" i="4"/>
  <c r="K739" i="4" s="1"/>
  <c r="K730" i="4"/>
  <c r="K731" i="4" s="1"/>
  <c r="K732" i="4" s="1"/>
  <c r="K733" i="4" s="1"/>
  <c r="K734" i="4" s="1"/>
  <c r="K735" i="4" s="1"/>
  <c r="K736" i="4" s="1"/>
  <c r="K737" i="4" s="1"/>
  <c r="K722" i="4"/>
  <c r="K723" i="4" s="1"/>
  <c r="K724" i="4" s="1"/>
  <c r="K725" i="4" s="1"/>
  <c r="K726" i="4" s="1"/>
  <c r="K727" i="4" s="1"/>
  <c r="K728" i="4" s="1"/>
  <c r="K729" i="4" s="1"/>
  <c r="K717" i="4"/>
  <c r="K718" i="4" s="1"/>
  <c r="K719" i="4" s="1"/>
  <c r="K720" i="4" s="1"/>
  <c r="K721" i="4" s="1"/>
  <c r="K716" i="4"/>
  <c r="K706" i="4"/>
  <c r="K707" i="4" s="1"/>
  <c r="K708" i="4" s="1"/>
  <c r="K709" i="4" s="1"/>
  <c r="K710" i="4" s="1"/>
  <c r="K711" i="4" s="1"/>
  <c r="K712" i="4" s="1"/>
  <c r="K713" i="4" s="1"/>
  <c r="K714" i="4" s="1"/>
  <c r="K715" i="4" s="1"/>
  <c r="K701" i="4"/>
  <c r="K702" i="4" s="1"/>
  <c r="K703" i="4" s="1"/>
  <c r="K704" i="4" s="1"/>
  <c r="K705" i="4" s="1"/>
  <c r="K700" i="4"/>
  <c r="K699" i="4"/>
  <c r="K693" i="4"/>
  <c r="K694" i="4" s="1"/>
  <c r="K695" i="4" s="1"/>
  <c r="K696" i="4" s="1"/>
  <c r="K697" i="4" s="1"/>
  <c r="K698" i="4" s="1"/>
  <c r="K692" i="4"/>
  <c r="K682" i="4"/>
  <c r="K683" i="4" s="1"/>
  <c r="K684" i="4" s="1"/>
  <c r="K685" i="4" s="1"/>
  <c r="K686" i="4" s="1"/>
  <c r="K687" i="4" s="1"/>
  <c r="K688" i="4" s="1"/>
  <c r="K689" i="4" s="1"/>
  <c r="K690" i="4" s="1"/>
  <c r="K691" i="4" s="1"/>
  <c r="K679" i="4"/>
  <c r="K680" i="4" s="1"/>
  <c r="K681" i="4" s="1"/>
  <c r="K678" i="4"/>
  <c r="K674" i="4"/>
  <c r="K675" i="4" s="1"/>
  <c r="K676" i="4" s="1"/>
  <c r="K677" i="4" s="1"/>
  <c r="K669" i="4"/>
  <c r="K670" i="4" s="1"/>
  <c r="K671" i="4" s="1"/>
  <c r="K672" i="4" s="1"/>
  <c r="K673" i="4" s="1"/>
  <c r="K668" i="4"/>
  <c r="K667" i="4"/>
  <c r="K658" i="4"/>
  <c r="K659" i="4" s="1"/>
  <c r="K660" i="4" s="1"/>
  <c r="K661" i="4" s="1"/>
  <c r="K662" i="4" s="1"/>
  <c r="K663" i="4" s="1"/>
  <c r="K664" i="4" s="1"/>
  <c r="K665" i="4" s="1"/>
  <c r="K666" i="4" s="1"/>
  <c r="K648" i="4"/>
  <c r="K649" i="4" s="1"/>
  <c r="K650" i="4" s="1"/>
  <c r="K651" i="4" s="1"/>
  <c r="K652" i="4" s="1"/>
  <c r="K653" i="4" s="1"/>
  <c r="K654" i="4" s="1"/>
  <c r="K655" i="4" s="1"/>
  <c r="K656" i="4" s="1"/>
  <c r="K657" i="4" s="1"/>
  <c r="K642" i="4"/>
  <c r="K643" i="4" s="1"/>
  <c r="K644" i="4" s="1"/>
  <c r="K645" i="4" s="1"/>
  <c r="K646" i="4" s="1"/>
  <c r="K647" i="4" s="1"/>
  <c r="K639" i="4"/>
  <c r="K640" i="4" s="1"/>
  <c r="K641" i="4" s="1"/>
  <c r="K631" i="4"/>
  <c r="K632" i="4" s="1"/>
  <c r="K633" i="4" s="1"/>
  <c r="K634" i="4" s="1"/>
  <c r="K635" i="4" s="1"/>
  <c r="K636" i="4" s="1"/>
  <c r="K637" i="4" s="1"/>
  <c r="K638" i="4" s="1"/>
  <c r="K623" i="4"/>
  <c r="K624" i="4" s="1"/>
  <c r="K625" i="4" s="1"/>
  <c r="K626" i="4" s="1"/>
  <c r="K627" i="4" s="1"/>
  <c r="K628" i="4" s="1"/>
  <c r="K629" i="4" s="1"/>
  <c r="K630" i="4" s="1"/>
  <c r="K622" i="4"/>
  <c r="K613" i="4"/>
  <c r="K614" i="4" s="1"/>
  <c r="K615" i="4" s="1"/>
  <c r="K616" i="4" s="1"/>
  <c r="K617" i="4" s="1"/>
  <c r="K618" i="4" s="1"/>
  <c r="K619" i="4" s="1"/>
  <c r="K620" i="4" s="1"/>
  <c r="K621" i="4" s="1"/>
  <c r="K607" i="4"/>
  <c r="K608" i="4" s="1"/>
  <c r="K609" i="4" s="1"/>
  <c r="K610" i="4" s="1"/>
  <c r="K611" i="4" s="1"/>
  <c r="K612" i="4" s="1"/>
  <c r="K606" i="4"/>
  <c r="K605" i="4"/>
  <c r="K602" i="4"/>
  <c r="K603" i="4" s="1"/>
  <c r="K604" i="4" s="1"/>
  <c r="K599" i="4"/>
  <c r="K600" i="4" s="1"/>
  <c r="K601" i="4" s="1"/>
  <c r="K589" i="4"/>
  <c r="K590" i="4" s="1"/>
  <c r="K591" i="4" s="1"/>
  <c r="K592" i="4" s="1"/>
  <c r="K593" i="4" s="1"/>
  <c r="K594" i="4" s="1"/>
  <c r="K595" i="4" s="1"/>
  <c r="K596" i="4" s="1"/>
  <c r="K597" i="4" s="1"/>
  <c r="K598" i="4" s="1"/>
  <c r="K588" i="4"/>
  <c r="K581" i="4"/>
  <c r="K582" i="4" s="1"/>
  <c r="K583" i="4" s="1"/>
  <c r="K584" i="4" s="1"/>
  <c r="K585" i="4" s="1"/>
  <c r="K586" i="4" s="1"/>
  <c r="K587" i="4" s="1"/>
  <c r="K570" i="4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69" i="4"/>
  <c r="K565" i="4"/>
  <c r="K566" i="4" s="1"/>
  <c r="K567" i="4" s="1"/>
  <c r="K568" i="4" s="1"/>
  <c r="K564" i="4"/>
  <c r="K557" i="4"/>
  <c r="K558" i="4" s="1"/>
  <c r="K559" i="4" s="1"/>
  <c r="K560" i="4" s="1"/>
  <c r="K561" i="4" s="1"/>
  <c r="K562" i="4" s="1"/>
  <c r="K563" i="4" s="1"/>
  <c r="K554" i="4"/>
  <c r="K555" i="4" s="1"/>
  <c r="K556" i="4" s="1"/>
  <c r="K553" i="4"/>
  <c r="K552" i="4"/>
  <c r="K546" i="4"/>
  <c r="K547" i="4" s="1"/>
  <c r="K548" i="4" s="1"/>
  <c r="K549" i="4" s="1"/>
  <c r="K550" i="4" s="1"/>
  <c r="K551" i="4" s="1"/>
  <c r="K533" i="4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32" i="4"/>
  <c r="K531" i="4"/>
  <c r="K525" i="4"/>
  <c r="K526" i="4" s="1"/>
  <c r="K527" i="4" s="1"/>
  <c r="K528" i="4" s="1"/>
  <c r="K529" i="4" s="1"/>
  <c r="K530" i="4" s="1"/>
  <c r="K516" i="4"/>
  <c r="K517" i="4" s="1"/>
  <c r="K518" i="4" s="1"/>
  <c r="K519" i="4" s="1"/>
  <c r="K520" i="4" s="1"/>
  <c r="K521" i="4" s="1"/>
  <c r="K522" i="4" s="1"/>
  <c r="K523" i="4" s="1"/>
  <c r="K524" i="4" s="1"/>
  <c r="K501" i="4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495" i="4"/>
  <c r="K496" i="4" s="1"/>
  <c r="K497" i="4" s="1"/>
  <c r="K498" i="4" s="1"/>
  <c r="K499" i="4" s="1"/>
  <c r="K500" i="4" s="1"/>
  <c r="K487" i="4"/>
  <c r="K488" i="4" s="1"/>
  <c r="K489" i="4" s="1"/>
  <c r="K490" i="4" s="1"/>
  <c r="K491" i="4" s="1"/>
  <c r="K492" i="4" s="1"/>
  <c r="K493" i="4" s="1"/>
  <c r="K494" i="4" s="1"/>
  <c r="K479" i="4"/>
  <c r="K480" i="4" s="1"/>
  <c r="K481" i="4" s="1"/>
  <c r="K482" i="4" s="1"/>
  <c r="K483" i="4" s="1"/>
  <c r="K484" i="4" s="1"/>
  <c r="K485" i="4" s="1"/>
  <c r="K486" i="4" s="1"/>
  <c r="K478" i="4"/>
  <c r="K468" i="4"/>
  <c r="K469" i="4" s="1"/>
  <c r="K470" i="4" s="1"/>
  <c r="K471" i="4" s="1"/>
  <c r="K472" i="4" s="1"/>
  <c r="K473" i="4" s="1"/>
  <c r="K474" i="4" s="1"/>
  <c r="K475" i="4" s="1"/>
  <c r="K476" i="4" s="1"/>
  <c r="K477" i="4" s="1"/>
  <c r="K467" i="4"/>
  <c r="K466" i="4"/>
  <c r="K461" i="4"/>
  <c r="K462" i="4" s="1"/>
  <c r="K463" i="4" s="1"/>
  <c r="K464" i="4" s="1"/>
  <c r="K465" i="4" s="1"/>
  <c r="K452" i="4"/>
  <c r="K453" i="4" s="1"/>
  <c r="K454" i="4" s="1"/>
  <c r="K455" i="4" s="1"/>
  <c r="K456" i="4" s="1"/>
  <c r="K457" i="4" s="1"/>
  <c r="K458" i="4" s="1"/>
  <c r="K459" i="4" s="1"/>
  <c r="K460" i="4" s="1"/>
  <c r="K450" i="4"/>
  <c r="K451" i="4" s="1"/>
  <c r="K442" i="4"/>
  <c r="K443" i="4" s="1"/>
  <c r="K444" i="4" s="1"/>
  <c r="K445" i="4" s="1"/>
  <c r="K446" i="4" s="1"/>
  <c r="K447" i="4" s="1"/>
  <c r="K448" i="4" s="1"/>
  <c r="K449" i="4" s="1"/>
  <c r="K436" i="4"/>
  <c r="K437" i="4" s="1"/>
  <c r="K438" i="4" s="1"/>
  <c r="K439" i="4" s="1"/>
  <c r="K440" i="4" s="1"/>
  <c r="K441" i="4" s="1"/>
  <c r="K434" i="4"/>
  <c r="K435" i="4" s="1"/>
  <c r="K431" i="4"/>
  <c r="K432" i="4" s="1"/>
  <c r="K433" i="4" s="1"/>
  <c r="K429" i="4"/>
  <c r="K430" i="4" s="1"/>
  <c r="K428" i="4"/>
  <c r="K427" i="4"/>
  <c r="K418" i="4"/>
  <c r="K419" i="4" s="1"/>
  <c r="K420" i="4" s="1"/>
  <c r="K421" i="4" s="1"/>
  <c r="K422" i="4" s="1"/>
  <c r="K423" i="4" s="1"/>
  <c r="K424" i="4" s="1"/>
  <c r="K425" i="4" s="1"/>
  <c r="K426" i="4" s="1"/>
  <c r="K416" i="4"/>
  <c r="K417" i="4" s="1"/>
  <c r="K407" i="4"/>
  <c r="K408" i="4" s="1"/>
  <c r="K409" i="4" s="1"/>
  <c r="K410" i="4" s="1"/>
  <c r="K411" i="4" s="1"/>
  <c r="K412" i="4" s="1"/>
  <c r="K413" i="4" s="1"/>
  <c r="K414" i="4" s="1"/>
  <c r="K415" i="4" s="1"/>
  <c r="K406" i="4"/>
  <c r="K399" i="4"/>
  <c r="K400" i="4" s="1"/>
  <c r="K401" i="4" s="1"/>
  <c r="K402" i="4" s="1"/>
  <c r="K403" i="4" s="1"/>
  <c r="K404" i="4" s="1"/>
  <c r="K405" i="4" s="1"/>
  <c r="K389" i="4"/>
  <c r="K390" i="4" s="1"/>
  <c r="K391" i="4" s="1"/>
  <c r="K392" i="4" s="1"/>
  <c r="K393" i="4" s="1"/>
  <c r="K394" i="4" s="1"/>
  <c r="K395" i="4" s="1"/>
  <c r="K396" i="4" s="1"/>
  <c r="K397" i="4" s="1"/>
  <c r="K398" i="4" s="1"/>
  <c r="K388" i="4"/>
  <c r="K381" i="4"/>
  <c r="K382" i="4" s="1"/>
  <c r="K383" i="4" s="1"/>
  <c r="K384" i="4" s="1"/>
  <c r="K385" i="4" s="1"/>
  <c r="K386" i="4" s="1"/>
  <c r="K387" i="4" s="1"/>
  <c r="K368" i="4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63" i="4"/>
  <c r="K364" i="4" s="1"/>
  <c r="K365" i="4" s="1"/>
  <c r="K366" i="4" s="1"/>
  <c r="K367" i="4" s="1"/>
  <c r="K352" i="4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44" i="4"/>
  <c r="K345" i="4" s="1"/>
  <c r="K346" i="4" s="1"/>
  <c r="K347" i="4" s="1"/>
  <c r="K348" i="4" s="1"/>
  <c r="K349" i="4" s="1"/>
  <c r="K350" i="4" s="1"/>
  <c r="K351" i="4" s="1"/>
  <c r="K343" i="4"/>
  <c r="K342" i="4"/>
  <c r="K336" i="4"/>
  <c r="K337" i="4" s="1"/>
  <c r="K338" i="4" s="1"/>
  <c r="K339" i="4" s="1"/>
  <c r="K340" i="4" s="1"/>
  <c r="K341" i="4" s="1"/>
  <c r="K335" i="4"/>
  <c r="K334" i="4"/>
  <c r="K323" i="4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15" i="4"/>
  <c r="K316" i="4" s="1"/>
  <c r="K317" i="4" s="1"/>
  <c r="K318" i="4" s="1"/>
  <c r="K319" i="4" s="1"/>
  <c r="K320" i="4" s="1"/>
  <c r="K321" i="4" s="1"/>
  <c r="K322" i="4" s="1"/>
  <c r="K306" i="4"/>
  <c r="K307" i="4" s="1"/>
  <c r="K308" i="4" s="1"/>
  <c r="K309" i="4" s="1"/>
  <c r="K310" i="4" s="1"/>
  <c r="K311" i="4" s="1"/>
  <c r="K312" i="4" s="1"/>
  <c r="K313" i="4" s="1"/>
  <c r="K314" i="4" s="1"/>
  <c r="K298" i="4"/>
  <c r="K299" i="4" s="1"/>
  <c r="K300" i="4" s="1"/>
  <c r="K301" i="4" s="1"/>
  <c r="K302" i="4" s="1"/>
  <c r="K303" i="4" s="1"/>
  <c r="K304" i="4" s="1"/>
  <c r="K305" i="4" s="1"/>
  <c r="K297" i="4"/>
  <c r="K291" i="4"/>
  <c r="K292" i="4" s="1"/>
  <c r="K293" i="4" s="1"/>
  <c r="K294" i="4" s="1"/>
  <c r="K295" i="4" s="1"/>
  <c r="K296" i="4" s="1"/>
  <c r="K274" i="4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73" i="4"/>
  <c r="K258" i="4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53" i="4"/>
  <c r="K254" i="4" s="1"/>
  <c r="K255" i="4" s="1"/>
  <c r="K256" i="4" s="1"/>
  <c r="K257" i="4" s="1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35" i="4"/>
  <c r="K236" i="4" s="1"/>
  <c r="K237" i="4" s="1"/>
  <c r="K238" i="4" s="1"/>
  <c r="K239" i="4" s="1"/>
  <c r="K240" i="4" s="1"/>
  <c r="K241" i="4" s="1"/>
  <c r="K242" i="4" s="1"/>
  <c r="K224" i="4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12" i="4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08" i="4"/>
  <c r="K209" i="4" s="1"/>
  <c r="K210" i="4" s="1"/>
  <c r="K211" i="4" s="1"/>
  <c r="K207" i="4"/>
  <c r="K206" i="4"/>
  <c r="K194" i="4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188" i="4"/>
  <c r="K189" i="4" s="1"/>
  <c r="K190" i="4" s="1"/>
  <c r="K191" i="4" s="1"/>
  <c r="K192" i="4" s="1"/>
  <c r="K193" i="4" s="1"/>
  <c r="K179" i="4"/>
  <c r="K180" i="4" s="1"/>
  <c r="K181" i="4" s="1"/>
  <c r="K182" i="4" s="1"/>
  <c r="K183" i="4" s="1"/>
  <c r="K184" i="4" s="1"/>
  <c r="K185" i="4" s="1"/>
  <c r="K186" i="4" s="1"/>
  <c r="K187" i="4" s="1"/>
  <c r="K173" i="4"/>
  <c r="K174" i="4" s="1"/>
  <c r="K175" i="4" s="1"/>
  <c r="K176" i="4" s="1"/>
  <c r="K177" i="4" s="1"/>
  <c r="K178" i="4" s="1"/>
  <c r="K162" i="4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61" i="4"/>
  <c r="K150" i="4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46" i="4"/>
  <c r="K147" i="4" s="1"/>
  <c r="K148" i="4" s="1"/>
  <c r="K149" i="4" s="1"/>
  <c r="K145" i="4"/>
  <c r="K132" i="4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25" i="4"/>
  <c r="K126" i="4" s="1"/>
  <c r="K127" i="4" s="1"/>
  <c r="K128" i="4" s="1"/>
  <c r="K129" i="4" s="1"/>
  <c r="K130" i="4" s="1"/>
  <c r="K131" i="4" s="1"/>
  <c r="K117" i="4"/>
  <c r="K118" i="4" s="1"/>
  <c r="K119" i="4" s="1"/>
  <c r="K120" i="4" s="1"/>
  <c r="K121" i="4" s="1"/>
  <c r="K122" i="4" s="1"/>
  <c r="K123" i="4" s="1"/>
  <c r="K124" i="4" s="1"/>
  <c r="K109" i="4"/>
  <c r="K110" i="4" s="1"/>
  <c r="K111" i="4" s="1"/>
  <c r="K112" i="4" s="1"/>
  <c r="K113" i="4" s="1"/>
  <c r="K114" i="4" s="1"/>
  <c r="K115" i="4" s="1"/>
  <c r="K116" i="4" s="1"/>
  <c r="K100" i="4"/>
  <c r="K101" i="4" s="1"/>
  <c r="K102" i="4" s="1"/>
  <c r="K103" i="4" s="1"/>
  <c r="K104" i="4" s="1"/>
  <c r="K105" i="4" s="1"/>
  <c r="K106" i="4" s="1"/>
  <c r="K107" i="4" s="1"/>
  <c r="K108" i="4" s="1"/>
  <c r="K90" i="4"/>
  <c r="K91" i="4" s="1"/>
  <c r="K92" i="4" s="1"/>
  <c r="K93" i="4" s="1"/>
  <c r="K94" i="4" s="1"/>
  <c r="K95" i="4" s="1"/>
  <c r="K96" i="4" s="1"/>
  <c r="K97" i="4" s="1"/>
  <c r="K98" i="4" s="1"/>
  <c r="K99" i="4" s="1"/>
  <c r="K89" i="4"/>
  <c r="K83" i="4"/>
  <c r="K84" i="4" s="1"/>
  <c r="K85" i="4" s="1"/>
  <c r="K86" i="4" s="1"/>
  <c r="K87" i="4" s="1"/>
  <c r="K88" i="4" s="1"/>
  <c r="K70" i="4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59" i="4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54" i="4"/>
  <c r="K55" i="4" s="1"/>
  <c r="K56" i="4" s="1"/>
  <c r="K57" i="4" s="1"/>
  <c r="K58" i="4" s="1"/>
  <c r="K45" i="4"/>
  <c r="K46" i="4" s="1"/>
  <c r="K47" i="4" s="1"/>
  <c r="K48" i="4" s="1"/>
  <c r="K49" i="4" s="1"/>
  <c r="K50" i="4" s="1"/>
  <c r="K51" i="4" s="1"/>
  <c r="K52" i="4" s="1"/>
  <c r="K53" i="4" s="1"/>
  <c r="K34" i="4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24" i="4"/>
  <c r="K25" i="4" s="1"/>
  <c r="K26" i="4" s="1"/>
  <c r="K27" i="4" s="1"/>
  <c r="K28" i="4" s="1"/>
  <c r="K29" i="4" s="1"/>
  <c r="K30" i="4" s="1"/>
  <c r="K31" i="4" s="1"/>
  <c r="K32" i="4" s="1"/>
  <c r="K33" i="4" s="1"/>
  <c r="K19" i="4"/>
  <c r="K20" i="4" s="1"/>
  <c r="K21" i="4" s="1"/>
  <c r="K22" i="4" s="1"/>
  <c r="K23" i="4" s="1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5" i="4"/>
  <c r="K6" i="4"/>
  <c r="K7" i="4"/>
  <c r="K4" i="4"/>
  <c r="J3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F1589" i="4"/>
  <c r="F1588" i="4"/>
  <c r="F1587" i="4"/>
  <c r="F1586" i="4"/>
  <c r="F1585" i="4"/>
  <c r="F1584" i="4"/>
  <c r="F1583" i="4"/>
  <c r="G1583" i="4" s="1"/>
  <c r="F1582" i="4"/>
  <c r="G1582" i="4" s="1"/>
  <c r="F1581" i="4"/>
  <c r="F1580" i="4"/>
  <c r="F1579" i="4"/>
  <c r="F1578" i="4"/>
  <c r="F1577" i="4"/>
  <c r="G1577" i="4" s="1"/>
  <c r="F1576" i="4"/>
  <c r="F1575" i="4"/>
  <c r="G1575" i="4" s="1"/>
  <c r="F1574" i="4"/>
  <c r="G1574" i="4" s="1"/>
  <c r="F1573" i="4"/>
  <c r="F1572" i="4"/>
  <c r="F1571" i="4"/>
  <c r="F1570" i="4"/>
  <c r="F1569" i="4"/>
  <c r="F1568" i="4"/>
  <c r="F1567" i="4"/>
  <c r="F1566" i="4"/>
  <c r="G1566" i="4" s="1"/>
  <c r="F1565" i="4"/>
  <c r="F1564" i="4"/>
  <c r="F1563" i="4"/>
  <c r="F1562" i="4"/>
  <c r="F1561" i="4"/>
  <c r="G1561" i="4" s="1"/>
  <c r="F1560" i="4"/>
  <c r="F1559" i="4"/>
  <c r="G1559" i="4" s="1"/>
  <c r="F1558" i="4"/>
  <c r="G1558" i="4" s="1"/>
  <c r="F1557" i="4"/>
  <c r="F1556" i="4"/>
  <c r="F1555" i="4"/>
  <c r="F1554" i="4"/>
  <c r="F1553" i="4"/>
  <c r="G1553" i="4" s="1"/>
  <c r="F1552" i="4"/>
  <c r="F1551" i="4"/>
  <c r="F1550" i="4"/>
  <c r="G1550" i="4" s="1"/>
  <c r="F1549" i="4"/>
  <c r="F1548" i="4"/>
  <c r="F1547" i="4"/>
  <c r="F1546" i="4"/>
  <c r="F1545" i="4"/>
  <c r="G1545" i="4" s="1"/>
  <c r="F1544" i="4"/>
  <c r="F1543" i="4"/>
  <c r="G1543" i="4" s="1"/>
  <c r="F1542" i="4"/>
  <c r="G1542" i="4" s="1"/>
  <c r="F1541" i="4"/>
  <c r="F1540" i="4"/>
  <c r="F1539" i="4"/>
  <c r="F1538" i="4"/>
  <c r="F1537" i="4"/>
  <c r="G1537" i="4" s="1"/>
  <c r="F1536" i="4"/>
  <c r="F1535" i="4"/>
  <c r="G1535" i="4" s="1"/>
  <c r="F1534" i="4"/>
  <c r="G1534" i="4" s="1"/>
  <c r="F1533" i="4"/>
  <c r="F1532" i="4"/>
  <c r="F1531" i="4"/>
  <c r="F1530" i="4"/>
  <c r="F1529" i="4"/>
  <c r="F1528" i="4"/>
  <c r="F1527" i="4"/>
  <c r="G1527" i="4" s="1"/>
  <c r="F1526" i="4"/>
  <c r="G1526" i="4" s="1"/>
  <c r="F1525" i="4"/>
  <c r="F1524" i="4"/>
  <c r="F1523" i="4"/>
  <c r="F1522" i="4"/>
  <c r="F1521" i="4"/>
  <c r="F1520" i="4"/>
  <c r="F1519" i="4"/>
  <c r="G1519" i="4" s="1"/>
  <c r="F1518" i="4"/>
  <c r="G1518" i="4" s="1"/>
  <c r="F1517" i="4"/>
  <c r="F1516" i="4"/>
  <c r="F1515" i="4"/>
  <c r="F1514" i="4"/>
  <c r="F1513" i="4"/>
  <c r="G1513" i="4" s="1"/>
  <c r="F1512" i="4"/>
  <c r="F1511" i="4"/>
  <c r="G1511" i="4" s="1"/>
  <c r="F1510" i="4"/>
  <c r="G1510" i="4" s="1"/>
  <c r="F1509" i="4"/>
  <c r="F1508" i="4"/>
  <c r="F1507" i="4"/>
  <c r="F1506" i="4"/>
  <c r="F1505" i="4"/>
  <c r="G1505" i="4" s="1"/>
  <c r="F1504" i="4"/>
  <c r="F1503" i="4"/>
  <c r="G1503" i="4" s="1"/>
  <c r="F1502" i="4"/>
  <c r="G1502" i="4" s="1"/>
  <c r="F1501" i="4"/>
  <c r="F1500" i="4"/>
  <c r="F1499" i="4"/>
  <c r="F1498" i="4"/>
  <c r="F1497" i="4"/>
  <c r="G1497" i="4" s="1"/>
  <c r="F1496" i="4"/>
  <c r="F1495" i="4"/>
  <c r="G1495" i="4" s="1"/>
  <c r="F1494" i="4"/>
  <c r="G1494" i="4" s="1"/>
  <c r="F1493" i="4"/>
  <c r="F1492" i="4"/>
  <c r="F1491" i="4"/>
  <c r="F1490" i="4"/>
  <c r="F1489" i="4"/>
  <c r="G1489" i="4" s="1"/>
  <c r="F1488" i="4"/>
  <c r="F1487" i="4"/>
  <c r="G1487" i="4" s="1"/>
  <c r="F1486" i="4"/>
  <c r="G1486" i="4" s="1"/>
  <c r="F1485" i="4"/>
  <c r="F1484" i="4"/>
  <c r="F1483" i="4"/>
  <c r="F1482" i="4"/>
  <c r="F1481" i="4"/>
  <c r="G1481" i="4" s="1"/>
  <c r="F1480" i="4"/>
  <c r="F1479" i="4"/>
  <c r="G1479" i="4" s="1"/>
  <c r="F1478" i="4"/>
  <c r="G1478" i="4" s="1"/>
  <c r="F1477" i="4"/>
  <c r="F1476" i="4"/>
  <c r="F1475" i="4"/>
  <c r="F1474" i="4"/>
  <c r="F1473" i="4"/>
  <c r="G1473" i="4" s="1"/>
  <c r="F1472" i="4"/>
  <c r="F1471" i="4"/>
  <c r="G1471" i="4" s="1"/>
  <c r="F1470" i="4"/>
  <c r="G1470" i="4" s="1"/>
  <c r="F1469" i="4"/>
  <c r="F1468" i="4"/>
  <c r="F1467" i="4"/>
  <c r="F1466" i="4"/>
  <c r="F1465" i="4"/>
  <c r="F1464" i="4"/>
  <c r="F1463" i="4"/>
  <c r="G1463" i="4" s="1"/>
  <c r="F1462" i="4"/>
  <c r="G1462" i="4" s="1"/>
  <c r="F1461" i="4"/>
  <c r="F1460" i="4"/>
  <c r="F1459" i="4"/>
  <c r="F1458" i="4"/>
  <c r="F1457" i="4"/>
  <c r="G1457" i="4" s="1"/>
  <c r="F1456" i="4"/>
  <c r="F1455" i="4"/>
  <c r="G1455" i="4" s="1"/>
  <c r="F1454" i="4"/>
  <c r="G1454" i="4" s="1"/>
  <c r="F1453" i="4"/>
  <c r="F1452" i="4"/>
  <c r="F1451" i="4"/>
  <c r="F1450" i="4"/>
  <c r="F1449" i="4"/>
  <c r="G1449" i="4" s="1"/>
  <c r="F1448" i="4"/>
  <c r="F1447" i="4"/>
  <c r="G1447" i="4" s="1"/>
  <c r="F1446" i="4"/>
  <c r="G1446" i="4" s="1"/>
  <c r="F1445" i="4"/>
  <c r="F1444" i="4"/>
  <c r="F1443" i="4"/>
  <c r="F1442" i="4"/>
  <c r="F1441" i="4"/>
  <c r="F1440" i="4"/>
  <c r="F1439" i="4"/>
  <c r="G1439" i="4" s="1"/>
  <c r="F1438" i="4"/>
  <c r="G1438" i="4" s="1"/>
  <c r="F1437" i="4"/>
  <c r="F1436" i="4"/>
  <c r="F1435" i="4"/>
  <c r="F1434" i="4"/>
  <c r="F1433" i="4"/>
  <c r="G1433" i="4" s="1"/>
  <c r="F1432" i="4"/>
  <c r="F1431" i="4"/>
  <c r="G1431" i="4" s="1"/>
  <c r="F1430" i="4"/>
  <c r="G1430" i="4" s="1"/>
  <c r="F1429" i="4"/>
  <c r="F1428" i="4"/>
  <c r="F1427" i="4"/>
  <c r="F1426" i="4"/>
  <c r="F1425" i="4"/>
  <c r="G1425" i="4" s="1"/>
  <c r="F1424" i="4"/>
  <c r="F1423" i="4"/>
  <c r="G1423" i="4" s="1"/>
  <c r="F1422" i="4"/>
  <c r="G1422" i="4" s="1"/>
  <c r="F1421" i="4"/>
  <c r="F1420" i="4"/>
  <c r="F1419" i="4"/>
  <c r="F1418" i="4"/>
  <c r="F1417" i="4"/>
  <c r="G1417" i="4" s="1"/>
  <c r="F1416" i="4"/>
  <c r="F1415" i="4"/>
  <c r="G1415" i="4" s="1"/>
  <c r="F1414" i="4"/>
  <c r="G1414" i="4" s="1"/>
  <c r="F1413" i="4"/>
  <c r="F1412" i="4"/>
  <c r="F1411" i="4"/>
  <c r="F1410" i="4"/>
  <c r="F1409" i="4"/>
  <c r="G1409" i="4" s="1"/>
  <c r="F1408" i="4"/>
  <c r="F1407" i="4"/>
  <c r="G1407" i="4" s="1"/>
  <c r="F1406" i="4"/>
  <c r="G1406" i="4" s="1"/>
  <c r="F1405" i="4"/>
  <c r="F1404" i="4"/>
  <c r="F1403" i="4"/>
  <c r="F1402" i="4"/>
  <c r="F1401" i="4"/>
  <c r="G1401" i="4" s="1"/>
  <c r="F1400" i="4"/>
  <c r="F1399" i="4"/>
  <c r="G1399" i="4" s="1"/>
  <c r="F1398" i="4"/>
  <c r="G1398" i="4" s="1"/>
  <c r="F1397" i="4"/>
  <c r="F1396" i="4"/>
  <c r="F1395" i="4"/>
  <c r="F1394" i="4"/>
  <c r="F1393" i="4"/>
  <c r="G1393" i="4" s="1"/>
  <c r="F1392" i="4"/>
  <c r="F1391" i="4"/>
  <c r="G1391" i="4" s="1"/>
  <c r="F1390" i="4"/>
  <c r="G1390" i="4" s="1"/>
  <c r="F1389" i="4"/>
  <c r="F1388" i="4"/>
  <c r="F1387" i="4"/>
  <c r="F1386" i="4"/>
  <c r="F1385" i="4"/>
  <c r="G1385" i="4" s="1"/>
  <c r="F1384" i="4"/>
  <c r="F1383" i="4"/>
  <c r="F1382" i="4"/>
  <c r="G1382" i="4" s="1"/>
  <c r="F1381" i="4"/>
  <c r="F1380" i="4"/>
  <c r="F1379" i="4"/>
  <c r="F1378" i="4"/>
  <c r="F1377" i="4"/>
  <c r="F1376" i="4"/>
  <c r="F1375" i="4"/>
  <c r="F1374" i="4"/>
  <c r="G1374" i="4" s="1"/>
  <c r="F1373" i="4"/>
  <c r="F1372" i="4"/>
  <c r="F1371" i="4"/>
  <c r="F1370" i="4"/>
  <c r="F1369" i="4"/>
  <c r="G1369" i="4" s="1"/>
  <c r="F1368" i="4"/>
  <c r="F1367" i="4"/>
  <c r="G1367" i="4" s="1"/>
  <c r="F1366" i="4"/>
  <c r="G1366" i="4" s="1"/>
  <c r="F1365" i="4"/>
  <c r="F1364" i="4"/>
  <c r="F1363" i="4"/>
  <c r="F1362" i="4"/>
  <c r="F1361" i="4"/>
  <c r="G1361" i="4" s="1"/>
  <c r="F1360" i="4"/>
  <c r="F1359" i="4"/>
  <c r="G1359" i="4" s="1"/>
  <c r="F1358" i="4"/>
  <c r="G1358" i="4" s="1"/>
  <c r="F1357" i="4"/>
  <c r="F1356" i="4"/>
  <c r="F1355" i="4"/>
  <c r="F1354" i="4"/>
  <c r="F1353" i="4"/>
  <c r="G1353" i="4" s="1"/>
  <c r="F1352" i="4"/>
  <c r="F1351" i="4"/>
  <c r="G1351" i="4" s="1"/>
  <c r="F1350" i="4"/>
  <c r="G1350" i="4" s="1"/>
  <c r="F1349" i="4"/>
  <c r="F1348" i="4"/>
  <c r="F1347" i="4"/>
  <c r="F1346" i="4"/>
  <c r="F1345" i="4"/>
  <c r="G1345" i="4" s="1"/>
  <c r="F1344" i="4"/>
  <c r="F1343" i="4"/>
  <c r="G1343" i="4" s="1"/>
  <c r="F1342" i="4"/>
  <c r="G1342" i="4" s="1"/>
  <c r="F1341" i="4"/>
  <c r="F1340" i="4"/>
  <c r="F1339" i="4"/>
  <c r="F1338" i="4"/>
  <c r="F1337" i="4"/>
  <c r="G1337" i="4" s="1"/>
  <c r="F1336" i="4"/>
  <c r="F1335" i="4"/>
  <c r="G1335" i="4" s="1"/>
  <c r="F1334" i="4"/>
  <c r="G1334" i="4" s="1"/>
  <c r="F1333" i="4"/>
  <c r="F1332" i="4"/>
  <c r="F1331" i="4"/>
  <c r="F1330" i="4"/>
  <c r="F1329" i="4"/>
  <c r="F1328" i="4"/>
  <c r="F1327" i="4"/>
  <c r="G1327" i="4" s="1"/>
  <c r="F1326" i="4"/>
  <c r="G1326" i="4" s="1"/>
  <c r="F1325" i="4"/>
  <c r="F1324" i="4"/>
  <c r="F1323" i="4"/>
  <c r="F1322" i="4"/>
  <c r="F1321" i="4"/>
  <c r="G1321" i="4" s="1"/>
  <c r="F1320" i="4"/>
  <c r="F1319" i="4"/>
  <c r="G1319" i="4" s="1"/>
  <c r="F1318" i="4"/>
  <c r="G1318" i="4" s="1"/>
  <c r="F1317" i="4"/>
  <c r="F1316" i="4"/>
  <c r="F1315" i="4"/>
  <c r="F1314" i="4"/>
  <c r="F1313" i="4"/>
  <c r="G1313" i="4" s="1"/>
  <c r="F1312" i="4"/>
  <c r="F1311" i="4"/>
  <c r="F1310" i="4"/>
  <c r="G1310" i="4" s="1"/>
  <c r="F1309" i="4"/>
  <c r="F1308" i="4"/>
  <c r="F1307" i="4"/>
  <c r="F1306" i="4"/>
  <c r="F1305" i="4"/>
  <c r="G1305" i="4" s="1"/>
  <c r="F1304" i="4"/>
  <c r="F1303" i="4"/>
  <c r="G1303" i="4" s="1"/>
  <c r="F1302" i="4"/>
  <c r="G1302" i="4" s="1"/>
  <c r="F1301" i="4"/>
  <c r="F1300" i="4"/>
  <c r="F1299" i="4"/>
  <c r="F1298" i="4"/>
  <c r="F1297" i="4"/>
  <c r="G1297" i="4" s="1"/>
  <c r="F1296" i="4"/>
  <c r="F1295" i="4"/>
  <c r="F1294" i="4"/>
  <c r="G1294" i="4" s="1"/>
  <c r="F1293" i="4"/>
  <c r="F1292" i="4"/>
  <c r="F1291" i="4"/>
  <c r="F1290" i="4"/>
  <c r="F1289" i="4"/>
  <c r="G1289" i="4" s="1"/>
  <c r="F1288" i="4"/>
  <c r="F1287" i="4"/>
  <c r="G1287" i="4" s="1"/>
  <c r="F1286" i="4"/>
  <c r="G1286" i="4" s="1"/>
  <c r="F1285" i="4"/>
  <c r="F1284" i="4"/>
  <c r="F1283" i="4"/>
  <c r="F1282" i="4"/>
  <c r="F1281" i="4"/>
  <c r="G1281" i="4" s="1"/>
  <c r="F1280" i="4"/>
  <c r="F1279" i="4"/>
  <c r="G1279" i="4" s="1"/>
  <c r="F1278" i="4"/>
  <c r="G1278" i="4" s="1"/>
  <c r="F1277" i="4"/>
  <c r="F1276" i="4"/>
  <c r="F1275" i="4"/>
  <c r="F1274" i="4"/>
  <c r="F1273" i="4"/>
  <c r="F1272" i="4"/>
  <c r="F1271" i="4"/>
  <c r="G1271" i="4" s="1"/>
  <c r="F1270" i="4"/>
  <c r="G1270" i="4" s="1"/>
  <c r="F1269" i="4"/>
  <c r="F1268" i="4"/>
  <c r="F1267" i="4"/>
  <c r="F1266" i="4"/>
  <c r="F1265" i="4"/>
  <c r="F1264" i="4"/>
  <c r="F1263" i="4"/>
  <c r="G1263" i="4" s="1"/>
  <c r="F1262" i="4"/>
  <c r="G1262" i="4" s="1"/>
  <c r="F1261" i="4"/>
  <c r="F1260" i="4"/>
  <c r="F1259" i="4"/>
  <c r="F1258" i="4"/>
  <c r="F1257" i="4"/>
  <c r="G1257" i="4" s="1"/>
  <c r="F1256" i="4"/>
  <c r="F1255" i="4"/>
  <c r="G1255" i="4" s="1"/>
  <c r="F1254" i="4"/>
  <c r="G1254" i="4" s="1"/>
  <c r="F1253" i="4"/>
  <c r="F1252" i="4"/>
  <c r="F1251" i="4"/>
  <c r="F1250" i="4"/>
  <c r="F1249" i="4"/>
  <c r="G1249" i="4" s="1"/>
  <c r="F1248" i="4"/>
  <c r="F1247" i="4"/>
  <c r="G1247" i="4" s="1"/>
  <c r="F1246" i="4"/>
  <c r="G1246" i="4" s="1"/>
  <c r="F1245" i="4"/>
  <c r="F1244" i="4"/>
  <c r="F1243" i="4"/>
  <c r="F1242" i="4"/>
  <c r="F1241" i="4"/>
  <c r="G1241" i="4" s="1"/>
  <c r="F1240" i="4"/>
  <c r="F1239" i="4"/>
  <c r="G1239" i="4" s="1"/>
  <c r="F1238" i="4"/>
  <c r="G1238" i="4" s="1"/>
  <c r="F1237" i="4"/>
  <c r="F1236" i="4"/>
  <c r="F1235" i="4"/>
  <c r="F1234" i="4"/>
  <c r="F1233" i="4"/>
  <c r="G1233" i="4" s="1"/>
  <c r="F1232" i="4"/>
  <c r="F1231" i="4"/>
  <c r="G1231" i="4" s="1"/>
  <c r="F1230" i="4"/>
  <c r="G1230" i="4" s="1"/>
  <c r="F1229" i="4"/>
  <c r="F1228" i="4"/>
  <c r="F1227" i="4"/>
  <c r="F1226" i="4"/>
  <c r="F1225" i="4"/>
  <c r="G1225" i="4" s="1"/>
  <c r="F1224" i="4"/>
  <c r="F1223" i="4"/>
  <c r="G1223" i="4" s="1"/>
  <c r="F1222" i="4"/>
  <c r="G1222" i="4" s="1"/>
  <c r="F1221" i="4"/>
  <c r="F1220" i="4"/>
  <c r="F1219" i="4"/>
  <c r="F1218" i="4"/>
  <c r="F1217" i="4"/>
  <c r="G1217" i="4" s="1"/>
  <c r="F1216" i="4"/>
  <c r="F1215" i="4"/>
  <c r="G1215" i="4" s="1"/>
  <c r="F1214" i="4"/>
  <c r="G1214" i="4" s="1"/>
  <c r="F1213" i="4"/>
  <c r="F1212" i="4"/>
  <c r="F1211" i="4"/>
  <c r="F1210" i="4"/>
  <c r="F1209" i="4"/>
  <c r="F1208" i="4"/>
  <c r="F1207" i="4"/>
  <c r="G1207" i="4" s="1"/>
  <c r="F1206" i="4"/>
  <c r="G1206" i="4" s="1"/>
  <c r="F1205" i="4"/>
  <c r="F1204" i="4"/>
  <c r="F1203" i="4"/>
  <c r="F1202" i="4"/>
  <c r="F1201" i="4"/>
  <c r="G1201" i="4" s="1"/>
  <c r="F1200" i="4"/>
  <c r="F1199" i="4"/>
  <c r="G1199" i="4" s="1"/>
  <c r="F1198" i="4"/>
  <c r="G1198" i="4" s="1"/>
  <c r="F1197" i="4"/>
  <c r="F1196" i="4"/>
  <c r="F1195" i="4"/>
  <c r="F1194" i="4"/>
  <c r="F1193" i="4"/>
  <c r="G1193" i="4" s="1"/>
  <c r="F1192" i="4"/>
  <c r="F1191" i="4"/>
  <c r="G1191" i="4" s="1"/>
  <c r="F1190" i="4"/>
  <c r="G1190" i="4" s="1"/>
  <c r="F1189" i="4"/>
  <c r="F1188" i="4"/>
  <c r="F1187" i="4"/>
  <c r="F1186" i="4"/>
  <c r="F1185" i="4"/>
  <c r="F1184" i="4"/>
  <c r="F1183" i="4"/>
  <c r="G1183" i="4" s="1"/>
  <c r="F1182" i="4"/>
  <c r="G1182" i="4" s="1"/>
  <c r="F1181" i="4"/>
  <c r="F1180" i="4"/>
  <c r="F1179" i="4"/>
  <c r="F1178" i="4"/>
  <c r="F1177" i="4"/>
  <c r="G1177" i="4" s="1"/>
  <c r="F1176" i="4"/>
  <c r="F1175" i="4"/>
  <c r="G1175" i="4" s="1"/>
  <c r="F1174" i="4"/>
  <c r="G1174" i="4" s="1"/>
  <c r="F1173" i="4"/>
  <c r="F1172" i="4"/>
  <c r="F1171" i="4"/>
  <c r="F1170" i="4"/>
  <c r="F1169" i="4"/>
  <c r="G1169" i="4" s="1"/>
  <c r="F1168" i="4"/>
  <c r="F1167" i="4"/>
  <c r="G1167" i="4" s="1"/>
  <c r="F1166" i="4"/>
  <c r="G1166" i="4" s="1"/>
  <c r="F1165" i="4"/>
  <c r="F1164" i="4"/>
  <c r="F1163" i="4"/>
  <c r="F1162" i="4"/>
  <c r="F1161" i="4"/>
  <c r="G1161" i="4" s="1"/>
  <c r="F1160" i="4"/>
  <c r="F1159" i="4"/>
  <c r="G1159" i="4" s="1"/>
  <c r="F1158" i="4"/>
  <c r="G1158" i="4" s="1"/>
  <c r="F1157" i="4"/>
  <c r="F1156" i="4"/>
  <c r="F1155" i="4"/>
  <c r="F1154" i="4"/>
  <c r="F1153" i="4"/>
  <c r="G1153" i="4" s="1"/>
  <c r="F1152" i="4"/>
  <c r="F1151" i="4"/>
  <c r="G1151" i="4" s="1"/>
  <c r="F1150" i="4"/>
  <c r="G1150" i="4" s="1"/>
  <c r="F1149" i="4"/>
  <c r="F1148" i="4"/>
  <c r="F1147" i="4"/>
  <c r="F1146" i="4"/>
  <c r="F1145" i="4"/>
  <c r="G1145" i="4" s="1"/>
  <c r="F1144" i="4"/>
  <c r="F1143" i="4"/>
  <c r="G1143" i="4" s="1"/>
  <c r="F1142" i="4"/>
  <c r="G1142" i="4" s="1"/>
  <c r="F1141" i="4"/>
  <c r="F1140" i="4"/>
  <c r="F1139" i="4"/>
  <c r="F1138" i="4"/>
  <c r="F1137" i="4"/>
  <c r="G1137" i="4" s="1"/>
  <c r="F1136" i="4"/>
  <c r="F1135" i="4"/>
  <c r="G1135" i="4" s="1"/>
  <c r="F1134" i="4"/>
  <c r="G1134" i="4" s="1"/>
  <c r="F1133" i="4"/>
  <c r="F1132" i="4"/>
  <c r="F1131" i="4"/>
  <c r="F1130" i="4"/>
  <c r="F1129" i="4"/>
  <c r="G1129" i="4" s="1"/>
  <c r="F1128" i="4"/>
  <c r="F1127" i="4"/>
  <c r="F1126" i="4"/>
  <c r="G1126" i="4" s="1"/>
  <c r="F1125" i="4"/>
  <c r="F1124" i="4"/>
  <c r="F1123" i="4"/>
  <c r="F1122" i="4"/>
  <c r="F1121" i="4"/>
  <c r="F1120" i="4"/>
  <c r="F1119" i="4"/>
  <c r="F1118" i="4"/>
  <c r="G1118" i="4" s="1"/>
  <c r="F1117" i="4"/>
  <c r="F1116" i="4"/>
  <c r="F1115" i="4"/>
  <c r="F1114" i="4"/>
  <c r="F1113" i="4"/>
  <c r="G1113" i="4" s="1"/>
  <c r="F1112" i="4"/>
  <c r="F1111" i="4"/>
  <c r="G1111" i="4" s="1"/>
  <c r="F1110" i="4"/>
  <c r="G1110" i="4" s="1"/>
  <c r="F1109" i="4"/>
  <c r="F1108" i="4"/>
  <c r="F1107" i="4"/>
  <c r="F1106" i="4"/>
  <c r="F1105" i="4"/>
  <c r="G1105" i="4" s="1"/>
  <c r="F1104" i="4"/>
  <c r="F1103" i="4"/>
  <c r="G1103" i="4" s="1"/>
  <c r="F1102" i="4"/>
  <c r="G1102" i="4" s="1"/>
  <c r="F1101" i="4"/>
  <c r="F1100" i="4"/>
  <c r="F1099" i="4"/>
  <c r="F1098" i="4"/>
  <c r="F1097" i="4"/>
  <c r="G1097" i="4" s="1"/>
  <c r="F1096" i="4"/>
  <c r="F1095" i="4"/>
  <c r="G1095" i="4" s="1"/>
  <c r="F1094" i="4"/>
  <c r="G1094" i="4" s="1"/>
  <c r="F1093" i="4"/>
  <c r="F1092" i="4"/>
  <c r="F1091" i="4"/>
  <c r="F1090" i="4"/>
  <c r="F1089" i="4"/>
  <c r="G1089" i="4" s="1"/>
  <c r="F1088" i="4"/>
  <c r="F1087" i="4"/>
  <c r="G1087" i="4" s="1"/>
  <c r="F1086" i="4"/>
  <c r="G1086" i="4" s="1"/>
  <c r="F1085" i="4"/>
  <c r="F1084" i="4"/>
  <c r="F1083" i="4"/>
  <c r="F1082" i="4"/>
  <c r="F1081" i="4"/>
  <c r="G1081" i="4" s="1"/>
  <c r="F1080" i="4"/>
  <c r="F1079" i="4"/>
  <c r="G1079" i="4" s="1"/>
  <c r="F1078" i="4"/>
  <c r="G1078" i="4" s="1"/>
  <c r="F1077" i="4"/>
  <c r="F1076" i="4"/>
  <c r="F1075" i="4"/>
  <c r="F1074" i="4"/>
  <c r="F1073" i="4"/>
  <c r="F1072" i="4"/>
  <c r="F1071" i="4"/>
  <c r="G1071" i="4" s="1"/>
  <c r="F1070" i="4"/>
  <c r="G1070" i="4" s="1"/>
  <c r="F1069" i="4"/>
  <c r="F1068" i="4"/>
  <c r="F1067" i="4"/>
  <c r="F1066" i="4"/>
  <c r="F1065" i="4"/>
  <c r="G1065" i="4" s="1"/>
  <c r="F1064" i="4"/>
  <c r="F1063" i="4"/>
  <c r="G1063" i="4" s="1"/>
  <c r="F1062" i="4"/>
  <c r="G1062" i="4" s="1"/>
  <c r="F1061" i="4"/>
  <c r="F1060" i="4"/>
  <c r="F1059" i="4"/>
  <c r="F1058" i="4"/>
  <c r="F1057" i="4"/>
  <c r="G1057" i="4" s="1"/>
  <c r="F1056" i="4"/>
  <c r="F1055" i="4"/>
  <c r="G1055" i="4" s="1"/>
  <c r="F1054" i="4"/>
  <c r="G1054" i="4" s="1"/>
  <c r="F1053" i="4"/>
  <c r="F1052" i="4"/>
  <c r="F1051" i="4"/>
  <c r="F1050" i="4"/>
  <c r="F1049" i="4"/>
  <c r="G1049" i="4" s="1"/>
  <c r="F1048" i="4"/>
  <c r="F1047" i="4"/>
  <c r="G1047" i="4" s="1"/>
  <c r="F1046" i="4"/>
  <c r="G1046" i="4" s="1"/>
  <c r="F1045" i="4"/>
  <c r="F1044" i="4"/>
  <c r="F1043" i="4"/>
  <c r="F1042" i="4"/>
  <c r="F1041" i="4"/>
  <c r="G1041" i="4" s="1"/>
  <c r="F1040" i="4"/>
  <c r="F1039" i="4"/>
  <c r="F1038" i="4"/>
  <c r="G1038" i="4" s="1"/>
  <c r="F1037" i="4"/>
  <c r="F1036" i="4"/>
  <c r="F1035" i="4"/>
  <c r="F1034" i="4"/>
  <c r="F1033" i="4"/>
  <c r="G1033" i="4" s="1"/>
  <c r="F1032" i="4"/>
  <c r="F1031" i="4"/>
  <c r="G1031" i="4" s="1"/>
  <c r="F1030" i="4"/>
  <c r="G1030" i="4" s="1"/>
  <c r="F1029" i="4"/>
  <c r="F1028" i="4"/>
  <c r="F1027" i="4"/>
  <c r="F1026" i="4"/>
  <c r="F1025" i="4"/>
  <c r="G1025" i="4" s="1"/>
  <c r="F1024" i="4"/>
  <c r="F1023" i="4"/>
  <c r="G1023" i="4" s="1"/>
  <c r="F1022" i="4"/>
  <c r="G1022" i="4" s="1"/>
  <c r="F1021" i="4"/>
  <c r="F1020" i="4"/>
  <c r="F1019" i="4"/>
  <c r="F1018" i="4"/>
  <c r="F1017" i="4"/>
  <c r="F1016" i="4"/>
  <c r="F1015" i="4"/>
  <c r="G1015" i="4" s="1"/>
  <c r="F1014" i="4"/>
  <c r="G1014" i="4" s="1"/>
  <c r="F1013" i="4"/>
  <c r="F1012" i="4"/>
  <c r="F1011" i="4"/>
  <c r="F1010" i="4"/>
  <c r="F1009" i="4"/>
  <c r="F1008" i="4"/>
  <c r="F1007" i="4"/>
  <c r="G1007" i="4" s="1"/>
  <c r="F1006" i="4"/>
  <c r="G1006" i="4" s="1"/>
  <c r="F1005" i="4"/>
  <c r="F1004" i="4"/>
  <c r="F1003" i="4"/>
  <c r="F1002" i="4"/>
  <c r="F1001" i="4"/>
  <c r="G1001" i="4" s="1"/>
  <c r="F1000" i="4"/>
  <c r="F999" i="4"/>
  <c r="G999" i="4" s="1"/>
  <c r="F998" i="4"/>
  <c r="G998" i="4" s="1"/>
  <c r="F997" i="4"/>
  <c r="F996" i="4"/>
  <c r="F995" i="4"/>
  <c r="F994" i="4"/>
  <c r="F993" i="4"/>
  <c r="G993" i="4" s="1"/>
  <c r="F992" i="4"/>
  <c r="F991" i="4"/>
  <c r="G991" i="4" s="1"/>
  <c r="F990" i="4"/>
  <c r="G990" i="4" s="1"/>
  <c r="F989" i="4"/>
  <c r="F988" i="4"/>
  <c r="F987" i="4"/>
  <c r="F986" i="4"/>
  <c r="F985" i="4"/>
  <c r="G985" i="4" s="1"/>
  <c r="F984" i="4"/>
  <c r="F983" i="4"/>
  <c r="G983" i="4" s="1"/>
  <c r="F982" i="4"/>
  <c r="G982" i="4" s="1"/>
  <c r="F981" i="4"/>
  <c r="F980" i="4"/>
  <c r="F979" i="4"/>
  <c r="F978" i="4"/>
  <c r="F977" i="4"/>
  <c r="G977" i="4" s="1"/>
  <c r="F976" i="4"/>
  <c r="F975" i="4"/>
  <c r="G975" i="4" s="1"/>
  <c r="F974" i="4"/>
  <c r="G974" i="4" s="1"/>
  <c r="F973" i="4"/>
  <c r="F972" i="4"/>
  <c r="F971" i="4"/>
  <c r="F970" i="4"/>
  <c r="F969" i="4"/>
  <c r="G969" i="4" s="1"/>
  <c r="F968" i="4"/>
  <c r="F967" i="4"/>
  <c r="G967" i="4" s="1"/>
  <c r="F966" i="4"/>
  <c r="G966" i="4" s="1"/>
  <c r="F965" i="4"/>
  <c r="F964" i="4"/>
  <c r="F963" i="4"/>
  <c r="F962" i="4"/>
  <c r="F961" i="4"/>
  <c r="G961" i="4" s="1"/>
  <c r="F960" i="4"/>
  <c r="F959" i="4"/>
  <c r="G959" i="4" s="1"/>
  <c r="F958" i="4"/>
  <c r="G958" i="4" s="1"/>
  <c r="F957" i="4"/>
  <c r="F956" i="4"/>
  <c r="F955" i="4"/>
  <c r="F954" i="4"/>
  <c r="F953" i="4"/>
  <c r="F952" i="4"/>
  <c r="F951" i="4"/>
  <c r="G951" i="4" s="1"/>
  <c r="F950" i="4"/>
  <c r="G950" i="4" s="1"/>
  <c r="F949" i="4"/>
  <c r="F948" i="4"/>
  <c r="F947" i="4"/>
  <c r="F946" i="4"/>
  <c r="F945" i="4"/>
  <c r="G945" i="4" s="1"/>
  <c r="F944" i="4"/>
  <c r="F943" i="4"/>
  <c r="G943" i="4" s="1"/>
  <c r="F942" i="4"/>
  <c r="G942" i="4" s="1"/>
  <c r="F941" i="4"/>
  <c r="F940" i="4"/>
  <c r="F939" i="4"/>
  <c r="F938" i="4"/>
  <c r="F937" i="4"/>
  <c r="G937" i="4" s="1"/>
  <c r="F936" i="4"/>
  <c r="F935" i="4"/>
  <c r="G935" i="4" s="1"/>
  <c r="F934" i="4"/>
  <c r="G934" i="4" s="1"/>
  <c r="F933" i="4"/>
  <c r="F932" i="4"/>
  <c r="F931" i="4"/>
  <c r="F930" i="4"/>
  <c r="F929" i="4"/>
  <c r="F928" i="4"/>
  <c r="F927" i="4"/>
  <c r="G927" i="4" s="1"/>
  <c r="F926" i="4"/>
  <c r="G926" i="4" s="1"/>
  <c r="F925" i="4"/>
  <c r="F924" i="4"/>
  <c r="F923" i="4"/>
  <c r="F922" i="4"/>
  <c r="F921" i="4"/>
  <c r="G921" i="4" s="1"/>
  <c r="F920" i="4"/>
  <c r="F919" i="4"/>
  <c r="G919" i="4" s="1"/>
  <c r="F918" i="4"/>
  <c r="G918" i="4" s="1"/>
  <c r="F917" i="4"/>
  <c r="F916" i="4"/>
  <c r="F915" i="4"/>
  <c r="F914" i="4"/>
  <c r="F913" i="4"/>
  <c r="G913" i="4" s="1"/>
  <c r="F912" i="4"/>
  <c r="F911" i="4"/>
  <c r="G911" i="4" s="1"/>
  <c r="F910" i="4"/>
  <c r="G910" i="4" s="1"/>
  <c r="F909" i="4"/>
  <c r="F908" i="4"/>
  <c r="F907" i="4"/>
  <c r="F906" i="4"/>
  <c r="F905" i="4"/>
  <c r="G905" i="4" s="1"/>
  <c r="F904" i="4"/>
  <c r="F903" i="4"/>
  <c r="G903" i="4" s="1"/>
  <c r="F902" i="4"/>
  <c r="G902" i="4" s="1"/>
  <c r="F901" i="4"/>
  <c r="F900" i="4"/>
  <c r="F899" i="4"/>
  <c r="F898" i="4"/>
  <c r="F897" i="4"/>
  <c r="G897" i="4" s="1"/>
  <c r="F896" i="4"/>
  <c r="F895" i="4"/>
  <c r="G895" i="4" s="1"/>
  <c r="F894" i="4"/>
  <c r="F893" i="4"/>
  <c r="F892" i="4"/>
  <c r="F891" i="4"/>
  <c r="F890" i="4"/>
  <c r="F889" i="4"/>
  <c r="G889" i="4" s="1"/>
  <c r="F888" i="4"/>
  <c r="F887" i="4"/>
  <c r="G887" i="4" s="1"/>
  <c r="F886" i="4"/>
  <c r="G886" i="4" s="1"/>
  <c r="F885" i="4"/>
  <c r="F884" i="4"/>
  <c r="F883" i="4"/>
  <c r="F882" i="4"/>
  <c r="F881" i="4"/>
  <c r="G881" i="4" s="1"/>
  <c r="F880" i="4"/>
  <c r="F879" i="4"/>
  <c r="G879" i="4" s="1"/>
  <c r="F878" i="4"/>
  <c r="G878" i="4" s="1"/>
  <c r="F877" i="4"/>
  <c r="F876" i="4"/>
  <c r="F875" i="4"/>
  <c r="F874" i="4"/>
  <c r="F873" i="4"/>
  <c r="G873" i="4" s="1"/>
  <c r="F872" i="4"/>
  <c r="F871" i="4"/>
  <c r="G871" i="4" s="1"/>
  <c r="F870" i="4"/>
  <c r="G870" i="4" s="1"/>
  <c r="F869" i="4"/>
  <c r="F868" i="4"/>
  <c r="F867" i="4"/>
  <c r="F866" i="4"/>
  <c r="F865" i="4"/>
  <c r="G865" i="4" s="1"/>
  <c r="F864" i="4"/>
  <c r="F863" i="4"/>
  <c r="G863" i="4" s="1"/>
  <c r="F862" i="4"/>
  <c r="F861" i="4"/>
  <c r="F860" i="4"/>
  <c r="F859" i="4"/>
  <c r="F858" i="4"/>
  <c r="F857" i="4"/>
  <c r="G857" i="4" s="1"/>
  <c r="F856" i="4"/>
  <c r="F855" i="4"/>
  <c r="G855" i="4" s="1"/>
  <c r="F854" i="4"/>
  <c r="G854" i="4" s="1"/>
  <c r="F853" i="4"/>
  <c r="F852" i="4"/>
  <c r="F851" i="4"/>
  <c r="F850" i="4"/>
  <c r="F849" i="4"/>
  <c r="G849" i="4" s="1"/>
  <c r="F848" i="4"/>
  <c r="F847" i="4"/>
  <c r="G847" i="4" s="1"/>
  <c r="F846" i="4"/>
  <c r="G846" i="4" s="1"/>
  <c r="F845" i="4"/>
  <c r="F844" i="4"/>
  <c r="F843" i="4"/>
  <c r="F842" i="4"/>
  <c r="F841" i="4"/>
  <c r="G841" i="4" s="1"/>
  <c r="F840" i="4"/>
  <c r="F839" i="4"/>
  <c r="G839" i="4" s="1"/>
  <c r="F838" i="4"/>
  <c r="G838" i="4" s="1"/>
  <c r="F837" i="4"/>
  <c r="F836" i="4"/>
  <c r="F835" i="4"/>
  <c r="F834" i="4"/>
  <c r="F833" i="4"/>
  <c r="G833" i="4" s="1"/>
  <c r="F832" i="4"/>
  <c r="F831" i="4"/>
  <c r="G831" i="4" s="1"/>
  <c r="F830" i="4"/>
  <c r="F829" i="4"/>
  <c r="F828" i="4"/>
  <c r="F827" i="4"/>
  <c r="F826" i="4"/>
  <c r="F825" i="4"/>
  <c r="G825" i="4" s="1"/>
  <c r="F824" i="4"/>
  <c r="F823" i="4"/>
  <c r="G823" i="4" s="1"/>
  <c r="F822" i="4"/>
  <c r="G822" i="4" s="1"/>
  <c r="F821" i="4"/>
  <c r="F820" i="4"/>
  <c r="F819" i="4"/>
  <c r="F818" i="4"/>
  <c r="F817" i="4"/>
  <c r="G817" i="4" s="1"/>
  <c r="F816" i="4"/>
  <c r="F815" i="4"/>
  <c r="G815" i="4" s="1"/>
  <c r="F814" i="4"/>
  <c r="G814" i="4" s="1"/>
  <c r="F813" i="4"/>
  <c r="F812" i="4"/>
  <c r="F811" i="4"/>
  <c r="F810" i="4"/>
  <c r="F809" i="4"/>
  <c r="G809" i="4" s="1"/>
  <c r="F808" i="4"/>
  <c r="F807" i="4"/>
  <c r="G807" i="4" s="1"/>
  <c r="F806" i="4"/>
  <c r="G806" i="4" s="1"/>
  <c r="F805" i="4"/>
  <c r="F804" i="4"/>
  <c r="F803" i="4"/>
  <c r="F802" i="4"/>
  <c r="F801" i="4"/>
  <c r="G801" i="4" s="1"/>
  <c r="F800" i="4"/>
  <c r="F799" i="4"/>
  <c r="G799" i="4" s="1"/>
  <c r="F798" i="4"/>
  <c r="F797" i="4"/>
  <c r="F796" i="4"/>
  <c r="F795" i="4"/>
  <c r="F794" i="4"/>
  <c r="F793" i="4"/>
  <c r="G793" i="4" s="1"/>
  <c r="F792" i="4"/>
  <c r="F791" i="4"/>
  <c r="G791" i="4" s="1"/>
  <c r="F790" i="4"/>
  <c r="G790" i="4" s="1"/>
  <c r="F789" i="4"/>
  <c r="F788" i="4"/>
  <c r="F787" i="4"/>
  <c r="F786" i="4"/>
  <c r="F785" i="4"/>
  <c r="G785" i="4" s="1"/>
  <c r="F784" i="4"/>
  <c r="F783" i="4"/>
  <c r="G783" i="4" s="1"/>
  <c r="F782" i="4"/>
  <c r="G782" i="4" s="1"/>
  <c r="F781" i="4"/>
  <c r="F780" i="4"/>
  <c r="F779" i="4"/>
  <c r="F778" i="4"/>
  <c r="F777" i="4"/>
  <c r="G777" i="4" s="1"/>
  <c r="F776" i="4"/>
  <c r="F775" i="4"/>
  <c r="G775" i="4" s="1"/>
  <c r="F774" i="4"/>
  <c r="G774" i="4" s="1"/>
  <c r="F773" i="4"/>
  <c r="F772" i="4"/>
  <c r="F771" i="4"/>
  <c r="F770" i="4"/>
  <c r="F769" i="4"/>
  <c r="G769" i="4" s="1"/>
  <c r="F768" i="4"/>
  <c r="F767" i="4"/>
  <c r="G767" i="4" s="1"/>
  <c r="F766" i="4"/>
  <c r="F765" i="4"/>
  <c r="F764" i="4"/>
  <c r="F763" i="4"/>
  <c r="F762" i="4"/>
  <c r="F761" i="4"/>
  <c r="G761" i="4" s="1"/>
  <c r="F760" i="4"/>
  <c r="F759" i="4"/>
  <c r="G759" i="4" s="1"/>
  <c r="F758" i="4"/>
  <c r="G758" i="4" s="1"/>
  <c r="F757" i="4"/>
  <c r="F756" i="4"/>
  <c r="F755" i="4"/>
  <c r="F754" i="4"/>
  <c r="F753" i="4"/>
  <c r="G753" i="4" s="1"/>
  <c r="F752" i="4"/>
  <c r="F751" i="4"/>
  <c r="G751" i="4" s="1"/>
  <c r="F750" i="4"/>
  <c r="G750" i="4" s="1"/>
  <c r="F749" i="4"/>
  <c r="F748" i="4"/>
  <c r="F747" i="4"/>
  <c r="F746" i="4"/>
  <c r="F745" i="4"/>
  <c r="G745" i="4" s="1"/>
  <c r="F744" i="4"/>
  <c r="F743" i="4"/>
  <c r="G743" i="4" s="1"/>
  <c r="F742" i="4"/>
  <c r="G742" i="4" s="1"/>
  <c r="F741" i="4"/>
  <c r="F740" i="4"/>
  <c r="F739" i="4"/>
  <c r="F738" i="4"/>
  <c r="F737" i="4"/>
  <c r="G737" i="4" s="1"/>
  <c r="F736" i="4"/>
  <c r="F735" i="4"/>
  <c r="G735" i="4" s="1"/>
  <c r="F734" i="4"/>
  <c r="F733" i="4"/>
  <c r="F732" i="4"/>
  <c r="F731" i="4"/>
  <c r="F730" i="4"/>
  <c r="F729" i="4"/>
  <c r="G729" i="4" s="1"/>
  <c r="F728" i="4"/>
  <c r="F727" i="4"/>
  <c r="G727" i="4" s="1"/>
  <c r="F726" i="4"/>
  <c r="G726" i="4" s="1"/>
  <c r="F725" i="4"/>
  <c r="F724" i="4"/>
  <c r="F723" i="4"/>
  <c r="F722" i="4"/>
  <c r="F721" i="4"/>
  <c r="G721" i="4" s="1"/>
  <c r="F720" i="4"/>
  <c r="F719" i="4"/>
  <c r="G719" i="4" s="1"/>
  <c r="F718" i="4"/>
  <c r="G718" i="4" s="1"/>
  <c r="F717" i="4"/>
  <c r="F716" i="4"/>
  <c r="F715" i="4"/>
  <c r="F714" i="4"/>
  <c r="F713" i="4"/>
  <c r="G713" i="4" s="1"/>
  <c r="F712" i="4"/>
  <c r="F711" i="4"/>
  <c r="G711" i="4" s="1"/>
  <c r="F710" i="4"/>
  <c r="G710" i="4" s="1"/>
  <c r="F709" i="4"/>
  <c r="F708" i="4"/>
  <c r="F707" i="4"/>
  <c r="F706" i="4"/>
  <c r="F705" i="4"/>
  <c r="G705" i="4" s="1"/>
  <c r="F704" i="4"/>
  <c r="F703" i="4"/>
  <c r="G703" i="4" s="1"/>
  <c r="F702" i="4"/>
  <c r="F701" i="4"/>
  <c r="F700" i="4"/>
  <c r="F699" i="4"/>
  <c r="F698" i="4"/>
  <c r="F697" i="4"/>
  <c r="G697" i="4" s="1"/>
  <c r="F696" i="4"/>
  <c r="F695" i="4"/>
  <c r="G695" i="4" s="1"/>
  <c r="F694" i="4"/>
  <c r="G694" i="4" s="1"/>
  <c r="F693" i="4"/>
  <c r="F692" i="4"/>
  <c r="F691" i="4"/>
  <c r="F690" i="4"/>
  <c r="F689" i="4"/>
  <c r="G689" i="4" s="1"/>
  <c r="F688" i="4"/>
  <c r="F687" i="4"/>
  <c r="G687" i="4" s="1"/>
  <c r="F686" i="4"/>
  <c r="G686" i="4" s="1"/>
  <c r="F685" i="4"/>
  <c r="F684" i="4"/>
  <c r="F683" i="4"/>
  <c r="F682" i="4"/>
  <c r="F681" i="4"/>
  <c r="G681" i="4" s="1"/>
  <c r="F680" i="4"/>
  <c r="F679" i="4"/>
  <c r="G679" i="4" s="1"/>
  <c r="F678" i="4"/>
  <c r="G678" i="4" s="1"/>
  <c r="F677" i="4"/>
  <c r="F676" i="4"/>
  <c r="F675" i="4"/>
  <c r="F674" i="4"/>
  <c r="F673" i="4"/>
  <c r="G673" i="4" s="1"/>
  <c r="F672" i="4"/>
  <c r="F671" i="4"/>
  <c r="G671" i="4" s="1"/>
  <c r="F670" i="4"/>
  <c r="F669" i="4"/>
  <c r="F668" i="4"/>
  <c r="F667" i="4"/>
  <c r="F666" i="4"/>
  <c r="F665" i="4"/>
  <c r="G665" i="4" s="1"/>
  <c r="F664" i="4"/>
  <c r="F663" i="4"/>
  <c r="G663" i="4" s="1"/>
  <c r="F662" i="4"/>
  <c r="G662" i="4" s="1"/>
  <c r="F661" i="4"/>
  <c r="F660" i="4"/>
  <c r="F659" i="4"/>
  <c r="F658" i="4"/>
  <c r="F657" i="4"/>
  <c r="G657" i="4" s="1"/>
  <c r="F656" i="4"/>
  <c r="F655" i="4"/>
  <c r="G655" i="4" s="1"/>
  <c r="F654" i="4"/>
  <c r="G654" i="4" s="1"/>
  <c r="F653" i="4"/>
  <c r="F652" i="4"/>
  <c r="F651" i="4"/>
  <c r="F650" i="4"/>
  <c r="F649" i="4"/>
  <c r="G649" i="4" s="1"/>
  <c r="F648" i="4"/>
  <c r="F647" i="4"/>
  <c r="G647" i="4" s="1"/>
  <c r="F646" i="4"/>
  <c r="G646" i="4" s="1"/>
  <c r="F645" i="4"/>
  <c r="F644" i="4"/>
  <c r="F643" i="4"/>
  <c r="F642" i="4"/>
  <c r="F641" i="4"/>
  <c r="G641" i="4" s="1"/>
  <c r="F640" i="4"/>
  <c r="F639" i="4"/>
  <c r="G639" i="4" s="1"/>
  <c r="F638" i="4"/>
  <c r="F637" i="4"/>
  <c r="F636" i="4"/>
  <c r="F635" i="4"/>
  <c r="F634" i="4"/>
  <c r="F633" i="4"/>
  <c r="G633" i="4" s="1"/>
  <c r="F632" i="4"/>
  <c r="F631" i="4"/>
  <c r="G631" i="4" s="1"/>
  <c r="F630" i="4"/>
  <c r="G630" i="4" s="1"/>
  <c r="F629" i="4"/>
  <c r="F628" i="4"/>
  <c r="F627" i="4"/>
  <c r="F626" i="4"/>
  <c r="F625" i="4"/>
  <c r="G625" i="4" s="1"/>
  <c r="F624" i="4"/>
  <c r="F623" i="4"/>
  <c r="G623" i="4" s="1"/>
  <c r="F622" i="4"/>
  <c r="G622" i="4" s="1"/>
  <c r="F621" i="4"/>
  <c r="F620" i="4"/>
  <c r="F619" i="4"/>
  <c r="F618" i="4"/>
  <c r="F617" i="4"/>
  <c r="G617" i="4" s="1"/>
  <c r="F616" i="4"/>
  <c r="F615" i="4"/>
  <c r="G615" i="4" s="1"/>
  <c r="F614" i="4"/>
  <c r="G614" i="4" s="1"/>
  <c r="F613" i="4"/>
  <c r="F612" i="4"/>
  <c r="F611" i="4"/>
  <c r="F610" i="4"/>
  <c r="F609" i="4"/>
  <c r="G609" i="4" s="1"/>
  <c r="F608" i="4"/>
  <c r="F607" i="4"/>
  <c r="G607" i="4" s="1"/>
  <c r="F606" i="4"/>
  <c r="F605" i="4"/>
  <c r="F604" i="4"/>
  <c r="F603" i="4"/>
  <c r="F602" i="4"/>
  <c r="F601" i="4"/>
  <c r="G601" i="4" s="1"/>
  <c r="F600" i="4"/>
  <c r="F599" i="4"/>
  <c r="G599" i="4" s="1"/>
  <c r="F598" i="4"/>
  <c r="G598" i="4" s="1"/>
  <c r="F597" i="4"/>
  <c r="F596" i="4"/>
  <c r="F595" i="4"/>
  <c r="F594" i="4"/>
  <c r="F593" i="4"/>
  <c r="G593" i="4" s="1"/>
  <c r="F592" i="4"/>
  <c r="F591" i="4"/>
  <c r="G591" i="4" s="1"/>
  <c r="F590" i="4"/>
  <c r="G590" i="4" s="1"/>
  <c r="F589" i="4"/>
  <c r="F588" i="4"/>
  <c r="F587" i="4"/>
  <c r="F586" i="4"/>
  <c r="F585" i="4"/>
  <c r="G585" i="4" s="1"/>
  <c r="F584" i="4"/>
  <c r="F583" i="4"/>
  <c r="G583" i="4" s="1"/>
  <c r="F582" i="4"/>
  <c r="G582" i="4" s="1"/>
  <c r="F581" i="4"/>
  <c r="F580" i="4"/>
  <c r="F579" i="4"/>
  <c r="F578" i="4"/>
  <c r="F577" i="4"/>
  <c r="G577" i="4" s="1"/>
  <c r="F576" i="4"/>
  <c r="F575" i="4"/>
  <c r="G575" i="4" s="1"/>
  <c r="F574" i="4"/>
  <c r="F573" i="4"/>
  <c r="F572" i="4"/>
  <c r="F571" i="4"/>
  <c r="F570" i="4"/>
  <c r="F569" i="4"/>
  <c r="G569" i="4" s="1"/>
  <c r="F568" i="4"/>
  <c r="F567" i="4"/>
  <c r="G567" i="4" s="1"/>
  <c r="F566" i="4"/>
  <c r="G566" i="4" s="1"/>
  <c r="F565" i="4"/>
  <c r="F564" i="4"/>
  <c r="F563" i="4"/>
  <c r="F562" i="4"/>
  <c r="F561" i="4"/>
  <c r="G561" i="4" s="1"/>
  <c r="F560" i="4"/>
  <c r="F559" i="4"/>
  <c r="G559" i="4" s="1"/>
  <c r="F558" i="4"/>
  <c r="G558" i="4" s="1"/>
  <c r="F557" i="4"/>
  <c r="F556" i="4"/>
  <c r="F555" i="4"/>
  <c r="F554" i="4"/>
  <c r="F553" i="4"/>
  <c r="G553" i="4" s="1"/>
  <c r="F552" i="4"/>
  <c r="F551" i="4"/>
  <c r="G551" i="4" s="1"/>
  <c r="F550" i="4"/>
  <c r="G550" i="4" s="1"/>
  <c r="F549" i="4"/>
  <c r="F548" i="4"/>
  <c r="F547" i="4"/>
  <c r="F546" i="4"/>
  <c r="F545" i="4"/>
  <c r="G545" i="4" s="1"/>
  <c r="F544" i="4"/>
  <c r="F543" i="4"/>
  <c r="G543" i="4" s="1"/>
  <c r="F542" i="4"/>
  <c r="F541" i="4"/>
  <c r="F540" i="4"/>
  <c r="F539" i="4"/>
  <c r="F538" i="4"/>
  <c r="F537" i="4"/>
  <c r="G537" i="4" s="1"/>
  <c r="F536" i="4"/>
  <c r="F535" i="4"/>
  <c r="G535" i="4" s="1"/>
  <c r="F534" i="4"/>
  <c r="G534" i="4" s="1"/>
  <c r="F533" i="4"/>
  <c r="F532" i="4"/>
  <c r="F531" i="4"/>
  <c r="F530" i="4"/>
  <c r="F529" i="4"/>
  <c r="G529" i="4" s="1"/>
  <c r="F528" i="4"/>
  <c r="F527" i="4"/>
  <c r="G527" i="4" s="1"/>
  <c r="F526" i="4"/>
  <c r="G526" i="4" s="1"/>
  <c r="F525" i="4"/>
  <c r="F524" i="4"/>
  <c r="F523" i="4"/>
  <c r="F522" i="4"/>
  <c r="F521" i="4"/>
  <c r="G521" i="4" s="1"/>
  <c r="F520" i="4"/>
  <c r="F519" i="4"/>
  <c r="G519" i="4" s="1"/>
  <c r="F518" i="4"/>
  <c r="G518" i="4" s="1"/>
  <c r="F517" i="4"/>
  <c r="F516" i="4"/>
  <c r="F515" i="4"/>
  <c r="F514" i="4"/>
  <c r="F513" i="4"/>
  <c r="G513" i="4" s="1"/>
  <c r="F512" i="4"/>
  <c r="F511" i="4"/>
  <c r="G511" i="4" s="1"/>
  <c r="F510" i="4"/>
  <c r="F509" i="4"/>
  <c r="F508" i="4"/>
  <c r="F507" i="4"/>
  <c r="F506" i="4"/>
  <c r="F505" i="4"/>
  <c r="G505" i="4" s="1"/>
  <c r="F504" i="4"/>
  <c r="F503" i="4"/>
  <c r="G503" i="4" s="1"/>
  <c r="F502" i="4"/>
  <c r="G502" i="4" s="1"/>
  <c r="F501" i="4"/>
  <c r="F500" i="4"/>
  <c r="F499" i="4"/>
  <c r="F498" i="4"/>
  <c r="F497" i="4"/>
  <c r="G497" i="4" s="1"/>
  <c r="F496" i="4"/>
  <c r="F495" i="4"/>
  <c r="G495" i="4" s="1"/>
  <c r="F494" i="4"/>
  <c r="G494" i="4" s="1"/>
  <c r="F493" i="4"/>
  <c r="F492" i="4"/>
  <c r="F491" i="4"/>
  <c r="F490" i="4"/>
  <c r="F489" i="4"/>
  <c r="G489" i="4" s="1"/>
  <c r="F488" i="4"/>
  <c r="F487" i="4"/>
  <c r="G487" i="4" s="1"/>
  <c r="F486" i="4"/>
  <c r="G486" i="4" s="1"/>
  <c r="F485" i="4"/>
  <c r="F484" i="4"/>
  <c r="F483" i="4"/>
  <c r="F482" i="4"/>
  <c r="F481" i="4"/>
  <c r="G481" i="4" s="1"/>
  <c r="F480" i="4"/>
  <c r="F479" i="4"/>
  <c r="G479" i="4" s="1"/>
  <c r="F478" i="4"/>
  <c r="F477" i="4"/>
  <c r="F476" i="4"/>
  <c r="F475" i="4"/>
  <c r="F474" i="4"/>
  <c r="F473" i="4"/>
  <c r="G473" i="4" s="1"/>
  <c r="F472" i="4"/>
  <c r="F471" i="4"/>
  <c r="G471" i="4" s="1"/>
  <c r="F470" i="4"/>
  <c r="G470" i="4" s="1"/>
  <c r="F469" i="4"/>
  <c r="F468" i="4"/>
  <c r="F467" i="4"/>
  <c r="F466" i="4"/>
  <c r="F465" i="4"/>
  <c r="G465" i="4" s="1"/>
  <c r="F464" i="4"/>
  <c r="F463" i="4"/>
  <c r="G463" i="4" s="1"/>
  <c r="F462" i="4"/>
  <c r="G462" i="4" s="1"/>
  <c r="F461" i="4"/>
  <c r="F460" i="4"/>
  <c r="F459" i="4"/>
  <c r="F458" i="4"/>
  <c r="F457" i="4"/>
  <c r="G457" i="4" s="1"/>
  <c r="F456" i="4"/>
  <c r="F455" i="4"/>
  <c r="G455" i="4" s="1"/>
  <c r="F454" i="4"/>
  <c r="G454" i="4" s="1"/>
  <c r="F453" i="4"/>
  <c r="F452" i="4"/>
  <c r="F451" i="4"/>
  <c r="F450" i="4"/>
  <c r="F449" i="4"/>
  <c r="G449" i="4" s="1"/>
  <c r="F448" i="4"/>
  <c r="F447" i="4"/>
  <c r="G447" i="4" s="1"/>
  <c r="F446" i="4"/>
  <c r="F445" i="4"/>
  <c r="F444" i="4"/>
  <c r="F443" i="4"/>
  <c r="F442" i="4"/>
  <c r="F441" i="4"/>
  <c r="G441" i="4" s="1"/>
  <c r="F440" i="4"/>
  <c r="F439" i="4"/>
  <c r="G439" i="4" s="1"/>
  <c r="F438" i="4"/>
  <c r="G438" i="4" s="1"/>
  <c r="F437" i="4"/>
  <c r="F436" i="4"/>
  <c r="F435" i="4"/>
  <c r="F434" i="4"/>
  <c r="F433" i="4"/>
  <c r="G433" i="4" s="1"/>
  <c r="F432" i="4"/>
  <c r="F431" i="4"/>
  <c r="G431" i="4" s="1"/>
  <c r="F430" i="4"/>
  <c r="G430" i="4" s="1"/>
  <c r="F429" i="4"/>
  <c r="F428" i="4"/>
  <c r="F427" i="4"/>
  <c r="F426" i="4"/>
  <c r="F425" i="4"/>
  <c r="G425" i="4" s="1"/>
  <c r="F424" i="4"/>
  <c r="F423" i="4"/>
  <c r="G423" i="4" s="1"/>
  <c r="F422" i="4"/>
  <c r="G422" i="4" s="1"/>
  <c r="F421" i="4"/>
  <c r="F420" i="4"/>
  <c r="F419" i="4"/>
  <c r="F418" i="4"/>
  <c r="F417" i="4"/>
  <c r="G417" i="4" s="1"/>
  <c r="F416" i="4"/>
  <c r="F415" i="4"/>
  <c r="G415" i="4" s="1"/>
  <c r="F414" i="4"/>
  <c r="F413" i="4"/>
  <c r="F412" i="4"/>
  <c r="F411" i="4"/>
  <c r="F410" i="4"/>
  <c r="F409" i="4"/>
  <c r="G409" i="4" s="1"/>
  <c r="F408" i="4"/>
  <c r="F407" i="4"/>
  <c r="G407" i="4" s="1"/>
  <c r="F406" i="4"/>
  <c r="G406" i="4" s="1"/>
  <c r="F405" i="4"/>
  <c r="F404" i="4"/>
  <c r="F403" i="4"/>
  <c r="F402" i="4"/>
  <c r="F401" i="4"/>
  <c r="G401" i="4" s="1"/>
  <c r="F400" i="4"/>
  <c r="F399" i="4"/>
  <c r="G399" i="4" s="1"/>
  <c r="F398" i="4"/>
  <c r="G398" i="4" s="1"/>
  <c r="F397" i="4"/>
  <c r="F396" i="4"/>
  <c r="F395" i="4"/>
  <c r="F394" i="4"/>
  <c r="F393" i="4"/>
  <c r="G393" i="4" s="1"/>
  <c r="F392" i="4"/>
  <c r="F391" i="4"/>
  <c r="G391" i="4" s="1"/>
  <c r="F390" i="4"/>
  <c r="G390" i="4" s="1"/>
  <c r="F389" i="4"/>
  <c r="F388" i="4"/>
  <c r="F387" i="4"/>
  <c r="F386" i="4"/>
  <c r="F385" i="4"/>
  <c r="G385" i="4" s="1"/>
  <c r="F384" i="4"/>
  <c r="F383" i="4"/>
  <c r="G383" i="4" s="1"/>
  <c r="F382" i="4"/>
  <c r="G382" i="4" s="1"/>
  <c r="F381" i="4"/>
  <c r="F380" i="4"/>
  <c r="F379" i="4"/>
  <c r="F378" i="4"/>
  <c r="F377" i="4"/>
  <c r="G377" i="4" s="1"/>
  <c r="F376" i="4"/>
  <c r="F375" i="4"/>
  <c r="F374" i="4"/>
  <c r="G374" i="4" s="1"/>
  <c r="F373" i="4"/>
  <c r="F372" i="4"/>
  <c r="F371" i="4"/>
  <c r="F370" i="4"/>
  <c r="F369" i="4"/>
  <c r="G369" i="4" s="1"/>
  <c r="F368" i="4"/>
  <c r="F367" i="4"/>
  <c r="F366" i="4"/>
  <c r="F365" i="4"/>
  <c r="F364" i="4"/>
  <c r="F363" i="4"/>
  <c r="F362" i="4"/>
  <c r="F361" i="4"/>
  <c r="G361" i="4" s="1"/>
  <c r="F360" i="4"/>
  <c r="F359" i="4"/>
  <c r="G359" i="4" s="1"/>
  <c r="F358" i="4"/>
  <c r="G358" i="4" s="1"/>
  <c r="F357" i="4"/>
  <c r="F356" i="4"/>
  <c r="F355" i="4"/>
  <c r="F354" i="4"/>
  <c r="F353" i="4"/>
  <c r="G353" i="4" s="1"/>
  <c r="F352" i="4"/>
  <c r="F351" i="4"/>
  <c r="G351" i="4" s="1"/>
  <c r="F350" i="4"/>
  <c r="G350" i="4" s="1"/>
  <c r="F349" i="4"/>
  <c r="F348" i="4"/>
  <c r="F347" i="4"/>
  <c r="F346" i="4"/>
  <c r="F345" i="4"/>
  <c r="G345" i="4" s="1"/>
  <c r="F344" i="4"/>
  <c r="F343" i="4"/>
  <c r="G343" i="4" s="1"/>
  <c r="F342" i="4"/>
  <c r="G342" i="4" s="1"/>
  <c r="F341" i="4"/>
  <c r="F340" i="4"/>
  <c r="F339" i="4"/>
  <c r="F338" i="4"/>
  <c r="F337" i="4"/>
  <c r="G337" i="4" s="1"/>
  <c r="F336" i="4"/>
  <c r="F335" i="4"/>
  <c r="G335" i="4" s="1"/>
  <c r="F334" i="4"/>
  <c r="G334" i="4" s="1"/>
  <c r="F333" i="4"/>
  <c r="F332" i="4"/>
  <c r="F331" i="4"/>
  <c r="F330" i="4"/>
  <c r="F329" i="4"/>
  <c r="G329" i="4" s="1"/>
  <c r="F328" i="4"/>
  <c r="F327" i="4"/>
  <c r="G327" i="4" s="1"/>
  <c r="F326" i="4"/>
  <c r="G326" i="4" s="1"/>
  <c r="F325" i="4"/>
  <c r="F324" i="4"/>
  <c r="F323" i="4"/>
  <c r="F322" i="4"/>
  <c r="F321" i="4"/>
  <c r="G321" i="4" s="1"/>
  <c r="F320" i="4"/>
  <c r="F319" i="4"/>
  <c r="G319" i="4" s="1"/>
  <c r="F318" i="4"/>
  <c r="G318" i="4" s="1"/>
  <c r="F317" i="4"/>
  <c r="F316" i="4"/>
  <c r="F315" i="4"/>
  <c r="F314" i="4"/>
  <c r="F313" i="4"/>
  <c r="G313" i="4" s="1"/>
  <c r="F312" i="4"/>
  <c r="F311" i="4"/>
  <c r="F310" i="4"/>
  <c r="G310" i="4" s="1"/>
  <c r="F309" i="4"/>
  <c r="F308" i="4"/>
  <c r="F307" i="4"/>
  <c r="F306" i="4"/>
  <c r="F305" i="4"/>
  <c r="G305" i="4" s="1"/>
  <c r="F304" i="4"/>
  <c r="F303" i="4"/>
  <c r="F302" i="4"/>
  <c r="F301" i="4"/>
  <c r="F300" i="4"/>
  <c r="F299" i="4"/>
  <c r="F298" i="4"/>
  <c r="F297" i="4"/>
  <c r="G297" i="4" s="1"/>
  <c r="F296" i="4"/>
  <c r="F295" i="4"/>
  <c r="G295" i="4" s="1"/>
  <c r="F294" i="4"/>
  <c r="G294" i="4" s="1"/>
  <c r="F293" i="4"/>
  <c r="F292" i="4"/>
  <c r="F291" i="4"/>
  <c r="F290" i="4"/>
  <c r="F289" i="4"/>
  <c r="G289" i="4" s="1"/>
  <c r="F288" i="4"/>
  <c r="F287" i="4"/>
  <c r="G287" i="4" s="1"/>
  <c r="F286" i="4"/>
  <c r="G286" i="4" s="1"/>
  <c r="F285" i="4"/>
  <c r="F284" i="4"/>
  <c r="F283" i="4"/>
  <c r="F282" i="4"/>
  <c r="F281" i="4"/>
  <c r="G281" i="4" s="1"/>
  <c r="F280" i="4"/>
  <c r="F279" i="4"/>
  <c r="G279" i="4" s="1"/>
  <c r="F278" i="4"/>
  <c r="G278" i="4" s="1"/>
  <c r="F277" i="4"/>
  <c r="F276" i="4"/>
  <c r="F275" i="4"/>
  <c r="F274" i="4"/>
  <c r="F273" i="4"/>
  <c r="G273" i="4" s="1"/>
  <c r="F272" i="4"/>
  <c r="F271" i="4"/>
  <c r="G271" i="4" s="1"/>
  <c r="F270" i="4"/>
  <c r="G270" i="4" s="1"/>
  <c r="F269" i="4"/>
  <c r="F268" i="4"/>
  <c r="F267" i="4"/>
  <c r="F266" i="4"/>
  <c r="F265" i="4"/>
  <c r="G265" i="4" s="1"/>
  <c r="F264" i="4"/>
  <c r="F263" i="4"/>
  <c r="G263" i="4" s="1"/>
  <c r="F262" i="4"/>
  <c r="G262" i="4" s="1"/>
  <c r="F261" i="4"/>
  <c r="F260" i="4"/>
  <c r="F259" i="4"/>
  <c r="F258" i="4"/>
  <c r="F257" i="4"/>
  <c r="G257" i="4" s="1"/>
  <c r="F256" i="4"/>
  <c r="F255" i="4"/>
  <c r="G255" i="4" s="1"/>
  <c r="F254" i="4"/>
  <c r="G254" i="4" s="1"/>
  <c r="F253" i="4"/>
  <c r="F252" i="4"/>
  <c r="F251" i="4"/>
  <c r="F250" i="4"/>
  <c r="F249" i="4"/>
  <c r="G249" i="4" s="1"/>
  <c r="F248" i="4"/>
  <c r="F247" i="4"/>
  <c r="F246" i="4"/>
  <c r="G246" i="4" s="1"/>
  <c r="F245" i="4"/>
  <c r="F244" i="4"/>
  <c r="F243" i="4"/>
  <c r="F242" i="4"/>
  <c r="F241" i="4"/>
  <c r="G241" i="4" s="1"/>
  <c r="F240" i="4"/>
  <c r="F239" i="4"/>
  <c r="F238" i="4"/>
  <c r="F237" i="4"/>
  <c r="F236" i="4"/>
  <c r="F235" i="4"/>
  <c r="F234" i="4"/>
  <c r="F233" i="4"/>
  <c r="G233" i="4" s="1"/>
  <c r="F232" i="4"/>
  <c r="F231" i="4"/>
  <c r="G231" i="4" s="1"/>
  <c r="F230" i="4"/>
  <c r="G230" i="4" s="1"/>
  <c r="F229" i="4"/>
  <c r="F228" i="4"/>
  <c r="F227" i="4"/>
  <c r="F226" i="4"/>
  <c r="F225" i="4"/>
  <c r="G225" i="4" s="1"/>
  <c r="F224" i="4"/>
  <c r="F223" i="4"/>
  <c r="G223" i="4" s="1"/>
  <c r="F222" i="4"/>
  <c r="G222" i="4" s="1"/>
  <c r="F221" i="4"/>
  <c r="F220" i="4"/>
  <c r="F219" i="4"/>
  <c r="F218" i="4"/>
  <c r="F217" i="4"/>
  <c r="G217" i="4" s="1"/>
  <c r="F216" i="4"/>
  <c r="F215" i="4"/>
  <c r="G215" i="4" s="1"/>
  <c r="F214" i="4"/>
  <c r="G214" i="4" s="1"/>
  <c r="F213" i="4"/>
  <c r="F212" i="4"/>
  <c r="F211" i="4"/>
  <c r="F210" i="4"/>
  <c r="F209" i="4"/>
  <c r="G209" i="4" s="1"/>
  <c r="F208" i="4"/>
  <c r="F207" i="4"/>
  <c r="G207" i="4" s="1"/>
  <c r="F206" i="4"/>
  <c r="G206" i="4" s="1"/>
  <c r="F205" i="4"/>
  <c r="F204" i="4"/>
  <c r="F203" i="4"/>
  <c r="F202" i="4"/>
  <c r="F201" i="4"/>
  <c r="G201" i="4" s="1"/>
  <c r="F200" i="4"/>
  <c r="F199" i="4"/>
  <c r="G199" i="4" s="1"/>
  <c r="F198" i="4"/>
  <c r="G198" i="4" s="1"/>
  <c r="F197" i="4"/>
  <c r="F196" i="4"/>
  <c r="F195" i="4"/>
  <c r="F194" i="4"/>
  <c r="F193" i="4"/>
  <c r="G193" i="4" s="1"/>
  <c r="F192" i="4"/>
  <c r="F191" i="4"/>
  <c r="G191" i="4" s="1"/>
  <c r="F190" i="4"/>
  <c r="G190" i="4" s="1"/>
  <c r="F189" i="4"/>
  <c r="F188" i="4"/>
  <c r="F187" i="4"/>
  <c r="F186" i="4"/>
  <c r="F185" i="4"/>
  <c r="G185" i="4" s="1"/>
  <c r="F184" i="4"/>
  <c r="F183" i="4"/>
  <c r="F182" i="4"/>
  <c r="G182" i="4" s="1"/>
  <c r="F181" i="4"/>
  <c r="F180" i="4"/>
  <c r="F179" i="4"/>
  <c r="F178" i="4"/>
  <c r="F177" i="4"/>
  <c r="G177" i="4" s="1"/>
  <c r="F176" i="4"/>
  <c r="F175" i="4"/>
  <c r="F174" i="4"/>
  <c r="F173" i="4"/>
  <c r="F172" i="4"/>
  <c r="F171" i="4"/>
  <c r="F170" i="4"/>
  <c r="F169" i="4"/>
  <c r="G169" i="4" s="1"/>
  <c r="F168" i="4"/>
  <c r="F167" i="4"/>
  <c r="G167" i="4" s="1"/>
  <c r="F166" i="4"/>
  <c r="G166" i="4" s="1"/>
  <c r="F165" i="4"/>
  <c r="F164" i="4"/>
  <c r="F163" i="4"/>
  <c r="F162" i="4"/>
  <c r="F161" i="4"/>
  <c r="G161" i="4" s="1"/>
  <c r="F160" i="4"/>
  <c r="F159" i="4"/>
  <c r="G159" i="4" s="1"/>
  <c r="F158" i="4"/>
  <c r="G158" i="4" s="1"/>
  <c r="F157" i="4"/>
  <c r="F156" i="4"/>
  <c r="F155" i="4"/>
  <c r="F154" i="4"/>
  <c r="F153" i="4"/>
  <c r="G153" i="4" s="1"/>
  <c r="F152" i="4"/>
  <c r="F151" i="4"/>
  <c r="G151" i="4" s="1"/>
  <c r="F150" i="4"/>
  <c r="G150" i="4" s="1"/>
  <c r="F149" i="4"/>
  <c r="F148" i="4"/>
  <c r="F147" i="4"/>
  <c r="F146" i="4"/>
  <c r="F145" i="4"/>
  <c r="G145" i="4" s="1"/>
  <c r="F144" i="4"/>
  <c r="F143" i="4"/>
  <c r="G143" i="4" s="1"/>
  <c r="F142" i="4"/>
  <c r="G142" i="4" s="1"/>
  <c r="F141" i="4"/>
  <c r="F140" i="4"/>
  <c r="F139" i="4"/>
  <c r="F138" i="4"/>
  <c r="F137" i="4"/>
  <c r="G137" i="4" s="1"/>
  <c r="F136" i="4"/>
  <c r="F135" i="4"/>
  <c r="G135" i="4" s="1"/>
  <c r="F134" i="4"/>
  <c r="G134" i="4" s="1"/>
  <c r="F133" i="4"/>
  <c r="F132" i="4"/>
  <c r="F131" i="4"/>
  <c r="F130" i="4"/>
  <c r="F129" i="4"/>
  <c r="G129" i="4" s="1"/>
  <c r="F128" i="4"/>
  <c r="F127" i="4"/>
  <c r="G127" i="4" s="1"/>
  <c r="F126" i="4"/>
  <c r="G126" i="4" s="1"/>
  <c r="F125" i="4"/>
  <c r="F124" i="4"/>
  <c r="F123" i="4"/>
  <c r="F122" i="4"/>
  <c r="F121" i="4"/>
  <c r="G121" i="4" s="1"/>
  <c r="F120" i="4"/>
  <c r="F119" i="4"/>
  <c r="F118" i="4"/>
  <c r="G118" i="4" s="1"/>
  <c r="F117" i="4"/>
  <c r="F116" i="4"/>
  <c r="F115" i="4"/>
  <c r="F114" i="4"/>
  <c r="F113" i="4"/>
  <c r="G113" i="4" s="1"/>
  <c r="F112" i="4"/>
  <c r="F111" i="4"/>
  <c r="F110" i="4"/>
  <c r="F109" i="4"/>
  <c r="F108" i="4"/>
  <c r="F107" i="4"/>
  <c r="F106" i="4"/>
  <c r="F105" i="4"/>
  <c r="G105" i="4" s="1"/>
  <c r="F104" i="4"/>
  <c r="F103" i="4"/>
  <c r="G103" i="4" s="1"/>
  <c r="F102" i="4"/>
  <c r="G102" i="4" s="1"/>
  <c r="F101" i="4"/>
  <c r="F100" i="4"/>
  <c r="F99" i="4"/>
  <c r="F98" i="4"/>
  <c r="F97" i="4"/>
  <c r="G97" i="4" s="1"/>
  <c r="F96" i="4"/>
  <c r="F95" i="4"/>
  <c r="G95" i="4" s="1"/>
  <c r="F94" i="4"/>
  <c r="G94" i="4" s="1"/>
  <c r="F93" i="4"/>
  <c r="F92" i="4"/>
  <c r="F91" i="4"/>
  <c r="F90" i="4"/>
  <c r="F89" i="4"/>
  <c r="G89" i="4" s="1"/>
  <c r="F88" i="4"/>
  <c r="F87" i="4"/>
  <c r="G87" i="4" s="1"/>
  <c r="F86" i="4"/>
  <c r="G86" i="4" s="1"/>
  <c r="F85" i="4"/>
  <c r="F84" i="4"/>
  <c r="F83" i="4"/>
  <c r="F82" i="4"/>
  <c r="F81" i="4"/>
  <c r="G81" i="4" s="1"/>
  <c r="F80" i="4"/>
  <c r="F79" i="4"/>
  <c r="G79" i="4" s="1"/>
  <c r="F78" i="4"/>
  <c r="G78" i="4" s="1"/>
  <c r="F77" i="4"/>
  <c r="F76" i="4"/>
  <c r="F75" i="4"/>
  <c r="F74" i="4"/>
  <c r="F73" i="4"/>
  <c r="G73" i="4" s="1"/>
  <c r="F72" i="4"/>
  <c r="F71" i="4"/>
  <c r="G71" i="4" s="1"/>
  <c r="F70" i="4"/>
  <c r="G70" i="4" s="1"/>
  <c r="F69" i="4"/>
  <c r="F68" i="4"/>
  <c r="F67" i="4"/>
  <c r="F66" i="4"/>
  <c r="F65" i="4"/>
  <c r="G65" i="4" s="1"/>
  <c r="F64" i="4"/>
  <c r="F63" i="4"/>
  <c r="G63" i="4" s="1"/>
  <c r="F62" i="4"/>
  <c r="G62" i="4" s="1"/>
  <c r="F61" i="4"/>
  <c r="F60" i="4"/>
  <c r="F59" i="4"/>
  <c r="F58" i="4"/>
  <c r="F57" i="4"/>
  <c r="G57" i="4" s="1"/>
  <c r="F56" i="4"/>
  <c r="F55" i="4"/>
  <c r="F54" i="4"/>
  <c r="G54" i="4" s="1"/>
  <c r="F53" i="4"/>
  <c r="F52" i="4"/>
  <c r="F51" i="4"/>
  <c r="F50" i="4"/>
  <c r="F49" i="4"/>
  <c r="G49" i="4" s="1"/>
  <c r="F48" i="4"/>
  <c r="F47" i="4"/>
  <c r="F46" i="4"/>
  <c r="F45" i="4"/>
  <c r="F44" i="4"/>
  <c r="F43" i="4"/>
  <c r="F42" i="4"/>
  <c r="F41" i="4"/>
  <c r="G41" i="4" s="1"/>
  <c r="F40" i="4"/>
  <c r="F39" i="4"/>
  <c r="G39" i="4" s="1"/>
  <c r="F38" i="4"/>
  <c r="G38" i="4" s="1"/>
  <c r="F37" i="4"/>
  <c r="F36" i="4"/>
  <c r="F35" i="4"/>
  <c r="F34" i="4"/>
  <c r="F33" i="4"/>
  <c r="G33" i="4" s="1"/>
  <c r="F32" i="4"/>
  <c r="F31" i="4"/>
  <c r="G31" i="4" s="1"/>
  <c r="F30" i="4"/>
  <c r="G30" i="4" s="1"/>
  <c r="F29" i="4"/>
  <c r="F28" i="4"/>
  <c r="F27" i="4"/>
  <c r="F26" i="4"/>
  <c r="F25" i="4"/>
  <c r="G25" i="4" s="1"/>
  <c r="F24" i="4"/>
  <c r="F23" i="4"/>
  <c r="G23" i="4" s="1"/>
  <c r="F22" i="4"/>
  <c r="G22" i="4" s="1"/>
  <c r="F21" i="4"/>
  <c r="F20" i="4"/>
  <c r="F19" i="4"/>
  <c r="F18" i="4"/>
  <c r="F17" i="4"/>
  <c r="G17" i="4" s="1"/>
  <c r="F16" i="4"/>
  <c r="F15" i="4"/>
  <c r="G15" i="4" s="1"/>
  <c r="F14" i="4"/>
  <c r="G14" i="4" s="1"/>
  <c r="F13" i="4"/>
  <c r="F12" i="4"/>
  <c r="F11" i="4"/>
  <c r="F10" i="4"/>
  <c r="F9" i="4"/>
  <c r="G9" i="4" s="1"/>
  <c r="F8" i="4"/>
  <c r="F7" i="4"/>
  <c r="G7" i="4" s="1"/>
  <c r="F6" i="4"/>
  <c r="G6" i="4" s="1"/>
  <c r="F5" i="4"/>
  <c r="F4" i="4"/>
  <c r="G1589" i="4"/>
  <c r="G1588" i="4"/>
  <c r="G1587" i="4"/>
  <c r="G1586" i="4"/>
  <c r="G1585" i="4"/>
  <c r="G1584" i="4"/>
  <c r="G1581" i="4"/>
  <c r="G1580" i="4"/>
  <c r="G1579" i="4"/>
  <c r="G1578" i="4"/>
  <c r="G1576" i="4"/>
  <c r="G1573" i="4"/>
  <c r="G1572" i="4"/>
  <c r="G1571" i="4"/>
  <c r="G1570" i="4"/>
  <c r="G1569" i="4"/>
  <c r="G1568" i="4"/>
  <c r="G1567" i="4"/>
  <c r="G1565" i="4"/>
  <c r="G1564" i="4"/>
  <c r="G1563" i="4"/>
  <c r="G1562" i="4"/>
  <c r="G1560" i="4"/>
  <c r="G1557" i="4"/>
  <c r="G1556" i="4"/>
  <c r="G1555" i="4"/>
  <c r="G1554" i="4"/>
  <c r="G1552" i="4"/>
  <c r="G1551" i="4"/>
  <c r="G1549" i="4"/>
  <c r="G1548" i="4"/>
  <c r="G1547" i="4"/>
  <c r="G1546" i="4"/>
  <c r="G1544" i="4"/>
  <c r="G1541" i="4"/>
  <c r="G1540" i="4"/>
  <c r="G1539" i="4"/>
  <c r="G1538" i="4"/>
  <c r="G1536" i="4"/>
  <c r="G1533" i="4"/>
  <c r="G1532" i="4"/>
  <c r="G1531" i="4"/>
  <c r="G1530" i="4"/>
  <c r="G1529" i="4"/>
  <c r="G1528" i="4"/>
  <c r="G1525" i="4"/>
  <c r="G1524" i="4"/>
  <c r="G1523" i="4"/>
  <c r="G1522" i="4"/>
  <c r="G1521" i="4"/>
  <c r="G1520" i="4"/>
  <c r="G1517" i="4"/>
  <c r="G1516" i="4"/>
  <c r="G1515" i="4"/>
  <c r="G1514" i="4"/>
  <c r="G1512" i="4"/>
  <c r="G1509" i="4"/>
  <c r="G1508" i="4"/>
  <c r="G1507" i="4"/>
  <c r="G1506" i="4"/>
  <c r="G1504" i="4"/>
  <c r="G1501" i="4"/>
  <c r="G1500" i="4"/>
  <c r="G1499" i="4"/>
  <c r="G1498" i="4"/>
  <c r="G1496" i="4"/>
  <c r="G1493" i="4"/>
  <c r="G1492" i="4"/>
  <c r="G1491" i="4"/>
  <c r="G1490" i="4"/>
  <c r="G1488" i="4"/>
  <c r="G1485" i="4"/>
  <c r="G1484" i="4"/>
  <c r="G1483" i="4"/>
  <c r="G1482" i="4"/>
  <c r="G1480" i="4"/>
  <c r="G1477" i="4"/>
  <c r="G1476" i="4"/>
  <c r="G1475" i="4"/>
  <c r="G1474" i="4"/>
  <c r="G1472" i="4"/>
  <c r="G1469" i="4"/>
  <c r="G1468" i="4"/>
  <c r="G1467" i="4"/>
  <c r="G1466" i="4"/>
  <c r="G1465" i="4"/>
  <c r="G1464" i="4"/>
  <c r="G1461" i="4"/>
  <c r="G1460" i="4"/>
  <c r="G1459" i="4"/>
  <c r="G1458" i="4"/>
  <c r="G1456" i="4"/>
  <c r="G1453" i="4"/>
  <c r="G1452" i="4"/>
  <c r="G1451" i="4"/>
  <c r="G1450" i="4"/>
  <c r="G1448" i="4"/>
  <c r="G1445" i="4"/>
  <c r="G1444" i="4"/>
  <c r="G1443" i="4"/>
  <c r="G1442" i="4"/>
  <c r="G1441" i="4"/>
  <c r="G1440" i="4"/>
  <c r="G1437" i="4"/>
  <c r="G1436" i="4"/>
  <c r="G1435" i="4"/>
  <c r="G1434" i="4"/>
  <c r="G1432" i="4"/>
  <c r="G1429" i="4"/>
  <c r="G1428" i="4"/>
  <c r="G1427" i="4"/>
  <c r="G1426" i="4"/>
  <c r="G1424" i="4"/>
  <c r="G1421" i="4"/>
  <c r="G1420" i="4"/>
  <c r="G1419" i="4"/>
  <c r="G1418" i="4"/>
  <c r="G1416" i="4"/>
  <c r="G1413" i="4"/>
  <c r="G1412" i="4"/>
  <c r="G1411" i="4"/>
  <c r="G1410" i="4"/>
  <c r="G1408" i="4"/>
  <c r="G1405" i="4"/>
  <c r="G1404" i="4"/>
  <c r="G1403" i="4"/>
  <c r="G1402" i="4"/>
  <c r="G1400" i="4"/>
  <c r="G1397" i="4"/>
  <c r="G1396" i="4"/>
  <c r="G1395" i="4"/>
  <c r="G1394" i="4"/>
  <c r="G1392" i="4"/>
  <c r="G1389" i="4"/>
  <c r="G1388" i="4"/>
  <c r="G1387" i="4"/>
  <c r="G1386" i="4"/>
  <c r="G1384" i="4"/>
  <c r="G1383" i="4"/>
  <c r="G1381" i="4"/>
  <c r="G1380" i="4"/>
  <c r="G1379" i="4"/>
  <c r="G1378" i="4"/>
  <c r="G1377" i="4"/>
  <c r="G1376" i="4"/>
  <c r="G1375" i="4"/>
  <c r="G1373" i="4"/>
  <c r="G1372" i="4"/>
  <c r="G1371" i="4"/>
  <c r="G1370" i="4"/>
  <c r="G1368" i="4"/>
  <c r="G1365" i="4"/>
  <c r="G1364" i="4"/>
  <c r="G1363" i="4"/>
  <c r="G1362" i="4"/>
  <c r="G1360" i="4"/>
  <c r="G1357" i="4"/>
  <c r="G1356" i="4"/>
  <c r="G1355" i="4"/>
  <c r="G1354" i="4"/>
  <c r="G1352" i="4"/>
  <c r="G1349" i="4"/>
  <c r="G1348" i="4"/>
  <c r="G1347" i="4"/>
  <c r="G1346" i="4"/>
  <c r="G1344" i="4"/>
  <c r="G1341" i="4"/>
  <c r="G1340" i="4"/>
  <c r="G1339" i="4"/>
  <c r="G1338" i="4"/>
  <c r="G1336" i="4"/>
  <c r="G1333" i="4"/>
  <c r="G1332" i="4"/>
  <c r="G1331" i="4"/>
  <c r="G1330" i="4"/>
  <c r="G1329" i="4"/>
  <c r="G1328" i="4"/>
  <c r="G1325" i="4"/>
  <c r="G1324" i="4"/>
  <c r="G1323" i="4"/>
  <c r="G1322" i="4"/>
  <c r="G1320" i="4"/>
  <c r="G1317" i="4"/>
  <c r="G1316" i="4"/>
  <c r="G1315" i="4"/>
  <c r="G1314" i="4"/>
  <c r="G1312" i="4"/>
  <c r="G1311" i="4"/>
  <c r="G1309" i="4"/>
  <c r="G1308" i="4"/>
  <c r="G1307" i="4"/>
  <c r="G1306" i="4"/>
  <c r="G1304" i="4"/>
  <c r="G1301" i="4"/>
  <c r="G1300" i="4"/>
  <c r="G1299" i="4"/>
  <c r="G1298" i="4"/>
  <c r="G1296" i="4"/>
  <c r="G1295" i="4"/>
  <c r="G1293" i="4"/>
  <c r="G1292" i="4"/>
  <c r="G1291" i="4"/>
  <c r="G1290" i="4"/>
  <c r="G1288" i="4"/>
  <c r="G1285" i="4"/>
  <c r="G1284" i="4"/>
  <c r="G1283" i="4"/>
  <c r="G1282" i="4"/>
  <c r="G1280" i="4"/>
  <c r="G1277" i="4"/>
  <c r="G1276" i="4"/>
  <c r="G1275" i="4"/>
  <c r="G1274" i="4"/>
  <c r="G1273" i="4"/>
  <c r="G1272" i="4"/>
  <c r="G1269" i="4"/>
  <c r="G1268" i="4"/>
  <c r="G1267" i="4"/>
  <c r="G1266" i="4"/>
  <c r="G1265" i="4"/>
  <c r="G1264" i="4"/>
  <c r="G1261" i="4"/>
  <c r="G1260" i="4"/>
  <c r="G1259" i="4"/>
  <c r="G1258" i="4"/>
  <c r="G1256" i="4"/>
  <c r="G1253" i="4"/>
  <c r="G1252" i="4"/>
  <c r="G1251" i="4"/>
  <c r="G1250" i="4"/>
  <c r="G1248" i="4"/>
  <c r="G1245" i="4"/>
  <c r="G1244" i="4"/>
  <c r="G1243" i="4"/>
  <c r="G1242" i="4"/>
  <c r="G1240" i="4"/>
  <c r="G1237" i="4"/>
  <c r="G1236" i="4"/>
  <c r="G1235" i="4"/>
  <c r="G1234" i="4"/>
  <c r="G1232" i="4"/>
  <c r="G1229" i="4"/>
  <c r="G1228" i="4"/>
  <c r="G1227" i="4"/>
  <c r="G1226" i="4"/>
  <c r="G1224" i="4"/>
  <c r="G1221" i="4"/>
  <c r="G1220" i="4"/>
  <c r="G1219" i="4"/>
  <c r="G1218" i="4"/>
  <c r="G1216" i="4"/>
  <c r="G1213" i="4"/>
  <c r="G1212" i="4"/>
  <c r="G1211" i="4"/>
  <c r="G1210" i="4"/>
  <c r="G1209" i="4"/>
  <c r="G1208" i="4"/>
  <c r="G1205" i="4"/>
  <c r="G1204" i="4"/>
  <c r="G1203" i="4"/>
  <c r="G1202" i="4"/>
  <c r="G1200" i="4"/>
  <c r="G1197" i="4"/>
  <c r="G1196" i="4"/>
  <c r="G1195" i="4"/>
  <c r="G1194" i="4"/>
  <c r="G1192" i="4"/>
  <c r="G1189" i="4"/>
  <c r="G1188" i="4"/>
  <c r="G1187" i="4"/>
  <c r="G1186" i="4"/>
  <c r="G1185" i="4"/>
  <c r="G1184" i="4"/>
  <c r="G1181" i="4"/>
  <c r="G1180" i="4"/>
  <c r="G1179" i="4"/>
  <c r="G1178" i="4"/>
  <c r="G1176" i="4"/>
  <c r="G1173" i="4"/>
  <c r="G1172" i="4"/>
  <c r="G1171" i="4"/>
  <c r="G1170" i="4"/>
  <c r="G1168" i="4"/>
  <c r="G1165" i="4"/>
  <c r="G1164" i="4"/>
  <c r="G1163" i="4"/>
  <c r="G1162" i="4"/>
  <c r="G1160" i="4"/>
  <c r="G1157" i="4"/>
  <c r="G1156" i="4"/>
  <c r="G1155" i="4"/>
  <c r="G1154" i="4"/>
  <c r="G1152" i="4"/>
  <c r="G1149" i="4"/>
  <c r="G1148" i="4"/>
  <c r="G1147" i="4"/>
  <c r="G1146" i="4"/>
  <c r="G1144" i="4"/>
  <c r="G1141" i="4"/>
  <c r="G1140" i="4"/>
  <c r="G1139" i="4"/>
  <c r="G1138" i="4"/>
  <c r="G1136" i="4"/>
  <c r="G1133" i="4"/>
  <c r="G1132" i="4"/>
  <c r="G1131" i="4"/>
  <c r="G1130" i="4"/>
  <c r="G1128" i="4"/>
  <c r="G1127" i="4"/>
  <c r="G1125" i="4"/>
  <c r="G1124" i="4"/>
  <c r="G1123" i="4"/>
  <c r="G1122" i="4"/>
  <c r="G1121" i="4"/>
  <c r="G1120" i="4"/>
  <c r="G1119" i="4"/>
  <c r="G1117" i="4"/>
  <c r="G1116" i="4"/>
  <c r="G1115" i="4"/>
  <c r="G1114" i="4"/>
  <c r="G1112" i="4"/>
  <c r="G1109" i="4"/>
  <c r="G1108" i="4"/>
  <c r="G1107" i="4"/>
  <c r="G1106" i="4"/>
  <c r="G1104" i="4"/>
  <c r="G1101" i="4"/>
  <c r="G1100" i="4"/>
  <c r="G1099" i="4"/>
  <c r="G1098" i="4"/>
  <c r="G1096" i="4"/>
  <c r="G1093" i="4"/>
  <c r="G1092" i="4"/>
  <c r="G1091" i="4"/>
  <c r="G1090" i="4"/>
  <c r="G1088" i="4"/>
  <c r="G1085" i="4"/>
  <c r="G1084" i="4"/>
  <c r="G1083" i="4"/>
  <c r="G1082" i="4"/>
  <c r="G1080" i="4"/>
  <c r="G1077" i="4"/>
  <c r="G1076" i="4"/>
  <c r="G1075" i="4"/>
  <c r="G1074" i="4"/>
  <c r="G1073" i="4"/>
  <c r="G1072" i="4"/>
  <c r="G1069" i="4"/>
  <c r="G1068" i="4"/>
  <c r="G1067" i="4"/>
  <c r="G1066" i="4"/>
  <c r="G1064" i="4"/>
  <c r="G1061" i="4"/>
  <c r="G1060" i="4"/>
  <c r="G1059" i="4"/>
  <c r="G1058" i="4"/>
  <c r="G1056" i="4"/>
  <c r="G1053" i="4"/>
  <c r="G1052" i="4"/>
  <c r="G1051" i="4"/>
  <c r="G1050" i="4"/>
  <c r="G1048" i="4"/>
  <c r="G1045" i="4"/>
  <c r="G1044" i="4"/>
  <c r="G1043" i="4"/>
  <c r="G1042" i="4"/>
  <c r="G1040" i="4"/>
  <c r="G1039" i="4"/>
  <c r="G1037" i="4"/>
  <c r="G1036" i="4"/>
  <c r="G1035" i="4"/>
  <c r="G1034" i="4"/>
  <c r="G1032" i="4"/>
  <c r="G1029" i="4"/>
  <c r="G1028" i="4"/>
  <c r="G1027" i="4"/>
  <c r="G1026" i="4"/>
  <c r="G1024" i="4"/>
  <c r="G1021" i="4"/>
  <c r="G1020" i="4"/>
  <c r="G1019" i="4"/>
  <c r="G1018" i="4"/>
  <c r="G1017" i="4"/>
  <c r="G1016" i="4"/>
  <c r="G1013" i="4"/>
  <c r="G1012" i="4"/>
  <c r="G1011" i="4"/>
  <c r="G1010" i="4"/>
  <c r="G1009" i="4"/>
  <c r="G1008" i="4"/>
  <c r="G1005" i="4"/>
  <c r="G1004" i="4"/>
  <c r="G1003" i="4"/>
  <c r="G1002" i="4"/>
  <c r="G1000" i="4"/>
  <c r="G997" i="4"/>
  <c r="G996" i="4"/>
  <c r="G995" i="4"/>
  <c r="G994" i="4"/>
  <c r="G992" i="4"/>
  <c r="G989" i="4"/>
  <c r="G988" i="4"/>
  <c r="G987" i="4"/>
  <c r="G986" i="4"/>
  <c r="G984" i="4"/>
  <c r="G981" i="4"/>
  <c r="G980" i="4"/>
  <c r="G979" i="4"/>
  <c r="G978" i="4"/>
  <c r="G976" i="4"/>
  <c r="G973" i="4"/>
  <c r="G972" i="4"/>
  <c r="G971" i="4"/>
  <c r="G970" i="4"/>
  <c r="G968" i="4"/>
  <c r="G965" i="4"/>
  <c r="G964" i="4"/>
  <c r="G963" i="4"/>
  <c r="G962" i="4"/>
  <c r="G960" i="4"/>
  <c r="G957" i="4"/>
  <c r="G956" i="4"/>
  <c r="G955" i="4"/>
  <c r="G954" i="4"/>
  <c r="G953" i="4"/>
  <c r="G952" i="4"/>
  <c r="G949" i="4"/>
  <c r="G948" i="4"/>
  <c r="G947" i="4"/>
  <c r="G946" i="4"/>
  <c r="G944" i="4"/>
  <c r="G941" i="4"/>
  <c r="G940" i="4"/>
  <c r="G939" i="4"/>
  <c r="G938" i="4"/>
  <c r="G936" i="4"/>
  <c r="G933" i="4"/>
  <c r="G932" i="4"/>
  <c r="G931" i="4"/>
  <c r="G930" i="4"/>
  <c r="G929" i="4"/>
  <c r="G928" i="4"/>
  <c r="G925" i="4"/>
  <c r="G924" i="4"/>
  <c r="G923" i="4"/>
  <c r="G922" i="4"/>
  <c r="G920" i="4"/>
  <c r="G917" i="4"/>
  <c r="G916" i="4"/>
  <c r="G915" i="4"/>
  <c r="G914" i="4"/>
  <c r="G912" i="4"/>
  <c r="G909" i="4"/>
  <c r="G908" i="4"/>
  <c r="G907" i="4"/>
  <c r="G906" i="4"/>
  <c r="G904" i="4"/>
  <c r="G901" i="4"/>
  <c r="G900" i="4"/>
  <c r="G899" i="4"/>
  <c r="G898" i="4"/>
  <c r="G896" i="4"/>
  <c r="G894" i="4"/>
  <c r="G893" i="4"/>
  <c r="G892" i="4"/>
  <c r="G891" i="4"/>
  <c r="G890" i="4"/>
  <c r="G888" i="4"/>
  <c r="G885" i="4"/>
  <c r="G884" i="4"/>
  <c r="G883" i="4"/>
  <c r="G882" i="4"/>
  <c r="G880" i="4"/>
  <c r="G877" i="4"/>
  <c r="G876" i="4"/>
  <c r="G875" i="4"/>
  <c r="G874" i="4"/>
  <c r="G872" i="4"/>
  <c r="G869" i="4"/>
  <c r="G868" i="4"/>
  <c r="G867" i="4"/>
  <c r="G866" i="4"/>
  <c r="G864" i="4"/>
  <c r="G862" i="4"/>
  <c r="G861" i="4"/>
  <c r="G860" i="4"/>
  <c r="G859" i="4"/>
  <c r="G858" i="4"/>
  <c r="G856" i="4"/>
  <c r="G853" i="4"/>
  <c r="G852" i="4"/>
  <c r="G851" i="4"/>
  <c r="G850" i="4"/>
  <c r="G848" i="4"/>
  <c r="G845" i="4"/>
  <c r="G844" i="4"/>
  <c r="G843" i="4"/>
  <c r="G842" i="4"/>
  <c r="G840" i="4"/>
  <c r="G837" i="4"/>
  <c r="G836" i="4"/>
  <c r="G835" i="4"/>
  <c r="G834" i="4"/>
  <c r="G832" i="4"/>
  <c r="G830" i="4"/>
  <c r="G829" i="4"/>
  <c r="G828" i="4"/>
  <c r="G827" i="4"/>
  <c r="G826" i="4"/>
  <c r="G824" i="4"/>
  <c r="G821" i="4"/>
  <c r="G820" i="4"/>
  <c r="G819" i="4"/>
  <c r="G818" i="4"/>
  <c r="G816" i="4"/>
  <c r="G813" i="4"/>
  <c r="G812" i="4"/>
  <c r="G811" i="4"/>
  <c r="G810" i="4"/>
  <c r="G808" i="4"/>
  <c r="G805" i="4"/>
  <c r="G804" i="4"/>
  <c r="G803" i="4"/>
  <c r="G802" i="4"/>
  <c r="G800" i="4"/>
  <c r="G798" i="4"/>
  <c r="G797" i="4"/>
  <c r="G796" i="4"/>
  <c r="G795" i="4"/>
  <c r="G794" i="4"/>
  <c r="G792" i="4"/>
  <c r="G789" i="4"/>
  <c r="G788" i="4"/>
  <c r="G787" i="4"/>
  <c r="G786" i="4"/>
  <c r="G784" i="4"/>
  <c r="G781" i="4"/>
  <c r="G780" i="4"/>
  <c r="G779" i="4"/>
  <c r="G778" i="4"/>
  <c r="G776" i="4"/>
  <c r="G773" i="4"/>
  <c r="G772" i="4"/>
  <c r="G771" i="4"/>
  <c r="G770" i="4"/>
  <c r="G768" i="4"/>
  <c r="G766" i="4"/>
  <c r="G765" i="4"/>
  <c r="G764" i="4"/>
  <c r="G763" i="4"/>
  <c r="G762" i="4"/>
  <c r="G760" i="4"/>
  <c r="G757" i="4"/>
  <c r="G756" i="4"/>
  <c r="G755" i="4"/>
  <c r="G754" i="4"/>
  <c r="G752" i="4"/>
  <c r="G749" i="4"/>
  <c r="G748" i="4"/>
  <c r="G747" i="4"/>
  <c r="G746" i="4"/>
  <c r="G744" i="4"/>
  <c r="G741" i="4"/>
  <c r="G740" i="4"/>
  <c r="G739" i="4"/>
  <c r="G738" i="4"/>
  <c r="G736" i="4"/>
  <c r="G734" i="4"/>
  <c r="G733" i="4"/>
  <c r="G732" i="4"/>
  <c r="G731" i="4"/>
  <c r="G730" i="4"/>
  <c r="G728" i="4"/>
  <c r="G725" i="4"/>
  <c r="G724" i="4"/>
  <c r="G723" i="4"/>
  <c r="G722" i="4"/>
  <c r="G720" i="4"/>
  <c r="G717" i="4"/>
  <c r="G716" i="4"/>
  <c r="G715" i="4"/>
  <c r="G714" i="4"/>
  <c r="G712" i="4"/>
  <c r="G709" i="4"/>
  <c r="G708" i="4"/>
  <c r="G707" i="4"/>
  <c r="G706" i="4"/>
  <c r="G704" i="4"/>
  <c r="G702" i="4"/>
  <c r="G701" i="4"/>
  <c r="G700" i="4"/>
  <c r="G699" i="4"/>
  <c r="G698" i="4"/>
  <c r="G696" i="4"/>
  <c r="G693" i="4"/>
  <c r="G692" i="4"/>
  <c r="G691" i="4"/>
  <c r="G690" i="4"/>
  <c r="G688" i="4"/>
  <c r="G685" i="4"/>
  <c r="G684" i="4"/>
  <c r="G683" i="4"/>
  <c r="G682" i="4"/>
  <c r="G680" i="4"/>
  <c r="G677" i="4"/>
  <c r="G676" i="4"/>
  <c r="G675" i="4"/>
  <c r="G674" i="4"/>
  <c r="G672" i="4"/>
  <c r="G670" i="4"/>
  <c r="G669" i="4"/>
  <c r="G668" i="4"/>
  <c r="G667" i="4"/>
  <c r="G666" i="4"/>
  <c r="G664" i="4"/>
  <c r="G661" i="4"/>
  <c r="G660" i="4"/>
  <c r="G659" i="4"/>
  <c r="G658" i="4"/>
  <c r="G656" i="4"/>
  <c r="G653" i="4"/>
  <c r="G652" i="4"/>
  <c r="G651" i="4"/>
  <c r="G650" i="4"/>
  <c r="G648" i="4"/>
  <c r="G645" i="4"/>
  <c r="G644" i="4"/>
  <c r="G643" i="4"/>
  <c r="G642" i="4"/>
  <c r="G640" i="4"/>
  <c r="G638" i="4"/>
  <c r="G637" i="4"/>
  <c r="G636" i="4"/>
  <c r="G635" i="4"/>
  <c r="G634" i="4"/>
  <c r="G632" i="4"/>
  <c r="G629" i="4"/>
  <c r="G628" i="4"/>
  <c r="G627" i="4"/>
  <c r="G626" i="4"/>
  <c r="G624" i="4"/>
  <c r="G621" i="4"/>
  <c r="G620" i="4"/>
  <c r="G619" i="4"/>
  <c r="G618" i="4"/>
  <c r="G616" i="4"/>
  <c r="G613" i="4"/>
  <c r="G612" i="4"/>
  <c r="G611" i="4"/>
  <c r="G610" i="4"/>
  <c r="G608" i="4"/>
  <c r="G606" i="4"/>
  <c r="G605" i="4"/>
  <c r="G604" i="4"/>
  <c r="G603" i="4"/>
  <c r="G602" i="4"/>
  <c r="G600" i="4"/>
  <c r="G597" i="4"/>
  <c r="G596" i="4"/>
  <c r="G595" i="4"/>
  <c r="G594" i="4"/>
  <c r="G592" i="4"/>
  <c r="G589" i="4"/>
  <c r="G588" i="4"/>
  <c r="G587" i="4"/>
  <c r="G586" i="4"/>
  <c r="G584" i="4"/>
  <c r="G581" i="4"/>
  <c r="G580" i="4"/>
  <c r="G579" i="4"/>
  <c r="G578" i="4"/>
  <c r="G576" i="4"/>
  <c r="G574" i="4"/>
  <c r="G573" i="4"/>
  <c r="G572" i="4"/>
  <c r="G571" i="4"/>
  <c r="G570" i="4"/>
  <c r="G568" i="4"/>
  <c r="G565" i="4"/>
  <c r="G564" i="4"/>
  <c r="G563" i="4"/>
  <c r="G562" i="4"/>
  <c r="G560" i="4"/>
  <c r="G557" i="4"/>
  <c r="G556" i="4"/>
  <c r="G555" i="4"/>
  <c r="G554" i="4"/>
  <c r="G552" i="4"/>
  <c r="G549" i="4"/>
  <c r="G548" i="4"/>
  <c r="G547" i="4"/>
  <c r="G546" i="4"/>
  <c r="G544" i="4"/>
  <c r="G542" i="4"/>
  <c r="G541" i="4"/>
  <c r="G540" i="4"/>
  <c r="G539" i="4"/>
  <c r="G538" i="4"/>
  <c r="G536" i="4"/>
  <c r="G533" i="4"/>
  <c r="G532" i="4"/>
  <c r="G531" i="4"/>
  <c r="G530" i="4"/>
  <c r="G528" i="4"/>
  <c r="G525" i="4"/>
  <c r="G524" i="4"/>
  <c r="G523" i="4"/>
  <c r="G522" i="4"/>
  <c r="G520" i="4"/>
  <c r="G517" i="4"/>
  <c r="G516" i="4"/>
  <c r="G515" i="4"/>
  <c r="G514" i="4"/>
  <c r="G512" i="4"/>
  <c r="G510" i="4"/>
  <c r="G509" i="4"/>
  <c r="G508" i="4"/>
  <c r="G507" i="4"/>
  <c r="G506" i="4"/>
  <c r="G504" i="4"/>
  <c r="G501" i="4"/>
  <c r="G500" i="4"/>
  <c r="G499" i="4"/>
  <c r="G498" i="4"/>
  <c r="G496" i="4"/>
  <c r="G493" i="4"/>
  <c r="G492" i="4"/>
  <c r="G491" i="4"/>
  <c r="G490" i="4"/>
  <c r="G488" i="4"/>
  <c r="G485" i="4"/>
  <c r="G484" i="4"/>
  <c r="G483" i="4"/>
  <c r="G482" i="4"/>
  <c r="G480" i="4"/>
  <c r="G478" i="4"/>
  <c r="G477" i="4"/>
  <c r="G476" i="4"/>
  <c r="G475" i="4"/>
  <c r="G474" i="4"/>
  <c r="G472" i="4"/>
  <c r="G469" i="4"/>
  <c r="G468" i="4"/>
  <c r="G467" i="4"/>
  <c r="G466" i="4"/>
  <c r="G464" i="4"/>
  <c r="G461" i="4"/>
  <c r="G460" i="4"/>
  <c r="G459" i="4"/>
  <c r="G458" i="4"/>
  <c r="G456" i="4"/>
  <c r="G453" i="4"/>
  <c r="G452" i="4"/>
  <c r="G451" i="4"/>
  <c r="G450" i="4"/>
  <c r="G448" i="4"/>
  <c r="G446" i="4"/>
  <c r="G445" i="4"/>
  <c r="G444" i="4"/>
  <c r="G443" i="4"/>
  <c r="G442" i="4"/>
  <c r="G440" i="4"/>
  <c r="G437" i="4"/>
  <c r="G436" i="4"/>
  <c r="G435" i="4"/>
  <c r="G434" i="4"/>
  <c r="G432" i="4"/>
  <c r="G429" i="4"/>
  <c r="G428" i="4"/>
  <c r="G427" i="4"/>
  <c r="G426" i="4"/>
  <c r="G424" i="4"/>
  <c r="G421" i="4"/>
  <c r="G420" i="4"/>
  <c r="G419" i="4"/>
  <c r="G418" i="4"/>
  <c r="G416" i="4"/>
  <c r="G414" i="4"/>
  <c r="G413" i="4"/>
  <c r="G412" i="4"/>
  <c r="G411" i="4"/>
  <c r="G410" i="4"/>
  <c r="G408" i="4"/>
  <c r="G405" i="4"/>
  <c r="G404" i="4"/>
  <c r="G403" i="4"/>
  <c r="G402" i="4"/>
  <c r="G400" i="4"/>
  <c r="G397" i="4"/>
  <c r="G396" i="4"/>
  <c r="G395" i="4"/>
  <c r="G394" i="4"/>
  <c r="G392" i="4"/>
  <c r="G389" i="4"/>
  <c r="G388" i="4"/>
  <c r="G387" i="4"/>
  <c r="G386" i="4"/>
  <c r="G384" i="4"/>
  <c r="G381" i="4"/>
  <c r="G380" i="4"/>
  <c r="G379" i="4"/>
  <c r="G378" i="4"/>
  <c r="G376" i="4"/>
  <c r="G375" i="4"/>
  <c r="G373" i="4"/>
  <c r="G372" i="4"/>
  <c r="G371" i="4"/>
  <c r="G370" i="4"/>
  <c r="G368" i="4"/>
  <c r="G367" i="4"/>
  <c r="G366" i="4"/>
  <c r="G365" i="4"/>
  <c r="G364" i="4"/>
  <c r="G363" i="4"/>
  <c r="G362" i="4"/>
  <c r="G360" i="4"/>
  <c r="G357" i="4"/>
  <c r="G356" i="4"/>
  <c r="G355" i="4"/>
  <c r="G354" i="4"/>
  <c r="G352" i="4"/>
  <c r="G349" i="4"/>
  <c r="G348" i="4"/>
  <c r="G347" i="4"/>
  <c r="G346" i="4"/>
  <c r="G344" i="4"/>
  <c r="G341" i="4"/>
  <c r="G340" i="4"/>
  <c r="G339" i="4"/>
  <c r="G338" i="4"/>
  <c r="G336" i="4"/>
  <c r="G333" i="4"/>
  <c r="G332" i="4"/>
  <c r="G331" i="4"/>
  <c r="G330" i="4"/>
  <c r="G328" i="4"/>
  <c r="G325" i="4"/>
  <c r="G324" i="4"/>
  <c r="G323" i="4"/>
  <c r="G322" i="4"/>
  <c r="G320" i="4"/>
  <c r="G317" i="4"/>
  <c r="G316" i="4"/>
  <c r="G315" i="4"/>
  <c r="G314" i="4"/>
  <c r="G312" i="4"/>
  <c r="G311" i="4"/>
  <c r="G309" i="4"/>
  <c r="G308" i="4"/>
  <c r="G307" i="4"/>
  <c r="G306" i="4"/>
  <c r="G304" i="4"/>
  <c r="G303" i="4"/>
  <c r="G302" i="4"/>
  <c r="G301" i="4"/>
  <c r="G300" i="4"/>
  <c r="G299" i="4"/>
  <c r="G298" i="4"/>
  <c r="G296" i="4"/>
  <c r="G293" i="4"/>
  <c r="G292" i="4"/>
  <c r="G291" i="4"/>
  <c r="G290" i="4"/>
  <c r="G288" i="4"/>
  <c r="G285" i="4"/>
  <c r="G284" i="4"/>
  <c r="G283" i="4"/>
  <c r="G282" i="4"/>
  <c r="G280" i="4"/>
  <c r="G277" i="4"/>
  <c r="G276" i="4"/>
  <c r="G275" i="4"/>
  <c r="G274" i="4"/>
  <c r="G272" i="4"/>
  <c r="G269" i="4"/>
  <c r="G268" i="4"/>
  <c r="G267" i="4"/>
  <c r="G266" i="4"/>
  <c r="G264" i="4"/>
  <c r="G261" i="4"/>
  <c r="G260" i="4"/>
  <c r="G259" i="4"/>
  <c r="G258" i="4"/>
  <c r="G256" i="4"/>
  <c r="G253" i="4"/>
  <c r="G252" i="4"/>
  <c r="G251" i="4"/>
  <c r="G250" i="4"/>
  <c r="G248" i="4"/>
  <c r="G247" i="4"/>
  <c r="G245" i="4"/>
  <c r="G244" i="4"/>
  <c r="G243" i="4"/>
  <c r="G242" i="4"/>
  <c r="G240" i="4"/>
  <c r="G239" i="4"/>
  <c r="G238" i="4"/>
  <c r="G237" i="4"/>
  <c r="G236" i="4"/>
  <c r="G235" i="4"/>
  <c r="G234" i="4"/>
  <c r="G232" i="4"/>
  <c r="G229" i="4"/>
  <c r="G228" i="4"/>
  <c r="G227" i="4"/>
  <c r="G226" i="4"/>
  <c r="G224" i="4"/>
  <c r="G221" i="4"/>
  <c r="G220" i="4"/>
  <c r="G219" i="4"/>
  <c r="G218" i="4"/>
  <c r="G216" i="4"/>
  <c r="G213" i="4"/>
  <c r="G212" i="4"/>
  <c r="G211" i="4"/>
  <c r="G210" i="4"/>
  <c r="G208" i="4"/>
  <c r="G205" i="4"/>
  <c r="G204" i="4"/>
  <c r="G203" i="4"/>
  <c r="G202" i="4"/>
  <c r="G200" i="4"/>
  <c r="G197" i="4"/>
  <c r="G196" i="4"/>
  <c r="G195" i="4"/>
  <c r="G194" i="4"/>
  <c r="G192" i="4"/>
  <c r="G189" i="4"/>
  <c r="G188" i="4"/>
  <c r="G187" i="4"/>
  <c r="G186" i="4"/>
  <c r="G184" i="4"/>
  <c r="G183" i="4"/>
  <c r="G181" i="4"/>
  <c r="G180" i="4"/>
  <c r="G179" i="4"/>
  <c r="G178" i="4"/>
  <c r="G176" i="4"/>
  <c r="G175" i="4"/>
  <c r="G174" i="4"/>
  <c r="G173" i="4"/>
  <c r="G172" i="4"/>
  <c r="G171" i="4"/>
  <c r="G170" i="4"/>
  <c r="G168" i="4"/>
  <c r="G165" i="4"/>
  <c r="G164" i="4"/>
  <c r="G163" i="4"/>
  <c r="G162" i="4"/>
  <c r="G160" i="4"/>
  <c r="G157" i="4"/>
  <c r="G156" i="4"/>
  <c r="G155" i="4"/>
  <c r="G154" i="4"/>
  <c r="G152" i="4"/>
  <c r="G149" i="4"/>
  <c r="G148" i="4"/>
  <c r="G147" i="4"/>
  <c r="G146" i="4"/>
  <c r="G144" i="4"/>
  <c r="G141" i="4"/>
  <c r="G140" i="4"/>
  <c r="G139" i="4"/>
  <c r="G138" i="4"/>
  <c r="G136" i="4"/>
  <c r="G133" i="4"/>
  <c r="G132" i="4"/>
  <c r="G131" i="4"/>
  <c r="G130" i="4"/>
  <c r="G128" i="4"/>
  <c r="G125" i="4"/>
  <c r="G124" i="4"/>
  <c r="G123" i="4"/>
  <c r="G122" i="4"/>
  <c r="G120" i="4"/>
  <c r="G119" i="4"/>
  <c r="G117" i="4"/>
  <c r="G116" i="4"/>
  <c r="G115" i="4"/>
  <c r="G114" i="4"/>
  <c r="G112" i="4"/>
  <c r="G111" i="4"/>
  <c r="G110" i="4"/>
  <c r="G109" i="4"/>
  <c r="G108" i="4"/>
  <c r="G107" i="4"/>
  <c r="G106" i="4"/>
  <c r="G104" i="4"/>
  <c r="G101" i="4"/>
  <c r="G100" i="4"/>
  <c r="G99" i="4"/>
  <c r="G98" i="4"/>
  <c r="G96" i="4"/>
  <c r="G93" i="4"/>
  <c r="G92" i="4"/>
  <c r="G91" i="4"/>
  <c r="G90" i="4"/>
  <c r="G88" i="4"/>
  <c r="G85" i="4"/>
  <c r="G84" i="4"/>
  <c r="G83" i="4"/>
  <c r="G82" i="4"/>
  <c r="G80" i="4"/>
  <c r="G77" i="4"/>
  <c r="G76" i="4"/>
  <c r="G75" i="4"/>
  <c r="G74" i="4"/>
  <c r="G72" i="4"/>
  <c r="G69" i="4"/>
  <c r="G68" i="4"/>
  <c r="G67" i="4"/>
  <c r="G66" i="4"/>
  <c r="G64" i="4"/>
  <c r="G61" i="4"/>
  <c r="G60" i="4"/>
  <c r="G59" i="4"/>
  <c r="G58" i="4"/>
  <c r="G56" i="4"/>
  <c r="G55" i="4"/>
  <c r="G53" i="4"/>
  <c r="G52" i="4"/>
  <c r="G51" i="4"/>
  <c r="G50" i="4"/>
  <c r="G48" i="4"/>
  <c r="G47" i="4"/>
  <c r="G46" i="4"/>
  <c r="G45" i="4"/>
  <c r="G44" i="4"/>
  <c r="G43" i="4"/>
  <c r="G42" i="4"/>
  <c r="G40" i="4"/>
  <c r="G37" i="4"/>
  <c r="G36" i="4"/>
  <c r="G35" i="4"/>
  <c r="G34" i="4"/>
  <c r="G32" i="4"/>
  <c r="G29" i="4"/>
  <c r="G28" i="4"/>
  <c r="G27" i="4"/>
  <c r="G26" i="4"/>
  <c r="G24" i="4"/>
  <c r="G21" i="4"/>
  <c r="G20" i="4"/>
  <c r="G19" i="4"/>
  <c r="G18" i="4"/>
  <c r="G16" i="4"/>
  <c r="G13" i="4"/>
  <c r="G12" i="4"/>
  <c r="G11" i="4"/>
  <c r="G10" i="4"/>
  <c r="G8" i="4"/>
  <c r="G5" i="4"/>
  <c r="G4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C1588" i="4"/>
  <c r="C1586" i="4"/>
  <c r="C1584" i="4"/>
  <c r="C1582" i="4"/>
  <c r="C1580" i="4"/>
  <c r="C1578" i="4"/>
  <c r="C1576" i="4"/>
  <c r="C1574" i="4"/>
  <c r="C1572" i="4"/>
  <c r="C1570" i="4"/>
  <c r="C1568" i="4"/>
  <c r="C1566" i="4"/>
  <c r="C1564" i="4"/>
  <c r="C1562" i="4"/>
  <c r="C1560" i="4"/>
  <c r="C1558" i="4"/>
  <c r="C1556" i="4"/>
  <c r="C1554" i="4"/>
  <c r="C1551" i="4"/>
  <c r="C1549" i="4"/>
  <c r="C1545" i="4"/>
  <c r="C1543" i="4"/>
  <c r="C1540" i="4"/>
  <c r="C1537" i="4"/>
  <c r="C1534" i="4"/>
  <c r="C1530" i="4"/>
  <c r="C1527" i="4"/>
  <c r="C1524" i="4"/>
  <c r="C1520" i="4"/>
  <c r="C1517" i="4"/>
  <c r="C1514" i="4"/>
  <c r="C1510" i="4"/>
  <c r="C1506" i="4"/>
  <c r="C1501" i="4"/>
  <c r="C1495" i="4"/>
  <c r="C1491" i="4"/>
  <c r="C1487" i="4"/>
  <c r="C1483" i="4"/>
  <c r="C1479" i="4"/>
  <c r="C1476" i="4"/>
  <c r="C1471" i="4"/>
  <c r="C1466" i="4"/>
  <c r="C1450" i="4"/>
  <c r="C1444" i="4"/>
  <c r="C1433" i="4"/>
  <c r="C1424" i="4"/>
  <c r="C1415" i="4"/>
  <c r="C1405" i="4"/>
  <c r="C1398" i="4"/>
  <c r="C1389" i="4"/>
  <c r="C1376" i="4"/>
  <c r="C1374" i="4"/>
  <c r="C1360" i="4"/>
  <c r="C1354" i="4"/>
  <c r="C1341" i="4"/>
  <c r="C1335" i="4"/>
  <c r="C1323" i="4"/>
  <c r="C1314" i="4"/>
  <c r="C1307" i="4"/>
  <c r="C1296" i="4"/>
  <c r="C1290" i="4"/>
  <c r="C1278" i="4"/>
  <c r="C1272" i="4"/>
  <c r="C1263" i="4"/>
  <c r="C1253" i="4"/>
  <c r="C1244" i="4"/>
  <c r="C1235" i="4"/>
  <c r="C1226" i="4"/>
  <c r="C1217" i="4"/>
  <c r="C1210" i="4"/>
  <c r="C1199" i="4"/>
  <c r="C1193" i="4"/>
  <c r="C1184" i="4"/>
  <c r="C1177" i="4"/>
  <c r="C1162" i="4"/>
  <c r="C1152" i="4"/>
  <c r="C1145" i="4"/>
  <c r="C1133" i="4"/>
  <c r="C1129" i="4"/>
  <c r="C1117" i="4"/>
  <c r="C1108" i="4"/>
  <c r="C1098" i="4"/>
  <c r="C1086" i="4"/>
  <c r="C1082" i="4"/>
  <c r="C1070" i="4"/>
  <c r="C1062" i="4"/>
  <c r="C1054" i="4"/>
  <c r="C1044" i="4"/>
  <c r="C1035" i="4"/>
  <c r="C1023" i="4"/>
  <c r="C1015" i="4"/>
  <c r="C1012" i="4"/>
  <c r="C997" i="4"/>
  <c r="C993" i="4"/>
  <c r="C980" i="4"/>
  <c r="C975" i="4"/>
  <c r="C966" i="4"/>
  <c r="C956" i="4"/>
  <c r="C949" i="4"/>
  <c r="C935" i="4"/>
  <c r="C931" i="4"/>
  <c r="C918" i="4"/>
  <c r="C914" i="4"/>
  <c r="C902" i="4"/>
  <c r="C891" i="4"/>
  <c r="C886" i="4"/>
  <c r="C873" i="4"/>
  <c r="C865" i="4"/>
  <c r="C857" i="4"/>
  <c r="C847" i="4"/>
  <c r="C838" i="4"/>
  <c r="C826" i="4"/>
  <c r="C821" i="4"/>
  <c r="C809" i="4"/>
  <c r="C802" i="4"/>
  <c r="C792" i="4"/>
  <c r="C787" i="4"/>
  <c r="C773" i="4"/>
  <c r="C762" i="4"/>
  <c r="C756" i="4"/>
  <c r="C746" i="4"/>
  <c r="C740" i="4"/>
  <c r="C730" i="4"/>
  <c r="C722" i="4"/>
  <c r="C716" i="4"/>
  <c r="C706" i="4"/>
  <c r="C699" i="4"/>
  <c r="C692" i="4"/>
  <c r="C682" i="4"/>
  <c r="C678" i="4"/>
  <c r="C667" i="4"/>
  <c r="C658" i="4"/>
  <c r="C648" i="4"/>
  <c r="C639" i="4"/>
  <c r="C631" i="4"/>
  <c r="C622" i="4"/>
  <c r="C613" i="4"/>
  <c r="C606" i="4"/>
  <c r="C599" i="4"/>
  <c r="C588" i="4"/>
  <c r="C581" i="4"/>
  <c r="C569" i="4"/>
  <c r="C564" i="4"/>
  <c r="C552" i="4"/>
  <c r="C546" i="4"/>
  <c r="C531" i="4"/>
  <c r="C525" i="4"/>
  <c r="C516" i="4"/>
  <c r="C501" i="4"/>
  <c r="C495" i="4"/>
  <c r="C487" i="4"/>
  <c r="C478" i="4"/>
  <c r="C467" i="4"/>
  <c r="C461" i="4"/>
  <c r="C450" i="4"/>
  <c r="C442" i="4"/>
  <c r="C434" i="4"/>
  <c r="C427" i="4"/>
  <c r="C416" i="4"/>
  <c r="C406" i="4"/>
  <c r="C399" i="4"/>
  <c r="C388" i="4"/>
  <c r="C381" i="4"/>
  <c r="C368" i="4"/>
  <c r="C363" i="4"/>
  <c r="C352" i="4"/>
  <c r="C342" i="4"/>
  <c r="C334" i="4"/>
  <c r="C323" i="4"/>
  <c r="C315" i="4"/>
  <c r="C306" i="4"/>
  <c r="C297" i="4"/>
  <c r="C291" i="4"/>
  <c r="C273" i="4"/>
  <c r="C258" i="4"/>
  <c r="C253" i="4"/>
  <c r="C243" i="4"/>
  <c r="C235" i="4"/>
  <c r="C224" i="4"/>
  <c r="C212" i="4"/>
  <c r="C206" i="4"/>
  <c r="C194" i="4"/>
  <c r="C188" i="4"/>
  <c r="C179" i="4"/>
  <c r="C173" i="4"/>
  <c r="C161" i="4"/>
  <c r="C150" i="4"/>
  <c r="C145" i="4"/>
  <c r="C132" i="4"/>
  <c r="C125" i="4"/>
  <c r="C117" i="4"/>
  <c r="C109" i="4"/>
  <c r="C100" i="4"/>
  <c r="C89" i="4"/>
  <c r="C83" i="4"/>
  <c r="C70" i="4"/>
  <c r="C59" i="4"/>
  <c r="C54" i="4"/>
  <c r="C45" i="4"/>
  <c r="C34" i="4"/>
  <c r="C24" i="4"/>
  <c r="C19" i="4"/>
  <c r="C7" i="4"/>
  <c r="C5" i="4"/>
  <c r="C6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20" i="4" s="1"/>
  <c r="C21" i="4" s="1"/>
  <c r="C22" i="4" s="1"/>
  <c r="C23" i="4" s="1"/>
  <c r="C25" i="4" s="1"/>
  <c r="C26" i="4" s="1"/>
  <c r="C27" i="4" s="1"/>
  <c r="C28" i="4" s="1"/>
  <c r="C29" i="4" s="1"/>
  <c r="C30" i="4" s="1"/>
  <c r="C31" i="4" s="1"/>
  <c r="C32" i="4" s="1"/>
  <c r="C33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6" i="4" s="1"/>
  <c r="C47" i="4" s="1"/>
  <c r="C48" i="4" s="1"/>
  <c r="C49" i="4" s="1"/>
  <c r="C50" i="4" s="1"/>
  <c r="C51" i="4" s="1"/>
  <c r="C52" i="4" s="1"/>
  <c r="C53" i="4" s="1"/>
  <c r="C55" i="4" s="1"/>
  <c r="C56" i="4" s="1"/>
  <c r="C57" i="4" s="1"/>
  <c r="C58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4" i="4" s="1"/>
  <c r="C85" i="4" s="1"/>
  <c r="C86" i="4" s="1"/>
  <c r="C87" i="4" s="1"/>
  <c r="C88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1" i="4" s="1"/>
  <c r="C102" i="4" s="1"/>
  <c r="C103" i="4" s="1"/>
  <c r="C104" i="4" s="1"/>
  <c r="C105" i="4" s="1"/>
  <c r="C106" i="4" s="1"/>
  <c r="C107" i="4" s="1"/>
  <c r="C108" i="4" s="1"/>
  <c r="C110" i="4" s="1"/>
  <c r="C111" i="4" s="1"/>
  <c r="C112" i="4" s="1"/>
  <c r="C113" i="4" s="1"/>
  <c r="C114" i="4" s="1"/>
  <c r="C115" i="4" s="1"/>
  <c r="C116" i="4" s="1"/>
  <c r="C118" i="4" s="1"/>
  <c r="C119" i="4" s="1"/>
  <c r="C120" i="4" s="1"/>
  <c r="C121" i="4" s="1"/>
  <c r="C122" i="4" s="1"/>
  <c r="C123" i="4" s="1"/>
  <c r="C124" i="4" s="1"/>
  <c r="C126" i="4" s="1"/>
  <c r="C127" i="4" s="1"/>
  <c r="C128" i="4" s="1"/>
  <c r="C129" i="4" s="1"/>
  <c r="C130" i="4" s="1"/>
  <c r="C131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6" i="4" s="1"/>
  <c r="C147" i="4" s="1"/>
  <c r="C148" i="4" s="1"/>
  <c r="C149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4" i="4" s="1"/>
  <c r="C175" i="4" s="1"/>
  <c r="C176" i="4" s="1"/>
  <c r="C177" i="4" s="1"/>
  <c r="C178" i="4" s="1"/>
  <c r="C180" i="4" s="1"/>
  <c r="C181" i="4" s="1"/>
  <c r="C182" i="4" s="1"/>
  <c r="C183" i="4" s="1"/>
  <c r="C184" i="4" s="1"/>
  <c r="C185" i="4" s="1"/>
  <c r="C186" i="4" s="1"/>
  <c r="C187" i="4" s="1"/>
  <c r="C189" i="4" s="1"/>
  <c r="C190" i="4" s="1"/>
  <c r="C191" i="4" s="1"/>
  <c r="C192" i="4" s="1"/>
  <c r="C193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7" i="4" s="1"/>
  <c r="C208" i="4" s="1"/>
  <c r="C209" i="4" s="1"/>
  <c r="C210" i="4" s="1"/>
  <c r="C211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6" i="4" s="1"/>
  <c r="C237" i="4" s="1"/>
  <c r="C238" i="4" s="1"/>
  <c r="C239" i="4" s="1"/>
  <c r="C240" i="4" s="1"/>
  <c r="C241" i="4" s="1"/>
  <c r="C242" i="4" s="1"/>
  <c r="C244" i="4" s="1"/>
  <c r="C245" i="4" s="1"/>
  <c r="C246" i="4" s="1"/>
  <c r="C247" i="4" s="1"/>
  <c r="C248" i="4" s="1"/>
  <c r="C249" i="4" s="1"/>
  <c r="C250" i="4" s="1"/>
  <c r="C251" i="4" s="1"/>
  <c r="C252" i="4" s="1"/>
  <c r="C254" i="4" s="1"/>
  <c r="C255" i="4" s="1"/>
  <c r="C256" i="4" s="1"/>
  <c r="C257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2" i="4" s="1"/>
  <c r="C293" i="4" s="1"/>
  <c r="C294" i="4" s="1"/>
  <c r="C295" i="4" s="1"/>
  <c r="C296" i="4" s="1"/>
  <c r="C298" i="4" s="1"/>
  <c r="C299" i="4" s="1"/>
  <c r="C300" i="4" s="1"/>
  <c r="C301" i="4" s="1"/>
  <c r="C302" i="4" s="1"/>
  <c r="C303" i="4" s="1"/>
  <c r="C304" i="4" s="1"/>
  <c r="C305" i="4" s="1"/>
  <c r="C307" i="4" s="1"/>
  <c r="C308" i="4" s="1"/>
  <c r="C309" i="4" s="1"/>
  <c r="C310" i="4" s="1"/>
  <c r="C311" i="4" s="1"/>
  <c r="C312" i="4" s="1"/>
  <c r="C313" i="4" s="1"/>
  <c r="C314" i="4" s="1"/>
  <c r="C316" i="4" s="1"/>
  <c r="C317" i="4" s="1"/>
  <c r="C318" i="4" s="1"/>
  <c r="C319" i="4" s="1"/>
  <c r="C320" i="4" s="1"/>
  <c r="C321" i="4" s="1"/>
  <c r="C322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5" i="4" s="1"/>
  <c r="C336" i="4" s="1"/>
  <c r="C337" i="4" s="1"/>
  <c r="C338" i="4" s="1"/>
  <c r="C339" i="4" s="1"/>
  <c r="C340" i="4" s="1"/>
  <c r="C341" i="4" s="1"/>
  <c r="C343" i="4" s="1"/>
  <c r="C344" i="4" s="1"/>
  <c r="C345" i="4" s="1"/>
  <c r="C346" i="4" s="1"/>
  <c r="C347" i="4" s="1"/>
  <c r="C348" i="4" s="1"/>
  <c r="C349" i="4" s="1"/>
  <c r="C350" i="4" s="1"/>
  <c r="C351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4" i="4" s="1"/>
  <c r="C365" i="4" s="1"/>
  <c r="C366" i="4" s="1"/>
  <c r="C367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2" i="4" s="1"/>
  <c r="C383" i="4" s="1"/>
  <c r="C384" i="4" s="1"/>
  <c r="C385" i="4" s="1"/>
  <c r="C386" i="4" s="1"/>
  <c r="C387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400" i="4" s="1"/>
  <c r="C401" i="4" s="1"/>
  <c r="C402" i="4" s="1"/>
  <c r="C403" i="4" s="1"/>
  <c r="C404" i="4" s="1"/>
  <c r="C405" i="4" s="1"/>
  <c r="C407" i="4" s="1"/>
  <c r="C408" i="4" s="1"/>
  <c r="C409" i="4" s="1"/>
  <c r="C410" i="4" s="1"/>
  <c r="C411" i="4" s="1"/>
  <c r="C412" i="4" s="1"/>
  <c r="C413" i="4" s="1"/>
  <c r="C414" i="4" s="1"/>
  <c r="C415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8" i="4" s="1"/>
  <c r="C429" i="4" s="1"/>
  <c r="C430" i="4" s="1"/>
  <c r="C431" i="4" s="1"/>
  <c r="C432" i="4" s="1"/>
  <c r="C433" i="4" s="1"/>
  <c r="C435" i="4" s="1"/>
  <c r="C436" i="4" s="1"/>
  <c r="C437" i="4" s="1"/>
  <c r="C438" i="4" s="1"/>
  <c r="C439" i="4" s="1"/>
  <c r="C440" i="4" s="1"/>
  <c r="C441" i="4" s="1"/>
  <c r="C443" i="4" s="1"/>
  <c r="C444" i="4" s="1"/>
  <c r="C445" i="4" s="1"/>
  <c r="C446" i="4" s="1"/>
  <c r="C447" i="4" s="1"/>
  <c r="C448" i="4" s="1"/>
  <c r="C449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2" i="4" s="1"/>
  <c r="C463" i="4" s="1"/>
  <c r="C464" i="4" s="1"/>
  <c r="C465" i="4" s="1"/>
  <c r="C466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9" i="4" s="1"/>
  <c r="C480" i="4" s="1"/>
  <c r="C481" i="4" s="1"/>
  <c r="C482" i="4" s="1"/>
  <c r="C483" i="4" s="1"/>
  <c r="C484" i="4" s="1"/>
  <c r="C485" i="4" s="1"/>
  <c r="C486" i="4" s="1"/>
  <c r="C488" i="4" s="1"/>
  <c r="C489" i="4" s="1"/>
  <c r="C490" i="4" s="1"/>
  <c r="C491" i="4" s="1"/>
  <c r="C492" i="4" s="1"/>
  <c r="C493" i="4" s="1"/>
  <c r="C494" i="4" s="1"/>
  <c r="C496" i="4" s="1"/>
  <c r="C497" i="4" s="1"/>
  <c r="C498" i="4" s="1"/>
  <c r="C499" i="4" s="1"/>
  <c r="C500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7" i="4" s="1"/>
  <c r="C518" i="4" s="1"/>
  <c r="C519" i="4" s="1"/>
  <c r="C520" i="4" s="1"/>
  <c r="C521" i="4" s="1"/>
  <c r="C522" i="4" s="1"/>
  <c r="C523" i="4" s="1"/>
  <c r="C524" i="4" s="1"/>
  <c r="C526" i="4" s="1"/>
  <c r="C527" i="4" s="1"/>
  <c r="C528" i="4" s="1"/>
  <c r="C529" i="4" s="1"/>
  <c r="C530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7" i="4" s="1"/>
  <c r="C548" i="4" s="1"/>
  <c r="C549" i="4" s="1"/>
  <c r="C550" i="4" s="1"/>
  <c r="C551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5" i="4" s="1"/>
  <c r="C566" i="4" s="1"/>
  <c r="C567" i="4" s="1"/>
  <c r="C568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2" i="4" s="1"/>
  <c r="C583" i="4" s="1"/>
  <c r="C584" i="4" s="1"/>
  <c r="C585" i="4" s="1"/>
  <c r="C586" i="4" s="1"/>
  <c r="C587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600" i="4" s="1"/>
  <c r="C601" i="4" s="1"/>
  <c r="C602" i="4" s="1"/>
  <c r="C603" i="4" s="1"/>
  <c r="C604" i="4" s="1"/>
  <c r="C605" i="4" s="1"/>
  <c r="C607" i="4" s="1"/>
  <c r="C608" i="4" s="1"/>
  <c r="C609" i="4" s="1"/>
  <c r="C610" i="4" s="1"/>
  <c r="C611" i="4" s="1"/>
  <c r="C612" i="4" s="1"/>
  <c r="C614" i="4" s="1"/>
  <c r="C615" i="4" s="1"/>
  <c r="C616" i="4" s="1"/>
  <c r="C617" i="4" s="1"/>
  <c r="C618" i="4" s="1"/>
  <c r="C619" i="4" s="1"/>
  <c r="C620" i="4" s="1"/>
  <c r="C621" i="4" s="1"/>
  <c r="C623" i="4" s="1"/>
  <c r="C624" i="4" s="1"/>
  <c r="C625" i="4" s="1"/>
  <c r="C626" i="4" s="1"/>
  <c r="C627" i="4" s="1"/>
  <c r="C628" i="4" s="1"/>
  <c r="C629" i="4" s="1"/>
  <c r="C630" i="4" s="1"/>
  <c r="C632" i="4" s="1"/>
  <c r="C633" i="4" s="1"/>
  <c r="C634" i="4" s="1"/>
  <c r="C635" i="4" s="1"/>
  <c r="C636" i="4" s="1"/>
  <c r="C637" i="4" s="1"/>
  <c r="C638" i="4" s="1"/>
  <c r="C640" i="4" s="1"/>
  <c r="C641" i="4" s="1"/>
  <c r="C642" i="4" s="1"/>
  <c r="C643" i="4" s="1"/>
  <c r="C644" i="4" s="1"/>
  <c r="C645" i="4" s="1"/>
  <c r="C646" i="4" s="1"/>
  <c r="C647" i="4" s="1"/>
  <c r="C649" i="4" s="1"/>
  <c r="C650" i="4" s="1"/>
  <c r="C651" i="4" s="1"/>
  <c r="C652" i="4" s="1"/>
  <c r="C653" i="4" s="1"/>
  <c r="C654" i="4" s="1"/>
  <c r="C655" i="4" s="1"/>
  <c r="C656" i="4" s="1"/>
  <c r="C657" i="4" s="1"/>
  <c r="C659" i="4" s="1"/>
  <c r="C660" i="4" s="1"/>
  <c r="C661" i="4" s="1"/>
  <c r="C662" i="4" s="1"/>
  <c r="C663" i="4" s="1"/>
  <c r="C664" i="4" s="1"/>
  <c r="C665" i="4" s="1"/>
  <c r="C666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9" i="4" s="1"/>
  <c r="C680" i="4" s="1"/>
  <c r="C681" i="4" s="1"/>
  <c r="C683" i="4" s="1"/>
  <c r="C684" i="4" s="1"/>
  <c r="C685" i="4" s="1"/>
  <c r="C686" i="4" s="1"/>
  <c r="C687" i="4" s="1"/>
  <c r="C688" i="4" s="1"/>
  <c r="C689" i="4" s="1"/>
  <c r="C690" i="4" s="1"/>
  <c r="C691" i="4" s="1"/>
  <c r="C693" i="4" s="1"/>
  <c r="C694" i="4" s="1"/>
  <c r="C695" i="4" s="1"/>
  <c r="C696" i="4" s="1"/>
  <c r="C697" i="4" s="1"/>
  <c r="C698" i="4" s="1"/>
  <c r="C700" i="4" s="1"/>
  <c r="C701" i="4" s="1"/>
  <c r="C702" i="4" s="1"/>
  <c r="C703" i="4" s="1"/>
  <c r="C704" i="4" s="1"/>
  <c r="C705" i="4" s="1"/>
  <c r="C707" i="4" s="1"/>
  <c r="C708" i="4" s="1"/>
  <c r="C709" i="4" s="1"/>
  <c r="C710" i="4" s="1"/>
  <c r="C711" i="4" s="1"/>
  <c r="C712" i="4" s="1"/>
  <c r="C713" i="4" s="1"/>
  <c r="C714" i="4" s="1"/>
  <c r="C715" i="4" s="1"/>
  <c r="C717" i="4" s="1"/>
  <c r="C718" i="4" s="1"/>
  <c r="C719" i="4" s="1"/>
  <c r="C720" i="4" s="1"/>
  <c r="C721" i="4" s="1"/>
  <c r="C723" i="4" s="1"/>
  <c r="C724" i="4" s="1"/>
  <c r="C725" i="4" s="1"/>
  <c r="C726" i="4" s="1"/>
  <c r="C727" i="4" s="1"/>
  <c r="C728" i="4" s="1"/>
  <c r="C729" i="4" s="1"/>
  <c r="C731" i="4" s="1"/>
  <c r="C732" i="4" s="1"/>
  <c r="C733" i="4" s="1"/>
  <c r="C734" i="4" s="1"/>
  <c r="C735" i="4" s="1"/>
  <c r="C736" i="4" s="1"/>
  <c r="C737" i="4" s="1"/>
  <c r="C738" i="4" s="1"/>
  <c r="C739" i="4" s="1"/>
  <c r="C741" i="4" s="1"/>
  <c r="C742" i="4" s="1"/>
  <c r="C743" i="4" s="1"/>
  <c r="C744" i="4" s="1"/>
  <c r="C745" i="4" s="1"/>
  <c r="C747" i="4" s="1"/>
  <c r="C748" i="4" s="1"/>
  <c r="C749" i="4" s="1"/>
  <c r="C750" i="4" s="1"/>
  <c r="C751" i="4" s="1"/>
  <c r="C752" i="4" s="1"/>
  <c r="C753" i="4" s="1"/>
  <c r="C754" i="4" s="1"/>
  <c r="C755" i="4" s="1"/>
  <c r="C757" i="4" s="1"/>
  <c r="C758" i="4" s="1"/>
  <c r="C759" i="4" s="1"/>
  <c r="C760" i="4" s="1"/>
  <c r="C761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8" i="4" s="1"/>
  <c r="C789" i="4" s="1"/>
  <c r="C790" i="4" s="1"/>
  <c r="C791" i="4" s="1"/>
  <c r="C793" i="4" s="1"/>
  <c r="C794" i="4" s="1"/>
  <c r="C795" i="4" s="1"/>
  <c r="C796" i="4" s="1"/>
  <c r="C797" i="4" s="1"/>
  <c r="C798" i="4" s="1"/>
  <c r="C799" i="4" s="1"/>
  <c r="C800" i="4" s="1"/>
  <c r="C801" i="4" s="1"/>
  <c r="C803" i="4" s="1"/>
  <c r="C804" i="4" s="1"/>
  <c r="C805" i="4" s="1"/>
  <c r="C806" i="4" s="1"/>
  <c r="C807" i="4" s="1"/>
  <c r="C808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2" i="4" s="1"/>
  <c r="C823" i="4" s="1"/>
  <c r="C824" i="4" s="1"/>
  <c r="C825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9" i="4" s="1"/>
  <c r="C840" i="4" s="1"/>
  <c r="C841" i="4" s="1"/>
  <c r="C842" i="4" s="1"/>
  <c r="C843" i="4" s="1"/>
  <c r="C844" i="4" s="1"/>
  <c r="C845" i="4" s="1"/>
  <c r="C846" i="4" s="1"/>
  <c r="C848" i="4" s="1"/>
  <c r="C849" i="4" s="1"/>
  <c r="C850" i="4" s="1"/>
  <c r="C851" i="4" s="1"/>
  <c r="C852" i="4" s="1"/>
  <c r="C853" i="4" s="1"/>
  <c r="C854" i="4" s="1"/>
  <c r="C855" i="4" s="1"/>
  <c r="C856" i="4" s="1"/>
  <c r="C858" i="4" s="1"/>
  <c r="C859" i="4" s="1"/>
  <c r="C860" i="4" s="1"/>
  <c r="C861" i="4" s="1"/>
  <c r="C862" i="4" s="1"/>
  <c r="C863" i="4" s="1"/>
  <c r="C864" i="4" s="1"/>
  <c r="C866" i="4" s="1"/>
  <c r="C867" i="4" s="1"/>
  <c r="C868" i="4" s="1"/>
  <c r="C869" i="4" s="1"/>
  <c r="C870" i="4" s="1"/>
  <c r="C871" i="4" s="1"/>
  <c r="C872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7" i="4" s="1"/>
  <c r="C888" i="4" s="1"/>
  <c r="C889" i="4" s="1"/>
  <c r="C890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5" i="4" s="1"/>
  <c r="C916" i="4" s="1"/>
  <c r="C917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2" i="4" s="1"/>
  <c r="C933" i="4" s="1"/>
  <c r="C934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50" i="4" s="1"/>
  <c r="C951" i="4" s="1"/>
  <c r="C952" i="4" s="1"/>
  <c r="C953" i="4" s="1"/>
  <c r="C954" i="4" s="1"/>
  <c r="C955" i="4" s="1"/>
  <c r="C957" i="4" s="1"/>
  <c r="C958" i="4" s="1"/>
  <c r="C959" i="4" s="1"/>
  <c r="C960" i="4" s="1"/>
  <c r="C961" i="4" s="1"/>
  <c r="C962" i="4" s="1"/>
  <c r="C963" i="4" s="1"/>
  <c r="C964" i="4" s="1"/>
  <c r="C965" i="4" s="1"/>
  <c r="C967" i="4" s="1"/>
  <c r="C968" i="4" s="1"/>
  <c r="C969" i="4" s="1"/>
  <c r="C970" i="4" s="1"/>
  <c r="C971" i="4" s="1"/>
  <c r="C972" i="4" s="1"/>
  <c r="C973" i="4" s="1"/>
  <c r="C974" i="4" s="1"/>
  <c r="C976" i="4" s="1"/>
  <c r="C977" i="4" s="1"/>
  <c r="C978" i="4" s="1"/>
  <c r="C979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4" i="4" s="1"/>
  <c r="C995" i="4" s="1"/>
  <c r="C996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3" i="4" s="1"/>
  <c r="C1014" i="4" s="1"/>
  <c r="C1016" i="4" s="1"/>
  <c r="C1017" i="4" s="1"/>
  <c r="C1018" i="4" s="1"/>
  <c r="C1019" i="4" s="1"/>
  <c r="C1020" i="4" s="1"/>
  <c r="C1021" i="4" s="1"/>
  <c r="C1022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6" i="4" s="1"/>
  <c r="C1037" i="4" s="1"/>
  <c r="C1038" i="4" s="1"/>
  <c r="C1039" i="4" s="1"/>
  <c r="C1040" i="4" s="1"/>
  <c r="C1041" i="4" s="1"/>
  <c r="C1042" i="4" s="1"/>
  <c r="C1043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5" i="4" s="1"/>
  <c r="C1056" i="4" s="1"/>
  <c r="C1057" i="4" s="1"/>
  <c r="C1058" i="4" s="1"/>
  <c r="C1059" i="4" s="1"/>
  <c r="C1060" i="4" s="1"/>
  <c r="C1061" i="4" s="1"/>
  <c r="C1063" i="4" s="1"/>
  <c r="C1064" i="4" s="1"/>
  <c r="C1065" i="4" s="1"/>
  <c r="C1066" i="4" s="1"/>
  <c r="C1067" i="4" s="1"/>
  <c r="C1068" i="4" s="1"/>
  <c r="C1069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3" i="4" s="1"/>
  <c r="C1084" i="4" s="1"/>
  <c r="C1085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9" i="4" s="1"/>
  <c r="C1110" i="4" s="1"/>
  <c r="C1111" i="4" s="1"/>
  <c r="C1112" i="4" s="1"/>
  <c r="C1113" i="4" s="1"/>
  <c r="C1114" i="4" s="1"/>
  <c r="C1115" i="4" s="1"/>
  <c r="C1116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30" i="4" s="1"/>
  <c r="C1131" i="4" s="1"/>
  <c r="C1132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6" i="4" s="1"/>
  <c r="C1147" i="4" s="1"/>
  <c r="C1148" i="4" s="1"/>
  <c r="C1149" i="4" s="1"/>
  <c r="C1150" i="4" s="1"/>
  <c r="C1151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8" i="4" s="1"/>
  <c r="C1179" i="4" s="1"/>
  <c r="C1180" i="4" s="1"/>
  <c r="C1181" i="4" s="1"/>
  <c r="C1182" i="4" s="1"/>
  <c r="C1183" i="4" s="1"/>
  <c r="C1185" i="4" s="1"/>
  <c r="C1186" i="4" s="1"/>
  <c r="C1187" i="4" s="1"/>
  <c r="C1188" i="4" s="1"/>
  <c r="C1189" i="4" s="1"/>
  <c r="C1190" i="4" s="1"/>
  <c r="C1191" i="4" s="1"/>
  <c r="C1192" i="4" s="1"/>
  <c r="C1194" i="4" s="1"/>
  <c r="C1195" i="4" s="1"/>
  <c r="C1196" i="4" s="1"/>
  <c r="C1197" i="4" s="1"/>
  <c r="C1198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1" i="4" s="1"/>
  <c r="C1212" i="4" s="1"/>
  <c r="C1213" i="4" s="1"/>
  <c r="C1214" i="4" s="1"/>
  <c r="C1215" i="4" s="1"/>
  <c r="C1216" i="4" s="1"/>
  <c r="C1218" i="4" s="1"/>
  <c r="C1219" i="4" s="1"/>
  <c r="C1220" i="4" s="1"/>
  <c r="C1221" i="4" s="1"/>
  <c r="C1222" i="4" s="1"/>
  <c r="C1223" i="4" s="1"/>
  <c r="C1224" i="4" s="1"/>
  <c r="C1225" i="4" s="1"/>
  <c r="C1227" i="4" s="1"/>
  <c r="C1228" i="4" s="1"/>
  <c r="C1229" i="4" s="1"/>
  <c r="C1230" i="4" s="1"/>
  <c r="C1231" i="4" s="1"/>
  <c r="C1232" i="4" s="1"/>
  <c r="C1233" i="4" s="1"/>
  <c r="C1234" i="4" s="1"/>
  <c r="C1236" i="4" s="1"/>
  <c r="C1237" i="4" s="1"/>
  <c r="C1238" i="4" s="1"/>
  <c r="C1239" i="4" s="1"/>
  <c r="C1240" i="4" s="1"/>
  <c r="C1241" i="4" s="1"/>
  <c r="C1242" i="4" s="1"/>
  <c r="C1243" i="4" s="1"/>
  <c r="C1245" i="4" s="1"/>
  <c r="C1246" i="4" s="1"/>
  <c r="C1247" i="4" s="1"/>
  <c r="C1248" i="4" s="1"/>
  <c r="C1249" i="4" s="1"/>
  <c r="C1250" i="4" s="1"/>
  <c r="C1251" i="4" s="1"/>
  <c r="C1252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4" i="4" s="1"/>
  <c r="C1265" i="4" s="1"/>
  <c r="C1266" i="4" s="1"/>
  <c r="C1267" i="4" s="1"/>
  <c r="C1268" i="4" s="1"/>
  <c r="C1269" i="4" s="1"/>
  <c r="C1270" i="4" s="1"/>
  <c r="C1271" i="4" s="1"/>
  <c r="C1273" i="4" s="1"/>
  <c r="C1274" i="4" s="1"/>
  <c r="C1275" i="4" s="1"/>
  <c r="C1276" i="4" s="1"/>
  <c r="C1277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1" i="4" s="1"/>
  <c r="C1292" i="4" s="1"/>
  <c r="C1293" i="4" s="1"/>
  <c r="C1294" i="4" s="1"/>
  <c r="C1295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8" i="4" s="1"/>
  <c r="C1309" i="4" s="1"/>
  <c r="C1310" i="4" s="1"/>
  <c r="C1311" i="4" s="1"/>
  <c r="C1312" i="4" s="1"/>
  <c r="C1313" i="4" s="1"/>
  <c r="C1315" i="4" s="1"/>
  <c r="C1316" i="4" s="1"/>
  <c r="C1317" i="4" s="1"/>
  <c r="C1318" i="4" s="1"/>
  <c r="C1319" i="4" s="1"/>
  <c r="C1320" i="4" s="1"/>
  <c r="C1321" i="4" s="1"/>
  <c r="C1322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6" i="4" s="1"/>
  <c r="C1337" i="4" s="1"/>
  <c r="C1338" i="4" s="1"/>
  <c r="C1339" i="4" s="1"/>
  <c r="C1340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5" i="4" s="1"/>
  <c r="C1356" i="4" s="1"/>
  <c r="C1357" i="4" s="1"/>
  <c r="C1358" i="4" s="1"/>
  <c r="C1359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5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90" i="4" s="1"/>
  <c r="C1391" i="4" s="1"/>
  <c r="C1392" i="4" s="1"/>
  <c r="C1393" i="4" s="1"/>
  <c r="C1394" i="4" s="1"/>
  <c r="C1395" i="4" s="1"/>
  <c r="C1396" i="4" s="1"/>
  <c r="C1397" i="4" s="1"/>
  <c r="C1399" i="4" s="1"/>
  <c r="C1400" i="4" s="1"/>
  <c r="C1401" i="4" s="1"/>
  <c r="C1402" i="4" s="1"/>
  <c r="C1403" i="4" s="1"/>
  <c r="C1404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6" i="4" s="1"/>
  <c r="C1417" i="4" s="1"/>
  <c r="C1418" i="4" s="1"/>
  <c r="C1419" i="4" s="1"/>
  <c r="C1420" i="4" s="1"/>
  <c r="C1421" i="4" s="1"/>
  <c r="C1422" i="4" s="1"/>
  <c r="C1423" i="4" s="1"/>
  <c r="C1425" i="4" s="1"/>
  <c r="C1426" i="4" s="1"/>
  <c r="C1427" i="4" s="1"/>
  <c r="C1428" i="4" s="1"/>
  <c r="C1429" i="4" s="1"/>
  <c r="C1430" i="4" s="1"/>
  <c r="C1431" i="4" s="1"/>
  <c r="C1432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5" i="4" s="1"/>
  <c r="C1446" i="4" s="1"/>
  <c r="C1447" i="4" s="1"/>
  <c r="C1448" i="4" s="1"/>
  <c r="C1449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7" i="4" s="1"/>
  <c r="C1468" i="4" s="1"/>
  <c r="C1469" i="4" s="1"/>
  <c r="C1470" i="4" s="1"/>
  <c r="C1472" i="4" s="1"/>
  <c r="C1473" i="4" s="1"/>
  <c r="C1474" i="4" s="1"/>
  <c r="C1475" i="4" s="1"/>
  <c r="C1477" i="4" s="1"/>
  <c r="C1478" i="4" s="1"/>
  <c r="C1480" i="4" s="1"/>
  <c r="C1481" i="4" s="1"/>
  <c r="C1482" i="4" s="1"/>
  <c r="C1484" i="4" s="1"/>
  <c r="C1485" i="4" s="1"/>
  <c r="C1486" i="4" s="1"/>
  <c r="C1488" i="4" s="1"/>
  <c r="C1489" i="4" s="1"/>
  <c r="C1490" i="4" s="1"/>
  <c r="C1492" i="4" s="1"/>
  <c r="C1493" i="4" s="1"/>
  <c r="C1494" i="4" s="1"/>
  <c r="C1496" i="4" s="1"/>
  <c r="C1497" i="4" s="1"/>
  <c r="C1498" i="4" s="1"/>
  <c r="C1499" i="4" s="1"/>
  <c r="C1500" i="4" s="1"/>
  <c r="C1502" i="4" s="1"/>
  <c r="C1503" i="4" s="1"/>
  <c r="C1504" i="4" s="1"/>
  <c r="C1505" i="4" s="1"/>
  <c r="C1507" i="4" s="1"/>
  <c r="C1508" i="4" s="1"/>
  <c r="C1509" i="4" s="1"/>
  <c r="C1511" i="4" s="1"/>
  <c r="C1512" i="4" s="1"/>
  <c r="C1513" i="4" s="1"/>
  <c r="C1515" i="4" s="1"/>
  <c r="C1516" i="4" s="1"/>
  <c r="C1518" i="4" s="1"/>
  <c r="C1519" i="4" s="1"/>
  <c r="C1521" i="4" s="1"/>
  <c r="C1522" i="4" s="1"/>
  <c r="C1523" i="4" s="1"/>
  <c r="C1525" i="4" s="1"/>
  <c r="C1526" i="4" s="1"/>
  <c r="C1528" i="4" s="1"/>
  <c r="C1529" i="4" s="1"/>
  <c r="C1531" i="4" s="1"/>
  <c r="C1532" i="4" s="1"/>
  <c r="C1533" i="4" s="1"/>
  <c r="C1535" i="4" s="1"/>
  <c r="C1536" i="4" s="1"/>
  <c r="C1538" i="4" s="1"/>
  <c r="C1539" i="4" s="1"/>
  <c r="C1541" i="4" s="1"/>
  <c r="C1542" i="4" s="1"/>
  <c r="C1544" i="4" s="1"/>
  <c r="C1546" i="4" s="1"/>
  <c r="C1547" i="4" s="1"/>
  <c r="C1548" i="4" s="1"/>
  <c r="C1550" i="4" s="1"/>
  <c r="C1552" i="4" s="1"/>
  <c r="C1553" i="4" s="1"/>
  <c r="C1555" i="4" s="1"/>
  <c r="C1557" i="4" s="1"/>
  <c r="C1559" i="4" s="1"/>
  <c r="C1561" i="4" s="1"/>
  <c r="C1563" i="4" s="1"/>
  <c r="C1565" i="4" s="1"/>
  <c r="C1567" i="4" s="1"/>
  <c r="C1569" i="4" s="1"/>
  <c r="C1571" i="4" s="1"/>
  <c r="C1573" i="4" s="1"/>
  <c r="C1575" i="4" s="1"/>
  <c r="C1577" i="4" s="1"/>
  <c r="C1579" i="4" s="1"/>
  <c r="C1581" i="4" s="1"/>
  <c r="C1583" i="4" s="1"/>
  <c r="C1585" i="4" s="1"/>
  <c r="C1587" i="4" s="1"/>
  <c r="C1589" i="4" s="1"/>
  <c r="C4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4C99C5-6119-4E3D-B687-7689AB4FC04B}" keepAlive="1" name="Query - Full 2016-2017 Games Data" description="Connection to the 'Full 2016-2017 Games Data' query in the workbook." type="5" refreshedVersion="8" background="1" saveData="1">
    <dbPr connection="Provider=Microsoft.Mashup.OleDb.1;Data Source=$Workbook$;Location=&quot;Full 2016-2017 Games Data&quot;;Extended Properties=&quot;&quot;" command="SELECT * FROM [Full 2016-2017 Games Data]"/>
  </connection>
</connections>
</file>

<file path=xl/sharedStrings.xml><?xml version="1.0" encoding="utf-8"?>
<sst xmlns="http://schemas.openxmlformats.org/spreadsheetml/2006/main" count="1614" uniqueCount="1570">
  <si>
    <t>Column1</t>
  </si>
  <si>
    <t>Full List - NBA Regular Season</t>
  </si>
  <si>
    <t>Cleveland Cavaliers117-New York Knicks88at Cleveland</t>
  </si>
  <si>
    <t>Portland Trail Blazers113-Utah Jazz104at Portland</t>
  </si>
  <si>
    <t>San Antonio Spurs129-Golden State Warriors100at Golden State</t>
  </si>
  <si>
    <t>Miami Heat108-Orlando Magic96at Orlando</t>
  </si>
  <si>
    <t>Indiana Pacers130-Dallas Mavericks121</t>
  </si>
  <si>
    <t>OTat Indiana</t>
  </si>
  <si>
    <t>Boston Celtics122-Brooklyn Nets117at Boston</t>
  </si>
  <si>
    <t>Toronto Raptors109-Detroit Pistons91at Toronto</t>
  </si>
  <si>
    <t>Charlotte Hornets107-Milwaukee Bucks96at Milwaukee</t>
  </si>
  <si>
    <t>Memphis Grizzlies102-Minnesota Timberwolves98at Memphis</t>
  </si>
  <si>
    <t>Denver Nuggets107-New Orleans Pelicans102at New Orleans</t>
  </si>
  <si>
    <t>Oklahoma City Thunder103-Philadelphia 76ers97at Philadelphia</t>
  </si>
  <si>
    <t>Sacramento Kings113-Phoenix Suns94at Phoenix</t>
  </si>
  <si>
    <t>Los Angeles Lakers120-Houston Rockets114at Los Angeles</t>
  </si>
  <si>
    <t>Atlanta Hawks114-Washington Wizards99at Atlanta</t>
  </si>
  <si>
    <t>Chicago Bulls105-Boston Celtics99at Chicago</t>
  </si>
  <si>
    <t>San Antonio Spurs102-Sacramento Kings94at Sacramento</t>
  </si>
  <si>
    <t>Los Angeles Clippers114-Portland Trail Blazers106at Portland</t>
  </si>
  <si>
    <t>Cleveland Cavaliers94-Toronto Raptors91at Toronto</t>
  </si>
  <si>
    <t>Brooklyn Nets103-Indiana Pacers94at Brooklyn</t>
  </si>
  <si>
    <t>Detroit Pistons108-Orlando Magic82at Detroit</t>
  </si>
  <si>
    <t>Oklahoma City Thunder113-Phoenix Suns110</t>
  </si>
  <si>
    <t>OTat Oklahoma City</t>
  </si>
  <si>
    <t>Charlotte Hornets97-Miami Heat91at Miami</t>
  </si>
  <si>
    <t>Houston Rockets106-Dallas Mavericks98at Dallas</t>
  </si>
  <si>
    <t>Utah Jazz96-Los Angeles Lakers89at Utah</t>
  </si>
  <si>
    <t>Golden State Warriors122-New Orleans Pelicans114at New Orleans</t>
  </si>
  <si>
    <t>Atlanta Hawks104-Philadelphia 76ers72at Philadelphia</t>
  </si>
  <si>
    <t>Boston Celtics104-Charlotte Hornets98at Charlotte</t>
  </si>
  <si>
    <t>New York Knicks111-Memphis Grizzlies104at New York</t>
  </si>
  <si>
    <t>Cleveland Cavaliers105-Orlando Magic99at Cleveland</t>
  </si>
  <si>
    <t>Chicago Bulls118-Indiana Pacers101at Chicago</t>
  </si>
  <si>
    <t>Milwaukee Bucks110-Brooklyn Nets108at Milwaukee</t>
  </si>
  <si>
    <t>San Antonio Spurs98-New Orleans Pelicans79at San Antonio</t>
  </si>
  <si>
    <t>Portland Trail Blazers115-Denver Nuggets113</t>
  </si>
  <si>
    <t>OTat Denver</t>
  </si>
  <si>
    <t>Sacramento Kings106-Minnesota Timberwolves103at Sacramento</t>
  </si>
  <si>
    <t>Los Angeles Clippers88-Utah Jazz75at Los Angeles</t>
  </si>
  <si>
    <t>Golden State Warriors106-Phoenix Suns100at Phoenix</t>
  </si>
  <si>
    <t>San Antonio Spurs106-Miami Heat99at Miami</t>
  </si>
  <si>
    <t>Detroit Pistons98-Milwaukee Bucks83at Detroit</t>
  </si>
  <si>
    <t>Oklahoma City Thunder113-Los Angeles Lakers96at Oklahoma City</t>
  </si>
  <si>
    <t>Memphis Grizzlies112-Washington Wizards103</t>
  </si>
  <si>
    <t>OTat Memphis</t>
  </si>
  <si>
    <t>Houston Rockets93-Dallas Mavericks92at Houston</t>
  </si>
  <si>
    <t>Toronto Raptors105-Denver Nuggets102at Toronto</t>
  </si>
  <si>
    <t>Chicago Bulls118-Brooklyn Nets88at Brooklyn</t>
  </si>
  <si>
    <t>Atlanta Hawks106-Sacramento Kings95at Atlanta</t>
  </si>
  <si>
    <t>Los Angeles Clippers116-Phoenix Suns98at Los Angeles</t>
  </si>
  <si>
    <t>Orlando Magic103-Philadelphia 76ers101at Philadelphia</t>
  </si>
  <si>
    <t>Cleveland Cavaliers128-Houston Rockets120at Cleveland</t>
  </si>
  <si>
    <t>Indiana Pacers115-Los Angeles Lakers108at Indiana</t>
  </si>
  <si>
    <t>Miami Heat108-Sacramento Kings96</t>
  </si>
  <si>
    <t>OTat Miami</t>
  </si>
  <si>
    <t>Detroit Pistons102-New York Knicks89at Detroit</t>
  </si>
  <si>
    <t>Milwaukee Bucks117-New Orleans Pelicans113at New Orleans</t>
  </si>
  <si>
    <t>Minnesota Timberwolves116-Memphis Grizzlies80at Minnesota</t>
  </si>
  <si>
    <t>Utah Jazz106-San Antonio Spurs91at San Antonio</t>
  </si>
  <si>
    <t>Golden State Warriors127-Portland Trail Blazers104at Portland</t>
  </si>
  <si>
    <t>Toronto Raptors113-Washington Wizards103at Washington</t>
  </si>
  <si>
    <t>Charlotte Hornets109-Philadelphia 76ers93at Charlotte</t>
  </si>
  <si>
    <t>Brooklyn Nets109-Detroit Pistons101at Brooklyn</t>
  </si>
  <si>
    <t>Houston Rockets118-New York Knicks99at New York</t>
  </si>
  <si>
    <t>Los Angeles Lakers123-Atlanta Hawks116at Atlanta</t>
  </si>
  <si>
    <t>Memphis Grizzlies89-New Orleans Pelicans83</t>
  </si>
  <si>
    <t>Boston Celtics107-Chicago Bulls100at Boston</t>
  </si>
  <si>
    <t>Utah Jazz97-Dallas Mavericks81at Utah</t>
  </si>
  <si>
    <t>Phoenix Suns118-Portland Trail Blazers115</t>
  </si>
  <si>
    <t>OTat Phoenix</t>
  </si>
  <si>
    <t>Oklahoma City Thunder85-Los Angeles Clippers83at Los Angeles</t>
  </si>
  <si>
    <t>Orlando Magic102-Sacramento Kings94at Orlando</t>
  </si>
  <si>
    <t>Milwaukee Bucks125-Indiana Pacers107at Milwaukee</t>
  </si>
  <si>
    <t>Denver Nuggets102-Minnesota Timberwolves99at Minnesota</t>
  </si>
  <si>
    <t>Cleveland Cavaliers128-Boston Celtics122at Cleveland</t>
  </si>
  <si>
    <t>Golden State Warriors122-Oklahoma City Thunder96at Golden State</t>
  </si>
  <si>
    <t>Washington Wizards95-Atlanta Hawks92at Washington</t>
  </si>
  <si>
    <t>Toronto Raptors96-Miami Heat87at Toronto</t>
  </si>
  <si>
    <t>Charlotte Hornets99-Brooklyn Nets95at Brooklyn</t>
  </si>
  <si>
    <t>New York Knicks117-Chicago Bulls104at Chicago</t>
  </si>
  <si>
    <t>Los Angeles Clippers99-Memphis Grizzlies88at Memphis</t>
  </si>
  <si>
    <t>Phoenix Suns112-New Orleans Pelicans111</t>
  </si>
  <si>
    <t>OTat New Orleans</t>
  </si>
  <si>
    <t>Portland Trail Blazers105-Dallas Mavericks95at Dallas</t>
  </si>
  <si>
    <t>San Antonio Spurs100-Utah Jazz86at Utah</t>
  </si>
  <si>
    <t>Los Angeles Lakers117-Golden State Warriors97at Los Angeles</t>
  </si>
  <si>
    <t>Oklahoma City Thunder112-Minnesota Timberwolves92at Oklahoma City</t>
  </si>
  <si>
    <t>Cleveland Cavaliers102-Philadelphia 76ers101at Philadelphia</t>
  </si>
  <si>
    <t>Orlando Magic88-Washington Wizards86at Orlando</t>
  </si>
  <si>
    <t>Detroit Pistons103-Denver Nuggets86at Detroit</t>
  </si>
  <si>
    <t>Indiana Pacers111-Chicago Bulls94at Indiana</t>
  </si>
  <si>
    <t>Atlanta Hawks112-Houston Rockets97at Atlanta</t>
  </si>
  <si>
    <t>Milwaukee Bucks117-Sacramento Kings91at Milwaukee</t>
  </si>
  <si>
    <t>Los Angeles Clippers116-San Antonio Spurs92at San Antonio</t>
  </si>
  <si>
    <t>Utah Jazz114-New York Knicks109at New York</t>
  </si>
  <si>
    <t>Portland Trail Blazers100-Memphis Grizzlies94at Memphis</t>
  </si>
  <si>
    <t>Sacramento Kings96-Toronto Raptors91at Toronto</t>
  </si>
  <si>
    <t>Dallas Mavericks86-Milwaukee Bucks75</t>
  </si>
  <si>
    <t>OTat Dallas</t>
  </si>
  <si>
    <t>Denver Nuggets123-Boston Celtics107at Boston</t>
  </si>
  <si>
    <t>Los Angeles Lakers119-Phoenix Suns108at Los Angeles</t>
  </si>
  <si>
    <t>Utah Jazz109-Philadelphia 76ers84at Philadelphia</t>
  </si>
  <si>
    <t>Houston Rockets114-Washington Wizards106at Washington</t>
  </si>
  <si>
    <t>Charlotte Hornets122-Indiana Pacers100at Charlotte</t>
  </si>
  <si>
    <t>Chicago Bulls112-Orlando Magic80at Chicago</t>
  </si>
  <si>
    <t>Oklahoma City Thunder97-Miami Heat85at Oklahoma City</t>
  </si>
  <si>
    <t>Los Angeles Clippers114-Detroit Pistons82at Los Angeles</t>
  </si>
  <si>
    <t>Golden State Warriors116-New Orleans Pelicans106at Golden State</t>
  </si>
  <si>
    <t>Atlanta Hawks110-Cleveland Cavaliers106at Cleveland</t>
  </si>
  <si>
    <t>Brooklyn Nets119-Minnesota Timberwolves110at Brooklyn</t>
  </si>
  <si>
    <t>Memphis Grizzlies108-Denver Nuggets107at Memphis</t>
  </si>
  <si>
    <t>Portland Trail Blazers124-Phoenix Suns121at Portland</t>
  </si>
  <si>
    <t>Dallas Mavericks109-Los Angeles Lakers97at Los Angeles</t>
  </si>
  <si>
    <t>Sacramento Kings102-New Orleans Pelicans94at Sacramento</t>
  </si>
  <si>
    <t>New York Knicks110-Brooklyn Nets96at New York</t>
  </si>
  <si>
    <t>Washington Wizards118-Boston Celtics93at Washington</t>
  </si>
  <si>
    <t>Charlotte Hornets104-Utah Jazz98at Charlotte</t>
  </si>
  <si>
    <t>Minnesota Timberwolves123-Orlando Magic107at Orlando</t>
  </si>
  <si>
    <t>Indiana Pacers122-Philadelphia 76ers115</t>
  </si>
  <si>
    <t>Atlanta Hawks115-Chicago Bulls107at Atlanta</t>
  </si>
  <si>
    <t>Toronto Raptors112-Oklahoma City Thunder102at Oklahoma City</t>
  </si>
  <si>
    <t>Phoenix Suns107-Detroit Pistons100at Phoenix</t>
  </si>
  <si>
    <t>Houston Rockets101-San Antonio Spurs99at San Antonio</t>
  </si>
  <si>
    <t>Los Angeles Clippers111-Portland Trail Blazers80at Los Angeles</t>
  </si>
  <si>
    <t>Golden State Warriors116-Dallas Mavericks95at Golden State</t>
  </si>
  <si>
    <t>New Orleans Pelicans112-Milwaukee Bucks106at Milwaukee</t>
  </si>
  <si>
    <t>Chicago Bulls98-Miami Heat95at Miami</t>
  </si>
  <si>
    <t>Golden State Warriors125-Denver Nuggets101at Denver</t>
  </si>
  <si>
    <t>Los Angeles Lakers101-Sacramento Kings91at Sacramento</t>
  </si>
  <si>
    <t>Philadelphia 76ers109-Indiana Pacers105</t>
  </si>
  <si>
    <t>OTat Philadelphia</t>
  </si>
  <si>
    <t>Cleveland Cavaliers105-Washington Wizards94at Washington</t>
  </si>
  <si>
    <t>Toronto Raptors113-Charlotte Hornets111at Charlotte</t>
  </si>
  <si>
    <t>Utah Jazz87-Orlando Magic74at Orlando</t>
  </si>
  <si>
    <t>Boston Celtics115-New York Knicks87at Boston</t>
  </si>
  <si>
    <t>Los Angeles Clippers110-Oklahoma City Thunder108at Oklahoma City</t>
  </si>
  <si>
    <t>San Antonio Spurs96-Detroit Pistons86at San Antonio</t>
  </si>
  <si>
    <t>Portland Trail Blazers122-Sacramento Kings120</t>
  </si>
  <si>
    <t>OTat Portland</t>
  </si>
  <si>
    <t>Los Angeles Lakers126-New Orleans Pelicans99at New Orleans</t>
  </si>
  <si>
    <t>Boston Celtics105-Indiana Pacers99at Indiana</t>
  </si>
  <si>
    <t>Toronto Raptors118-New York Knicks107at Toronto</t>
  </si>
  <si>
    <t>Atlanta Hawks117-Philadelphia 76ers96at Atlanta</t>
  </si>
  <si>
    <t>Chicago Bulls106-Washington Wizards95at Chicago</t>
  </si>
  <si>
    <t>San Antonio Spurs106-Houston Rockets100at Houston</t>
  </si>
  <si>
    <t>Los Angeles Clippers119-Minnesota Timberwolves105at Minnesota</t>
  </si>
  <si>
    <t>Utah Jazz102-Miami Heat91at Miami</t>
  </si>
  <si>
    <t>Milwaukee Bucks106-Memphis Grizzlies96at Milwaukee</t>
  </si>
  <si>
    <t>Detroit Pistons106-Denver Nuggets95at Denver</t>
  </si>
  <si>
    <t>Brooklyn Nets122-Phoenix Suns104at Phoenix</t>
  </si>
  <si>
    <t>Cleveland Cavaliers100-Charlotte Hornets93at Cleveland</t>
  </si>
  <si>
    <t>Orlando Magic119-Oklahoma City Thunder117at Oklahoma City</t>
  </si>
  <si>
    <t>Minnesota Timberwolves125-Los Angeles Lakers99at Minnesota</t>
  </si>
  <si>
    <t>Golden State Warriors133-Phoenix Suns120at Golden State</t>
  </si>
  <si>
    <t>Portland Trail Blazers112-Denver Nuggets105at Portland</t>
  </si>
  <si>
    <t>Indiana Pacers88-Orlando Magic69at Indiana</t>
  </si>
  <si>
    <t>New York Knicks93-Dallas Mavericks77at New York</t>
  </si>
  <si>
    <t>Detroit Pistons104-Oklahoma City Thunder88at Detroit</t>
  </si>
  <si>
    <t>New Orleans Pelicans106-Boston Celtics105at New Orleans</t>
  </si>
  <si>
    <t>Houston Rockets115-Philadelphia 76ers88at Houston</t>
  </si>
  <si>
    <t>San Antonio Spurs94-Miami Heat90at San Antonio</t>
  </si>
  <si>
    <t>Memphis Grizzlies102-Utah Jazz96at Utah</t>
  </si>
  <si>
    <t>Los Angeles Clippers127-Brooklyn Nets95at Los Angeles</t>
  </si>
  <si>
    <t>Cleveland Cavaliers121-Toronto Raptors117at Cleveland</t>
  </si>
  <si>
    <t>Atlanta Hawks93-Miami Heat90at Miami</t>
  </si>
  <si>
    <t>Charlotte Hornets115-Minnesota Timberwolves108at Minnesota</t>
  </si>
  <si>
    <t>Chicago Bulls113-Portland Trail Blazers88at Portland</t>
  </si>
  <si>
    <t>Los Angeles Lakers125-Brooklyn Nets118at Los Angeles</t>
  </si>
  <si>
    <t>Philadelphia 76ers109-Washington Wizards102at Philadelphia</t>
  </si>
  <si>
    <t>Orlando Magic89-New Orleans Pelicans82at Orlando</t>
  </si>
  <si>
    <t>Indiana Pacers103-Cleveland Cavaliers93at Indiana</t>
  </si>
  <si>
    <t>Boston Celtics90-Dallas Mavericks83at Boston</t>
  </si>
  <si>
    <t>New York Knicks105-Detroit Pistons102at New York</t>
  </si>
  <si>
    <t>Atlanta Hawks107-Milwaukee Bucks100at Atlanta</t>
  </si>
  <si>
    <t>Oklahoma City Thunder105-Houston Rockets103at Oklahoma City</t>
  </si>
  <si>
    <t>Golden State Warriors127-Toronto Raptors121at Toronto</t>
  </si>
  <si>
    <t>Denver Nuggets120-Phoenix Suns104at Denver</t>
  </si>
  <si>
    <t>Memphis Grizzlies111-Los Angeles Clippers107at Los Angeles</t>
  </si>
  <si>
    <t>San Antonio Spurs110-Sacramento Kings105at Sacramento</t>
  </si>
  <si>
    <t>Washington Wizards119-New York Knicks112at Washington</t>
  </si>
  <si>
    <t>Miami Heat96-Milwaukee Bucks73at Miami</t>
  </si>
  <si>
    <t>Houston Rockets126-Portland Trail Blazers109at Houston</t>
  </si>
  <si>
    <t>Minnesota Timberwolves110-Philadelphia 76ers86at Minnesota</t>
  </si>
  <si>
    <t>Chicago Bulls85-Utah Jazz77at Utah</t>
  </si>
  <si>
    <t>Charlotte Hornets100-Atlanta Hawks96at Charlotte</t>
  </si>
  <si>
    <t>Phoenix Suns116-Indiana Pacers96at Indiana</t>
  </si>
  <si>
    <t>Cleveland Cavaliers104-Detroit Pistons81at Cleveland</t>
  </si>
  <si>
    <t>New Orleans Pelicans113-Portland Trail Blazers101at New Orleans</t>
  </si>
  <si>
    <t>Oklahoma City Thunder124-Brooklyn Nets105at Oklahoma City</t>
  </si>
  <si>
    <t>Golden State Warriors104-Boston Celtics88at Boston</t>
  </si>
  <si>
    <t>Memphis Grizzlies80-Dallas Mavericks64at Dallas</t>
  </si>
  <si>
    <t>Toronto Raptors113-Denver Nuggets111</t>
  </si>
  <si>
    <t>San Antonio Spurs116-Los Angeles Lakers107at Los Angeles</t>
  </si>
  <si>
    <t>Los Angeles Clippers121-Sacramento Kings115at Sacramento</t>
  </si>
  <si>
    <t>Houston Rockets111-Utah Jazz102at Houston</t>
  </si>
  <si>
    <t>New Orleans Pelicans121-Charlotte Hornets116</t>
  </si>
  <si>
    <t>Miami Heat114-Washington Wizards111at Washington</t>
  </si>
  <si>
    <t>Orlando Magic95-Dallas Mavericks87at Orlando</t>
  </si>
  <si>
    <t>Boston Celtics94-Detroit Pistons92at Detroit</t>
  </si>
  <si>
    <t>Philadelphia 76ers120-Phoenix Suns105at Philadelphia</t>
  </si>
  <si>
    <t>Memphis Grizzlies93-Minnesota Timberwolves71at Memphis</t>
  </si>
  <si>
    <t>Golden State Warriors124-Milwaukee Bucks121at Milwaukee</t>
  </si>
  <si>
    <t>Los Angeles Clippers102-Chicago Bulls95at Los Angeles</t>
  </si>
  <si>
    <t>New York Knicks104-Atlanta Hawks94at New York</t>
  </si>
  <si>
    <t>Portland Trail Blazers129-Brooklyn Nets109at Brooklyn</t>
  </si>
  <si>
    <t>Indiana Pacers115-Oklahoma City Thunder111</t>
  </si>
  <si>
    <t>Sacramento Kings102-Toronto Raptors99at Sacramento</t>
  </si>
  <si>
    <t>Denver Nuggets105-Utah Jazz91at Denver</t>
  </si>
  <si>
    <t>Chicago Bulls118-Los Angeles Lakers110at Los Angeles</t>
  </si>
  <si>
    <t>Philadelphia 76ers101-Miami Heat94at Philadelphia</t>
  </si>
  <si>
    <t>Washington Wizards106-Phoenix Suns101at Washington</t>
  </si>
  <si>
    <t>Memphis Grizzlies105-Charlotte Hornets90at Charlotte</t>
  </si>
  <si>
    <t>Golden State Warriors120-Indiana Pacers83at Indiana</t>
  </si>
  <si>
    <t>Houston Rockets99-Detroit Pistons96at Detroit</t>
  </si>
  <si>
    <t>Milwaukee Bucks93-Orlando Magic89at Milwaukee</t>
  </si>
  <si>
    <t>Boston Celtics99-Minnesota Timberwolves93at Minnesota</t>
  </si>
  <si>
    <t>San Antonio Spurs96-Dallas Mavericks91at San Antonio</t>
  </si>
  <si>
    <t>Los Angeles Clippers123-Toronto Raptors115at Los Angeles</t>
  </si>
  <si>
    <t>New York Knicks107-Portland Trail Blazers103at New York</t>
  </si>
  <si>
    <t>New Orleans Pelicans112-Atlanta Hawks94at Atlanta</t>
  </si>
  <si>
    <t>Denver Nuggets110-Chicago Bulls107at Denver</t>
  </si>
  <si>
    <t>Los Angeles Lakers111-Oklahoma City Thunder109at Los Angeles</t>
  </si>
  <si>
    <t>Memphis Grizzlies104-Philadelphia 76ers99</t>
  </si>
  <si>
    <t>2OTat Philadelphia</t>
  </si>
  <si>
    <t>San Antonio Spurs119-Charlotte Hornets114at Charlotte</t>
  </si>
  <si>
    <t>Phoenix Suns92-Orlando Magic87at Orlando</t>
  </si>
  <si>
    <t>Cleveland Cavaliers137-Portland Trail Blazers125at Cleveland</t>
  </si>
  <si>
    <t>Atlanta Hawks96-Indiana Pacers85at Indiana</t>
  </si>
  <si>
    <t>Boston Celtics111-Brooklyn Nets92at Brooklyn</t>
  </si>
  <si>
    <t>Detroit Pistons107-Miami Heat84at Detroit</t>
  </si>
  <si>
    <t>Toronto Raptors115-Houston Rockets102at Houston</t>
  </si>
  <si>
    <t>Los Angeles Clippers124-Dallas Mavericks104at Dallas</t>
  </si>
  <si>
    <t>Utah Jazz108-Denver Nuggets83at Utah</t>
  </si>
  <si>
    <t>New Orleans Pelicans117-Minnesota Timberwolves96at New Orleans</t>
  </si>
  <si>
    <t>Golden State Warriors149-Los Angeles Lakers106at Golden State</t>
  </si>
  <si>
    <t>Sacramento Kings116-Oklahoma City Thunder101at Sacramento</t>
  </si>
  <si>
    <t>San Antonio Spurs109-Boston Celtics103at Boston</t>
  </si>
  <si>
    <t>Washington Wizards94-Orlando Magic91at Orlando</t>
  </si>
  <si>
    <t>Cleveland Cavaliers128-Dallas Mavericks90at Cleveland</t>
  </si>
  <si>
    <t>New York Knicks113-Charlotte Hornets111</t>
  </si>
  <si>
    <t>OTat New York</t>
  </si>
  <si>
    <t>Chicago Bulls105-Philadelphia 76ers89at Philadelphia</t>
  </si>
  <si>
    <t>Detroit Pistons108-Los Angeles Clippers97at Detroit</t>
  </si>
  <si>
    <t>Utah Jazz95-Atlanta Hawks68at Utah</t>
  </si>
  <si>
    <t>Toronto Raptors105-Milwaukee Bucks99at Milwaukee</t>
  </si>
  <si>
    <t>Miami Heat90-Memphis Grizzlies81at Memphis</t>
  </si>
  <si>
    <t>Indiana Pacers118-Brooklyn Nets97at Indiana</t>
  </si>
  <si>
    <t>Oklahoma City Thunder132-Denver Nuggets129</t>
  </si>
  <si>
    <t>Minnesota Timberwolves98-Phoenix Suns85at Phoenix</t>
  </si>
  <si>
    <t>Portland Trail Blazers119-New Orleans Pelicans104at Portland</t>
  </si>
  <si>
    <t>Golden State Warriors109-Los Angeles Lakers85at Los Angeles</t>
  </si>
  <si>
    <t>Houston Rockets117-Sacramento Kings104at Sacramento</t>
  </si>
  <si>
    <t>San Antonio Spurs112-Washington Wizards100at Washington</t>
  </si>
  <si>
    <t>Charlotte Hornets107-New York Knicks102at Charlotte</t>
  </si>
  <si>
    <t>Oklahoma City Thunder106-Detroit Pistons88at Oklahoma City</t>
  </si>
  <si>
    <t>Memphis Grizzlies110-Miami Heat107at Miami</t>
  </si>
  <si>
    <t>Golden State Warriors115-Minnesota Timberwolves102at Golden State</t>
  </si>
  <si>
    <t>Cleveland Cavaliers112-Philadelphia 76ers108at Philadelphia</t>
  </si>
  <si>
    <t>Denver Nuggets120-Phoenix Suns114at Phoenix</t>
  </si>
  <si>
    <t>Sacramento Kings122-Brooklyn Nets105at Brooklyn</t>
  </si>
  <si>
    <t>Milwaukee Bucks104-Orlando Magic96at Orlando</t>
  </si>
  <si>
    <t>Indiana Pacers91-Los Angeles Clippers70at Indiana</t>
  </si>
  <si>
    <t>Dallas Mavericks91-New Orleans Pelicans81at Dallas</t>
  </si>
  <si>
    <t>Houston Rockets130-Portland Trail Blazers114at Portland</t>
  </si>
  <si>
    <t>Los Angeles Lakers109-Atlanta Hawks94at Los Angeles</t>
  </si>
  <si>
    <t>Washington Wizards101-Sacramento Kings95</t>
  </si>
  <si>
    <t>OTat Washington</t>
  </si>
  <si>
    <t>Toronto Raptors122-Philadelphia 76ers95at Toronto</t>
  </si>
  <si>
    <t>Oklahoma City Thunder112-New York Knicks103at New York</t>
  </si>
  <si>
    <t>Boston Celtics112-Miami Heat104at Miami</t>
  </si>
  <si>
    <t>Charlotte Hornets104-Memphis Grizzlies85at Memphis</t>
  </si>
  <si>
    <t>Utah Jazz112-Minnesota Timberwolves103at Minnesota</t>
  </si>
  <si>
    <t>Golden State Warriors105-Atlanta Hawks100at Golden State</t>
  </si>
  <si>
    <t>Detroit Pistons112-Charlotte Hornets89at Charlotte</t>
  </si>
  <si>
    <t>Brooklyn Nets127-Los Angeles Clippers122</t>
  </si>
  <si>
    <t>2OTat Brooklyn</t>
  </si>
  <si>
    <t>Milwaukee Bucks118-Cleveland Cavaliers101at Milwaukee</t>
  </si>
  <si>
    <t>New Orleans Pelicans105-Los Angeles Lakers88at New Orleans</t>
  </si>
  <si>
    <t>Orlando Magic95-San Antonio Spurs83at San Antonio</t>
  </si>
  <si>
    <t>Utah Jazz120-Houston Rockets101at Utah</t>
  </si>
  <si>
    <t>Detroit Pistons121-Boston Celtics114at Boston</t>
  </si>
  <si>
    <t>Toronto Raptors120-Memphis Grizzlies105at Toronto</t>
  </si>
  <si>
    <t>Los Angeles Lakers96-Chicago Bulls90at Chicago</t>
  </si>
  <si>
    <t>Oklahoma City Thunder126-Washington Wizards115</t>
  </si>
  <si>
    <t>New York Knicks106-Minnesota Timberwolves104at Minnesota</t>
  </si>
  <si>
    <t>San Antonio Spurs94-Dallas Mavericks87at Dallas</t>
  </si>
  <si>
    <t>Miami Heat106-Denver Nuggets98at Denver</t>
  </si>
  <si>
    <t>Phoenix Suns109-Atlanta Hawks107at Phoenix</t>
  </si>
  <si>
    <t>Portland Trail Blazers131-Indiana Pacers109at Portland</t>
  </si>
  <si>
    <t>Charlotte Hornets97-Dallas Mavericks87at Charlotte</t>
  </si>
  <si>
    <t>Milwaukee Bucks111-Brooklyn Nets93at Brooklyn</t>
  </si>
  <si>
    <t>Memphis Grizzlies95-Orlando Magic94at Memphis</t>
  </si>
  <si>
    <t>Los Angeles Clippers113-Cleveland Cavaliers94at Cleveland</t>
  </si>
  <si>
    <t>Miami Heat111-Utah Jazz110at Utah</t>
  </si>
  <si>
    <t>Houston Rockets132-Golden State Warriors127</t>
  </si>
  <si>
    <t>2OTat Golden State</t>
  </si>
  <si>
    <t>Orlando Magic105-Philadelphia 76ers88at Philadelphia</t>
  </si>
  <si>
    <t>Boston Celtics97-Sacramento Kings92at Boston</t>
  </si>
  <si>
    <t>Toronto Raptors113-Los Angeles Lakers80at Toronto</t>
  </si>
  <si>
    <t>New York Knicks118-Minnesota Timberwolves114at New York</t>
  </si>
  <si>
    <t>Chicago Bulls111-Cleveland Cavaliers105at Chicago</t>
  </si>
  <si>
    <t>Los Angeles Clippers114-New Orleans Pelicans96at New Orleans</t>
  </si>
  <si>
    <t>Detroit Pistons121-Atlanta Hawks85at Atlanta</t>
  </si>
  <si>
    <t>San Antonio Spurs107-Washington Wizards105at San Antonio</t>
  </si>
  <si>
    <t>Houston Rockets128-Denver Nuggets110at Denver</t>
  </si>
  <si>
    <t>Milwaukee Bucks112-Brooklyn Nets103at Milwaukee</t>
  </si>
  <si>
    <t>Minnesota Timberwolves125-Charlotte Hornets120</t>
  </si>
  <si>
    <t>OTat Charlotte</t>
  </si>
  <si>
    <t>Toronto Raptors128-Atlanta Hawks84at Toronto</t>
  </si>
  <si>
    <t>Boston Celtics107-Philadelphia 76ers106at Philadelphia</t>
  </si>
  <si>
    <t>Memphis Grizzlies103-Los Angeles Lakers100at Memphis</t>
  </si>
  <si>
    <t>Dallas Mavericks107-Chicago Bulls82at Dallas</t>
  </si>
  <si>
    <t>Utah Jazz105-Denver Nuggets98at Utah</t>
  </si>
  <si>
    <t>Portland Trail Blazers99-Miami Heat92at Portland</t>
  </si>
  <si>
    <t>Golden State Warriors138-Phoenix Suns109at Golden State</t>
  </si>
  <si>
    <t>Orlando Magic98-Detroit Pistons92at Detroit</t>
  </si>
  <si>
    <t>Oklahoma City Thunder101-New Orleans Pelicans92at Oklahoma City</t>
  </si>
  <si>
    <t>New York Knicks106-Sacramento Kings98at New York</t>
  </si>
  <si>
    <t>Indiana Pacers111-Los Angeles Clippers102at Los Angeles</t>
  </si>
  <si>
    <t>Denver Nuggets106-Philadelphia 76ers98at Philadelphia</t>
  </si>
  <si>
    <t>Cleveland Cavaliers116-Toronto Raptors112at Toronto</t>
  </si>
  <si>
    <t>Washington Wizards118-Brooklyn Nets113at Brooklyn</t>
  </si>
  <si>
    <t>Oklahoma City Thunder102-Atlanta Hawks99at Atlanta</t>
  </si>
  <si>
    <t>Portland Trail Blazers112-Chicago Bulls110at Chicago</t>
  </si>
  <si>
    <t>San Antonio Spurs97-Milwaukee Bucks96at Milwaukee</t>
  </si>
  <si>
    <t>Memphis Grizzlies110-New Orleans Pelicans108</t>
  </si>
  <si>
    <t>2OTat New Orleans</t>
  </si>
  <si>
    <t>Houston Rockets107-Boston Celtics106at Houston</t>
  </si>
  <si>
    <t>Charlotte Hornets109-Dallas Mavericks101at Dallas</t>
  </si>
  <si>
    <t>Utah Jazz107-Los Angeles Lakers101at Los Angeles</t>
  </si>
  <si>
    <t>Golden State Warriors142-Indiana Pacers106at Golden State</t>
  </si>
  <si>
    <t>Orlando Magic124-Washington Wizards116at Washington</t>
  </si>
  <si>
    <t>New York Knicks114-Miami Heat103at Miami</t>
  </si>
  <si>
    <t>Detroit Pistons102-Chicago Bulls91at Detroit</t>
  </si>
  <si>
    <t>Memphis Grizzlies96-Philadelphia 76ers91at Memphis</t>
  </si>
  <si>
    <t>San Antonio Spurs105-Minnesota Timberwolves91at Minnesota</t>
  </si>
  <si>
    <t>Utah Jazz112-Phoenix Suns105at Utah</t>
  </si>
  <si>
    <t>Charlotte Hornets87-Detroit Pistons77at Charlotte</t>
  </si>
  <si>
    <t>Boston Celtics117-Orlando Magic87at Orlando</t>
  </si>
  <si>
    <t>Brooklyn Nets116-Denver Nuggets111at Brooklyn</t>
  </si>
  <si>
    <t>Atlanta Hawks103-Miami Heat95at Atlanta</t>
  </si>
  <si>
    <t>Milwaukee Bucks115-Portland Trail Blazers107at Milwaukee</t>
  </si>
  <si>
    <t>Houston Rockets134-Los Angeles Lakers95at Houston</t>
  </si>
  <si>
    <t>Cleveland Cavaliers126-New York Knicks94at New York</t>
  </si>
  <si>
    <t>Sacramento Kings120-Dallas Mavericks89at Dallas</t>
  </si>
  <si>
    <t>Indiana Pacers109-Phoenix Suns94at Phoenix</t>
  </si>
  <si>
    <t>Golden State Warriors115-Los Angeles Clippers98at Los Angeles</t>
  </si>
  <si>
    <t>Toronto Raptors124-Minnesota Timberwolves110at Toronto</t>
  </si>
  <si>
    <t>Washington Wizards92-Denver Nuggets85at Washington</t>
  </si>
  <si>
    <t>Memphis Grizzlies88-Portland Trail Blazers86at Memphis</t>
  </si>
  <si>
    <t>Philadelphia 76ers99-New Orleans Pelicans88at New Orleans</t>
  </si>
  <si>
    <t>Golden State Warriors106-Utah Jazz99at Utah</t>
  </si>
  <si>
    <t>Chicago Bulls95-San Antonio Spurs91at Chicago</t>
  </si>
  <si>
    <t>Charlotte Hornets109-Orlando Magic88at Charlotte</t>
  </si>
  <si>
    <t>Cleveland Cavaliers114-Miami Heat84at Cleveland</t>
  </si>
  <si>
    <t>Toronto Raptors101-Boston Celtics94at Boston</t>
  </si>
  <si>
    <t>Atlanta Hawks114-Milwaukee Bucks110at Milwaukee</t>
  </si>
  <si>
    <t>Houston Rockets102-Oklahoma City Thunder99at Oklahoma City</t>
  </si>
  <si>
    <t>Detroit Pistons117-Minnesota Timberwolves90at Minnesota</t>
  </si>
  <si>
    <t>Dallas Mavericks111-Indiana Pacers103at Dallas</t>
  </si>
  <si>
    <t>Phoenix Suns119-Los Angeles Lakers115at Los Angeles</t>
  </si>
  <si>
    <t>New York Knicks103-Sacramento Kings100at Sacramento</t>
  </si>
  <si>
    <t>Washington Wizards110-Milwaukee Bucks105at Washington</t>
  </si>
  <si>
    <t>Denver Nuggets121-Orlando Magic113at Orlando</t>
  </si>
  <si>
    <t>Indiana Pacers118-Portland Trail Blazers111at Indiana</t>
  </si>
  <si>
    <t>Cleveland Cavaliers116-Charlotte Hornets105at Cleveland</t>
  </si>
  <si>
    <t>Chicago Bulls105-Miami Heat100at Chicago</t>
  </si>
  <si>
    <t>Memphis Grizzlies110-Golden State Warriors89at Memphis</t>
  </si>
  <si>
    <t>Houston Rockets109-Dallas Mavericks87at Houston</t>
  </si>
  <si>
    <t>San Antonio Spurs130-Brooklyn Nets101at San Antonio</t>
  </si>
  <si>
    <t>Utah Jazz104-Sacramento Kings84at Utah</t>
  </si>
  <si>
    <t>Los Angeles Clippers133-New Orleans Pelicans105at Los Angeles</t>
  </si>
  <si>
    <t>Philadelphia 76ers97-Detroit Pistons79at Detroit</t>
  </si>
  <si>
    <t>Oklahoma City Thunder99-Boston Celtics96at Oklahoma City</t>
  </si>
  <si>
    <t>Golden State Warriors116-Minnesota Timberwolves108at Minnesota</t>
  </si>
  <si>
    <t>New Orleans Pelicans120-Phoenix Suns119</t>
  </si>
  <si>
    <t>New York Knicks118-Los Angeles Lakers112at Los Angeles</t>
  </si>
  <si>
    <t>Indiana Pacers110-Charlotte Hornets94at Indiana</t>
  </si>
  <si>
    <t>Toronto Raptors122-Milwaukee Bucks100at Toronto</t>
  </si>
  <si>
    <t>Miami Heat112-Washington Wizards101at Miami</t>
  </si>
  <si>
    <t>Houston Rockets122-Brooklyn Nets118at Houston</t>
  </si>
  <si>
    <t>Dallas Mavericks112-Denver Nuggets92at Dallas</t>
  </si>
  <si>
    <t>Los Angeles Clippers121-Portland Trail Blazers120at Los Angeles</t>
  </si>
  <si>
    <t>Sacramento Kings116-Los Angeles Lakers92at Sacramento</t>
  </si>
  <si>
    <t>Cleveland Cavaliers103-Memphis Grizzlies86at Cleveland</t>
  </si>
  <si>
    <t>Orlando Magic131-Atlanta Hawks120at Atlanta</t>
  </si>
  <si>
    <t>Minnesota Timberwolves99-Chicago Bulls94at Chicago</t>
  </si>
  <si>
    <t>Golden State Warriors113-New Orleans Pelicans109at New Orleans</t>
  </si>
  <si>
    <t>Phoenix Suns113-New York Knicks111</t>
  </si>
  <si>
    <t>Portland Trail Blazers114-Oklahoma City Thunder95at Portland</t>
  </si>
  <si>
    <t>Toronto Raptors123-Philadelphia 76ers114at Philadelphia</t>
  </si>
  <si>
    <t>Washington Wizards109-Charlotte Hornets106at Washington</t>
  </si>
  <si>
    <t>Los Angeles Clippers113-Orlando Magic108at Orlando</t>
  </si>
  <si>
    <t>Miami Heat95-Indiana Pacers89at Miami</t>
  </si>
  <si>
    <t>Brooklyn Nets107-Los Angeles Lakers97at Brooklyn</t>
  </si>
  <si>
    <t>Memphis Grizzlies93-Cleveland Cavaliers85at Memphis</t>
  </si>
  <si>
    <t>Houston Rockets132-Sacramento Kings98at Houston</t>
  </si>
  <si>
    <t>Detroit Pistons95-Dallas Mavericks85at Dallas</t>
  </si>
  <si>
    <t>Utah Jazz109-Oklahoma City Thunder89at Utah</t>
  </si>
  <si>
    <t>San Antonio Spurs108-Boston Celtics101at San Antonio</t>
  </si>
  <si>
    <t>Milwaukee Bucks108-Chicago Bulls97at Milwaukee</t>
  </si>
  <si>
    <t>New Orleans Pelicans102-Indiana Pacers95at New Orleans</t>
  </si>
  <si>
    <t>Denver Nuggets132-Portland Trail Blazers120at Denver</t>
  </si>
  <si>
    <t>San Antonio Spurs107-Phoenix Suns92at Phoenix</t>
  </si>
  <si>
    <t>Golden State Warriors103-New York Knicks90at Golden State</t>
  </si>
  <si>
    <t>Washington Wizards122-Detroit Pistons108at Washington</t>
  </si>
  <si>
    <t>Orlando Magic118-Brooklyn Nets111at Orlando</t>
  </si>
  <si>
    <t>Boston Celtics96-Charlotte Hornets88at Boston</t>
  </si>
  <si>
    <t>Atlanta Hawks125-Toronto Raptors121at Toronto</t>
  </si>
  <si>
    <t>Milwaukee Bucks95-Chicago Bulls69at Chicago</t>
  </si>
  <si>
    <t>Sacramento Kings96-Memphis Grizzlies92at Memphis</t>
  </si>
  <si>
    <t>Houston Rockets122-New Orleans Pelicans100at Houston</t>
  </si>
  <si>
    <t>Los Angeles Lakers100-Philadelphia 76ers89at Philadelphia</t>
  </si>
  <si>
    <t>Los Angeles Clippers102-Miami Heat98at Miami</t>
  </si>
  <si>
    <t>Utah Jazz103-Dallas Mavericks100at Utah</t>
  </si>
  <si>
    <t>Oklahoma City Thunder114-Phoenix Suns101at Oklahoma City</t>
  </si>
  <si>
    <t>Indiana Pacers105-Detroit Pistons90at Detroit</t>
  </si>
  <si>
    <t>Charlotte Hornets107-Atlanta Hawks99at Atlanta</t>
  </si>
  <si>
    <t>Cleveland Cavaliers119-Los Angeles Lakers108at Cleveland</t>
  </si>
  <si>
    <t>Houston Rockets111-Minnesota Timberwolves109</t>
  </si>
  <si>
    <t>OTat Minnesota</t>
  </si>
  <si>
    <t>Denver Nuggets127-New York Knicks114at Denver</t>
  </si>
  <si>
    <t>Golden State Warriors135-Portland Trail Blazers90at Golden State</t>
  </si>
  <si>
    <t>Washington Wizards117-Los Angeles Clippers110at Washington</t>
  </si>
  <si>
    <t>Utah Jazz82-Memphis Grizzlies73at Memphis</t>
  </si>
  <si>
    <t>Philadelphia 76ers108-Brooklyn Nets107at Philadelphia</t>
  </si>
  <si>
    <t>Toronto Raptors109-Orlando Magic79at Orlando</t>
  </si>
  <si>
    <t>Boston Celtics105-Miami Heat95at Miami</t>
  </si>
  <si>
    <t>Dallas Mavericks99-Sacramento Kings79at Dallas</t>
  </si>
  <si>
    <t>San Antonio Spurs113-New Orleans Pelicans100at San Antonio</t>
  </si>
  <si>
    <t>Indiana Pacers107-Washington Wizards105at Indiana</t>
  </si>
  <si>
    <t>Chicago Bulls113-Detroit Pistons82at Chicago</t>
  </si>
  <si>
    <t>Atlanta Hawks110-Oklahoma City Thunder108at Oklahoma City</t>
  </si>
  <si>
    <t>Minnesota Timberwolves115-Phoenix Suns108at Minnesota</t>
  </si>
  <si>
    <t>Denver Nuggets117-Dallas Mavericks107at Denver</t>
  </si>
  <si>
    <t>New Orleans Pelicans108-Philadelphia 76ers93at Philadelphia</t>
  </si>
  <si>
    <t>Charlotte Hornets117-Los Angeles Lakers113at Charlotte</t>
  </si>
  <si>
    <t>Toronto Raptors116-Brooklyn Nets104at Toronto</t>
  </si>
  <si>
    <t>New York Knicks118-Indiana Pacers111at New York</t>
  </si>
  <si>
    <t>Orlando Magic136-Miami Heat130</t>
  </si>
  <si>
    <t>2OTat Miami</t>
  </si>
  <si>
    <t>Cleveland Cavaliers114-Milwaukee Bucks108</t>
  </si>
  <si>
    <t>OTat Milwaukee</t>
  </si>
  <si>
    <t>Boston Celtics112-Memphis Grizzlies109</t>
  </si>
  <si>
    <t>San Antonio Spurs102-Houston Rockets100at Houston</t>
  </si>
  <si>
    <t>Los Angeles Clippers119-Denver Nuggets102at Los Angeles</t>
  </si>
  <si>
    <t>Golden State Warriors104-Utah Jazz74at Golden State</t>
  </si>
  <si>
    <t>Sacramento Kings126-Portland Trail Blazers121at Sacramento</t>
  </si>
  <si>
    <t>Cleveland Cavaliers113-Milwaukee Bucks102at Cleveland</t>
  </si>
  <si>
    <t>Minnesota Timberwolves92-Atlanta Hawks84at Atlanta</t>
  </si>
  <si>
    <t>Memphis Grizzlies98-Detroit Pistons86at Detroit</t>
  </si>
  <si>
    <t>Washington Wizards107-Chicago Bulls97at Chicago</t>
  </si>
  <si>
    <t>Oklahoma City Thunder121-New Orleans Pelicans110at New Orleans</t>
  </si>
  <si>
    <t>Sacramento Kings94-Utah Jazz93at Utah</t>
  </si>
  <si>
    <t>Houston Rockets125-Phoenix Suns111at Phoenix</t>
  </si>
  <si>
    <t>Dallas Mavericks96-Portland Trail Blazers95at Portland</t>
  </si>
  <si>
    <t>Golden State Warriors117-Brooklyn Nets101at Brooklyn</t>
  </si>
  <si>
    <t>New York Knicks106-Orlando Magic95at New York</t>
  </si>
  <si>
    <t>Miami Heat115-Los Angeles Lakers107at Miami</t>
  </si>
  <si>
    <t>Boston Celtics109-Indiana Pacers102at Indiana</t>
  </si>
  <si>
    <t>Los Angeles Clippers106-San Antonio Spurs101at Los Angeles</t>
  </si>
  <si>
    <t>Charlotte Hornets103-Chicago Bulls91at Charlotte</t>
  </si>
  <si>
    <t>Orlando Magic109-Los Angeles Lakers90at Orlando</t>
  </si>
  <si>
    <t>Cleveland Cavaliers119-Brooklyn Nets99at Cleveland</t>
  </si>
  <si>
    <t>Oklahoma City Thunder117-Boston Celtics112at Boston</t>
  </si>
  <si>
    <t>Golden State Warriors119-Detroit Pistons113at Detroit</t>
  </si>
  <si>
    <t>Milwaukee Bucks123-Washington Wizards96at Milwaukee</t>
  </si>
  <si>
    <t>Memphis Grizzlies115-Houston Rockets109at Memphis</t>
  </si>
  <si>
    <t>New Orleans Pelicans91-Miami Heat87at New Orleans</t>
  </si>
  <si>
    <t>Sacramento Kings109-Minnesota Timberwolves105at Minnesota</t>
  </si>
  <si>
    <t>Atlanta Hawks109-Denver Nuggets108at Denver</t>
  </si>
  <si>
    <t>Toronto Raptors104-Utah Jazz98at Utah</t>
  </si>
  <si>
    <t>Phoenix Suns123-Philadelphia 76ers116at Phoenix</t>
  </si>
  <si>
    <t>San Antonio Spurs110-Portland Trail Blazers90at Portland</t>
  </si>
  <si>
    <t>Dallas Mavericks90-Los Angeles Clippers88at Los Angeles</t>
  </si>
  <si>
    <t>Boston Celtics119-New York Knicks114at New York</t>
  </si>
  <si>
    <t>Cleveland Cavaliers109-Golden State Warriors108at Cleveland</t>
  </si>
  <si>
    <t>San Antonio Spurs119-Chicago Bulls100at San Antonio</t>
  </si>
  <si>
    <t>Oklahoma City Thunder112-Minnesota Timberwolves100at Oklahoma City</t>
  </si>
  <si>
    <t>Los Angeles Lakers111-Los Angeles Clippers102at Los Angeles</t>
  </si>
  <si>
    <t>Washington Wizards107-Milwaukee Bucks102at Washington</t>
  </si>
  <si>
    <t>Orlando Magic112-Memphis Grizzlies102at Orlando</t>
  </si>
  <si>
    <t>Brooklyn Nets120-Charlotte Hornets118at Brooklyn</t>
  </si>
  <si>
    <t>Detroit Pistons106-Cleveland Cavaliers90at Detroit</t>
  </si>
  <si>
    <t>Chicago Bulls90-Indiana Pacers85at Chicago</t>
  </si>
  <si>
    <t>New Orleans Pelicans111-Dallas Mavericks104at New Orleans</t>
  </si>
  <si>
    <t>Houston Rockets131-Phoenix Suns115at Houston</t>
  </si>
  <si>
    <t>Minnesota Timberwolves104-Atlanta Hawks90at Minnesota</t>
  </si>
  <si>
    <t>Toronto Raptors95-Portland Trail Blazers91at Portland</t>
  </si>
  <si>
    <t>Denver Nuggets106-Los Angeles Clippers102at Los Angeles</t>
  </si>
  <si>
    <t>Sacramento Kings102-Philadelphia 76ers100at Sacramento</t>
  </si>
  <si>
    <t>Boston Celtics113-Memphis Grizzlies103at Boston</t>
  </si>
  <si>
    <t>Oklahoma City Thunder106-Miami Heat94at Miami</t>
  </si>
  <si>
    <t>Houston Rockets123-Dallas Mavericks107at Dallas</t>
  </si>
  <si>
    <t>Utah Jazz102-Los Angeles Lakers100at Los Angeles</t>
  </si>
  <si>
    <t>Washington Wizards111-Indiana Pacers105at Washington</t>
  </si>
  <si>
    <t>Charlotte Hornets120-Orlando Magic101at Orlando</t>
  </si>
  <si>
    <t>Atlanta Hawks102-New York Knicks98</t>
  </si>
  <si>
    <t>OTat Atlanta</t>
  </si>
  <si>
    <t>Milwaukee Bucks119-Detroit Pistons94at Detroit</t>
  </si>
  <si>
    <t>Chicago Bulls101-Brooklyn Nets99at Chicago</t>
  </si>
  <si>
    <t>New Orleans Pelicans102-Los Angeles Clippers98at New Orleans</t>
  </si>
  <si>
    <t>San Antonio Spurs119-Phoenix Suns98at San Antonio</t>
  </si>
  <si>
    <t>Denver Nuggets105-Minnesota Timberwolves103at Denver</t>
  </si>
  <si>
    <t>Portland Trail Blazers102-Sacramento Kings89at Portland</t>
  </si>
  <si>
    <t>Golden State Warriors121-Toronto Raptors111at Golden State</t>
  </si>
  <si>
    <t>Charlotte Hornets91-Miami Heat82at Charlotte</t>
  </si>
  <si>
    <t>Memphis Grizzlies114-Oklahoma City Thunder80at Memphis</t>
  </si>
  <si>
    <t>Cleveland Cavaliers124-Boston Celtics118at Cleveland</t>
  </si>
  <si>
    <t>Utah Jazz100-Philadelphia 76ers83at Utah</t>
  </si>
  <si>
    <t>Phoenix Suns99-Toronto Raptors91at Phoenix</t>
  </si>
  <si>
    <t>Dallas Mavericks101-Los Angeles Lakers89at Los Angeles</t>
  </si>
  <si>
    <t>Indiana Pacers111-Chicago Bulls101at Indiana</t>
  </si>
  <si>
    <t>Washington Wizards118-Brooklyn Nets95at Washington</t>
  </si>
  <si>
    <t>Boston Celtics117-Miami Heat114at Boston</t>
  </si>
  <si>
    <t>New Orleans Pelicans104-New York Knicks92at New Orleans</t>
  </si>
  <si>
    <t>Houston Rockets140-Los Angeles Clippers116at Houston</t>
  </si>
  <si>
    <t>Minnesota Timberwolves116-Milwaukee Bucks99at Minnesota</t>
  </si>
  <si>
    <t>Atlanta Hawks105-Detroit Pistons98at Atlanta</t>
  </si>
  <si>
    <t>San Antonio Spurs110-Portland Trail Blazers94at San Antonio</t>
  </si>
  <si>
    <t>Philadelphia 76ers124-Denver Nuggets122at Denver</t>
  </si>
  <si>
    <t>Golden State Warriors108-Dallas Mavericks99at Golden State</t>
  </si>
  <si>
    <t>Memphis Grizzlies112-Sacramento Kings98at Sacramento</t>
  </si>
  <si>
    <t>Milwaukee Bucks116-Chicago Bulls96at Chicago</t>
  </si>
  <si>
    <t>Cleveland Cavaliers121-Charlotte Hornets109at Charlotte</t>
  </si>
  <si>
    <t>Houston Rockets129-New York Knicks122at Houston</t>
  </si>
  <si>
    <t>Utah Jazz91-Phoenix Suns86at Utah</t>
  </si>
  <si>
    <t>Oklahoma City Thunder114-Los Angeles Clippers88at Oklahoma City</t>
  </si>
  <si>
    <t>Atlanta Hawks114-San Antonio Spurs112</t>
  </si>
  <si>
    <t>Detroit Pistons107-Miami Heat98at Miami</t>
  </si>
  <si>
    <t>Indiana Pacers117-Orlando Magic104at Indiana</t>
  </si>
  <si>
    <t>Portland Trail Blazers95-Minnesota Timberwolves89at Minnesota</t>
  </si>
  <si>
    <t>Toronto Raptors123-Los Angeles Lakers114at Los Angeles</t>
  </si>
  <si>
    <t>Milwaukee Bucks98-Oklahoma City Thunder94at Milwaukee</t>
  </si>
  <si>
    <t>Cleveland Cavaliers90-New Orleans Pelicans82at Cleveland</t>
  </si>
  <si>
    <t>Utah Jazz101-Brooklyn Nets89at Brooklyn</t>
  </si>
  <si>
    <t>Orlando Magic115-New York Knicks103at New York</t>
  </si>
  <si>
    <t>Chicago Bulls118-Charlotte Hornets111at Chicago</t>
  </si>
  <si>
    <t>Houston Rockets101-Washington Wizards91at Houston</t>
  </si>
  <si>
    <t>Los Angeles Clippers109-Phoenix Suns98at Los Angeles</t>
  </si>
  <si>
    <t>Golden State Warriors127-Denver Nuggets119at Golden State</t>
  </si>
  <si>
    <t>Philadelphia 76ers93-Minnesota Timberwolves91at Philadelphia</t>
  </si>
  <si>
    <t>Boston Celtics115-Utah Jazz104at Boston</t>
  </si>
  <si>
    <t>Indiana Pacers121-Detroit Pistons116at Detroit</t>
  </si>
  <si>
    <t>Dallas Mavericks113-Washington Wizards105at Dallas</t>
  </si>
  <si>
    <t>San Antonio Spurs110-Toronto Raptors82at San Antonio</t>
  </si>
  <si>
    <t>Sacramento Kings120-Denver Nuggets113at Denver</t>
  </si>
  <si>
    <t>Phoenix Suns99-Miami Heat90at Phoenix</t>
  </si>
  <si>
    <t>Los Angeles Lakers116-Memphis Grizzlies102at Los Angeles</t>
  </si>
  <si>
    <t>Charlotte Hornets123-Oklahoma City Thunder112at Charlotte</t>
  </si>
  <si>
    <t>Atlanta Hawks111-Orlando Magic92at Orlando</t>
  </si>
  <si>
    <t>Milwaukee Bucks105-New York Knicks104at New York</t>
  </si>
  <si>
    <t>Chicago Bulls106-Cleveland Cavaliers94at Cleveland</t>
  </si>
  <si>
    <t>Los Angeles Clippers115-Memphis Grizzlies106at Los Angeles</t>
  </si>
  <si>
    <t>Golden State Warriors125-Portland Trail Blazers117at Golden State</t>
  </si>
  <si>
    <t>Miami Heat107-Sacramento Kings102at Sacramento</t>
  </si>
  <si>
    <t>Indiana Pacers121-Brooklyn Nets109at Indiana</t>
  </si>
  <si>
    <t>Toronto Raptors101-Utah Jazz93at Toronto</t>
  </si>
  <si>
    <t>Detroit Pistons115-Charlotte Hornets114at Detroit</t>
  </si>
  <si>
    <t>Atlanta Hawks99-New Orleans Pelicans94at New Orleans</t>
  </si>
  <si>
    <t>Houston Rockets118-Oklahoma City Thunder116at Houston</t>
  </si>
  <si>
    <t>Phoenix Suns102-Dallas Mavericks95at Dallas</t>
  </si>
  <si>
    <t>Portland Trail Blazers118-Los Angeles Lakers109at Portland</t>
  </si>
  <si>
    <t>San Antonio Spurs127-Denver Nuggets99at Denver</t>
  </si>
  <si>
    <t>Washington Wizards112-Minnesota Timberwolves105at Washington</t>
  </si>
  <si>
    <t>Houston Rockets100-Orlando Magic93at Orlando</t>
  </si>
  <si>
    <t>Boston Celtics110-Philadelphia 76ers106at Boston</t>
  </si>
  <si>
    <t>Cleveland Cavaliers116-Brooklyn Nets108at Brooklyn</t>
  </si>
  <si>
    <t>New York Knicks116-Milwaukee Bucks111at Milwaukee</t>
  </si>
  <si>
    <t>Los Angeles Lakers127-Miami Heat100at Los Angeles</t>
  </si>
  <si>
    <t>Memphis Grizzlies128-Golden State Warriors119</t>
  </si>
  <si>
    <t>OTat Golden State</t>
  </si>
  <si>
    <t>Los Angeles Clippers106-Sacramento Kings98at Sacramento</t>
  </si>
  <si>
    <t>Indiana Pacers123-New York Knicks109at Indiana</t>
  </si>
  <si>
    <t>Boston Celtics117-New Orleans Pelicans108at Boston</t>
  </si>
  <si>
    <t>Chicago Bulls123-Toronto Raptors118</t>
  </si>
  <si>
    <t>OTat Chicago</t>
  </si>
  <si>
    <t>Oklahoma City Thunder121-Denver Nuggets106at Oklahoma City</t>
  </si>
  <si>
    <t>Utah Jazz94-Minnesota Timberwolves92at Minnesota</t>
  </si>
  <si>
    <t>Atlanta Hawks97-Dallas Mavericks82at Dallas</t>
  </si>
  <si>
    <t>San Antonio Spurs102-Charlotte Hornets85at San Antonio</t>
  </si>
  <si>
    <t>Detroit Pistons125-Portland Trail Blazers124</t>
  </si>
  <si>
    <t>Philadelphia 76ers105-Brooklyn Nets95at Brooklyn</t>
  </si>
  <si>
    <t>Los Angeles Clippers98-Miami Heat86at Los Angeles</t>
  </si>
  <si>
    <t>Washington Wizards107-Milwaukee Bucks101at Milwaukee</t>
  </si>
  <si>
    <t>Houston Rockets129-Toronto Raptors122at Toronto</t>
  </si>
  <si>
    <t>Memphis Grizzlies88-Utah Jazz79at Memphis</t>
  </si>
  <si>
    <t>Cleveland Cavaliers120-Phoenix Suns116at Phoenix</t>
  </si>
  <si>
    <t>Golden State Warriors117-Sacramento Kings106at Sacramento</t>
  </si>
  <si>
    <t>Los Angeles Lakers111-Orlando Magic95at Los Angeles</t>
  </si>
  <si>
    <t>New Orleans Pelicans110-New York Knicks96at New York</t>
  </si>
  <si>
    <t>Oklahoma City Thunder109-Chicago Bulls94at Chicago</t>
  </si>
  <si>
    <t>Minnesota Timberwolves101-Dallas Mavericks92at Minnesota</t>
  </si>
  <si>
    <t>Washington Wizards101-Chicago Bulls99at Washington</t>
  </si>
  <si>
    <t>Toronto Raptors114-Boston Celtics106at Toronto</t>
  </si>
  <si>
    <t>Atlanta Hawks117-Brooklyn Nets97at Brooklyn</t>
  </si>
  <si>
    <t>Houston Rockets121-Charlotte Hornets114at Houston</t>
  </si>
  <si>
    <t>Milwaukee Bucks109-San Antonio Spurs107at San Antonio</t>
  </si>
  <si>
    <t>Utah Jazz100-Cleveland Cavaliers92at Utah</t>
  </si>
  <si>
    <t>Portland Trail Blazers108-Los Angeles Lakers87at Los Angeles</t>
  </si>
  <si>
    <t>Golden State Warriors107-Miami Heat95at Golden State</t>
  </si>
  <si>
    <t>Sacramento Kings100-Detroit Pistons94at Sacramento</t>
  </si>
  <si>
    <t>Philadelphia 76ers98-New York Knicks97at Philadelphia</t>
  </si>
  <si>
    <t>Oklahoma City Thunder103-Memphis Grizzlies95at Oklahoma City</t>
  </si>
  <si>
    <t>Minnesota Timberwolves119-Houston Rockets105at Minnesota</t>
  </si>
  <si>
    <t>Boston Celtics117-Washington Wizards108at Boston</t>
  </si>
  <si>
    <t>Los Angeles Clippers105-Orlando Magic96at Los Angeles</t>
  </si>
  <si>
    <t>Portland Trail Blazers102-Cleveland Cavaliers86at Portland</t>
  </si>
  <si>
    <t>Denver Nuggets140-Indiana Pacers112at Denver</t>
  </si>
  <si>
    <t>New Orleans Pelicans104-Brooklyn Nets95at Brooklyn</t>
  </si>
  <si>
    <t>New York Knicks104-Chicago Bulls89at New York</t>
  </si>
  <si>
    <t>San Antonio Spurs134-Los Angeles Lakers94at San Antonio</t>
  </si>
  <si>
    <t>Dallas Mavericks113-Phoenix Suns108at Phoenix</t>
  </si>
  <si>
    <t>Golden State Warriors127-Detroit Pistons107at Golden State</t>
  </si>
  <si>
    <t>Philadelphia 76ers102-Charlotte Hornets93at Philadelphia</t>
  </si>
  <si>
    <t>Toronto Raptors132-Brooklyn Nets113at Toronto</t>
  </si>
  <si>
    <t>Milwaukee Bucks116-Miami Heat108at Milwaukee</t>
  </si>
  <si>
    <t>Memphis Grizzlies110-Houston Rockets105at Houston</t>
  </si>
  <si>
    <t>Minnesota Timberwolves96-Oklahoma City Thunder86at Minnesota</t>
  </si>
  <si>
    <t>Boston Celtics103-Atlanta Hawks101at Atlanta</t>
  </si>
  <si>
    <t>Orlando Magic115-Portland Trail Blazers109at Portland</t>
  </si>
  <si>
    <t>Cleveland Cavaliers120-Sacramento Kings108at Sacramento</t>
  </si>
  <si>
    <t>Utah Jazz110-Detroit Pistons77at Utah</t>
  </si>
  <si>
    <t>Los Angeles Clippers113-Los Angeles Lakers97at Los Angeles</t>
  </si>
  <si>
    <t>Chicago Bulls107-New Orleans Pelicans99at Chicago</t>
  </si>
  <si>
    <t>Phoenix Suns108-San Antonio Spurs105at Phoenix</t>
  </si>
  <si>
    <t>Washington Wizards109-Philadelphia 76ers93at Washington</t>
  </si>
  <si>
    <t>Utah Jazz114-Orlando Magic107at Utah</t>
  </si>
  <si>
    <t>Toronto Raptors116-New York Knicks101at Toronto</t>
  </si>
  <si>
    <t>Atlanta Hawks111-Milwaukee Bucks98at Atlanta</t>
  </si>
  <si>
    <t>Dallas Mavericks98-Minnesota Timberwolves87at Dallas</t>
  </si>
  <si>
    <t>Houston Rockets137-Brooklyn Nets112at Brooklyn</t>
  </si>
  <si>
    <t>Oklahoma City Thunder122-Sacramento Kings118at Sacramento</t>
  </si>
  <si>
    <t>Chicago Bulls108-Memphis Grizzlies104at Memphis</t>
  </si>
  <si>
    <t>Detroit Pistons102-Los Angeles Lakers97at Los Angeles</t>
  </si>
  <si>
    <t>Atlanta Hawks108-New York Knicks107at New York</t>
  </si>
  <si>
    <t>Washington Wizards120-Portland Trail Blazers101at Washington</t>
  </si>
  <si>
    <t>Philadelphia 76ers113-Milwaukee Bucks104at Milwaukee</t>
  </si>
  <si>
    <t>Indiana Pacers98-New Orleans Pelicans95at Indiana</t>
  </si>
  <si>
    <t>Denver Nuggets125-Orlando Magic112at Denver</t>
  </si>
  <si>
    <t>Boston Celtics108-Charlotte Hornets98at Boston</t>
  </si>
  <si>
    <t>Golden State Warriors126-Cleveland Cavaliers91at Golden State</t>
  </si>
  <si>
    <t>Utah Jazz106-Phoenix Suns101at Phoenix</t>
  </si>
  <si>
    <t>Los Angeles Clippers120-Oklahoma City Thunder98at Los Angeles</t>
  </si>
  <si>
    <t>Toronto Raptors119-Brooklyn Nets109at Brooklyn</t>
  </si>
  <si>
    <t>Miami Heat109-Houston Rockets103at Miami</t>
  </si>
  <si>
    <t>Dallas Mavericks99-Chicago Bulls98at Chicago</t>
  </si>
  <si>
    <t>San Antonio Spurs122-Minnesota Timberwolves114at San Antonio</t>
  </si>
  <si>
    <t>Denver Nuggets127-Los Angeles Lakers121at Los Angeles</t>
  </si>
  <si>
    <t>Philadelphia 76ers94-Toronto Raptors89at Philadelphia</t>
  </si>
  <si>
    <t>Washington Wizards104-Memphis Grizzlies101at Washington</t>
  </si>
  <si>
    <t>Charlotte Hornets107-Portland Trail Blazers85at Charlotte</t>
  </si>
  <si>
    <t>New York Knicks117-Boston Celtics106at Boston</t>
  </si>
  <si>
    <t>New Orleans Pelicans118-Orlando Magic98at New Orleans</t>
  </si>
  <si>
    <t>Houston Rockets111-Milwaukee Bucks92at Houston</t>
  </si>
  <si>
    <t>Detroit Pistons118-Atlanta Hawks95at Detroit</t>
  </si>
  <si>
    <t>Golden State Warriors121-Oklahoma City Thunder100at Golden State</t>
  </si>
  <si>
    <t>Indiana Pacers106-Sacramento Kings100at Sacramento</t>
  </si>
  <si>
    <t>Cleveland Cavaliers118-Phoenix Suns103at Cleveland</t>
  </si>
  <si>
    <t>Miami Heat99-Dallas Mavericks95at Miami</t>
  </si>
  <si>
    <t>Washington Wizards113-New York Knicks110at New York</t>
  </si>
  <si>
    <t>San Antonio Spurs118-Denver Nuggets104at San Antonio</t>
  </si>
  <si>
    <t>Minnesota Timberwolves104-Los Angeles Clippers101at Los Angeles</t>
  </si>
  <si>
    <t>Philadelphia 76ers93-Portland Trail Blazers92at Philadelphia</t>
  </si>
  <si>
    <t>Charlotte Hornets113-Toronto Raptors78at Charlotte</t>
  </si>
  <si>
    <t>Orlando Magic112-Milwaukee Bucks96at Orlando</t>
  </si>
  <si>
    <t>Memphis Grizzlies107-Sacramento Kings91at Memphis</t>
  </si>
  <si>
    <t>Brooklyn Nets143-New Orleans Pelicans114at New Orleans</t>
  </si>
  <si>
    <t>Golden State Warriors125-Houston Rockets108at Houston</t>
  </si>
  <si>
    <t>Atlanta Hawks102-Chicago Bulls93at Atlanta</t>
  </si>
  <si>
    <t>Utah Jazz112-Dallas Mavericks107</t>
  </si>
  <si>
    <t>Los Angeles Lakers108-Indiana Pacers95at Los Angeles</t>
  </si>
  <si>
    <t>Portland Trail Blazers127-Boston Celtics123</t>
  </si>
  <si>
    <t>OTat Boston</t>
  </si>
  <si>
    <t>Detroit Pistons113-Washington Wizards112at Detroit</t>
  </si>
  <si>
    <t>Charlotte Hornets112-Brooklyn Nets105at Charlotte</t>
  </si>
  <si>
    <t>Atlanta Hawks110-Philadelphia 76ers93at Atlanta</t>
  </si>
  <si>
    <t>Phoenix Suns107-New York Knicks105at New York</t>
  </si>
  <si>
    <t>Miami Heat109-Milwaukee Bucks97at Miami</t>
  </si>
  <si>
    <t>Houston Rockets119-Memphis Grizzlies95at Memphis</t>
  </si>
  <si>
    <t>San Antonio Spurs118-Cleveland Cavaliers115</t>
  </si>
  <si>
    <t>OTat Cleveland</t>
  </si>
  <si>
    <t>Denver Nuggets123-Los Angeles Clippers98at Denver</t>
  </si>
  <si>
    <t>Utah Jazz109-Indiana Pacers100at Utah</t>
  </si>
  <si>
    <t>Chicago Bulls102-Sacramento Kings99at Chicago</t>
  </si>
  <si>
    <t>Golden State Warriors118-Orlando Magic98at Orlando</t>
  </si>
  <si>
    <t>Dallas Mavericks122-Los Angeles Lakers73at Dallas</t>
  </si>
  <si>
    <t>Phoenix Suns115-Toronto Raptors103at Toronto</t>
  </si>
  <si>
    <t>Minnesota Timberwolves111-Denver Nuggets108at Minnesota</t>
  </si>
  <si>
    <t>Washington Wizards109-Charlotte Hornets99at Charlotte</t>
  </si>
  <si>
    <t>San Antonio Spurs112-Brooklyn Nets86at Brooklyn</t>
  </si>
  <si>
    <t>Los Angeles Clippers115-Atlanta Hawks105at Atlanta</t>
  </si>
  <si>
    <t>Miami Heat105-Golden State Warriors102at Miami</t>
  </si>
  <si>
    <t>Sacramento Kings109-Detroit Pistons104at Detroit</t>
  </si>
  <si>
    <t>Milwaukee Bucks127-Houston Rockets114at Milwaukee</t>
  </si>
  <si>
    <t>New Orleans Pelicans124-Cleveland Cavaliers122at New Orleans</t>
  </si>
  <si>
    <t>New York Knicks109-Indiana Pacers103at Indiana</t>
  </si>
  <si>
    <t>Oklahoma City Thunder97-Utah Jazz95at Utah</t>
  </si>
  <si>
    <t>San Antonio Spurs108-Toronto Raptors106at Toronto</t>
  </si>
  <si>
    <t>Philadelphia 76ers121-Los Angeles Clippers110at Philadelphia</t>
  </si>
  <si>
    <t>Washington Wizards123-Boston Celtics108at Washington</t>
  </si>
  <si>
    <t>Chicago Bulls100-Orlando Magic92at Orlando</t>
  </si>
  <si>
    <t>Denver Nuggets103-Utah Jazz93at Denver</t>
  </si>
  <si>
    <t>Minnesota Timberwolves112-Phoenix Suns111at Phoenix</t>
  </si>
  <si>
    <t>Sacramento Kings116-Cleveland Cavaliers112</t>
  </si>
  <si>
    <t>Boston Celtics120-Houston Rockets109at Boston</t>
  </si>
  <si>
    <t>Miami Heat109-Brooklyn Nets106at Brooklyn</t>
  </si>
  <si>
    <t>Atlanta Hawks119-Chicago Bulls114at Chicago</t>
  </si>
  <si>
    <t>Philadelphia 76ers114-Milwaukee Bucks109at Milwaukee</t>
  </si>
  <si>
    <t>Memphis Grizzlies101-Toronto Raptors99at Memphis</t>
  </si>
  <si>
    <t>Oklahoma City Thunder114-New Orleans Pelicans105at New Orleans</t>
  </si>
  <si>
    <t>Golden State Warriors113-Charlotte Hornets103at Charlotte</t>
  </si>
  <si>
    <t>Dallas Mavericks103-New York Knicks95at Dallas</t>
  </si>
  <si>
    <t>Portland Trail Blazers105-Los Angeles Lakers98at Portland</t>
  </si>
  <si>
    <t>Oklahoma City Thunder109-Dallas Mavericks98at Oklahoma City</t>
  </si>
  <si>
    <t>Indiana Pacers109-Minnesota Timberwolves103at Minnesota</t>
  </si>
  <si>
    <t>Denver Nuggets127-Phoenix Suns120at Denver</t>
  </si>
  <si>
    <t>Utah Jazz96-Los Angeles Lakers88at Utah</t>
  </si>
  <si>
    <t>Houston Rockets123-Philadelphia 76ers118at Philadelphia</t>
  </si>
  <si>
    <t>Indiana Pacers115-Sacramento Kings111</t>
  </si>
  <si>
    <t>Cleveland Cavaliers124-Brooklyn Nets116at Cleveland</t>
  </si>
  <si>
    <t>Boston Celtics128-Orlando Magic98at Boston</t>
  </si>
  <si>
    <t>Toronto Raptors102-Milwaukee Bucks86at Toronto</t>
  </si>
  <si>
    <t>New York Knicks110-Charlotte Hornets107at New York</t>
  </si>
  <si>
    <t>Miami Heat100-Chicago Bulls88at Chicago</t>
  </si>
  <si>
    <t>New Orleans Pelicans119-San Antonio Spurs103at New Orleans</t>
  </si>
  <si>
    <t>Washington Wizards112-Atlanta Hawks86at Atlanta</t>
  </si>
  <si>
    <t>Portland Trail Blazers112-Memphis Grizzlies109at Portland</t>
  </si>
  <si>
    <t>Sacramento Kings109-Charlotte Hornets106at Charlotte</t>
  </si>
  <si>
    <t>Miami Heat116-Detroit Pistons103at Miami</t>
  </si>
  <si>
    <t>Boston Celtics112-Milwaukee Bucks108</t>
  </si>
  <si>
    <t>Golden State Warriors144-Los Angeles Clippers98at Golden State</t>
  </si>
  <si>
    <t>Memphis Grizzlies102-Utah Jazz95at Utah</t>
  </si>
  <si>
    <t>Denver Nuggets123-Phoenix Suns112at Phoenix</t>
  </si>
  <si>
    <t>Minnesota Timberwolves129-Brooklyn Nets109at Minnesota</t>
  </si>
  <si>
    <t>Atlanta Hawks142-New York Knicks139</t>
  </si>
  <si>
    <t>4OTat Atlanta</t>
  </si>
  <si>
    <t>Cleveland Cavaliers107-Oklahoma City Thunder91at Cleveland</t>
  </si>
  <si>
    <t>Indiana Pacers120-Houston Rockets101at Indiana</t>
  </si>
  <si>
    <t>Washington Wizards107-New Orleans Pelicans94at New Orleans</t>
  </si>
  <si>
    <t>Orlando Magic114-Toronto Raptors113at Toronto</t>
  </si>
  <si>
    <t>Chicago Bulls121-Philadelphia 76ers108at Chicago</t>
  </si>
  <si>
    <t>Dallas Mavericks105-San Antonio Spurs101at San Antonio</t>
  </si>
  <si>
    <t>Golden State Warriors113-Portland Trail Blazers111at Portland</t>
  </si>
  <si>
    <t>Miami Heat104-Brooklyn Nets96at Miami</t>
  </si>
  <si>
    <t>Minnesota Timberwolves111-Orlando Magic105</t>
  </si>
  <si>
    <t>Boston Celtics113-Detroit Pistons109at Boston</t>
  </si>
  <si>
    <t>Dallas Mavericks104-Cleveland Cavaliers97at Dallas</t>
  </si>
  <si>
    <t>Memphis Grizzlies115-Phoenix Suns96at Phoenix</t>
  </si>
  <si>
    <t>Washington Wizards117-New York Knicks101at Washington</t>
  </si>
  <si>
    <t>Toronto Raptors108-New Orleans Pelicans106</t>
  </si>
  <si>
    <t>OTat Toronto</t>
  </si>
  <si>
    <t>Houston Rockets105-Sacramento Kings83at Houston</t>
  </si>
  <si>
    <t>San Antonio Spurs108-Oklahoma City Thunder94at San Antonio</t>
  </si>
  <si>
    <t>Portland Trail Blazers115-Charlotte Hornets98at Portland</t>
  </si>
  <si>
    <t>Los Angeles Lakers120-Denver Nuggets116at Los Angeles</t>
  </si>
  <si>
    <t>Indiana Pacers98-Orlando Magic88at Orlando</t>
  </si>
  <si>
    <t>Cleveland Cavaliers125-Minnesota Timberwolves97at Cleveland</t>
  </si>
  <si>
    <t>Boston Celtics109-Toronto Raptors104at Boston</t>
  </si>
  <si>
    <t>New York Knicks95-Brooklyn Nets90at Brooklyn</t>
  </si>
  <si>
    <t>Miami Heat116-Atlanta Hawks93at Miami</t>
  </si>
  <si>
    <t>Detroit Pistons118-New Orleans Pelicans98at Detroit</t>
  </si>
  <si>
    <t>Dallas Mavericks113-Philadelphia 76ers95at Dallas</t>
  </si>
  <si>
    <t>Memphis Grizzlies119-Denver Nuggets99at Denver</t>
  </si>
  <si>
    <t>Utah Jazz104-Milwaukee Bucks88at Utah</t>
  </si>
  <si>
    <t>Los Angeles Clippers124-Phoenix Suns114at Phoenix</t>
  </si>
  <si>
    <t>Chicago Bulls128-Oklahoma City Thunder100at Oklahoma City</t>
  </si>
  <si>
    <t>Golden State Warriors126-Charlotte Hornets111at Golden State</t>
  </si>
  <si>
    <t>Washington Wizards116-Los Angeles Lakers108at Washington</t>
  </si>
  <si>
    <t>Atlanta Hawks113-Houston Rockets108at Houston</t>
  </si>
  <si>
    <t>San Antonio Spurs102-Philadelphia 76ers86at San Antonio</t>
  </si>
  <si>
    <t>Golden State Warriors133-Los Angeles Clippers120at Los Angeles</t>
  </si>
  <si>
    <t>Orlando Magic102-Toronto Raptors94at Orlando</t>
  </si>
  <si>
    <t>Indiana Pacers106-Brooklyn Nets97at Brooklyn</t>
  </si>
  <si>
    <t>Detroit Pistons116-Minnesota Timberwolves108at Detroit</t>
  </si>
  <si>
    <t>Houston Rockets121-Chicago Bulls117</t>
  </si>
  <si>
    <t>OTat Houston</t>
  </si>
  <si>
    <t>Oklahoma City Thunder114-Memphis Grizzlies102at Oklahoma City</t>
  </si>
  <si>
    <t>Boston Celtics113-Los Angeles Lakers107at Boston</t>
  </si>
  <si>
    <t>Denver Nuggets121-Milwaukee Bucks117at Denver</t>
  </si>
  <si>
    <t>Phoenix Suns105-Sacramento Kings103at Sacramento</t>
  </si>
  <si>
    <t>Dallas Mavericks108-Portland Trail Blazers104at Portland</t>
  </si>
  <si>
    <t>Washington Wizards105-New Orleans Pelicans91at Washington</t>
  </si>
  <si>
    <t>Atlanta Hawks113-Orlando Magic86at Atlanta</t>
  </si>
  <si>
    <t>Indiana Pacers105-Detroit Pistons84at Indiana</t>
  </si>
  <si>
    <t>Miami Heat125-Philadelphia 76ers102at Miami</t>
  </si>
  <si>
    <t>Cleveland Cavaliers111-New York Knicks104at New York</t>
  </si>
  <si>
    <t>Utah Jazz105-Charlotte Hornets98at Utah</t>
  </si>
  <si>
    <t>Milwaukee Bucks137-Phoenix Suns112at Phoenix</t>
  </si>
  <si>
    <t>San Antonio Spurs121-Denver Nuggets97at San Antonio</t>
  </si>
  <si>
    <t>Memphis Grizzlies107-Minnesota Timberwolves99at Minnesota</t>
  </si>
  <si>
    <t>Sacramento Kings109-Golden State Warriors106</t>
  </si>
  <si>
    <t>OTat Sacramento</t>
  </si>
  <si>
    <t>Toronto Raptors103-Brooklyn Nets95at Brooklyn</t>
  </si>
  <si>
    <t>Boston Celtics107-Los Angeles Clippers102at Boston</t>
  </si>
  <si>
    <t>Oklahoma City Thunder105-Portland Trail Blazers99at Oklahoma City</t>
  </si>
  <si>
    <t>Los Angeles Lakers121-New York Knicks107at New York</t>
  </si>
  <si>
    <t>Cleveland Cavaliers140-Washington Wizards135</t>
  </si>
  <si>
    <t>Indiana Pacers93-Oklahoma City Thunder90at Indiana</t>
  </si>
  <si>
    <t>Toronto Raptors118-Los Angeles Clippers109at Toronto</t>
  </si>
  <si>
    <t>Utah Jazz120-Atlanta Hawks95at Atlanta</t>
  </si>
  <si>
    <t>Detroit Pistons113-Philadelphia 76ers96at Detroit</t>
  </si>
  <si>
    <t>New Orleans Pelicans111-Phoenix Suns106at New Orleans</t>
  </si>
  <si>
    <t>Miami Heat115-Minnesota Timberwolves113at Minnesota</t>
  </si>
  <si>
    <t>Denver Nuggets110-Dallas Mavericks87at Denver</t>
  </si>
  <si>
    <t>Memphis Grizzlies89-San Antonio Spurs74at Memphis</t>
  </si>
  <si>
    <t>Chicago Bulls112-Sacramento Kings107at Sacramento</t>
  </si>
  <si>
    <t>Charlotte Hornets111-Brooklyn Nets107at Charlotte</t>
  </si>
  <si>
    <t>Houston Rockets128-Orlando Magic104at Houston</t>
  </si>
  <si>
    <t>Portland Trail Blazers114-Dallas Mavericks113at Dallas</t>
  </si>
  <si>
    <t>San Antonio Spurs111-Philadelphia 76ers103at Philadelphia</t>
  </si>
  <si>
    <t>Cleveland Cavaliers132-Indiana Pacers117at Indiana</t>
  </si>
  <si>
    <t>Washington Wizards114-Brooklyn Nets110</t>
  </si>
  <si>
    <t>OTat Brooklyn</t>
  </si>
  <si>
    <t>Atlanta Hawks117-Denver Nuggets106at Atlanta</t>
  </si>
  <si>
    <t>Detroit Pistons121-Los Angeles Lakers102at Detroit</t>
  </si>
  <si>
    <t>Miami Heat106-Milwaukee Bucks88at Milwaukee</t>
  </si>
  <si>
    <t>Memphis Grizzlies110-Phoenix Suns91at Memphis</t>
  </si>
  <si>
    <t>Utah Jazz127-New Orleans Pelicans94at New Orleans</t>
  </si>
  <si>
    <t>Minnesota Timberwolves112-Toronto Raptors109at Minnesota</t>
  </si>
  <si>
    <t>Los Angeles Clippers119-New York Knicks115at New York</t>
  </si>
  <si>
    <t>Golden State Warriors123-Chicago Bulls92at Golden State</t>
  </si>
  <si>
    <t>Sacramento Kings108-Boston Celtics92at Sacramento</t>
  </si>
  <si>
    <t>Houston Rockets107-Charlotte Hornets95at Charlotte</t>
  </si>
  <si>
    <t>Philadelphia 76ers112-Orlando Magic111at Orlando</t>
  </si>
  <si>
    <t>Oklahoma City Thunder118-Cleveland Cavaliers109at Oklahoma City</t>
  </si>
  <si>
    <t>Dallas Mavericks112-Utah Jazz105</t>
  </si>
  <si>
    <t>Boston Celtics120-Portland Trail Blazers111at Portland</t>
  </si>
  <si>
    <t>Miami Heat108-Brooklyn Nets99at Brooklyn</t>
  </si>
  <si>
    <t>Denver Nuggets131-New York Knicks123at New York</t>
  </si>
  <si>
    <t>San Antonio Spurs103-Detroit Pistons92at Detroit</t>
  </si>
  <si>
    <t>Los Angeles Lakers122-Milwaukee Bucks114at Milwaukee</t>
  </si>
  <si>
    <t>Golden State Warriors122-Memphis Grizzlies107at Memphis</t>
  </si>
  <si>
    <t>New Orleans Pelicans122-Minnesota Timberwolves106at Minnesota</t>
  </si>
  <si>
    <t>Washington Wizards112-Indiana Pacers107at Washington</t>
  </si>
  <si>
    <t>Sacramento Kings108-Atlanta Hawks107at Sacramento</t>
  </si>
  <si>
    <t>Phoenix Suns115-Chicago Bulls97at Phoenix</t>
  </si>
  <si>
    <t>Los Angeles Clippers107-Charlotte Hornets102at Charlotte</t>
  </si>
  <si>
    <t>Milwaukee Bucks116-Indiana Pacers100at Indiana</t>
  </si>
  <si>
    <t>Philadelphia 76ers117-Miami Heat109at Philadelphia</t>
  </si>
  <si>
    <t>Cleveland Cavaliers125-Denver Nuggets109at Cleveland</t>
  </si>
  <si>
    <t>Golden State Warriors130-Oklahoma City Thunder114at Oklahoma City</t>
  </si>
  <si>
    <t>Houston Rockets133-Phoenix Suns102at Houston</t>
  </si>
  <si>
    <t>Dallas Mavericks112-Orlando Magic80at Dallas</t>
  </si>
  <si>
    <t>Boston Celtics112-Utah Jazz104at Utah</t>
  </si>
  <si>
    <t>Minnesota Timberwolves117-Chicago Bulls89at Minnesota</t>
  </si>
  <si>
    <t>New York Knicks94-San Antonio Spurs90at New York</t>
  </si>
  <si>
    <t>Detroit Pistons102-Toronto Raptors101at Toronto</t>
  </si>
  <si>
    <t>Sacramento Kings105-New Orleans Pelicans99at Sacramento</t>
  </si>
  <si>
    <t>Washington Wizards120-Oklahoma City Thunder98at Washington</t>
  </si>
  <si>
    <t>Philadelphia 76ers105-Charlotte Hornets99at Charlotte</t>
  </si>
  <si>
    <t>Memphis Grizzlies112-Brooklyn Nets103at Brooklyn</t>
  </si>
  <si>
    <t>Orlando Magic116-Miami Heat107at Miami</t>
  </si>
  <si>
    <t>Milwaukee Bucks102-Detroit Pistons89at Milwaukee</t>
  </si>
  <si>
    <t>San Antonio Spurs110-Indiana Pacers106at Indiana</t>
  </si>
  <si>
    <t>Boston Celtics111-Dallas Mavericks98at Dallas</t>
  </si>
  <si>
    <t>Denver Nuggets132-Golden State Warriors110at Denver</t>
  </si>
  <si>
    <t>Los Angeles Clippers88-Utah Jazz72at Utah</t>
  </si>
  <si>
    <t>New Orleans Pelicans110-Phoenix Suns108at Phoenix</t>
  </si>
  <si>
    <t>Atlanta Hawks109-Portland Trail Blazers104</t>
  </si>
  <si>
    <t>Chicago Bulls105-Toronto Raptors94at Chicago</t>
  </si>
  <si>
    <t>Cleveland Cavaliers116-Minnesota Timberwolves108at Minnesota</t>
  </si>
  <si>
    <t>Sacramento Kings97-Los Angeles Lakers96at Los Angeles</t>
  </si>
  <si>
    <t>San Antonio Spurs107-Orlando Magic79at Orlando</t>
  </si>
  <si>
    <t>Cleveland Cavaliers113-Indiana Pacers104at Cleveland</t>
  </si>
  <si>
    <t>Boston Celtics116-Philadelphia 76ers108at Boston</t>
  </si>
  <si>
    <t>Toronto Raptors90-Charlotte Hornets85at Toronto</t>
  </si>
  <si>
    <t>Milwaukee Bucks129-Brooklyn Nets125at Brooklyn</t>
  </si>
  <si>
    <t>Detroit Pistons98-Dallas Mavericks91at Detroit</t>
  </si>
  <si>
    <t>New Orleans Pelicans95-Memphis Grizzlies91at Memphis</t>
  </si>
  <si>
    <t>Miami Heat117-Houston Rockets109at Houston</t>
  </si>
  <si>
    <t>Minnesota Timberwolves112-Denver Nuggets99at Denver</t>
  </si>
  <si>
    <t>Utah Jazz111-Portland Trail Blazers88at Utah</t>
  </si>
  <si>
    <t>Phoenix Suns137-Los Angeles Lakers101at Phoenix</t>
  </si>
  <si>
    <t>Oklahoma City Thunder116-New York Knicks105at Oklahoma City</t>
  </si>
  <si>
    <t>Los Angeles Clippers99-Atlanta Hawks84at Los Angeles</t>
  </si>
  <si>
    <t>Golden State Warriors109-Sacramento Kings86at Golden State</t>
  </si>
  <si>
    <t>Washington Wizards111-Indiana Pacers98at Indiana</t>
  </si>
  <si>
    <t>Chicago Bulls104-Boston Celtics103at Chicago</t>
  </si>
  <si>
    <t>Portland Trail Blazers112-Orlando Magic103at Orlando</t>
  </si>
  <si>
    <t>Detroit Pistons114-Charlotte Hornets108</t>
  </si>
  <si>
    <t>OTat Detroit</t>
  </si>
  <si>
    <t>Houston Rockets129-New Orleans Pelicans99at New Orleans</t>
  </si>
  <si>
    <t>Cleveland Cavaliers119-New York Knicks104at Cleveland</t>
  </si>
  <si>
    <t>Golden State Warriors123-Los Angeles Clippers113at Golden State</t>
  </si>
  <si>
    <t>Sacramento Kings116-Denver Nuggets100at Sacramento</t>
  </si>
  <si>
    <t>Philadelphia 76ers120-Washington Wizards112at Philadelphia</t>
  </si>
  <si>
    <t>Indiana Pacers102-Memphis Grizzlies92at Indiana</t>
  </si>
  <si>
    <t>Toronto Raptors107-Boston Celtics97at Toronto</t>
  </si>
  <si>
    <t>Chicago Bulls128-Phoenix Suns121</t>
  </si>
  <si>
    <t>Utah Jazz109-Milwaukee Bucks95at Milwaukee</t>
  </si>
  <si>
    <t>Oklahoma City Thunder110-Los Angeles Lakers93at Oklahoma City</t>
  </si>
  <si>
    <t>Minnesota Timberwolves97-Dallas Mavericks84at Minnesota</t>
  </si>
  <si>
    <t>Miami Heat108-Atlanta Hawks90at Atlanta</t>
  </si>
  <si>
    <t>Denver Nuggets129-Brooklyn Nets109at Denver</t>
  </si>
  <si>
    <t>San Antonio Spurs105-Los Angeles Clippers97at Los Angeles</t>
  </si>
  <si>
    <t>Charlotte Hornets99-Sacramento Kings85at Sacramento</t>
  </si>
  <si>
    <t>Orlando Magic105-Atlanta Hawks86at Orlando</t>
  </si>
  <si>
    <t>New York Knicks110-Philadelphia 76ers109at New York</t>
  </si>
  <si>
    <t>Miami Heat113-Indiana Pacers95at Miami</t>
  </si>
  <si>
    <t>Dallas Mavericks96-New Orleans Pelicans83at Dallas</t>
  </si>
  <si>
    <t>Chicago Bulls117-Cleveland Cavaliers99at Cleveland</t>
  </si>
  <si>
    <t>Houston Rockets142-Minnesota Timberwolves130at Houston</t>
  </si>
  <si>
    <t>Golden State Warriors112-Brooklyn Nets95at Golden State</t>
  </si>
  <si>
    <t>San Antonio Spurs119-Los Angeles Lakers98at Los Angeles</t>
  </si>
  <si>
    <t>Milwaukee Bucks100-Phoenix Suns96at Milwaukee</t>
  </si>
  <si>
    <t>Memphis Grizzlies105-Denver Nuggets98at Denver</t>
  </si>
  <si>
    <t>Utah Jazz102-Washington Wizards92at Washington</t>
  </si>
  <si>
    <t>Toronto Raptors112-Portland Trail Blazers106at Toronto</t>
  </si>
  <si>
    <t>Boston Celtics104-Detroit Pistons98at Detroit</t>
  </si>
  <si>
    <t>Oklahoma City Thunder118-New Orleans Pelicans110at Oklahoma City</t>
  </si>
  <si>
    <t>Los Angeles Clippers124-Charlotte Hornets121</t>
  </si>
  <si>
    <t>OTat Los Angeles</t>
  </si>
  <si>
    <t>Toronto Raptors92-New York Knicks91at New York</t>
  </si>
  <si>
    <t>Golden State Warriors119-Philadelphia 76ers108at Philadelphia</t>
  </si>
  <si>
    <t>Cleveland Cavaliers102-Milwaukee Bucks95at Cleveland</t>
  </si>
  <si>
    <t>Atlanta Hawks114-Boston Celtics98at Boston</t>
  </si>
  <si>
    <t>Indiana Pacers117-Houston Rockets108at Houston</t>
  </si>
  <si>
    <t>Dallas Mavericks96-Miami Heat89at Dallas</t>
  </si>
  <si>
    <t>Minnesota Timberwolves102-Sacramento Kings88at Sacramento</t>
  </si>
  <si>
    <t>Washington Wizards112-Golden State Warriors108at Washington</t>
  </si>
  <si>
    <t>Detroit Pistons120-Portland Trail Blazers113</t>
  </si>
  <si>
    <t>Denver Nuggets125-Chicago Bulls107at Chicago</t>
  </si>
  <si>
    <t>Memphis Grizzlies130-Phoenix Suns112at Memphis</t>
  </si>
  <si>
    <t>Oklahoma City Thunder109-Utah Jazz106at Oklahoma City</t>
  </si>
  <si>
    <t>Charlotte Hornets109-Los Angeles Lakers104at Los Angeles</t>
  </si>
  <si>
    <t>New York Knicks101-Orlando Magic90at Orlando</t>
  </si>
  <si>
    <t>Washington Wizards105-Toronto Raptors96at Toronto</t>
  </si>
  <si>
    <t>Atlanta Hawks100-Dallas Mavericks95at Atlanta</t>
  </si>
  <si>
    <t>Miami Heat125-Philadelphia 76ers98at Miami</t>
  </si>
  <si>
    <t>Denver Nuggets110-Milwaukee Bucks98at Milwaukee</t>
  </si>
  <si>
    <t>New Orleans Pelicans109-Detroit Pistons86at New Orleans</t>
  </si>
  <si>
    <t>Boston Celtics103-Cleveland Cavaliers99at Boston</t>
  </si>
  <si>
    <t>San Antonio Spurs100-Indiana Pacers99at San Antonio</t>
  </si>
  <si>
    <t>Minnesota Timberwolves107-Utah Jazz80at Utah</t>
  </si>
  <si>
    <t>Houston Rockets122-Los Angeles Clippers103at Los Angeles</t>
  </si>
  <si>
    <t>Brooklyn Nets109-Sacramento Kings100at Sacramento</t>
  </si>
  <si>
    <t>Chicago Bulls94-Golden State Warriors87at Chicago</t>
  </si>
  <si>
    <t>Phoenix Suns120-Charlotte Hornets103at Phoenix</t>
  </si>
  <si>
    <t>Portland Trail Blazers114-Oklahoma City Thunder109at Portland</t>
  </si>
  <si>
    <t>Philadelphia 76ers105-New York Knicks102at Philadelphia</t>
  </si>
  <si>
    <t>Toronto Raptors114-Washington Wizards106at Washington</t>
  </si>
  <si>
    <t>Orlando Magic110-Miami Heat99at Orlando</t>
  </si>
  <si>
    <t>Milwaukee Bucks112-Los Angeles Clippers101at Milwaukee</t>
  </si>
  <si>
    <t>Cleveland Cavaliers135-Atlanta Hawks130at Atlanta</t>
  </si>
  <si>
    <t>Dallas Mavericks104-Memphis Grizzlies100at Dallas</t>
  </si>
  <si>
    <t>Utah Jazz112-Brooklyn Nets97at Utah</t>
  </si>
  <si>
    <t>Phoenix Suns118-Oklahoma City Thunder111at Phoenix</t>
  </si>
  <si>
    <t>San Antonio Spurs101-New Orleans Pelicans98</t>
  </si>
  <si>
    <t>Boston Celtics115-Los Angeles Lakers95at Los Angeles</t>
  </si>
  <si>
    <t>Detroit Pistons136-Philadelphia 76ers106at Philadelphia</t>
  </si>
  <si>
    <t>Milwaukee Bucks101-Toronto Raptors94at Milwaukee</t>
  </si>
  <si>
    <t>Miami Heat120-Cleveland Cavaliers92at Miami</t>
  </si>
  <si>
    <t>Los Angeles Clippers101-Chicago Bulls91at Chicago</t>
  </si>
  <si>
    <t>Charlotte Hornets112-Denver Nuggets102at Denver</t>
  </si>
  <si>
    <t>Houston Rockets123-Memphis Grizzlies108at Houston</t>
  </si>
  <si>
    <t>San Antonio Spurs97-Minnesota Timberwolves90</t>
  </si>
  <si>
    <t>OTat San Antonio</t>
  </si>
  <si>
    <t>Portland Trail Blazers130-Brooklyn Nets116at Portland</t>
  </si>
  <si>
    <t>Indiana Pacers97-Atlanta Hawks96at Atlanta</t>
  </si>
  <si>
    <t>Golden State Warriors112-New York Knicks105at New York</t>
  </si>
  <si>
    <t>Phoenix Suns109-Boston Celtics106at Phoenix</t>
  </si>
  <si>
    <t>Washington Wizards115-Orlando Magic114at Washington</t>
  </si>
  <si>
    <t>Utah Jazz110-Sacramento Kings109</t>
  </si>
  <si>
    <t>Dallas Mavericks104-Oklahoma City Thunder89at Dallas</t>
  </si>
  <si>
    <t>New Orleans Pelicans105-Los Angeles Lakers97at Los Angeles</t>
  </si>
  <si>
    <t>Milwaukee Bucks112-Philadelphia 76ers98at Philadelphia</t>
  </si>
  <si>
    <t>New York Knicks113-Orlando Magic105at Orlando</t>
  </si>
  <si>
    <t>Miami Heat106-Cleveland Cavaliers98at Cleveland</t>
  </si>
  <si>
    <t>Golden State Warriors119-Atlanta Hawks111at Atlanta</t>
  </si>
  <si>
    <t>Detroit Pistons109-Chicago Bulls95at Detroit</t>
  </si>
  <si>
    <t>Brooklyn Nets122-Memphis Grizzlies109at Memphis</t>
  </si>
  <si>
    <t>Charlotte Hornets100-Indiana Pacers88at Charlotte</t>
  </si>
  <si>
    <t>San Antonio Spurs112-Houston Rockets110at San Antonio</t>
  </si>
  <si>
    <t>Denver Nuggets108-Sacramento Kings96at Denver</t>
  </si>
  <si>
    <t>Utah Jazz88-New Orleans Pelicans83at Utah</t>
  </si>
  <si>
    <t>Los Angeles Clippers116-Boston Celtics102at Los Angeles</t>
  </si>
  <si>
    <t>Portland Trail Blazers126-Oklahoma City Thunder121at Oklahoma City</t>
  </si>
  <si>
    <t>Dallas Mavericks122-Los Angeles Lakers111at Dallas</t>
  </si>
  <si>
    <t>Washington Wizards131-Phoenix Suns127at Phoenix</t>
  </si>
  <si>
    <t>Orlando Magic98-Chicago Bulls91at Orlando</t>
  </si>
  <si>
    <t>Atlanta Hawks110-Brooklyn Nets105at Atlanta</t>
  </si>
  <si>
    <t>Miami Heat108-Charlotte Hornets101at Miami</t>
  </si>
  <si>
    <t>Milwaukee Bucks104-New York Knicks93at Milwaukee</t>
  </si>
  <si>
    <t>Toronto Raptors94-New Orleans Pelicans87at New Orleans</t>
  </si>
  <si>
    <t>Utah Jazz115-Houston Rockets108at Houston</t>
  </si>
  <si>
    <t>Minnesota Timberwolves107-Los Angeles Clippers91at Minnesota</t>
  </si>
  <si>
    <t>Indiana Pacers115-Detroit Pistons98at Indiana</t>
  </si>
  <si>
    <t>San Antonio Spurs114-Sacramento Kings104at San Antonio</t>
  </si>
  <si>
    <t>Washington Wizards123-Denver Nuggets113at Denver</t>
  </si>
  <si>
    <t>Boston Celtics99-Golden State Warriors86at Golden State</t>
  </si>
  <si>
    <t>Detroit Pistons106-Cleveland Cavaliers101at Detroit</t>
  </si>
  <si>
    <t>Los Angeles Clippers114-Memphis Grizzlies98at Memphis</t>
  </si>
  <si>
    <t>Oklahoma City Thunder102-San Antonio Spurs92at Oklahoma City</t>
  </si>
  <si>
    <t>Portland Trail Blazers114-Philadelphia 76ers108</t>
  </si>
  <si>
    <t>Los Angeles Lakers122-Phoenix Suns110at Phoenix</t>
  </si>
  <si>
    <t>Charlotte Hornets121-Orlando Magic81at Charlotte</t>
  </si>
  <si>
    <t>Houston Rockets115-Chicago Bulls94at Chicago</t>
  </si>
  <si>
    <t>Milwaukee Bucks99-Indiana Pacers85at Milwaukee</t>
  </si>
  <si>
    <t>Minnesota Timberwolves103-Golden State Warriors102at Minnesota</t>
  </si>
  <si>
    <t>Atlanta Hawks105-Toronto Raptors99at Atlanta</t>
  </si>
  <si>
    <t>Denver Nuggets119-Boston Celtics99at Denver</t>
  </si>
  <si>
    <t>Dallas Mavericks105-Brooklyn Nets96at Dallas</t>
  </si>
  <si>
    <t>Washington Wizards130-Sacramento Kings122</t>
  </si>
  <si>
    <t>Oklahoma City Thunder112-Utah Jazz104at Oklahoma City</t>
  </si>
  <si>
    <t>Los Angeles Clippers112-Philadelphia 76ers100at Los Angeles</t>
  </si>
  <si>
    <t>Detroit Pistons112-New York Knicks92at Detroit</t>
  </si>
  <si>
    <t>New Orleans Pelicans125-Charlotte Hornets122</t>
  </si>
  <si>
    <t>Cleveland Cavaliers116-Orlando Magic104at Orlando</t>
  </si>
  <si>
    <t>Milwaukee Bucks102-Minnesota Timberwolves95at Milwaukee</t>
  </si>
  <si>
    <t>Miami Heat104-Toronto Raptors89at Miami</t>
  </si>
  <si>
    <t>San Antonio Spurs107-Golden State Warriors85at San Antonio</t>
  </si>
  <si>
    <t>Atlanta Hawks107-Memphis Grizzlies90at Memphis</t>
  </si>
  <si>
    <t>Phoenix Suns100-Dallas Mavericks98at Dallas</t>
  </si>
  <si>
    <t>Washington Wizards125-Portland Trail Blazers124</t>
  </si>
  <si>
    <t>Denver Nuggets105-Sacramento Kings92at Sacramento</t>
  </si>
  <si>
    <t>Boston Celtics100-Chicago Bulls80at Boston</t>
  </si>
  <si>
    <t>Brooklyn Nets120-New York Knicks112at Brooklyn</t>
  </si>
  <si>
    <t>Indiana Pacers102-Miami Heat98at Indiana</t>
  </si>
  <si>
    <t>Portland Trail Blazers110-Phoenix Suns101at Phoenix</t>
  </si>
  <si>
    <t>Houston Rockets117-Cleveland Cavaliers112at Houston</t>
  </si>
  <si>
    <t>Philadelphia 76ers118-Los Angeles Lakers116at Los Angeles</t>
  </si>
  <si>
    <t>Chicago Bulls115-Charlotte Hornets109at Charlotte</t>
  </si>
  <si>
    <t>Toronto Raptors100-Dallas Mavericks78at Toronto</t>
  </si>
  <si>
    <t>Memphis Grizzlies113-Milwaukee Bucks93at Memphis</t>
  </si>
  <si>
    <t>San Antonio Spurs107-Atlanta Hawks99at San Antonio</t>
  </si>
  <si>
    <t>Minnesota Timberwolves119-Washington Wizards104at Minnesota</t>
  </si>
  <si>
    <t>Utah Jazz114-Los Angeles Clippers108at Utah</t>
  </si>
  <si>
    <t>Sacramento Kings120-Orlando Magic115at Sacramento</t>
  </si>
  <si>
    <t>Denver Nuggets129-Los Angeles Lakers101at Denver</t>
  </si>
  <si>
    <t>Cleveland Cavaliers128-Detroit Pistons96at Cleveland</t>
  </si>
  <si>
    <t>Oklahoma City Thunder122-Brooklyn Nets104at Brooklyn</t>
  </si>
  <si>
    <t>New York Knicks87-Indiana Pacers81at New York</t>
  </si>
  <si>
    <t>New Orleans Pelicans100-Portland Trail Blazers77at New Orleans</t>
  </si>
  <si>
    <t>Golden State Warriors106-Philadelphia 76ers104at Golden State</t>
  </si>
  <si>
    <t>Dallas Mavericks112-Washington Wizards107at Washington</t>
  </si>
  <si>
    <t>Indiana Pacers98-Charlotte Hornets77at Indiana</t>
  </si>
  <si>
    <t>Boston Celtics117-Minnesota Timberwolves104at Boston</t>
  </si>
  <si>
    <t>Miami Heat120-New Orleans Pelicans112at Miami</t>
  </si>
  <si>
    <t>Utah Jazz97-Detroit Pistons83at Detroit</t>
  </si>
  <si>
    <t>Memphis Grizzlies98-Chicago Bulls91at Chicago</t>
  </si>
  <si>
    <t>Houston Rockets139-Los Angeles Lakers100at Houston</t>
  </si>
  <si>
    <t>Portland Trail Blazers110-San Antonio Spurs106at San Antonio</t>
  </si>
  <si>
    <t>Sacramento Kings107-Phoenix Suns101at Phoenix</t>
  </si>
  <si>
    <t>Milwaukee Bucks97-Los Angeles Clippers96at Los Angeles</t>
  </si>
  <si>
    <t>Cleveland Cavaliers91-Utah Jazz83at Cleveland</t>
  </si>
  <si>
    <t>Oklahoma City Thunder123-Toronto Raptors102at Toronto</t>
  </si>
  <si>
    <t>Brooklyn Nets121-New York Knicks110at New York</t>
  </si>
  <si>
    <t>Memphis Grizzlies103-Atlanta Hawks91at Atlanta</t>
  </si>
  <si>
    <t>Denver Nuggets129-Los Angeles Clippers114at Denver</t>
  </si>
  <si>
    <t>Golden State Warriors122-Orlando Magic92at Golden State</t>
  </si>
  <si>
    <t>Philadelphia 76ers116-Dallas Mavericks74at Philadelphia</t>
  </si>
  <si>
    <t>Washington Wizards112-Chicago Bulls107at Washington</t>
  </si>
  <si>
    <t>Boston Celtics98-Brooklyn Nets95at Brooklyn</t>
  </si>
  <si>
    <t>Toronto Raptors87-Detroit Pistons75at Detroit</t>
  </si>
  <si>
    <t>New Orleans Pelicans128-Houston Rockets112at New Orleans</t>
  </si>
  <si>
    <t>Miami Heat123-Minnesota Timberwolves105at Miami</t>
  </si>
  <si>
    <t>Orlando Magic109-Phoenix Suns103at Phoenix</t>
  </si>
  <si>
    <t>Milwaukee Bucks107-Los Angeles Lakers103at Los Angeles</t>
  </si>
  <si>
    <t>Oklahoma City Thunder110-Sacramento Kings94at Oklahoma City</t>
  </si>
  <si>
    <t>Portland Trail Blazers113-Atlanta Hawks97at Atlanta</t>
  </si>
  <si>
    <t>Charlotte Hornets98-Washington Wizards93at Charlotte</t>
  </si>
  <si>
    <t>Los Angeles Clippers108-Cleveland Cavaliers78at Los Angeles</t>
  </si>
  <si>
    <t>Chicago Bulls95-Utah Jazz86at Chicago</t>
  </si>
  <si>
    <t>Memphis Grizzlies104-San Antonio Spurs96at Memphis</t>
  </si>
  <si>
    <t>Houston Rockets109-Denver Nuggets105at Denver</t>
  </si>
  <si>
    <t>Golden State Warriors117-Milwaukee Bucks92at Golden State</t>
  </si>
  <si>
    <t>Dallas Mavericks111-Brooklyn Nets104at Brooklyn</t>
  </si>
  <si>
    <t>Philadelphia 76ers105-Boston Celtics99at Philadelphia</t>
  </si>
  <si>
    <t>Detroit Pistons112-Phoenix Suns95at Detroit</t>
  </si>
  <si>
    <t>New Orleans Pelicans123-Minnesota Timberwolves109at New Orleans</t>
  </si>
  <si>
    <t>Toronto Raptors116-Indiana Pacers91at Toronto</t>
  </si>
  <si>
    <t>Portland Trail Blazers115-Miami Heat104at Miami</t>
  </si>
  <si>
    <t>San Antonio Spurs118-Sacramento Kings102at San Antonio</t>
  </si>
  <si>
    <t>Cleveland Cavaliers125-Los Angeles Lakers120at Los Angeles</t>
  </si>
  <si>
    <t>Charlotte Hornets105-Atlanta Hawks90at Charlotte</t>
  </si>
  <si>
    <t>Orlando Magic112-Philadelphia 76ers109</t>
  </si>
  <si>
    <t>OTat Orlando</t>
  </si>
  <si>
    <t>Indiana Pacers107-Utah Jazz100at Indiana</t>
  </si>
  <si>
    <t>Boston Celtics110-Washington Wizards102at Boston</t>
  </si>
  <si>
    <t>Houston Rockets125-Denver Nuggets124at Houston</t>
  </si>
  <si>
    <t>Golden State Warriors111-Oklahoma City Thunder95at Oklahoma City</t>
  </si>
  <si>
    <t>Los Angeles Clippers114-New York Knicks105at Los Angeles</t>
  </si>
  <si>
    <t>Toronto Raptors122-Chicago Bulls120</t>
  </si>
  <si>
    <t>Brooklyn Nets98-Detroit Pistons96at Brooklyn</t>
  </si>
  <si>
    <t>Miami Heat112-Phoenix Suns97at Miami</t>
  </si>
  <si>
    <t>New Orleans Pelicans95-Memphis Grizzlies82at New Orleans</t>
  </si>
  <si>
    <t>Golden State Warriors112-Dallas Mavericks87at Dallas</t>
  </si>
  <si>
    <t>San Antonio Spurs100-Minnesota Timberwolves93at Minnesota</t>
  </si>
  <si>
    <t>Milwaukee Bucks93-Portland Trail Blazers90at Portland</t>
  </si>
  <si>
    <t>Los Angeles Clippers133-Los Angeles Lakers109at Los Angeles</t>
  </si>
  <si>
    <t>Charlotte Hornets109-Orlando Magic102at Orlando</t>
  </si>
  <si>
    <t>Boston Celtics109-Indiana Pacers100at Boston</t>
  </si>
  <si>
    <t>Chicago Bulls117-Detroit Pistons95at Chicago</t>
  </si>
  <si>
    <t>Oklahoma City Thunder122-Philadelphia 76ers97at Oklahoma City</t>
  </si>
  <si>
    <t>Washington Wizards104-Atlanta Hawks100at Washington</t>
  </si>
  <si>
    <t>Denver Nuggets126-Cleveland Cavaliers113at Denver</t>
  </si>
  <si>
    <t>Milwaukee Bucks116-Sacramento Kings98at Sacramento</t>
  </si>
  <si>
    <t>Utah Jazz108-New York Knicks101at Utah</t>
  </si>
  <si>
    <t>Brooklyn Nets126-Phoenix Suns98at Brooklyn</t>
  </si>
  <si>
    <t>Toronto Raptors101-Miami Heat84at Miami</t>
  </si>
  <si>
    <t>Dallas Mavericks97-Los Angeles Clippers95at Dallas</t>
  </si>
  <si>
    <t>San Antonio Spurs97-Memphis Grizzlies90at San Antonio</t>
  </si>
  <si>
    <t>Portland Trail Blazers110-New York Knicks95at Portland</t>
  </si>
  <si>
    <t>Washington Wizards129-Brooklyn Nets108at Washington</t>
  </si>
  <si>
    <t>Cleveland Cavaliers112-Charlotte Hornets105at Charlotte</t>
  </si>
  <si>
    <t>Orlando Magic115-Detroit Pistons87at Orlando</t>
  </si>
  <si>
    <t>Denver Nuggets125-Indiana Pacers117at Indiana</t>
  </si>
  <si>
    <t>Boston Celtics130-Phoenix Suns120at Boston</t>
  </si>
  <si>
    <t>Philadelphia 76ers117-Chicago Bulls107at Chicago</t>
  </si>
  <si>
    <t>Milwaukee Bucks100-Atlanta Hawks97at Milwaukee</t>
  </si>
  <si>
    <t>Houston Rockets117-New Orleans Pelicans107at Houston</t>
  </si>
  <si>
    <t>Los Angeles Lakers130-Minnesota Timberwolves119</t>
  </si>
  <si>
    <t>Golden State Warriors114-Sacramento Kings100at Golden State</t>
  </si>
  <si>
    <t>Los Angeles Clippers108-Utah Jazz95at Los Angeles</t>
  </si>
  <si>
    <t>Washington Wizards127-Cleveland Cavaliers115at Cleveland</t>
  </si>
  <si>
    <t>Toronto Raptors94-Dallas Mavericks86at Dallas</t>
  </si>
  <si>
    <t>San Antonio Spurs106-New York Knicks98at San Antonio</t>
  </si>
  <si>
    <t>Portland Trail Blazers112-Minnesota Timberwolves100at Portland</t>
  </si>
  <si>
    <t>Charlotte Hornets120-Phoenix Suns106at Charlotte</t>
  </si>
  <si>
    <t>Brooklyn Nets107-Atlanta Hawks92at Atlanta</t>
  </si>
  <si>
    <t>Sacramento Kings98-Los Angeles Clippers97at Los Angeles</t>
  </si>
  <si>
    <t>Chicago Bulls109-Milwaukee Bucks94at Milwaukee</t>
  </si>
  <si>
    <t>Houston Rockets137-Oklahoma City Thunder125at Houston</t>
  </si>
  <si>
    <t>Indiana Pacers107-Philadelphia 76ers94at Indiana</t>
  </si>
  <si>
    <t>Boston Celtics112-Miami Heat108at Boston</t>
  </si>
  <si>
    <t>Golden State Warriors106-Memphis Grizzlies94at Golden State</t>
  </si>
  <si>
    <t>New Orleans Pelicans115-Denver Nuggets90at Denver</t>
  </si>
  <si>
    <t>Portland Trail Blazers97-Los Angeles Lakers81at Los Angeles</t>
  </si>
  <si>
    <t>Toronto Raptors131-Orlando Magic112at Toronto</t>
  </si>
  <si>
    <t>New York Knicks109-Detroit Pistons95at New York</t>
  </si>
  <si>
    <t>San Antonio Spurs103-Cleveland Cavaliers74at San Antonio</t>
  </si>
  <si>
    <t>Oklahoma City Thunder92-Dallas Mavericks91at Dallas</t>
  </si>
  <si>
    <t>Sacramento Kings91-Memphis Grizzlies90at Sacramento</t>
  </si>
  <si>
    <t>Utah Jazz108-New Orleans Pelicans100at Utah</t>
  </si>
  <si>
    <t>Milwaukee Bucks118-Charlotte Hornets108at Charlotte</t>
  </si>
  <si>
    <t>Minnesota Timberwolves115-Indiana Pacers114at Indiana</t>
  </si>
  <si>
    <t>Philadelphia 76ers106-Brooklyn Nets101at Brooklyn</t>
  </si>
  <si>
    <t>Atlanta Hawks95-Phoenix Suns91at Atlanta</t>
  </si>
  <si>
    <t>Miami Heat97-Detroit Pistons96at Detroit</t>
  </si>
  <si>
    <t>Golden State Warriors113-Houston Rockets106at Houston</t>
  </si>
  <si>
    <t>Portland Trail Blazers122-Denver Nuggets113at Portland</t>
  </si>
  <si>
    <t>Washington Wizards119-Los Angeles Lakers108at Los Angeles</t>
  </si>
  <si>
    <t>Atlanta Hawks99-Philadelphia 76ers92at Philadelphia</t>
  </si>
  <si>
    <t>Oklahoma City Thunder114-Orlando Magic106</t>
  </si>
  <si>
    <t>Milwaukee Bucks103-Boston Celtics100at Boston</t>
  </si>
  <si>
    <t>Charlotte Hornets110-Toronto Raptors106at Toronto</t>
  </si>
  <si>
    <t>Miami Heat105-New York Knicks88at New York</t>
  </si>
  <si>
    <t>Memphis Grizzlies110-Indiana Pacers97at Memphis</t>
  </si>
  <si>
    <t>New Orleans Pelicans121-Dallas Mavericks118at New Orleans</t>
  </si>
  <si>
    <t>Golden State Warriors110-San Antonio Spurs98at San Antonio</t>
  </si>
  <si>
    <t>Los Angeles Clippers133-Washington Wizards124at Los Angeles</t>
  </si>
  <si>
    <t>Utah Jazz112-Sacramento Kings82at Sacramento</t>
  </si>
  <si>
    <t>Detroit Pistons90-Brooklyn Nets89at Detroit</t>
  </si>
  <si>
    <t>Chicago Bulls99-Cleveland Cavaliers93at Chicago</t>
  </si>
  <si>
    <t>Minnesota Timberwolves119-Los Angeles Lakers104at Minnesota</t>
  </si>
  <si>
    <t>Los Angeles Clippers124-Phoenix Suns118at Phoenix</t>
  </si>
  <si>
    <t>Portland Trail Blazers117-Houston Rockets107at Portland</t>
  </si>
  <si>
    <t>Toronto Raptors111-Indiana Pacers100at Toronto</t>
  </si>
  <si>
    <t>Charlotte Hornets122-Denver Nuggets114at Charlotte</t>
  </si>
  <si>
    <t>Cleveland Cavaliers122-Philadelphia 76ers105at Cleveland</t>
  </si>
  <si>
    <t>Boston Celtics117-Orlando Magic116at Boston</t>
  </si>
  <si>
    <t>Milwaukee Bucks108-Detroit Pistons105</t>
  </si>
  <si>
    <t>Memphis Grizzlies99-Dallas Mavericks90at Memphis</t>
  </si>
  <si>
    <t>New Orleans Pelicans117-Sacramento Kings89at New Orleans</t>
  </si>
  <si>
    <t>New York Knicks98-Miami Heat94at Miami</t>
  </si>
  <si>
    <t>Utah Jazz95-Washington Wizards88at Utah</t>
  </si>
  <si>
    <t>San Antonio Spurs100-Oklahoma City Thunder95at Oklahoma City</t>
  </si>
  <si>
    <t>Golden State Warriors107-Houston Rockets98at Golden State</t>
  </si>
  <si>
    <t>Los Angeles Clippers115-Los Angeles Lakers104at Los Angeles</t>
  </si>
  <si>
    <t>Chicago Bulls106-Atlanta Hawks104at Chicago</t>
  </si>
  <si>
    <t>Brooklyn Nets121-Orlando Magic111at Brooklyn</t>
  </si>
  <si>
    <t>Sacramento Kings123-Minnesota Timberwolves117at Minnesota</t>
  </si>
  <si>
    <t>Portland Trail Blazers130-Phoenix Suns117at Portland</t>
  </si>
  <si>
    <t>Boston Celtics110-New York Knicks94at New York</t>
  </si>
  <si>
    <t>Charlotte Hornets113-Oklahoma City Thunder101at Oklahoma City</t>
  </si>
  <si>
    <t>Los Angeles Lakers108-Memphis Grizzlies103at Los Angeles</t>
  </si>
  <si>
    <t>Dallas Mavericks109-Milwaukee Bucks105at Milwaukee</t>
  </si>
  <si>
    <t>San Antonio Spurs109-Utah Jazz103at San Antonio</t>
  </si>
  <si>
    <t>Chicago Bulls117-New Orleans Pelicans110at New Orleans</t>
  </si>
  <si>
    <t>Toronto Raptors113-Philadelphia 76ers105at Toronto</t>
  </si>
  <si>
    <t>Brooklyn Nets91-Atlanta Hawks82at Brooklyn</t>
  </si>
  <si>
    <t>Denver Nuggets116-Miami Heat113at Miami</t>
  </si>
  <si>
    <t>Cleveland Cavaliers135-Indiana Pacers130</t>
  </si>
  <si>
    <t>2OTat Cleveland</t>
  </si>
  <si>
    <t>Golden State Warriors139-Washington Wizards115at Golden State</t>
  </si>
  <si>
    <t>Houston Rockets123-Phoenix Suns116at Phoenix</t>
  </si>
  <si>
    <t>Brooklyn Nets141-Philadelphia 76ers118at Philadelphia</t>
  </si>
  <si>
    <t>Washington Wizards118-Charlotte Hornets111at Washington</t>
  </si>
  <si>
    <t>Cleveland Cavaliers122-Orlando Magic102at Cleveland</t>
  </si>
  <si>
    <t>Indiana Pacers108-Toronto Raptors90at Indiana</t>
  </si>
  <si>
    <t>Denver Nuggets134-New Orleans Pelicans131at New Orleans</t>
  </si>
  <si>
    <t>Oklahoma City Thunder110-Milwaukee Bucks79at Oklahoma City</t>
  </si>
  <si>
    <t>New York Knicks100-Chicago Bulls91at New York</t>
  </si>
  <si>
    <t>San Antonio Spurs95-Memphis Grizzlies89</t>
  </si>
  <si>
    <t>Golden State Warriors121-Minnesota Timberwolves107at Golden State</t>
  </si>
  <si>
    <t>Sacramento Kings98-Dallas Mavericks87at Sacramento</t>
  </si>
  <si>
    <t>Utah Jazz106-Portland Trail Blazers87at Utah</t>
  </si>
  <si>
    <t>Miami Heat112-Charlotte Hornets99at Charlotte</t>
  </si>
  <si>
    <t>Toronto Raptors105-Detroit Pistons102at Detroit</t>
  </si>
  <si>
    <t>Oklahoma City Thunder103-Memphis Grizzlies100at Memphis</t>
  </si>
  <si>
    <t>Houston Rockets110-Denver Nuggets104at Houston</t>
  </si>
  <si>
    <t>Cleveland Cavaliers114-Boston Celtics91at Boston</t>
  </si>
  <si>
    <t>Los Angeles Lakers102-San Antonio Spurs95at San Antonio</t>
  </si>
  <si>
    <t>Golden State Warriors120-Phoenix Suns111at Phoenix</t>
  </si>
  <si>
    <t>Los Angeles Clippers112-Dallas Mavericks101at Los Angeles</t>
  </si>
  <si>
    <t>Chicago Bulls102-Philadelphia 76ers90at Philadelphia</t>
  </si>
  <si>
    <t>Orlando Magic115-Brooklyn Nets107at Orlando</t>
  </si>
  <si>
    <t>Indiana Pacers104-Milwaukee Bucks89at Indiana</t>
  </si>
  <si>
    <t>Washington Wizards106-New York Knicks103at New York</t>
  </si>
  <si>
    <t>Atlanta Hawks123-Boston Celtics116at Atlanta</t>
  </si>
  <si>
    <t>Portland Trail Blazers105-Minnesota Timberwolves98at Portland</t>
  </si>
  <si>
    <t>Atlanta Hawks114-Cleveland Cavaliers100at Cleveland</t>
  </si>
  <si>
    <t>Toronto Raptors96-Miami Heat94at Toronto</t>
  </si>
  <si>
    <t>Memphis Grizzlies101-New York Knicks88at Memphis</t>
  </si>
  <si>
    <t>Detroit Pistons114-Houston Rockets109at Houston</t>
  </si>
  <si>
    <t>San Antonio Spurs102-Dallas Mavericks89at Dallas</t>
  </si>
  <si>
    <t>Denver Nuggets122-New Orleans Pelicans106at Denver</t>
  </si>
  <si>
    <t>Utah Jazz120-Minnesota Timberwolves113at Utah</t>
  </si>
  <si>
    <t>Phoenix Suns120-Oklahoma City Thunder99at Phoenix</t>
  </si>
  <si>
    <t>Los Angeles Lakers98-Sacramento Kings94at Los Angeles</t>
  </si>
  <si>
    <t>Brooklyn Nets107-Chicago Bulls106at Brooklyn</t>
  </si>
  <si>
    <t>Boston Celtics121-Charlotte Hornets114at Charlotte</t>
  </si>
  <si>
    <t>Indiana Pacers127-Orlando Magic112at Orlando</t>
  </si>
  <si>
    <t>Milwaukee Bucks90-Philadelphia 76ers82at Philadelphia</t>
  </si>
  <si>
    <t>Miami Heat106-Washington Wizards103at Washington</t>
  </si>
  <si>
    <t>Los Angeles Clippers98-San Antonio Spurs87at San Antonio</t>
  </si>
  <si>
    <t>Portland Trail Blazers101-Utah Jazz86at Portland</t>
  </si>
  <si>
    <t>Golden State Warriors123-New Orleans Pelicans101at Golden State</t>
  </si>
  <si>
    <t>Toronto Raptors110-New York Knicks97at New York</t>
  </si>
  <si>
    <t>Atlanta Hawks126-Cleveland Cavaliers125</t>
  </si>
  <si>
    <t>Oklahoma City Thunder106-Denver Nuggets105at Denver</t>
  </si>
  <si>
    <t>Phoenix Suns124-Dallas Mavericks111at Phoenix</t>
  </si>
  <si>
    <t>Houston Rockets135-Sacramento Kings128at Sacramento</t>
  </si>
  <si>
    <t>Detroit Pistons103-Memphis Grizzlies90at Memphis</t>
  </si>
  <si>
    <t>Los Angeles Lakers110-Minnesota Timberwolves109at Los Angeles</t>
  </si>
  <si>
    <t>Indiana Pacers120-Philadelphia 76ers111at Philadelphia</t>
  </si>
  <si>
    <t>Boston Celtics114-Brooklyn Nets105at Boston</t>
  </si>
  <si>
    <t>Miami Heat124-Cleveland Cavaliers121</t>
  </si>
  <si>
    <t>Chicago Bulls122-Orlando Magic75at Chicago</t>
  </si>
  <si>
    <t>Milwaukee Bucks89-Charlotte Hornets79at Milwaukee</t>
  </si>
  <si>
    <t>Washington Wizards105-Detroit Pistons101at Detroit</t>
  </si>
  <si>
    <t>Portland Trail Blazers99-San Antonio Spurs98at Portland</t>
  </si>
  <si>
    <t>Los Angeles Clippers125-Houston Rockets96at Los Angeles</t>
  </si>
  <si>
    <t>Utah Jazz105-Golden State Warriors99at Golden State</t>
  </si>
  <si>
    <t>Atlanta Hawks103-Charlotte Hornets76at Atlanta</t>
  </si>
  <si>
    <t>Oklahoma City Thunder100-Minnesota Timberwolves98at Minnesota</t>
  </si>
  <si>
    <t>Denver Nuggets109-Dallas Mavericks91at Dallas</t>
  </si>
  <si>
    <t>Los Angeles Lakers108-New Orleans Pelicans96at Los Angeles</t>
  </si>
  <si>
    <t>Sacramento Kings129-Phoenix Suns104at Sacramento</t>
  </si>
  <si>
    <t>Orlando Magic113-Detroit Pistons109at Orlando</t>
  </si>
  <si>
    <t>Toronto Raptors98-Cleveland Cavaliers83at Cleveland</t>
  </si>
  <si>
    <t>Boston Celtics112-Milwaukee Bucks94at Boston</t>
  </si>
  <si>
    <t>New York Knicks114-Philadelphia 76ers113at New York</t>
  </si>
  <si>
    <t>Miami Heat110-Washington Wizards102at Miami</t>
  </si>
  <si>
    <t>Chicago Bulls112-Brooklyn Nets73at Chicago</t>
  </si>
  <si>
    <t>Dallas Mavericks100-Memphis Grizzlies93at Memphis</t>
  </si>
  <si>
    <t>Houston Rockets123-Minnesota Timberwolves118at Houston</t>
  </si>
  <si>
    <t>Denver Nuggets111-Oklahoma City Thunder105at Oklahoma City</t>
  </si>
  <si>
    <t>Indiana Pacers104-Atlanta Hawks86at Indiana</t>
  </si>
  <si>
    <t>Utah Jazz101-San Antonio Spurs97at Utah</t>
  </si>
  <si>
    <t>Los Angeles Clippers115-Sacramento Kings95at Los Angeles</t>
  </si>
  <si>
    <t>Golden State Warriors109-Los Angeles Lakers94at Golden State</t>
  </si>
  <si>
    <t>New Orleans Pelicans103-Portland Trail Blazers100at Portland</t>
  </si>
  <si>
    <t>Full List - NBA Playoffs</t>
  </si>
  <si>
    <t>San Antonio Spurs111-Memphis Grizzlies82at San Antonio</t>
  </si>
  <si>
    <t>Cleveland Cavaliers109-Indiana Pacers108at Cleveland</t>
  </si>
  <si>
    <t>Milwaukee Bucks97-Toronto Raptors83at Toronto</t>
  </si>
  <si>
    <t>Utah Jazz97-Los Angeles Clippers95at Los Angeles</t>
  </si>
  <si>
    <t>Washington Wizards114-Atlanta Hawks107at Washington</t>
  </si>
  <si>
    <t>Golden State Warriors121-Portland Trail Blazers109at Golden State</t>
  </si>
  <si>
    <t>Chicago Bulls106-Boston Celtics102at Boston</t>
  </si>
  <si>
    <t>Houston Rockets118-Oklahoma City Thunder87at Houston</t>
  </si>
  <si>
    <t>Cleveland Cavaliers117-Indiana Pacers111at Cleveland</t>
  </si>
  <si>
    <t>San Antonio Spurs96-Memphis Grizzlies82at San Antonio</t>
  </si>
  <si>
    <t>Chicago Bulls111-Boston Celtics97at Boston</t>
  </si>
  <si>
    <t>Toronto Raptors106-Milwaukee Bucks100at Toronto</t>
  </si>
  <si>
    <t>Los Angeles Clippers99-Utah Jazz91at Los Angeles</t>
  </si>
  <si>
    <t>Washington Wizards109-Atlanta Hawks101at Washington</t>
  </si>
  <si>
    <t>Golden State Warriors110-Portland Trail Blazers81at Golden State</t>
  </si>
  <si>
    <t>Houston Rockets115-Oklahoma City Thunder111at Houston</t>
  </si>
  <si>
    <t>Cleveland Cavaliers119-Indiana Pacers114at Indiana</t>
  </si>
  <si>
    <t>Milwaukee Bucks104-Toronto Raptors77at Milwaukee</t>
  </si>
  <si>
    <t>Memphis Grizzlies105-San Antonio Spurs94at Memphis</t>
  </si>
  <si>
    <t>Boston Celtics104-Chicago Bulls87at Chicago</t>
  </si>
  <si>
    <t>Oklahoma City Thunder115-Houston Rockets113at Oklahoma City</t>
  </si>
  <si>
    <t>Los Angeles Clippers111-Utah Jazz106at Utah</t>
  </si>
  <si>
    <t>Toronto Raptors87-Milwaukee Bucks76at Milwaukee</t>
  </si>
  <si>
    <t>Atlanta Hawks116-Washington Wizards98at Atlanta</t>
  </si>
  <si>
    <t>Golden State Warriors119-Portland Trail Blazers113at Portland</t>
  </si>
  <si>
    <t>Memphis Grizzlies110-San Antonio Spurs108</t>
  </si>
  <si>
    <t>Boston Celtics104-Chicago Bulls95at Chicago</t>
  </si>
  <si>
    <t>Cleveland Cavaliers106-Indiana Pacers102at Indiana</t>
  </si>
  <si>
    <t>Houston Rockets113-Oklahoma City Thunder109at Oklahoma City</t>
  </si>
  <si>
    <t>Utah Jazz105-Los Angeles Clippers98at Utah</t>
  </si>
  <si>
    <t>Toronto Raptors118-Milwaukee Bucks93at Toronto</t>
  </si>
  <si>
    <t>Atlanta Hawks111-Washington Wizards101at Atlanta</t>
  </si>
  <si>
    <t>Golden State Warriors128-Portland Trail Blazers103at Portland</t>
  </si>
  <si>
    <t>San Antonio Spurs116-Memphis Grizzlies103at San Antonio</t>
  </si>
  <si>
    <t>Houston Rockets105-Oklahoma City Thunder99at Houston</t>
  </si>
  <si>
    <t>Utah Jazz96-Los Angeles Clippers92at Los Angeles</t>
  </si>
  <si>
    <t>Boston Celtics108-Chicago Bulls97at Boston</t>
  </si>
  <si>
    <t>Washington Wizards103-Atlanta Hawks99at Washington</t>
  </si>
  <si>
    <t>Toronto Raptors92-Milwaukee Bucks89at Milwaukee</t>
  </si>
  <si>
    <t>San Antonio Spurs103-Memphis Grizzlies96at Memphis</t>
  </si>
  <si>
    <t>Boston Celtics105-Chicago Bulls83at Chicago</t>
  </si>
  <si>
    <t>Washington Wizards115-Atlanta Hawks99at Atlanta</t>
  </si>
  <si>
    <t>Los Angeles Clippers98-Utah Jazz93at Utah</t>
  </si>
  <si>
    <t>Utah Jazz104-Los Angeles Clippers91at Los Angeles</t>
  </si>
  <si>
    <t>Boston Celtics123-Washington Wizards111at Boston</t>
  </si>
  <si>
    <t>Cleveland Cavaliers116-Toronto Raptors105at Cleveland</t>
  </si>
  <si>
    <t>Houston Rockets126-San Antonio Spurs99at San Antonio</t>
  </si>
  <si>
    <t>Boston Celtics129-Washington Wizards119</t>
  </si>
  <si>
    <t>Golden State Warriors106-Utah Jazz94at Golden State</t>
  </si>
  <si>
    <t>Cleveland Cavaliers125-Toronto Raptors103at Cleveland</t>
  </si>
  <si>
    <t>San Antonio Spurs121-Houston Rockets96at San Antonio</t>
  </si>
  <si>
    <t>Washington Wizards116-Boston Celtics89at Washington</t>
  </si>
  <si>
    <t>Golden State Warriors115-Utah Jazz104at Golden State</t>
  </si>
  <si>
    <t>Cleveland Cavaliers115-Toronto Raptors94at Toronto</t>
  </si>
  <si>
    <t>San Antonio Spurs103-Houston Rockets92at Houston</t>
  </si>
  <si>
    <t>Golden State Warriors102-Utah Jazz91at Utah</t>
  </si>
  <si>
    <t>Cleveland Cavaliers109-Toronto Raptors102at Toronto</t>
  </si>
  <si>
    <t>Houston Rockets125-San Antonio Spurs104at Houston</t>
  </si>
  <si>
    <t>Washington Wizards121-Boston Celtics102at Washington</t>
  </si>
  <si>
    <t>Golden State Warriors121-Utah Jazz95at Utah</t>
  </si>
  <si>
    <t>San Antonio Spurs110-Houston Rockets107</t>
  </si>
  <si>
    <t>Boston Celtics123-Washington Wizards101at Boston</t>
  </si>
  <si>
    <t>San Antonio Spurs114-Houston Rockets75at Houston</t>
  </si>
  <si>
    <t>Washington Wizards92-Boston Celtics91at Washington</t>
  </si>
  <si>
    <t>Golden State Warriors113-San Antonio Spurs111at Golden State</t>
  </si>
  <si>
    <t>Boston Celtics115-Washington Wizards105at Boston</t>
  </si>
  <si>
    <t>Golden State Warriors136-San Antonio Spurs100at Golden State</t>
  </si>
  <si>
    <t>Cleveland Cavaliers117-Boston Celtics104at Boston</t>
  </si>
  <si>
    <t>Cleveland Cavaliers130-Boston Celtics86at Boston</t>
  </si>
  <si>
    <t>Golden State Warriors120-San Antonio Spurs108at San Antonio</t>
  </si>
  <si>
    <t>Boston Celtics111-Cleveland Cavaliers108at Cleveland</t>
  </si>
  <si>
    <t>Golden State Warriors129-San Antonio Spurs115at San Antonio</t>
  </si>
  <si>
    <t>Cleveland Cavaliers112-Boston Celtics99at Cleveland</t>
  </si>
  <si>
    <t>Cleveland Cavaliers135-Boston Celtics102at Boston</t>
  </si>
  <si>
    <t>Golden State Warriors113-Cleveland Cavaliers91at Golden State</t>
  </si>
  <si>
    <t>Golden State Warriors132-Cleveland Cavaliers113at Golden State</t>
  </si>
  <si>
    <t>Golden State Warriors118-Cleveland Cavaliers113at Cleveland</t>
  </si>
  <si>
    <t>Cleveland Cavaliers137-Golden State Warriors116at Cleveland</t>
  </si>
  <si>
    <t>Golden State Warriors129-Cleveland Cavaliers120at Golden State</t>
  </si>
  <si>
    <t>Oct 25, 2016</t>
  </si>
  <si>
    <t>Oct 26, 2016</t>
  </si>
  <si>
    <t>Oct 27, 2016</t>
  </si>
  <si>
    <t>Oct 28, 2016</t>
  </si>
  <si>
    <t>Oct 29, 2016</t>
  </si>
  <si>
    <t>Oct 30, 2016</t>
  </si>
  <si>
    <t>Oct 31, 2016</t>
  </si>
  <si>
    <t>Nov 1, 2016</t>
  </si>
  <si>
    <t>Nov 2, 2016</t>
  </si>
  <si>
    <t>Nov 3, 2016</t>
  </si>
  <si>
    <t>Nov 4, 2016</t>
  </si>
  <si>
    <t>Nov 5, 2016</t>
  </si>
  <si>
    <t>Nov 6, 2016</t>
  </si>
  <si>
    <t>Nov 7, 2016</t>
  </si>
  <si>
    <t>Nov 8, 2016</t>
  </si>
  <si>
    <t>Nov 9, 2016</t>
  </si>
  <si>
    <t>Nov 10, 2016</t>
  </si>
  <si>
    <t>Nov 11, 2016</t>
  </si>
  <si>
    <t>Nov 12, 2016</t>
  </si>
  <si>
    <t>Nov 13, 2016</t>
  </si>
  <si>
    <t>Nov 14, 2016</t>
  </si>
  <si>
    <t>Nov 15, 2016</t>
  </si>
  <si>
    <t>Nov 16, 2016</t>
  </si>
  <si>
    <t>Nov 17, 2016</t>
  </si>
  <si>
    <t>Nov 18, 2016</t>
  </si>
  <si>
    <t>Nov 19, 2016</t>
  </si>
  <si>
    <t>Nov 20, 2016</t>
  </si>
  <si>
    <t>Nov 21, 2016</t>
  </si>
  <si>
    <t>Nov 22, 2016</t>
  </si>
  <si>
    <t>Nov 23, 2016</t>
  </si>
  <si>
    <t>Nov 25, 2016</t>
  </si>
  <si>
    <t>Nov 26, 2016</t>
  </si>
  <si>
    <t>Nov 27, 2016</t>
  </si>
  <si>
    <t>Nov 28, 2016</t>
  </si>
  <si>
    <t>Nov 29, 2016</t>
  </si>
  <si>
    <t>Nov 30, 2016</t>
  </si>
  <si>
    <t>Dec 1, 2016</t>
  </si>
  <si>
    <t>Dec 2, 2016</t>
  </si>
  <si>
    <t>Dec 3, 2016</t>
  </si>
  <si>
    <t>Dec 4, 2016</t>
  </si>
  <si>
    <t>Dec 5, 2016</t>
  </si>
  <si>
    <t>Dec 6, 2016</t>
  </si>
  <si>
    <t>Dec 7, 2016</t>
  </si>
  <si>
    <t>Dec 8, 2016</t>
  </si>
  <si>
    <t>Dec 9, 2016</t>
  </si>
  <si>
    <t>Dec 10, 2016</t>
  </si>
  <si>
    <t>Dec 11, 2016</t>
  </si>
  <si>
    <t>Dec 12, 2016</t>
  </si>
  <si>
    <t>Dec 13, 2016</t>
  </si>
  <si>
    <t>Dec 14, 2016</t>
  </si>
  <si>
    <t>Dec 15, 2016</t>
  </si>
  <si>
    <t>Dec 16, 2016</t>
  </si>
  <si>
    <t>Dec 17, 2016</t>
  </si>
  <si>
    <t>Dec 18, 2016</t>
  </si>
  <si>
    <t>Dec 19, 2016</t>
  </si>
  <si>
    <t>Dec 20, 2016</t>
  </si>
  <si>
    <t>Dec 21, 2016</t>
  </si>
  <si>
    <t>Dec 22, 2016</t>
  </si>
  <si>
    <t>Dec 23, 2016</t>
  </si>
  <si>
    <t>Dec 25, 2016</t>
  </si>
  <si>
    <t>Dec 26, 2016</t>
  </si>
  <si>
    <t>Dec 27, 2016</t>
  </si>
  <si>
    <t>Dec 28, 2016</t>
  </si>
  <si>
    <t>Dec 29, 2016</t>
  </si>
  <si>
    <t>Dec 30, 2016</t>
  </si>
  <si>
    <t>Dec 31, 2016</t>
  </si>
  <si>
    <t>Jan 1, 2017</t>
  </si>
  <si>
    <t>Jan 2, 2017</t>
  </si>
  <si>
    <t>Jan 3, 2017</t>
  </si>
  <si>
    <t>Jan 4, 2017</t>
  </si>
  <si>
    <t>Jan 5, 2017</t>
  </si>
  <si>
    <t>Jan 6, 2017</t>
  </si>
  <si>
    <t>Jan 7, 2017</t>
  </si>
  <si>
    <t>Jan 8, 2017</t>
  </si>
  <si>
    <t>2OTat Portland Originally scheduled for Jan 7, 2017. Postponed due to storm.</t>
  </si>
  <si>
    <t>Jan 9, 2017</t>
  </si>
  <si>
    <t>Jan 10, 2017</t>
  </si>
  <si>
    <t>Jan 11, 2017</t>
  </si>
  <si>
    <t>Jan 12, 2017</t>
  </si>
  <si>
    <t>Jan 13, 2017</t>
  </si>
  <si>
    <t>Jan 14, 2017</t>
  </si>
  <si>
    <t>Jan 15, 2017</t>
  </si>
  <si>
    <t>Jan 16, 2017</t>
  </si>
  <si>
    <t>Jan 17, 2017</t>
  </si>
  <si>
    <t>Jan 18, 2017</t>
  </si>
  <si>
    <t>Jan 19, 2017</t>
  </si>
  <si>
    <t>Jan 20, 2017</t>
  </si>
  <si>
    <t>Jan 21, 2017</t>
  </si>
  <si>
    <t>Jan 22, 2017</t>
  </si>
  <si>
    <t>Jan 23, 2017</t>
  </si>
  <si>
    <t>Jan 24, 2017</t>
  </si>
  <si>
    <t>Jan 25, 2017</t>
  </si>
  <si>
    <t>Jan 26, 2017</t>
  </si>
  <si>
    <t>Jan 27, 2017</t>
  </si>
  <si>
    <t>Jan 28, 2017</t>
  </si>
  <si>
    <t>Jan 29, 2017</t>
  </si>
  <si>
    <t>Jan 30, 2017</t>
  </si>
  <si>
    <t>Philadelphia 76ers122-Sacramento Kings119at Philadelphia Originally scheduled for Nov 30, 2016. Postponed due to condensation on the court</t>
  </si>
  <si>
    <t>Jan 31, 2017</t>
  </si>
  <si>
    <t>Feb 1, 2017</t>
  </si>
  <si>
    <t>Feb 2, 2017</t>
  </si>
  <si>
    <t>Feb 3, 2017</t>
  </si>
  <si>
    <t>Feb 4, 2017</t>
  </si>
  <si>
    <t>Feb 5, 2017</t>
  </si>
  <si>
    <t>Feb 6, 2017</t>
  </si>
  <si>
    <t>Feb 7, 2017</t>
  </si>
  <si>
    <t>Feb 8, 2017</t>
  </si>
  <si>
    <t>Feb 9, 2017</t>
  </si>
  <si>
    <t>Feb 10, 2017</t>
  </si>
  <si>
    <t>Feb 11, 2017</t>
  </si>
  <si>
    <t>Feb 12, 2017</t>
  </si>
  <si>
    <t>Feb 13, 2017</t>
  </si>
  <si>
    <t>Feb 14, 2017</t>
  </si>
  <si>
    <t>Feb 15, 2017</t>
  </si>
  <si>
    <t>Feb 16, 2017</t>
  </si>
  <si>
    <t>Feb 23, 2017</t>
  </si>
  <si>
    <t>Feb 24, 2017</t>
  </si>
  <si>
    <t>Feb 25, 2017</t>
  </si>
  <si>
    <t>Feb 26, 2017</t>
  </si>
  <si>
    <t>Feb 27, 2017</t>
  </si>
  <si>
    <t>Feb 28, 2017</t>
  </si>
  <si>
    <t>Mar 1, 2017</t>
  </si>
  <si>
    <t>Mar 2, 2017</t>
  </si>
  <si>
    <t>Mar 3, 2017</t>
  </si>
  <si>
    <t>Mar 4, 2017</t>
  </si>
  <si>
    <t>Mar 5, 2017</t>
  </si>
  <si>
    <t>Mar 6, 2017</t>
  </si>
  <si>
    <t>Mar 7, 2017</t>
  </si>
  <si>
    <t>Mar 8, 2017</t>
  </si>
  <si>
    <t>Mar 9, 2017</t>
  </si>
  <si>
    <t>Mar 10, 2017</t>
  </si>
  <si>
    <t>Mar 11, 2017</t>
  </si>
  <si>
    <t>Mar 12, 2017</t>
  </si>
  <si>
    <t>Mar 13, 2017</t>
  </si>
  <si>
    <t>Mar 14, 2017</t>
  </si>
  <si>
    <t>Mar 15, 2017</t>
  </si>
  <si>
    <t>Mar 16, 2017</t>
  </si>
  <si>
    <t>Mar 17, 2017</t>
  </si>
  <si>
    <t>Mar 18, 2017</t>
  </si>
  <si>
    <t>Mar 19, 2017</t>
  </si>
  <si>
    <t>Mar 20, 2017</t>
  </si>
  <si>
    <t>Mar 21, 2017</t>
  </si>
  <si>
    <t>Mar 22, 2017</t>
  </si>
  <si>
    <t>Mar 23, 2017</t>
  </si>
  <si>
    <t>Mar 24, 2017</t>
  </si>
  <si>
    <t>Mar 25, 2017</t>
  </si>
  <si>
    <t>Mar 26, 2017</t>
  </si>
  <si>
    <t>Mar 27, 2017</t>
  </si>
  <si>
    <t>Mar 28, 2017</t>
  </si>
  <si>
    <t>Mar 29, 2017</t>
  </si>
  <si>
    <t>Mar 30, 2017</t>
  </si>
  <si>
    <t>Mar 31, 2017</t>
  </si>
  <si>
    <t>Apr 1, 2017</t>
  </si>
  <si>
    <t>Apr 2, 2017</t>
  </si>
  <si>
    <t>Apr 3, 2017</t>
  </si>
  <si>
    <t>Minnesota Timberwolves110-Portland Trail Blazers109at Minnesota Originally scheduled for March 6, 2017. Postponed due to condensation on court</t>
  </si>
  <si>
    <t>Apr 4, 2017</t>
  </si>
  <si>
    <t>Apr 5, 2017</t>
  </si>
  <si>
    <t>Apr 6, 2017</t>
  </si>
  <si>
    <t>Apr 7, 2017</t>
  </si>
  <si>
    <t>Apr 8, 2017</t>
  </si>
  <si>
    <t>Apr 9, 2017</t>
  </si>
  <si>
    <t>Apr 10, 2017</t>
  </si>
  <si>
    <t>Apr 11, 2017</t>
  </si>
  <si>
    <t>Apr 12, 2017</t>
  </si>
  <si>
    <t>Apr 15, 2017</t>
  </si>
  <si>
    <t>Apr 16, 2017</t>
  </si>
  <si>
    <t>Apr 17, 2017</t>
  </si>
  <si>
    <t>Apr 18, 2017</t>
  </si>
  <si>
    <t>Apr 19, 2017</t>
  </si>
  <si>
    <t>Apr 20, 2017</t>
  </si>
  <si>
    <t>Apr 21, 2017</t>
  </si>
  <si>
    <t>Apr 22, 2017</t>
  </si>
  <si>
    <t>Apr 23, 2017</t>
  </si>
  <si>
    <t>Apr 24, 2017</t>
  </si>
  <si>
    <t>Apr 25, 2017</t>
  </si>
  <si>
    <t>Apr 26, 2017</t>
  </si>
  <si>
    <t>Apr 27, 2017</t>
  </si>
  <si>
    <t>Apr 28, 2017</t>
  </si>
  <si>
    <t>Apr 30, 2017</t>
  </si>
  <si>
    <t>May 1, 2017</t>
  </si>
  <si>
    <t>May 2, 2017</t>
  </si>
  <si>
    <t>May 3, 2017</t>
  </si>
  <si>
    <t>May 4, 2017</t>
  </si>
  <si>
    <t>May 5, 2017</t>
  </si>
  <si>
    <t>May 6, 2017</t>
  </si>
  <si>
    <t>May 7, 2017</t>
  </si>
  <si>
    <t>May 8, 2017</t>
  </si>
  <si>
    <t>May 9, 2017</t>
  </si>
  <si>
    <t>May 10, 2017</t>
  </si>
  <si>
    <t>May 11, 2017</t>
  </si>
  <si>
    <t>May 12, 2017</t>
  </si>
  <si>
    <t>May 14, 2017</t>
  </si>
  <si>
    <t>May 15, 2017</t>
  </si>
  <si>
    <t>May 16, 2017</t>
  </si>
  <si>
    <t>May 17, 2017</t>
  </si>
  <si>
    <t>May 19, 2017</t>
  </si>
  <si>
    <t>May 20, 2017</t>
  </si>
  <si>
    <t>May 21, 2017</t>
  </si>
  <si>
    <t>May 22, 2017</t>
  </si>
  <si>
    <t>May 23, 2017</t>
  </si>
  <si>
    <t>May 25, 2017</t>
  </si>
  <si>
    <t>Jun 1, 2017</t>
  </si>
  <si>
    <t>Jun 4, 2017</t>
  </si>
  <si>
    <t>Jun 7, 2017</t>
  </si>
  <si>
    <t>Jun 9, 2017</t>
  </si>
  <si>
    <t>Jun 12, 2017</t>
  </si>
  <si>
    <t>Is New Row?</t>
  </si>
  <si>
    <t>Match Number</t>
  </si>
  <si>
    <t>Team 1</t>
  </si>
  <si>
    <t>Team 2</t>
  </si>
  <si>
    <t>Home City</t>
  </si>
  <si>
    <t>Score 1</t>
  </si>
  <si>
    <t>Score 2</t>
  </si>
  <si>
    <t>Date</t>
  </si>
  <si>
    <t>Home City Final</t>
  </si>
  <si>
    <t>Month</t>
  </si>
  <si>
    <t>Day</t>
  </si>
  <si>
    <t>Year</t>
  </si>
  <si>
    <t>Date Prep 1</t>
  </si>
  <si>
    <t>Date Prep 2</t>
  </si>
  <si>
    <t>Date Prep 3</t>
  </si>
  <si>
    <t>Final Date</t>
  </si>
  <si>
    <t>Team 1 Final</t>
  </si>
  <si>
    <t>Team 2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</si>
</sst>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\/dd\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049D75-B356-41A1-B60B-8349888EFB2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165C3D-370A-4055-A15F-69244B16B5C8}" name="Full_2016_2017_Games_Data" displayName="Full_2016_2017_Games_Data" ref="A1:A1589" tableType="queryTable" totalsRowShown="0">
  <autoFilter ref="A1:A1589" xr:uid="{C4165C3D-370A-4055-A15F-69244B16B5C8}"/>
  <tableColumns count="1">
    <tableColumn id="1" xr3:uid="{EBE4B4B8-A4DC-41FE-939C-2F10544B0EB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8BC1-11AD-4FDD-A0B4-8FD8CD2C15AD}">
  <dimension ref="A1:R1589"/>
  <sheetViews>
    <sheetView topLeftCell="B1" workbookViewId="0">
      <selection activeCell="R1589" sqref="R1589"/>
    </sheetView>
  </sheetViews>
  <sheetFormatPr defaultRowHeight="14.4" x14ac:dyDescent="0.3"/>
  <cols>
    <col min="1" max="1" width="34.33203125" customWidth="1"/>
    <col min="2" max="2" width="19.88671875" customWidth="1"/>
    <col min="3" max="3" width="16" customWidth="1"/>
    <col min="4" max="4" width="24.109375" customWidth="1"/>
    <col min="5" max="5" width="24.88671875" customWidth="1"/>
    <col min="6" max="6" width="16.21875" customWidth="1"/>
    <col min="7" max="7" width="17" customWidth="1"/>
    <col min="8" max="8" width="9.77734375" customWidth="1"/>
    <col min="10" max="10" width="13.109375" customWidth="1"/>
    <col min="11" max="11" width="12.6640625" customWidth="1"/>
    <col min="12" max="12" width="16" customWidth="1"/>
    <col min="16" max="16" width="13.77734375" customWidth="1"/>
    <col min="17" max="17" width="20.5546875" customWidth="1"/>
    <col min="18" max="18" width="19" customWidth="1"/>
  </cols>
  <sheetData>
    <row r="1" spans="1:18" x14ac:dyDescent="0.3">
      <c r="A1" t="s">
        <v>0</v>
      </c>
      <c r="B1" s="2" t="s">
        <v>1552</v>
      </c>
      <c r="C1" s="2" t="s">
        <v>1553</v>
      </c>
      <c r="D1" s="2" t="s">
        <v>1554</v>
      </c>
      <c r="E1" s="2" t="s">
        <v>1555</v>
      </c>
      <c r="F1" s="2" t="s">
        <v>1556</v>
      </c>
      <c r="G1" s="2" t="s">
        <v>1560</v>
      </c>
      <c r="H1" s="2" t="s">
        <v>1557</v>
      </c>
      <c r="I1" s="2" t="s">
        <v>1558</v>
      </c>
      <c r="J1" s="2" t="s">
        <v>1564</v>
      </c>
      <c r="K1" s="2" t="s">
        <v>1565</v>
      </c>
      <c r="L1" s="2" t="s">
        <v>1566</v>
      </c>
      <c r="M1" s="2" t="s">
        <v>1561</v>
      </c>
      <c r="N1" s="2" t="s">
        <v>1562</v>
      </c>
      <c r="O1" s="2" t="s">
        <v>1563</v>
      </c>
      <c r="P1" s="2" t="s">
        <v>1567</v>
      </c>
      <c r="Q1" s="2" t="s">
        <v>1568</v>
      </c>
      <c r="R1" s="2" t="s">
        <v>1569</v>
      </c>
    </row>
    <row r="2" spans="1:18" x14ac:dyDescent="0.3">
      <c r="A2" s="1" t="s">
        <v>1</v>
      </c>
      <c r="C2">
        <v>0</v>
      </c>
      <c r="J2" t="s">
        <v>1345</v>
      </c>
    </row>
    <row r="3" spans="1:18" x14ac:dyDescent="0.3">
      <c r="A3" s="1" t="s">
        <v>1345</v>
      </c>
      <c r="B3">
        <f>IF(OR(RIGHT(Full_2016_2017_Games_Data[[#This Row],[Column1]],4)="2016",RIGHT(Full_2016_2017_Games_Data[[#This Row],[Column1]],4)="2017"),1,0)</f>
        <v>1</v>
      </c>
      <c r="C3">
        <v>0</v>
      </c>
      <c r="J3" s="3" t="str">
        <f>IF(B3=1,Full_2016_2017_Games_Data[[#This Row],[Column1]],"N/A")</f>
        <v>Oct 25, 2016</v>
      </c>
      <c r="K3" t="s">
        <v>1345</v>
      </c>
    </row>
    <row r="4" spans="1:18" x14ac:dyDescent="0.3">
      <c r="A4" s="1" t="s">
        <v>2</v>
      </c>
      <c r="B4">
        <f>IF(OR(RIGHT(Full_2016_2017_Games_Data[[#This Row],[Column1]],4)="2016",RIGHT(Full_2016_2017_Games_Data[[#This Row],[Column1]],4)="2017"),1,0)</f>
        <v>0</v>
      </c>
      <c r="C4">
        <f>IF(AND(B3=1,B4=0,LEFT(Full_2016_2017_Games_Data[[#This Row],[Column1]],4)&lt;&gt;"OTat"),C2+1,IF(AND(B3=0,B4=0,LEFT(Full_2016_2017_Games_Data[[#This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Row],[Column1]],5)&lt;&gt;"4OTat"),C3+1,IF(OR(LEFT(Full_2016_2017_Games_Data[[#This Row],[Column1]],4)="OTat",LEFT(Full_2016_2017_Games_Data[[#This Row],[Column1]],4)="Full",LEFT(Full_2016_2017_Games_Data[[#This Row],[Column1]],5)="2OTat",LEFT(Full_2016_2017_Games_Data[[#This Row],[Column1]],5)="4OTat"),C3,"N/A")))</f>
        <v>1</v>
      </c>
      <c r="D4" t="str">
        <f>IF(AND(C4&lt;&gt;"N/A",C4&lt;&gt;C3),LEFT(Full_2016_2017_Games_Data[[#This Row],[Column1]],FIND("-",Full_2016_2017_Games_Data[[#This Row],[Column1]])-1),"N/A")</f>
        <v>Cleveland Cavaliers117</v>
      </c>
      <c r="E4" t="str">
        <f>IFERROR(IF(AND(C4&lt;&gt;"N/A",C4&lt;&gt;C3),MID(Full_2016_2017_Games_Data[[#This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Knicks88</v>
      </c>
      <c r="F4" t="str">
        <f>IFERROR(IF(AND(D4&lt;&gt;"N/A",E4&lt;&gt;"N/A",C4&lt;&gt;C5),RIGHT(Full_2016_2017_Games_Data[[#This Row],[Column1]],LEN(Full_2016_2017_Games_Data[[#This Row],[Column1]])-FIND("at ",Full_2016_2017_Games_Data[[#This Row],[Column1]])-2),IF(AND(C4&lt;&gt;"N/A",C4&lt;&gt;C3),RIGHT(A5,LEN(A5)-FIND("at ",A5)-2),"N/A")),RIGHT(Full_2016_2017_Games_Data[[#This Row],[Column1]],LEN(Full_2016_2017_Games_Data[[#This Row],[Column1]])-FIND("at ",Full_2016_2017_Games_Data[[#This Row],[Column1]])-2))</f>
        <v>Cleveland</v>
      </c>
      <c r="G4" t="str">
        <f>IFERROR(LEFT(F4,FIND("Originally",F4)-2),F4)</f>
        <v>Cleveland</v>
      </c>
      <c r="H4">
        <f>IFERROR(VALUE(RIGHT(D4,3)),IFERROR(VALUE(RIGHT(D4,2)),"N/A"))</f>
        <v>117</v>
      </c>
      <c r="I4">
        <f>IFERROR(VALUE(RIGHT(E4,3)),IFERROR(VALUE(RIGHT(E4,2)),"N/A"))</f>
        <v>88</v>
      </c>
      <c r="J4" s="3" t="str">
        <f>IF(B4=1,Full_2016_2017_Games_Data[[#This Row],[Column1]],"N/A")</f>
        <v>N/A</v>
      </c>
      <c r="K4" t="str">
        <f>IF(J4&lt;&gt;"N/A",J4,K3)</f>
        <v>Oct 25, 2016</v>
      </c>
      <c r="L4" t="str">
        <f>IF(I4&lt;&gt;"N/A",K4,"N/A")</f>
        <v>Oct 25, 2016</v>
      </c>
      <c r="M4">
        <f>IFERROR(MONTH(1&amp;LEFT(L4,3)),"N/A")</f>
        <v>10</v>
      </c>
      <c r="N4">
        <f>IFERROR(VALUE(MID(L4,FIND(" ",L4)+1,FIND(",",L4)-FIND(" ",L4)-1)),"N/A")</f>
        <v>25</v>
      </c>
      <c r="O4">
        <f>IFERROR(VALUE(RIGHT(L4,4)),"N/A")</f>
        <v>2016</v>
      </c>
      <c r="P4" s="3">
        <f>IFERROR(DATE(O4,M4,N4),"N/A")</f>
        <v>42668</v>
      </c>
      <c r="Q4" t="str">
        <f>IF(D4&lt;&gt;H4,LEFT(D4,LEN(D4)-LEN(H4)),"N/A")</f>
        <v>Cleveland Cavaliers</v>
      </c>
      <c r="R4" t="str">
        <f>IF(E4&lt;&gt;I4,LEFT(E4,LEN(E4)-LEN(I4)),"N/A")</f>
        <v>New York Knicks</v>
      </c>
    </row>
    <row r="5" spans="1:18" x14ac:dyDescent="0.3">
      <c r="A5" s="1" t="s">
        <v>3</v>
      </c>
      <c r="B5">
        <f>IF(OR(RIGHT(Full_2016_2017_Games_Data[[#This Row],[Column1]],4)="2016",RIGHT(Full_2016_2017_Games_Data[[#This Row],[Column1]],4)="2017"),1,0)</f>
        <v>0</v>
      </c>
      <c r="C5">
        <f>IF(AND(B4=1,B5=0,LEFT(Full_2016_2017_Games_Data[[#This Row],[Column1]],4)&lt;&gt;"OTat"),C3+1,IF(AND(B4=0,B5=0,LEFT(Full_2016_2017_Games_Data[[#This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Row],[Column1]],5)&lt;&gt;"4OTat"),C4+1,IF(OR(LEFT(Full_2016_2017_Games_Data[[#This Row],[Column1]],4)="OTat",LEFT(Full_2016_2017_Games_Data[[#This Row],[Column1]],4)="Full",LEFT(Full_2016_2017_Games_Data[[#This Row],[Column1]],5)="2OTat",LEFT(Full_2016_2017_Games_Data[[#This Row],[Column1]],5)="4OTat"),C4,"N/A")))</f>
        <v>2</v>
      </c>
      <c r="D5" t="str">
        <f>IF(AND(C5&lt;&gt;"N/A",C5&lt;&gt;C4),LEFT(Full_2016_2017_Games_Data[[#This Row],[Column1]],FIND("-",Full_2016_2017_Games_Data[[#This Row],[Column1]])-1),"N/A")</f>
        <v>Portland Trail Blazers113</v>
      </c>
      <c r="E5" t="str">
        <f>IFERROR(IF(AND(C5&lt;&gt;"N/A",C5&lt;&gt;C4),MID(Full_2016_2017_Games_Data[[#This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Jazz104</v>
      </c>
      <c r="F5" t="str">
        <f>IFERROR(IF(AND(D5&lt;&gt;"N/A",E5&lt;&gt;"N/A",C5&lt;&gt;C6),RIGHT(Full_2016_2017_Games_Data[[#This Row],[Column1]],LEN(Full_2016_2017_Games_Data[[#This Row],[Column1]])-FIND("at ",Full_2016_2017_Games_Data[[#This Row],[Column1]])-2),IF(AND(C5&lt;&gt;"N/A",C5&lt;&gt;C4),RIGHT(A6,LEN(A6)-FIND("at ",A6)-2),"N/A")),RIGHT(Full_2016_2017_Games_Data[[#This Row],[Column1]],LEN(Full_2016_2017_Games_Data[[#This Row],[Column1]])-FIND("at ",Full_2016_2017_Games_Data[[#This Row],[Column1]])-2))</f>
        <v>Portland</v>
      </c>
      <c r="G5" t="str">
        <f t="shared" ref="G5:G68" si="0">IFERROR(LEFT(F5,FIND("Originally",F5)-2),F5)</f>
        <v>Portland</v>
      </c>
      <c r="H5">
        <f t="shared" ref="H5:H68" si="1">IFERROR(VALUE(RIGHT(D5,3)),IFERROR(VALUE(RIGHT(D5,2)),"N/A"))</f>
        <v>113</v>
      </c>
      <c r="I5">
        <f t="shared" ref="I5:I68" si="2">IFERROR(VALUE(RIGHT(E5,3)),IFERROR(VALUE(RIGHT(E5,2)),"N/A"))</f>
        <v>104</v>
      </c>
      <c r="J5" s="3" t="str">
        <f>IF(B5=1,Full_2016_2017_Games_Data[[#This Row],[Column1]],"N/A")</f>
        <v>N/A</v>
      </c>
      <c r="K5" t="str">
        <f t="shared" ref="K5:K68" si="3">IF(J5&lt;&gt;"N/A",J5,K4)</f>
        <v>Oct 25, 2016</v>
      </c>
      <c r="L5" t="str">
        <f t="shared" ref="L5:L68" si="4">IF(I5&lt;&gt;"N/A",K5,"N/A")</f>
        <v>Oct 25, 2016</v>
      </c>
      <c r="M5">
        <f t="shared" ref="M5:M68" si="5">IFERROR(MONTH(1&amp;LEFT(L5,3)),"N/A")</f>
        <v>10</v>
      </c>
      <c r="N5">
        <f t="shared" ref="N5:N68" si="6">IFERROR(VALUE(MID(L5,FIND(" ",L5)+1,FIND(",",L5)-FIND(" ",L5)-1)),"N/A")</f>
        <v>25</v>
      </c>
      <c r="O5">
        <f t="shared" ref="O5:O68" si="7">IFERROR(VALUE(RIGHT(L5,4)),"N/A")</f>
        <v>2016</v>
      </c>
      <c r="P5" s="3">
        <f t="shared" ref="P5:P68" si="8">IFERROR(DATE(O5,M5,N5),"N/A")</f>
        <v>42668</v>
      </c>
      <c r="Q5" t="str">
        <f t="shared" ref="Q5:Q68" si="9">IF(D5&lt;&gt;H5,LEFT(D5,LEN(D5)-LEN(H5)),"N/A")</f>
        <v>Portland Trail Blazers</v>
      </c>
      <c r="R5" t="str">
        <f t="shared" ref="R5:R68" si="10">IF(E5&lt;&gt;I5,LEFT(E5,LEN(E5)-LEN(I5)),"N/A")</f>
        <v>Utah Jazz</v>
      </c>
    </row>
    <row r="6" spans="1:18" x14ac:dyDescent="0.3">
      <c r="A6" s="1" t="s">
        <v>4</v>
      </c>
      <c r="B6">
        <f>IF(OR(RIGHT(Full_2016_2017_Games_Data[[#This Row],[Column1]],4)="2016",RIGHT(Full_2016_2017_Games_Data[[#This Row],[Column1]],4)="2017"),1,0)</f>
        <v>0</v>
      </c>
      <c r="C6">
        <f>IF(AND(B5=1,B6=0,LEFT(Full_2016_2017_Games_Data[[#This Row],[Column1]],4)&lt;&gt;"OTat"),C4+1,IF(AND(B5=0,B6=0,LEFT(Full_2016_2017_Games_Data[[#This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Row],[Column1]],5)&lt;&gt;"4OTat"),C5+1,IF(OR(LEFT(Full_2016_2017_Games_Data[[#This Row],[Column1]],4)="OTat",LEFT(Full_2016_2017_Games_Data[[#This Row],[Column1]],4)="Full",LEFT(Full_2016_2017_Games_Data[[#This Row],[Column1]],5)="2OTat",LEFT(Full_2016_2017_Games_Data[[#This Row],[Column1]],5)="4OTat"),C5,"N/A")))</f>
        <v>3</v>
      </c>
      <c r="D6" t="str">
        <f>IF(AND(C6&lt;&gt;"N/A",C6&lt;&gt;C5),LEFT(Full_2016_2017_Games_Data[[#This Row],[Column1]],FIND("-",Full_2016_2017_Games_Data[[#This Row],[Column1]])-1),"N/A")</f>
        <v>San Antonio Spurs129</v>
      </c>
      <c r="E6" t="str">
        <f>IFERROR(IF(AND(C6&lt;&gt;"N/A",C6&lt;&gt;C5),MID(Full_2016_2017_Games_Data[[#This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Warriors100</v>
      </c>
      <c r="F6" t="str">
        <f>IFERROR(IF(AND(D6&lt;&gt;"N/A",E6&lt;&gt;"N/A",C6&lt;&gt;C7),RIGHT(Full_2016_2017_Games_Data[[#This Row],[Column1]],LEN(Full_2016_2017_Games_Data[[#This Row],[Column1]])-FIND("at ",Full_2016_2017_Games_Data[[#This Row],[Column1]])-2),IF(AND(C6&lt;&gt;"N/A",C6&lt;&gt;C5),RIGHT(A7,LEN(A7)-FIND("at ",A7)-2),"N/A")),RIGHT(Full_2016_2017_Games_Data[[#This Row],[Column1]],LEN(Full_2016_2017_Games_Data[[#This Row],[Column1]])-FIND("at ",Full_2016_2017_Games_Data[[#This Row],[Column1]])-2))</f>
        <v>Golden State</v>
      </c>
      <c r="G6" t="str">
        <f t="shared" si="0"/>
        <v>Golden State</v>
      </c>
      <c r="H6">
        <f t="shared" si="1"/>
        <v>129</v>
      </c>
      <c r="I6">
        <f t="shared" si="2"/>
        <v>100</v>
      </c>
      <c r="J6" s="3" t="str">
        <f>IF(B6=1,Full_2016_2017_Games_Data[[#This Row],[Column1]],"N/A")</f>
        <v>N/A</v>
      </c>
      <c r="K6" t="str">
        <f t="shared" si="3"/>
        <v>Oct 25, 2016</v>
      </c>
      <c r="L6" t="str">
        <f t="shared" si="4"/>
        <v>Oct 25, 2016</v>
      </c>
      <c r="M6">
        <f t="shared" si="5"/>
        <v>10</v>
      </c>
      <c r="N6">
        <f t="shared" si="6"/>
        <v>25</v>
      </c>
      <c r="O6">
        <f t="shared" si="7"/>
        <v>2016</v>
      </c>
      <c r="P6" s="3">
        <f t="shared" si="8"/>
        <v>42668</v>
      </c>
      <c r="Q6" t="str">
        <f t="shared" si="9"/>
        <v>San Antonio Spurs</v>
      </c>
      <c r="R6" t="str">
        <f t="shared" si="10"/>
        <v>Golden State Warriors</v>
      </c>
    </row>
    <row r="7" spans="1:18" x14ac:dyDescent="0.3">
      <c r="A7" s="1" t="s">
        <v>1346</v>
      </c>
      <c r="B7">
        <f>IF(OR(RIGHT(Full_2016_2017_Games_Data[[#This Row],[Column1]],4)="2016",RIGHT(Full_2016_2017_Games_Data[[#This Row],[Column1]],4)="2017"),1,0)</f>
        <v>1</v>
      </c>
      <c r="C7" t="str">
        <f>IF(AND(B6=1,B7=0,LEFT(Full_2016_2017_Games_Data[[#This Row],[Column1]],4)&lt;&gt;"OTat"),C5+1,IF(AND(B6=0,B7=0,LEFT(Full_2016_2017_Games_Data[[#This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Row],[Column1]],5)&lt;&gt;"4OTat"),C6+1,IF(OR(LEFT(Full_2016_2017_Games_Data[[#This Row],[Column1]],4)="OTat",LEFT(Full_2016_2017_Games_Data[[#This Row],[Column1]],4)="Full",LEFT(Full_2016_2017_Games_Data[[#This Row],[Column1]],5)="2OTat",LEFT(Full_2016_2017_Games_Data[[#This Row],[Column1]],5)="4OTat"),C6,"N/A")))</f>
        <v>N/A</v>
      </c>
      <c r="D7" t="str">
        <f>IF(AND(C7&lt;&gt;"N/A",C7&lt;&gt;C6),LEFT(Full_2016_2017_Games_Data[[#This Row],[Column1]],FIND("-",Full_2016_2017_Games_Data[[#This Row],[Column1]])-1),"N/A")</f>
        <v>N/A</v>
      </c>
      <c r="E7" t="str">
        <f>IFERROR(IF(AND(C7&lt;&gt;"N/A",C7&lt;&gt;C6),MID(Full_2016_2017_Games_Data[[#This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" t="str">
        <f>IFERROR(IF(AND(D7&lt;&gt;"N/A",E7&lt;&gt;"N/A",C7&lt;&gt;C8),RIGHT(Full_2016_2017_Games_Data[[#This Row],[Column1]],LEN(Full_2016_2017_Games_Data[[#This Row],[Column1]])-FIND("at ",Full_2016_2017_Games_Data[[#This Row],[Column1]])-2),IF(AND(C7&lt;&gt;"N/A",C7&lt;&gt;C6),RIGHT(A8,LEN(A8)-FIND("at ",A8)-2),"N/A")),RIGHT(Full_2016_2017_Games_Data[[#This Row],[Column1]],LEN(Full_2016_2017_Games_Data[[#This Row],[Column1]])-FIND("at ",Full_2016_2017_Games_Data[[#This Row],[Column1]])-2))</f>
        <v>N/A</v>
      </c>
      <c r="G7" t="str">
        <f t="shared" si="0"/>
        <v>N/A</v>
      </c>
      <c r="H7" t="str">
        <f t="shared" si="1"/>
        <v>N/A</v>
      </c>
      <c r="I7" t="str">
        <f t="shared" si="2"/>
        <v>N/A</v>
      </c>
      <c r="J7" s="3" t="str">
        <f>IF(B7=1,Full_2016_2017_Games_Data[[#This Row],[Column1]],"N/A")</f>
        <v>Oct 26, 2016</v>
      </c>
      <c r="K7" t="str">
        <f t="shared" si="3"/>
        <v>Oct 26, 2016</v>
      </c>
      <c r="L7" t="str">
        <f t="shared" si="4"/>
        <v>N/A</v>
      </c>
      <c r="M7" t="str">
        <f t="shared" si="5"/>
        <v>N/A</v>
      </c>
      <c r="N7" t="str">
        <f t="shared" si="6"/>
        <v>N/A</v>
      </c>
      <c r="O7" t="str">
        <f t="shared" si="7"/>
        <v>N/A</v>
      </c>
      <c r="P7" s="3" t="str">
        <f t="shared" si="8"/>
        <v>N/A</v>
      </c>
      <c r="Q7" t="str">
        <f t="shared" si="9"/>
        <v>N/A</v>
      </c>
      <c r="R7" t="str">
        <f t="shared" si="10"/>
        <v>N/A</v>
      </c>
    </row>
    <row r="8" spans="1:18" x14ac:dyDescent="0.3">
      <c r="A8" s="1" t="s">
        <v>5</v>
      </c>
      <c r="B8">
        <f>IF(OR(RIGHT(Full_2016_2017_Games_Data[[#This Row],[Column1]],4)="2016",RIGHT(Full_2016_2017_Games_Data[[#This Row],[Column1]],4)="2017"),1,0)</f>
        <v>0</v>
      </c>
      <c r="C8">
        <f>IF(AND(B7=1,B8=0,LEFT(Full_2016_2017_Games_Data[[#This Row],[Column1]],4)&lt;&gt;"OTat"),C6+1,IF(AND(B7=0,B8=0,LEFT(Full_2016_2017_Games_Data[[#This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Row],[Column1]],5)&lt;&gt;"4OTat"),C7+1,IF(OR(LEFT(Full_2016_2017_Games_Data[[#This Row],[Column1]],4)="OTat",LEFT(Full_2016_2017_Games_Data[[#This Row],[Column1]],4)="Full",LEFT(Full_2016_2017_Games_Data[[#This Row],[Column1]],5)="2OTat",LEFT(Full_2016_2017_Games_Data[[#This Row],[Column1]],5)="4OTat"),C7,"N/A")))</f>
        <v>4</v>
      </c>
      <c r="D8" t="str">
        <f>IF(AND(C8&lt;&gt;"N/A",C8&lt;&gt;C7),LEFT(Full_2016_2017_Games_Data[[#This Row],[Column1]],FIND("-",Full_2016_2017_Games_Data[[#This Row],[Column1]])-1),"N/A")</f>
        <v>Miami Heat108</v>
      </c>
      <c r="E8" t="str">
        <f>IFERROR(IF(AND(C8&lt;&gt;"N/A",C8&lt;&gt;C7),MID(Full_2016_2017_Games_Data[[#This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Magic96</v>
      </c>
      <c r="F8" t="str">
        <f>IFERROR(IF(AND(D8&lt;&gt;"N/A",E8&lt;&gt;"N/A",C8&lt;&gt;C9),RIGHT(Full_2016_2017_Games_Data[[#This Row],[Column1]],LEN(Full_2016_2017_Games_Data[[#This Row],[Column1]])-FIND("at ",Full_2016_2017_Games_Data[[#This Row],[Column1]])-2),IF(AND(C8&lt;&gt;"N/A",C8&lt;&gt;C7),RIGHT(A9,LEN(A9)-FIND("at ",A9)-2),"N/A")),RIGHT(Full_2016_2017_Games_Data[[#This Row],[Column1]],LEN(Full_2016_2017_Games_Data[[#This Row],[Column1]])-FIND("at ",Full_2016_2017_Games_Data[[#This Row],[Column1]])-2))</f>
        <v>Orlando</v>
      </c>
      <c r="G8" t="str">
        <f t="shared" si="0"/>
        <v>Orlando</v>
      </c>
      <c r="H8">
        <f t="shared" si="1"/>
        <v>108</v>
      </c>
      <c r="I8">
        <f t="shared" si="2"/>
        <v>96</v>
      </c>
      <c r="J8" s="3" t="str">
        <f>IF(B8=1,Full_2016_2017_Games_Data[[#This Row],[Column1]],"N/A")</f>
        <v>N/A</v>
      </c>
      <c r="K8" t="str">
        <f t="shared" si="3"/>
        <v>Oct 26, 2016</v>
      </c>
      <c r="L8" t="str">
        <f t="shared" si="4"/>
        <v>Oct 26, 2016</v>
      </c>
      <c r="M8">
        <f t="shared" si="5"/>
        <v>10</v>
      </c>
      <c r="N8">
        <f t="shared" si="6"/>
        <v>26</v>
      </c>
      <c r="O8">
        <f t="shared" si="7"/>
        <v>2016</v>
      </c>
      <c r="P8" s="3">
        <f t="shared" si="8"/>
        <v>42669</v>
      </c>
      <c r="Q8" t="str">
        <f t="shared" si="9"/>
        <v>Miami Heat</v>
      </c>
      <c r="R8" t="str">
        <f t="shared" si="10"/>
        <v>Orlando Magic</v>
      </c>
    </row>
    <row r="9" spans="1:18" x14ac:dyDescent="0.3">
      <c r="A9" s="1" t="s">
        <v>6</v>
      </c>
      <c r="B9">
        <f>IF(OR(RIGHT(Full_2016_2017_Games_Data[[#This Row],[Column1]],4)="2016",RIGHT(Full_2016_2017_Games_Data[[#This Row],[Column1]],4)="2017"),1,0)</f>
        <v>0</v>
      </c>
      <c r="C9">
        <f>IF(AND(B8=1,B9=0,LEFT(Full_2016_2017_Games_Data[[#This Row],[Column1]],4)&lt;&gt;"OTat"),C7+1,IF(AND(B8=0,B9=0,LEFT(Full_2016_2017_Games_Data[[#This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Row],[Column1]],5)&lt;&gt;"4OTat"),C8+1,IF(OR(LEFT(Full_2016_2017_Games_Data[[#This Row],[Column1]],4)="OTat",LEFT(Full_2016_2017_Games_Data[[#This Row],[Column1]],4)="Full",LEFT(Full_2016_2017_Games_Data[[#This Row],[Column1]],5)="2OTat",LEFT(Full_2016_2017_Games_Data[[#This Row],[Column1]],5)="4OTat"),C8,"N/A")))</f>
        <v>5</v>
      </c>
      <c r="D9" t="str">
        <f>IF(AND(C9&lt;&gt;"N/A",C9&lt;&gt;C8),LEFT(Full_2016_2017_Games_Data[[#This Row],[Column1]],FIND("-",Full_2016_2017_Games_Data[[#This Row],[Column1]])-1),"N/A")</f>
        <v>Indiana Pacers130</v>
      </c>
      <c r="E9" t="str">
        <f>IFERROR(IF(AND(C9&lt;&gt;"N/A",C9&lt;&gt;C8),MID(Full_2016_2017_Games_Data[[#This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Mavericks121</v>
      </c>
      <c r="F9" t="str">
        <f>IFERROR(IF(AND(D9&lt;&gt;"N/A",E9&lt;&gt;"N/A",C9&lt;&gt;C10),RIGHT(Full_2016_2017_Games_Data[[#This Row],[Column1]],LEN(Full_2016_2017_Games_Data[[#This Row],[Column1]])-FIND("at ",Full_2016_2017_Games_Data[[#This Row],[Column1]])-2),IF(AND(C9&lt;&gt;"N/A",C9&lt;&gt;C8),RIGHT(A10,LEN(A10)-FIND("at ",A10)-2),"N/A")),RIGHT(Full_2016_2017_Games_Data[[#This Row],[Column1]],LEN(Full_2016_2017_Games_Data[[#This Row],[Column1]])-FIND("at ",Full_2016_2017_Games_Data[[#This Row],[Column1]])-2))</f>
        <v>Indiana</v>
      </c>
      <c r="G9" t="str">
        <f t="shared" si="0"/>
        <v>Indiana</v>
      </c>
      <c r="H9">
        <f t="shared" si="1"/>
        <v>130</v>
      </c>
      <c r="I9">
        <f t="shared" si="2"/>
        <v>121</v>
      </c>
      <c r="J9" s="3" t="str">
        <f>IF(B9=1,Full_2016_2017_Games_Data[[#This Row],[Column1]],"N/A")</f>
        <v>N/A</v>
      </c>
      <c r="K9" t="str">
        <f t="shared" si="3"/>
        <v>Oct 26, 2016</v>
      </c>
      <c r="L9" t="str">
        <f t="shared" si="4"/>
        <v>Oct 26, 2016</v>
      </c>
      <c r="M9">
        <f t="shared" si="5"/>
        <v>10</v>
      </c>
      <c r="N9">
        <f t="shared" si="6"/>
        <v>26</v>
      </c>
      <c r="O9">
        <f t="shared" si="7"/>
        <v>2016</v>
      </c>
      <c r="P9" s="3">
        <f t="shared" si="8"/>
        <v>42669</v>
      </c>
      <c r="Q9" t="str">
        <f t="shared" si="9"/>
        <v>Indiana Pacers</v>
      </c>
      <c r="R9" t="str">
        <f t="shared" si="10"/>
        <v>Dallas Mavericks</v>
      </c>
    </row>
    <row r="10" spans="1:18" x14ac:dyDescent="0.3">
      <c r="A10" s="1" t="s">
        <v>7</v>
      </c>
      <c r="B10">
        <f>IF(OR(RIGHT(Full_2016_2017_Games_Data[[#This Row],[Column1]],4)="2016",RIGHT(Full_2016_2017_Games_Data[[#This Row],[Column1]],4)="2017"),1,0)</f>
        <v>0</v>
      </c>
      <c r="C10">
        <f>IF(AND(B9=1,B10=0,LEFT(Full_2016_2017_Games_Data[[#This Row],[Column1]],4)&lt;&gt;"OTat"),C8+1,IF(AND(B9=0,B10=0,LEFT(Full_2016_2017_Games_Data[[#This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Row],[Column1]],5)&lt;&gt;"4OTat"),C9+1,IF(OR(LEFT(Full_2016_2017_Games_Data[[#This Row],[Column1]],4)="OTat",LEFT(Full_2016_2017_Games_Data[[#This Row],[Column1]],4)="Full",LEFT(Full_2016_2017_Games_Data[[#This Row],[Column1]],5)="2OTat",LEFT(Full_2016_2017_Games_Data[[#This Row],[Column1]],5)="4OTat"),C9,"N/A")))</f>
        <v>5</v>
      </c>
      <c r="D10" t="str">
        <f>IF(AND(C10&lt;&gt;"N/A",C10&lt;&gt;C9),LEFT(Full_2016_2017_Games_Data[[#This Row],[Column1]],FIND("-",Full_2016_2017_Games_Data[[#This Row],[Column1]])-1),"N/A")</f>
        <v>N/A</v>
      </c>
      <c r="E10" t="str">
        <f>IFERROR(IF(AND(C10&lt;&gt;"N/A",C10&lt;&gt;C9),MID(Full_2016_2017_Games_Data[[#This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" t="str">
        <f>IFERROR(IF(AND(D10&lt;&gt;"N/A",E10&lt;&gt;"N/A",C10&lt;&gt;C11),RIGHT(Full_2016_2017_Games_Data[[#This Row],[Column1]],LEN(Full_2016_2017_Games_Data[[#This Row],[Column1]])-FIND("at ",Full_2016_2017_Games_Data[[#This Row],[Column1]])-2),IF(AND(C10&lt;&gt;"N/A",C10&lt;&gt;C9),RIGHT(A11,LEN(A11)-FIND("at ",A11)-2),"N/A")),RIGHT(Full_2016_2017_Games_Data[[#This Row],[Column1]],LEN(Full_2016_2017_Games_Data[[#This Row],[Column1]])-FIND("at ",Full_2016_2017_Games_Data[[#This Row],[Column1]])-2))</f>
        <v>N/A</v>
      </c>
      <c r="G10" t="str">
        <f t="shared" si="0"/>
        <v>N/A</v>
      </c>
      <c r="H10" t="str">
        <f t="shared" si="1"/>
        <v>N/A</v>
      </c>
      <c r="I10" t="str">
        <f t="shared" si="2"/>
        <v>N/A</v>
      </c>
      <c r="J10" s="3" t="str">
        <f>IF(B10=1,Full_2016_2017_Games_Data[[#This Row],[Column1]],"N/A")</f>
        <v>N/A</v>
      </c>
      <c r="K10" t="str">
        <f t="shared" si="3"/>
        <v>Oct 26, 2016</v>
      </c>
      <c r="L10" t="str">
        <f t="shared" si="4"/>
        <v>N/A</v>
      </c>
      <c r="M10" t="str">
        <f t="shared" si="5"/>
        <v>N/A</v>
      </c>
      <c r="N10" t="str">
        <f t="shared" si="6"/>
        <v>N/A</v>
      </c>
      <c r="O10" t="str">
        <f t="shared" si="7"/>
        <v>N/A</v>
      </c>
      <c r="P10" s="3" t="str">
        <f t="shared" si="8"/>
        <v>N/A</v>
      </c>
      <c r="Q10" t="str">
        <f t="shared" si="9"/>
        <v>N/A</v>
      </c>
      <c r="R10" t="str">
        <f t="shared" si="10"/>
        <v>N/A</v>
      </c>
    </row>
    <row r="11" spans="1:18" x14ac:dyDescent="0.3">
      <c r="A11" s="1" t="s">
        <v>8</v>
      </c>
      <c r="B11">
        <f>IF(OR(RIGHT(Full_2016_2017_Games_Data[[#This Row],[Column1]],4)="2016",RIGHT(Full_2016_2017_Games_Data[[#This Row],[Column1]],4)="2017"),1,0)</f>
        <v>0</v>
      </c>
      <c r="C11">
        <f>IF(AND(B10=1,B11=0,LEFT(Full_2016_2017_Games_Data[[#This Row],[Column1]],4)&lt;&gt;"OTat"),C9+1,IF(AND(B10=0,B11=0,LEFT(Full_2016_2017_Games_Data[[#This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Row],[Column1]],5)&lt;&gt;"4OTat"),C10+1,IF(OR(LEFT(Full_2016_2017_Games_Data[[#This Row],[Column1]],4)="OTat",LEFT(Full_2016_2017_Games_Data[[#This Row],[Column1]],4)="Full",LEFT(Full_2016_2017_Games_Data[[#This Row],[Column1]],5)="2OTat",LEFT(Full_2016_2017_Games_Data[[#This Row],[Column1]],5)="4OTat"),C10,"N/A")))</f>
        <v>6</v>
      </c>
      <c r="D11" t="str">
        <f>IF(AND(C11&lt;&gt;"N/A",C11&lt;&gt;C10),LEFT(Full_2016_2017_Games_Data[[#This Row],[Column1]],FIND("-",Full_2016_2017_Games_Data[[#This Row],[Column1]])-1),"N/A")</f>
        <v>Boston Celtics122</v>
      </c>
      <c r="E11" t="str">
        <f>IFERROR(IF(AND(C11&lt;&gt;"N/A",C11&lt;&gt;C10),MID(Full_2016_2017_Games_Data[[#This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Nets117</v>
      </c>
      <c r="F11" t="str">
        <f>IFERROR(IF(AND(D11&lt;&gt;"N/A",E11&lt;&gt;"N/A",C11&lt;&gt;C12),RIGHT(Full_2016_2017_Games_Data[[#This Row],[Column1]],LEN(Full_2016_2017_Games_Data[[#This Row],[Column1]])-FIND("at ",Full_2016_2017_Games_Data[[#This Row],[Column1]])-2),IF(AND(C11&lt;&gt;"N/A",C11&lt;&gt;C10),RIGHT(A12,LEN(A12)-FIND("at ",A12)-2),"N/A")),RIGHT(Full_2016_2017_Games_Data[[#This Row],[Column1]],LEN(Full_2016_2017_Games_Data[[#This Row],[Column1]])-FIND("at ",Full_2016_2017_Games_Data[[#This Row],[Column1]])-2))</f>
        <v>Boston</v>
      </c>
      <c r="G11" t="str">
        <f t="shared" si="0"/>
        <v>Boston</v>
      </c>
      <c r="H11">
        <f t="shared" si="1"/>
        <v>122</v>
      </c>
      <c r="I11">
        <f t="shared" si="2"/>
        <v>117</v>
      </c>
      <c r="J11" s="3" t="str">
        <f>IF(B11=1,Full_2016_2017_Games_Data[[#This Row],[Column1]],"N/A")</f>
        <v>N/A</v>
      </c>
      <c r="K11" t="str">
        <f t="shared" si="3"/>
        <v>Oct 26, 2016</v>
      </c>
      <c r="L11" t="str">
        <f t="shared" si="4"/>
        <v>Oct 26, 2016</v>
      </c>
      <c r="M11">
        <f t="shared" si="5"/>
        <v>10</v>
      </c>
      <c r="N11">
        <f t="shared" si="6"/>
        <v>26</v>
      </c>
      <c r="O11">
        <f t="shared" si="7"/>
        <v>2016</v>
      </c>
      <c r="P11" s="3">
        <f t="shared" si="8"/>
        <v>42669</v>
      </c>
      <c r="Q11" t="str">
        <f t="shared" si="9"/>
        <v>Boston Celtics</v>
      </c>
      <c r="R11" t="str">
        <f t="shared" si="10"/>
        <v>Brooklyn Nets</v>
      </c>
    </row>
    <row r="12" spans="1:18" x14ac:dyDescent="0.3">
      <c r="A12" s="1" t="s">
        <v>9</v>
      </c>
      <c r="B12">
        <f>IF(OR(RIGHT(Full_2016_2017_Games_Data[[#This Row],[Column1]],4)="2016",RIGHT(Full_2016_2017_Games_Data[[#This Row],[Column1]],4)="2017"),1,0)</f>
        <v>0</v>
      </c>
      <c r="C12">
        <f>IF(AND(B11=1,B12=0,LEFT(Full_2016_2017_Games_Data[[#This Row],[Column1]],4)&lt;&gt;"OTat"),C10+1,IF(AND(B11=0,B12=0,LEFT(Full_2016_2017_Games_Data[[#This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Row],[Column1]],5)&lt;&gt;"4OTat"),C11+1,IF(OR(LEFT(Full_2016_2017_Games_Data[[#This Row],[Column1]],4)="OTat",LEFT(Full_2016_2017_Games_Data[[#This Row],[Column1]],4)="Full",LEFT(Full_2016_2017_Games_Data[[#This Row],[Column1]],5)="2OTat",LEFT(Full_2016_2017_Games_Data[[#This Row],[Column1]],5)="4OTat"),C11,"N/A")))</f>
        <v>7</v>
      </c>
      <c r="D12" t="str">
        <f>IF(AND(C12&lt;&gt;"N/A",C12&lt;&gt;C11),LEFT(Full_2016_2017_Games_Data[[#This Row],[Column1]],FIND("-",Full_2016_2017_Games_Data[[#This Row],[Column1]])-1),"N/A")</f>
        <v>Toronto Raptors109</v>
      </c>
      <c r="E12" t="str">
        <f>IFERROR(IF(AND(C12&lt;&gt;"N/A",C12&lt;&gt;C11),MID(Full_2016_2017_Games_Data[[#This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Pistons91</v>
      </c>
      <c r="F12" t="str">
        <f>IFERROR(IF(AND(D12&lt;&gt;"N/A",E12&lt;&gt;"N/A",C12&lt;&gt;C13),RIGHT(Full_2016_2017_Games_Data[[#This Row],[Column1]],LEN(Full_2016_2017_Games_Data[[#This Row],[Column1]])-FIND("at ",Full_2016_2017_Games_Data[[#This Row],[Column1]])-2),IF(AND(C12&lt;&gt;"N/A",C12&lt;&gt;C11),RIGHT(A13,LEN(A13)-FIND("at ",A13)-2),"N/A")),RIGHT(Full_2016_2017_Games_Data[[#This Row],[Column1]],LEN(Full_2016_2017_Games_Data[[#This Row],[Column1]])-FIND("at ",Full_2016_2017_Games_Data[[#This Row],[Column1]])-2))</f>
        <v>Toronto</v>
      </c>
      <c r="G12" t="str">
        <f t="shared" si="0"/>
        <v>Toronto</v>
      </c>
      <c r="H12">
        <f t="shared" si="1"/>
        <v>109</v>
      </c>
      <c r="I12">
        <f t="shared" si="2"/>
        <v>91</v>
      </c>
      <c r="J12" s="3" t="str">
        <f>IF(B12=1,Full_2016_2017_Games_Data[[#This Row],[Column1]],"N/A")</f>
        <v>N/A</v>
      </c>
      <c r="K12" t="str">
        <f t="shared" si="3"/>
        <v>Oct 26, 2016</v>
      </c>
      <c r="L12" t="str">
        <f t="shared" si="4"/>
        <v>Oct 26, 2016</v>
      </c>
      <c r="M12">
        <f t="shared" si="5"/>
        <v>10</v>
      </c>
      <c r="N12">
        <f t="shared" si="6"/>
        <v>26</v>
      </c>
      <c r="O12">
        <f t="shared" si="7"/>
        <v>2016</v>
      </c>
      <c r="P12" s="3">
        <f t="shared" si="8"/>
        <v>42669</v>
      </c>
      <c r="Q12" t="str">
        <f t="shared" si="9"/>
        <v>Toronto Raptors</v>
      </c>
      <c r="R12" t="str">
        <f t="shared" si="10"/>
        <v>Detroit Pistons</v>
      </c>
    </row>
    <row r="13" spans="1:18" x14ac:dyDescent="0.3">
      <c r="A13" s="1" t="s">
        <v>10</v>
      </c>
      <c r="B13">
        <f>IF(OR(RIGHT(Full_2016_2017_Games_Data[[#This Row],[Column1]],4)="2016",RIGHT(Full_2016_2017_Games_Data[[#This Row],[Column1]],4)="2017"),1,0)</f>
        <v>0</v>
      </c>
      <c r="C13">
        <f>IF(AND(B12=1,B13=0,LEFT(Full_2016_2017_Games_Data[[#This Row],[Column1]],4)&lt;&gt;"OTat"),C11+1,IF(AND(B12=0,B13=0,LEFT(Full_2016_2017_Games_Data[[#This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Row],[Column1]],5)&lt;&gt;"4OTat"),C12+1,IF(OR(LEFT(Full_2016_2017_Games_Data[[#This Row],[Column1]],4)="OTat",LEFT(Full_2016_2017_Games_Data[[#This Row],[Column1]],4)="Full",LEFT(Full_2016_2017_Games_Data[[#This Row],[Column1]],5)="2OTat",LEFT(Full_2016_2017_Games_Data[[#This Row],[Column1]],5)="4OTat"),C12,"N/A")))</f>
        <v>8</v>
      </c>
      <c r="D13" t="str">
        <f>IF(AND(C13&lt;&gt;"N/A",C13&lt;&gt;C12),LEFT(Full_2016_2017_Games_Data[[#This Row],[Column1]],FIND("-",Full_2016_2017_Games_Data[[#This Row],[Column1]])-1),"N/A")</f>
        <v>Charlotte Hornets107</v>
      </c>
      <c r="E13" t="str">
        <f>IFERROR(IF(AND(C13&lt;&gt;"N/A",C13&lt;&gt;C12),MID(Full_2016_2017_Games_Data[[#This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Bucks96</v>
      </c>
      <c r="F13" t="str">
        <f>IFERROR(IF(AND(D13&lt;&gt;"N/A",E13&lt;&gt;"N/A",C13&lt;&gt;C14),RIGHT(Full_2016_2017_Games_Data[[#This Row],[Column1]],LEN(Full_2016_2017_Games_Data[[#This Row],[Column1]])-FIND("at ",Full_2016_2017_Games_Data[[#This Row],[Column1]])-2),IF(AND(C13&lt;&gt;"N/A",C13&lt;&gt;C12),RIGHT(A14,LEN(A14)-FIND("at ",A14)-2),"N/A")),RIGHT(Full_2016_2017_Games_Data[[#This Row],[Column1]],LEN(Full_2016_2017_Games_Data[[#This Row],[Column1]])-FIND("at ",Full_2016_2017_Games_Data[[#This Row],[Column1]])-2))</f>
        <v>Milwaukee</v>
      </c>
      <c r="G13" t="str">
        <f t="shared" si="0"/>
        <v>Milwaukee</v>
      </c>
      <c r="H13">
        <f t="shared" si="1"/>
        <v>107</v>
      </c>
      <c r="I13">
        <f t="shared" si="2"/>
        <v>96</v>
      </c>
      <c r="J13" s="3" t="str">
        <f>IF(B13=1,Full_2016_2017_Games_Data[[#This Row],[Column1]],"N/A")</f>
        <v>N/A</v>
      </c>
      <c r="K13" t="str">
        <f t="shared" si="3"/>
        <v>Oct 26, 2016</v>
      </c>
      <c r="L13" t="str">
        <f t="shared" si="4"/>
        <v>Oct 26, 2016</v>
      </c>
      <c r="M13">
        <f t="shared" si="5"/>
        <v>10</v>
      </c>
      <c r="N13">
        <f t="shared" si="6"/>
        <v>26</v>
      </c>
      <c r="O13">
        <f t="shared" si="7"/>
        <v>2016</v>
      </c>
      <c r="P13" s="3">
        <f t="shared" si="8"/>
        <v>42669</v>
      </c>
      <c r="Q13" t="str">
        <f t="shared" si="9"/>
        <v>Charlotte Hornets</v>
      </c>
      <c r="R13" t="str">
        <f t="shared" si="10"/>
        <v>Milwaukee Bucks</v>
      </c>
    </row>
    <row r="14" spans="1:18" x14ac:dyDescent="0.3">
      <c r="A14" s="1" t="s">
        <v>11</v>
      </c>
      <c r="B14">
        <f>IF(OR(RIGHT(Full_2016_2017_Games_Data[[#This Row],[Column1]],4)="2016",RIGHT(Full_2016_2017_Games_Data[[#This Row],[Column1]],4)="2017"),1,0)</f>
        <v>0</v>
      </c>
      <c r="C14">
        <f>IF(AND(B13=1,B14=0,LEFT(Full_2016_2017_Games_Data[[#This Row],[Column1]],4)&lt;&gt;"OTat"),C12+1,IF(AND(B13=0,B14=0,LEFT(Full_2016_2017_Games_Data[[#This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Row],[Column1]],5)&lt;&gt;"4OTat"),C13+1,IF(OR(LEFT(Full_2016_2017_Games_Data[[#This Row],[Column1]],4)="OTat",LEFT(Full_2016_2017_Games_Data[[#This Row],[Column1]],4)="Full",LEFT(Full_2016_2017_Games_Data[[#This Row],[Column1]],5)="2OTat",LEFT(Full_2016_2017_Games_Data[[#This Row],[Column1]],5)="4OTat"),C13,"N/A")))</f>
        <v>9</v>
      </c>
      <c r="D14" t="str">
        <f>IF(AND(C14&lt;&gt;"N/A",C14&lt;&gt;C13),LEFT(Full_2016_2017_Games_Data[[#This Row],[Column1]],FIND("-",Full_2016_2017_Games_Data[[#This Row],[Column1]])-1),"N/A")</f>
        <v>Memphis Grizzlies102</v>
      </c>
      <c r="E14" t="str">
        <f>IFERROR(IF(AND(C14&lt;&gt;"N/A",C14&lt;&gt;C13),MID(Full_2016_2017_Games_Data[[#This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Timberwolves98</v>
      </c>
      <c r="F14" t="str">
        <f>IFERROR(IF(AND(D14&lt;&gt;"N/A",E14&lt;&gt;"N/A",C14&lt;&gt;C15),RIGHT(Full_2016_2017_Games_Data[[#This Row],[Column1]],LEN(Full_2016_2017_Games_Data[[#This Row],[Column1]])-FIND("at ",Full_2016_2017_Games_Data[[#This Row],[Column1]])-2),IF(AND(C14&lt;&gt;"N/A",C14&lt;&gt;C13),RIGHT(A15,LEN(A15)-FIND("at ",A15)-2),"N/A")),RIGHT(Full_2016_2017_Games_Data[[#This Row],[Column1]],LEN(Full_2016_2017_Games_Data[[#This Row],[Column1]])-FIND("at ",Full_2016_2017_Games_Data[[#This Row],[Column1]])-2))</f>
        <v>Memphis</v>
      </c>
      <c r="G14" t="str">
        <f t="shared" si="0"/>
        <v>Memphis</v>
      </c>
      <c r="H14">
        <f t="shared" si="1"/>
        <v>102</v>
      </c>
      <c r="I14">
        <f t="shared" si="2"/>
        <v>98</v>
      </c>
      <c r="J14" s="3" t="str">
        <f>IF(B14=1,Full_2016_2017_Games_Data[[#This Row],[Column1]],"N/A")</f>
        <v>N/A</v>
      </c>
      <c r="K14" t="str">
        <f t="shared" si="3"/>
        <v>Oct 26, 2016</v>
      </c>
      <c r="L14" t="str">
        <f t="shared" si="4"/>
        <v>Oct 26, 2016</v>
      </c>
      <c r="M14">
        <f t="shared" si="5"/>
        <v>10</v>
      </c>
      <c r="N14">
        <f t="shared" si="6"/>
        <v>26</v>
      </c>
      <c r="O14">
        <f t="shared" si="7"/>
        <v>2016</v>
      </c>
      <c r="P14" s="3">
        <f t="shared" si="8"/>
        <v>42669</v>
      </c>
      <c r="Q14" t="str">
        <f t="shared" si="9"/>
        <v>Memphis Grizzlies</v>
      </c>
      <c r="R14" t="str">
        <f t="shared" si="10"/>
        <v>Minnesota Timberwolves</v>
      </c>
    </row>
    <row r="15" spans="1:18" x14ac:dyDescent="0.3">
      <c r="A15" s="1" t="s">
        <v>12</v>
      </c>
      <c r="B15">
        <f>IF(OR(RIGHT(Full_2016_2017_Games_Data[[#This Row],[Column1]],4)="2016",RIGHT(Full_2016_2017_Games_Data[[#This Row],[Column1]],4)="2017"),1,0)</f>
        <v>0</v>
      </c>
      <c r="C15">
        <f>IF(AND(B14=1,B15=0,LEFT(Full_2016_2017_Games_Data[[#This Row],[Column1]],4)&lt;&gt;"OTat"),C13+1,IF(AND(B14=0,B15=0,LEFT(Full_2016_2017_Games_Data[[#This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Row],[Column1]],5)&lt;&gt;"4OTat"),C14+1,IF(OR(LEFT(Full_2016_2017_Games_Data[[#This Row],[Column1]],4)="OTat",LEFT(Full_2016_2017_Games_Data[[#This Row],[Column1]],4)="Full",LEFT(Full_2016_2017_Games_Data[[#This Row],[Column1]],5)="2OTat",LEFT(Full_2016_2017_Games_Data[[#This Row],[Column1]],5)="4OTat"),C14,"N/A")))</f>
        <v>10</v>
      </c>
      <c r="D15" t="str">
        <f>IF(AND(C15&lt;&gt;"N/A",C15&lt;&gt;C14),LEFT(Full_2016_2017_Games_Data[[#This Row],[Column1]],FIND("-",Full_2016_2017_Games_Data[[#This Row],[Column1]])-1),"N/A")</f>
        <v>Denver Nuggets107</v>
      </c>
      <c r="E15" t="str">
        <f>IFERROR(IF(AND(C15&lt;&gt;"N/A",C15&lt;&gt;C14),MID(Full_2016_2017_Games_Data[[#This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Pelicans102</v>
      </c>
      <c r="F15" t="str">
        <f>IFERROR(IF(AND(D15&lt;&gt;"N/A",E15&lt;&gt;"N/A",C15&lt;&gt;C16),RIGHT(Full_2016_2017_Games_Data[[#This Row],[Column1]],LEN(Full_2016_2017_Games_Data[[#This Row],[Column1]])-FIND("at ",Full_2016_2017_Games_Data[[#This Row],[Column1]])-2),IF(AND(C15&lt;&gt;"N/A",C15&lt;&gt;C14),RIGHT(A16,LEN(A16)-FIND("at ",A16)-2),"N/A")),RIGHT(Full_2016_2017_Games_Data[[#This Row],[Column1]],LEN(Full_2016_2017_Games_Data[[#This Row],[Column1]])-FIND("at ",Full_2016_2017_Games_Data[[#This Row],[Column1]])-2))</f>
        <v>New Orleans</v>
      </c>
      <c r="G15" t="str">
        <f t="shared" si="0"/>
        <v>New Orleans</v>
      </c>
      <c r="H15">
        <f t="shared" si="1"/>
        <v>107</v>
      </c>
      <c r="I15">
        <f t="shared" si="2"/>
        <v>102</v>
      </c>
      <c r="J15" s="3" t="str">
        <f>IF(B15=1,Full_2016_2017_Games_Data[[#This Row],[Column1]],"N/A")</f>
        <v>N/A</v>
      </c>
      <c r="K15" t="str">
        <f t="shared" si="3"/>
        <v>Oct 26, 2016</v>
      </c>
      <c r="L15" t="str">
        <f t="shared" si="4"/>
        <v>Oct 26, 2016</v>
      </c>
      <c r="M15">
        <f t="shared" si="5"/>
        <v>10</v>
      </c>
      <c r="N15">
        <f t="shared" si="6"/>
        <v>26</v>
      </c>
      <c r="O15">
        <f t="shared" si="7"/>
        <v>2016</v>
      </c>
      <c r="P15" s="3">
        <f t="shared" si="8"/>
        <v>42669</v>
      </c>
      <c r="Q15" t="str">
        <f t="shared" si="9"/>
        <v>Denver Nuggets</v>
      </c>
      <c r="R15" t="str">
        <f t="shared" si="10"/>
        <v>New Orleans Pelicans</v>
      </c>
    </row>
    <row r="16" spans="1:18" x14ac:dyDescent="0.3">
      <c r="A16" s="1" t="s">
        <v>13</v>
      </c>
      <c r="B16">
        <f>IF(OR(RIGHT(Full_2016_2017_Games_Data[[#This Row],[Column1]],4)="2016",RIGHT(Full_2016_2017_Games_Data[[#This Row],[Column1]],4)="2017"),1,0)</f>
        <v>0</v>
      </c>
      <c r="C16">
        <f>IF(AND(B15=1,B16=0,LEFT(Full_2016_2017_Games_Data[[#This Row],[Column1]],4)&lt;&gt;"OTat"),C14+1,IF(AND(B15=0,B16=0,LEFT(Full_2016_2017_Games_Data[[#This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Row],[Column1]],5)&lt;&gt;"4OTat"),C15+1,IF(OR(LEFT(Full_2016_2017_Games_Data[[#This Row],[Column1]],4)="OTat",LEFT(Full_2016_2017_Games_Data[[#This Row],[Column1]],4)="Full",LEFT(Full_2016_2017_Games_Data[[#This Row],[Column1]],5)="2OTat",LEFT(Full_2016_2017_Games_Data[[#This Row],[Column1]],5)="4OTat"),C15,"N/A")))</f>
        <v>11</v>
      </c>
      <c r="D16" t="str">
        <f>IF(AND(C16&lt;&gt;"N/A",C16&lt;&gt;C15),LEFT(Full_2016_2017_Games_Data[[#This Row],[Column1]],FIND("-",Full_2016_2017_Games_Data[[#This Row],[Column1]])-1),"N/A")</f>
        <v>Oklahoma City Thunder103</v>
      </c>
      <c r="E16" t="str">
        <f>IFERROR(IF(AND(C16&lt;&gt;"N/A",C16&lt;&gt;C15),MID(Full_2016_2017_Games_Data[[#This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76ers97</v>
      </c>
      <c r="F16" t="str">
        <f>IFERROR(IF(AND(D16&lt;&gt;"N/A",E16&lt;&gt;"N/A",C16&lt;&gt;C17),RIGHT(Full_2016_2017_Games_Data[[#This Row],[Column1]],LEN(Full_2016_2017_Games_Data[[#This Row],[Column1]])-FIND("at ",Full_2016_2017_Games_Data[[#This Row],[Column1]])-2),IF(AND(C16&lt;&gt;"N/A",C16&lt;&gt;C15),RIGHT(A17,LEN(A17)-FIND("at ",A17)-2),"N/A")),RIGHT(Full_2016_2017_Games_Data[[#This Row],[Column1]],LEN(Full_2016_2017_Games_Data[[#This Row],[Column1]])-FIND("at ",Full_2016_2017_Games_Data[[#This Row],[Column1]])-2))</f>
        <v>Philadelphia</v>
      </c>
      <c r="G16" t="str">
        <f t="shared" si="0"/>
        <v>Philadelphia</v>
      </c>
      <c r="H16">
        <f t="shared" si="1"/>
        <v>103</v>
      </c>
      <c r="I16">
        <f t="shared" si="2"/>
        <v>97</v>
      </c>
      <c r="J16" s="3" t="str">
        <f>IF(B16=1,Full_2016_2017_Games_Data[[#This Row],[Column1]],"N/A")</f>
        <v>N/A</v>
      </c>
      <c r="K16" t="str">
        <f t="shared" si="3"/>
        <v>Oct 26, 2016</v>
      </c>
      <c r="L16" t="str">
        <f t="shared" si="4"/>
        <v>Oct 26, 2016</v>
      </c>
      <c r="M16">
        <f t="shared" si="5"/>
        <v>10</v>
      </c>
      <c r="N16">
        <f t="shared" si="6"/>
        <v>26</v>
      </c>
      <c r="O16">
        <f t="shared" si="7"/>
        <v>2016</v>
      </c>
      <c r="P16" s="3">
        <f t="shared" si="8"/>
        <v>42669</v>
      </c>
      <c r="Q16" t="str">
        <f t="shared" si="9"/>
        <v>Oklahoma City Thunder</v>
      </c>
      <c r="R16" t="str">
        <f t="shared" si="10"/>
        <v>Philadelphia 76ers</v>
      </c>
    </row>
    <row r="17" spans="1:18" x14ac:dyDescent="0.3">
      <c r="A17" s="1" t="s">
        <v>14</v>
      </c>
      <c r="B17">
        <f>IF(OR(RIGHT(Full_2016_2017_Games_Data[[#This Row],[Column1]],4)="2016",RIGHT(Full_2016_2017_Games_Data[[#This Row],[Column1]],4)="2017"),1,0)</f>
        <v>0</v>
      </c>
      <c r="C17">
        <f>IF(AND(B16=1,B17=0,LEFT(Full_2016_2017_Games_Data[[#This Row],[Column1]],4)&lt;&gt;"OTat"),C15+1,IF(AND(B16=0,B17=0,LEFT(Full_2016_2017_Games_Data[[#This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Row],[Column1]],5)&lt;&gt;"4OTat"),C16+1,IF(OR(LEFT(Full_2016_2017_Games_Data[[#This Row],[Column1]],4)="OTat",LEFT(Full_2016_2017_Games_Data[[#This Row],[Column1]],4)="Full",LEFT(Full_2016_2017_Games_Data[[#This Row],[Column1]],5)="2OTat",LEFT(Full_2016_2017_Games_Data[[#This Row],[Column1]],5)="4OTat"),C16,"N/A")))</f>
        <v>12</v>
      </c>
      <c r="D17" t="str">
        <f>IF(AND(C17&lt;&gt;"N/A",C17&lt;&gt;C16),LEFT(Full_2016_2017_Games_Data[[#This Row],[Column1]],FIND("-",Full_2016_2017_Games_Data[[#This Row],[Column1]])-1),"N/A")</f>
        <v>Sacramento Kings113</v>
      </c>
      <c r="E17" t="str">
        <f>IFERROR(IF(AND(C17&lt;&gt;"N/A",C17&lt;&gt;C16),MID(Full_2016_2017_Games_Data[[#This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Suns94</v>
      </c>
      <c r="F17" t="str">
        <f>IFERROR(IF(AND(D17&lt;&gt;"N/A",E17&lt;&gt;"N/A",C17&lt;&gt;C18),RIGHT(Full_2016_2017_Games_Data[[#This Row],[Column1]],LEN(Full_2016_2017_Games_Data[[#This Row],[Column1]])-FIND("at ",Full_2016_2017_Games_Data[[#This Row],[Column1]])-2),IF(AND(C17&lt;&gt;"N/A",C17&lt;&gt;C16),RIGHT(A18,LEN(A18)-FIND("at ",A18)-2),"N/A")),RIGHT(Full_2016_2017_Games_Data[[#This Row],[Column1]],LEN(Full_2016_2017_Games_Data[[#This Row],[Column1]])-FIND("at ",Full_2016_2017_Games_Data[[#This Row],[Column1]])-2))</f>
        <v>Phoenix</v>
      </c>
      <c r="G17" t="str">
        <f t="shared" si="0"/>
        <v>Phoenix</v>
      </c>
      <c r="H17">
        <f t="shared" si="1"/>
        <v>113</v>
      </c>
      <c r="I17">
        <f t="shared" si="2"/>
        <v>94</v>
      </c>
      <c r="J17" s="3" t="str">
        <f>IF(B17=1,Full_2016_2017_Games_Data[[#This Row],[Column1]],"N/A")</f>
        <v>N/A</v>
      </c>
      <c r="K17" t="str">
        <f t="shared" si="3"/>
        <v>Oct 26, 2016</v>
      </c>
      <c r="L17" t="str">
        <f t="shared" si="4"/>
        <v>Oct 26, 2016</v>
      </c>
      <c r="M17">
        <f t="shared" si="5"/>
        <v>10</v>
      </c>
      <c r="N17">
        <f t="shared" si="6"/>
        <v>26</v>
      </c>
      <c r="O17">
        <f t="shared" si="7"/>
        <v>2016</v>
      </c>
      <c r="P17" s="3">
        <f t="shared" si="8"/>
        <v>42669</v>
      </c>
      <c r="Q17" t="str">
        <f t="shared" si="9"/>
        <v>Sacramento Kings</v>
      </c>
      <c r="R17" t="str">
        <f t="shared" si="10"/>
        <v>Phoenix Suns</v>
      </c>
    </row>
    <row r="18" spans="1:18" x14ac:dyDescent="0.3">
      <c r="A18" s="1" t="s">
        <v>15</v>
      </c>
      <c r="B18">
        <f>IF(OR(RIGHT(Full_2016_2017_Games_Data[[#This Row],[Column1]],4)="2016",RIGHT(Full_2016_2017_Games_Data[[#This Row],[Column1]],4)="2017"),1,0)</f>
        <v>0</v>
      </c>
      <c r="C18">
        <f>IF(AND(B17=1,B18=0,LEFT(Full_2016_2017_Games_Data[[#This Row],[Column1]],4)&lt;&gt;"OTat"),C16+1,IF(AND(B17=0,B18=0,LEFT(Full_2016_2017_Games_Data[[#This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Row],[Column1]],5)&lt;&gt;"4OTat"),C17+1,IF(OR(LEFT(Full_2016_2017_Games_Data[[#This Row],[Column1]],4)="OTat",LEFT(Full_2016_2017_Games_Data[[#This Row],[Column1]],4)="Full",LEFT(Full_2016_2017_Games_Data[[#This Row],[Column1]],5)="2OTat",LEFT(Full_2016_2017_Games_Data[[#This Row],[Column1]],5)="4OTat"),C17,"N/A")))</f>
        <v>13</v>
      </c>
      <c r="D18" t="str">
        <f>IF(AND(C18&lt;&gt;"N/A",C18&lt;&gt;C17),LEFT(Full_2016_2017_Games_Data[[#This Row],[Column1]],FIND("-",Full_2016_2017_Games_Data[[#This Row],[Column1]])-1),"N/A")</f>
        <v>Los Angeles Lakers120</v>
      </c>
      <c r="E18" t="str">
        <f>IFERROR(IF(AND(C18&lt;&gt;"N/A",C18&lt;&gt;C17),MID(Full_2016_2017_Games_Data[[#This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Rockets114</v>
      </c>
      <c r="F18" t="str">
        <f>IFERROR(IF(AND(D18&lt;&gt;"N/A",E18&lt;&gt;"N/A",C18&lt;&gt;C19),RIGHT(Full_2016_2017_Games_Data[[#This Row],[Column1]],LEN(Full_2016_2017_Games_Data[[#This Row],[Column1]])-FIND("at ",Full_2016_2017_Games_Data[[#This Row],[Column1]])-2),IF(AND(C18&lt;&gt;"N/A",C18&lt;&gt;C17),RIGHT(A19,LEN(A19)-FIND("at ",A19)-2),"N/A")),RIGHT(Full_2016_2017_Games_Data[[#This Row],[Column1]],LEN(Full_2016_2017_Games_Data[[#This Row],[Column1]])-FIND("at ",Full_2016_2017_Games_Data[[#This Row],[Column1]])-2))</f>
        <v>Los Angeles</v>
      </c>
      <c r="G18" t="str">
        <f t="shared" si="0"/>
        <v>Los Angeles</v>
      </c>
      <c r="H18">
        <f t="shared" si="1"/>
        <v>120</v>
      </c>
      <c r="I18">
        <f t="shared" si="2"/>
        <v>114</v>
      </c>
      <c r="J18" s="3" t="str">
        <f>IF(B18=1,Full_2016_2017_Games_Data[[#This Row],[Column1]],"N/A")</f>
        <v>N/A</v>
      </c>
      <c r="K18" t="str">
        <f t="shared" si="3"/>
        <v>Oct 26, 2016</v>
      </c>
      <c r="L18" t="str">
        <f t="shared" si="4"/>
        <v>Oct 26, 2016</v>
      </c>
      <c r="M18">
        <f t="shared" si="5"/>
        <v>10</v>
      </c>
      <c r="N18">
        <f t="shared" si="6"/>
        <v>26</v>
      </c>
      <c r="O18">
        <f t="shared" si="7"/>
        <v>2016</v>
      </c>
      <c r="P18" s="3">
        <f t="shared" si="8"/>
        <v>42669</v>
      </c>
      <c r="Q18" t="str">
        <f t="shared" si="9"/>
        <v>Los Angeles Lakers</v>
      </c>
      <c r="R18" t="str">
        <f t="shared" si="10"/>
        <v>Houston Rockets</v>
      </c>
    </row>
    <row r="19" spans="1:18" x14ac:dyDescent="0.3">
      <c r="A19" s="1" t="s">
        <v>1347</v>
      </c>
      <c r="B19">
        <f>IF(OR(RIGHT(Full_2016_2017_Games_Data[[#This Row],[Column1]],4)="2016",RIGHT(Full_2016_2017_Games_Data[[#This Row],[Column1]],4)="2017"),1,0)</f>
        <v>1</v>
      </c>
      <c r="C19" t="str">
        <f>IF(AND(B18=1,B19=0,LEFT(Full_2016_2017_Games_Data[[#This Row],[Column1]],4)&lt;&gt;"OTat"),C17+1,IF(AND(B18=0,B19=0,LEFT(Full_2016_2017_Games_Data[[#This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Row],[Column1]],5)&lt;&gt;"4OTat"),C18+1,IF(OR(LEFT(Full_2016_2017_Games_Data[[#This Row],[Column1]],4)="OTat",LEFT(Full_2016_2017_Games_Data[[#This Row],[Column1]],4)="Full",LEFT(Full_2016_2017_Games_Data[[#This Row],[Column1]],5)="2OTat",LEFT(Full_2016_2017_Games_Data[[#This Row],[Column1]],5)="4OTat"),C18,"N/A")))</f>
        <v>N/A</v>
      </c>
      <c r="D19" t="str">
        <f>IF(AND(C19&lt;&gt;"N/A",C19&lt;&gt;C18),LEFT(Full_2016_2017_Games_Data[[#This Row],[Column1]],FIND("-",Full_2016_2017_Games_Data[[#This Row],[Column1]])-1),"N/A")</f>
        <v>N/A</v>
      </c>
      <c r="E19" t="str">
        <f>IFERROR(IF(AND(C19&lt;&gt;"N/A",C19&lt;&gt;C18),MID(Full_2016_2017_Games_Data[[#This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9" t="str">
        <f>IFERROR(IF(AND(D19&lt;&gt;"N/A",E19&lt;&gt;"N/A",C19&lt;&gt;C20),RIGHT(Full_2016_2017_Games_Data[[#This Row],[Column1]],LEN(Full_2016_2017_Games_Data[[#This Row],[Column1]])-FIND("at ",Full_2016_2017_Games_Data[[#This Row],[Column1]])-2),IF(AND(C19&lt;&gt;"N/A",C19&lt;&gt;C18),RIGHT(A20,LEN(A20)-FIND("at ",A20)-2),"N/A")),RIGHT(Full_2016_2017_Games_Data[[#This Row],[Column1]],LEN(Full_2016_2017_Games_Data[[#This Row],[Column1]])-FIND("at ",Full_2016_2017_Games_Data[[#This Row],[Column1]])-2))</f>
        <v>N/A</v>
      </c>
      <c r="G19" t="str">
        <f t="shared" si="0"/>
        <v>N/A</v>
      </c>
      <c r="H19" t="str">
        <f t="shared" si="1"/>
        <v>N/A</v>
      </c>
      <c r="I19" t="str">
        <f t="shared" si="2"/>
        <v>N/A</v>
      </c>
      <c r="J19" s="3" t="str">
        <f>IF(B19=1,Full_2016_2017_Games_Data[[#This Row],[Column1]],"N/A")</f>
        <v>Oct 27, 2016</v>
      </c>
      <c r="K19" t="str">
        <f t="shared" si="3"/>
        <v>Oct 27, 2016</v>
      </c>
      <c r="L19" t="str">
        <f t="shared" si="4"/>
        <v>N/A</v>
      </c>
      <c r="M19" t="str">
        <f t="shared" si="5"/>
        <v>N/A</v>
      </c>
      <c r="N19" t="str">
        <f t="shared" si="6"/>
        <v>N/A</v>
      </c>
      <c r="O19" t="str">
        <f t="shared" si="7"/>
        <v>N/A</v>
      </c>
      <c r="P19" s="3" t="str">
        <f t="shared" si="8"/>
        <v>N/A</v>
      </c>
      <c r="Q19" t="str">
        <f t="shared" si="9"/>
        <v>N/A</v>
      </c>
      <c r="R19" t="str">
        <f t="shared" si="10"/>
        <v>N/A</v>
      </c>
    </row>
    <row r="20" spans="1:18" x14ac:dyDescent="0.3">
      <c r="A20" s="1" t="s">
        <v>16</v>
      </c>
      <c r="B20">
        <f>IF(OR(RIGHT(Full_2016_2017_Games_Data[[#This Row],[Column1]],4)="2016",RIGHT(Full_2016_2017_Games_Data[[#This Row],[Column1]],4)="2017"),1,0)</f>
        <v>0</v>
      </c>
      <c r="C20">
        <f>IF(AND(B19=1,B20=0,LEFT(Full_2016_2017_Games_Data[[#This Row],[Column1]],4)&lt;&gt;"OTat"),C18+1,IF(AND(B19=0,B20=0,LEFT(Full_2016_2017_Games_Data[[#This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Row],[Column1]],5)&lt;&gt;"4OTat"),C19+1,IF(OR(LEFT(Full_2016_2017_Games_Data[[#This Row],[Column1]],4)="OTat",LEFT(Full_2016_2017_Games_Data[[#This Row],[Column1]],4)="Full",LEFT(Full_2016_2017_Games_Data[[#This Row],[Column1]],5)="2OTat",LEFT(Full_2016_2017_Games_Data[[#This Row],[Column1]],5)="4OTat"),C19,"N/A")))</f>
        <v>14</v>
      </c>
      <c r="D20" t="str">
        <f>IF(AND(C20&lt;&gt;"N/A",C20&lt;&gt;C19),LEFT(Full_2016_2017_Games_Data[[#This Row],[Column1]],FIND("-",Full_2016_2017_Games_Data[[#This Row],[Column1]])-1),"N/A")</f>
        <v>Atlanta Hawks114</v>
      </c>
      <c r="E20" t="str">
        <f>IFERROR(IF(AND(C20&lt;&gt;"N/A",C20&lt;&gt;C19),MID(Full_2016_2017_Games_Data[[#This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Wizards99</v>
      </c>
      <c r="F20" t="str">
        <f>IFERROR(IF(AND(D20&lt;&gt;"N/A",E20&lt;&gt;"N/A",C20&lt;&gt;C21),RIGHT(Full_2016_2017_Games_Data[[#This Row],[Column1]],LEN(Full_2016_2017_Games_Data[[#This Row],[Column1]])-FIND("at ",Full_2016_2017_Games_Data[[#This Row],[Column1]])-2),IF(AND(C20&lt;&gt;"N/A",C20&lt;&gt;C19),RIGHT(A21,LEN(A21)-FIND("at ",A21)-2),"N/A")),RIGHT(Full_2016_2017_Games_Data[[#This Row],[Column1]],LEN(Full_2016_2017_Games_Data[[#This Row],[Column1]])-FIND("at ",Full_2016_2017_Games_Data[[#This Row],[Column1]])-2))</f>
        <v>Atlanta</v>
      </c>
      <c r="G20" t="str">
        <f t="shared" si="0"/>
        <v>Atlanta</v>
      </c>
      <c r="H20">
        <f t="shared" si="1"/>
        <v>114</v>
      </c>
      <c r="I20">
        <f t="shared" si="2"/>
        <v>99</v>
      </c>
      <c r="J20" s="3" t="str">
        <f>IF(B20=1,Full_2016_2017_Games_Data[[#This Row],[Column1]],"N/A")</f>
        <v>N/A</v>
      </c>
      <c r="K20" t="str">
        <f t="shared" si="3"/>
        <v>Oct 27, 2016</v>
      </c>
      <c r="L20" t="str">
        <f t="shared" si="4"/>
        <v>Oct 27, 2016</v>
      </c>
      <c r="M20">
        <f t="shared" si="5"/>
        <v>10</v>
      </c>
      <c r="N20">
        <f t="shared" si="6"/>
        <v>27</v>
      </c>
      <c r="O20">
        <f t="shared" si="7"/>
        <v>2016</v>
      </c>
      <c r="P20" s="3">
        <f t="shared" si="8"/>
        <v>42670</v>
      </c>
      <c r="Q20" t="str">
        <f t="shared" si="9"/>
        <v>Atlanta Hawks</v>
      </c>
      <c r="R20" t="str">
        <f t="shared" si="10"/>
        <v>Washington Wizards</v>
      </c>
    </row>
    <row r="21" spans="1:18" x14ac:dyDescent="0.3">
      <c r="A21" s="1" t="s">
        <v>17</v>
      </c>
      <c r="B21">
        <f>IF(OR(RIGHT(Full_2016_2017_Games_Data[[#This Row],[Column1]],4)="2016",RIGHT(Full_2016_2017_Games_Data[[#This Row],[Column1]],4)="2017"),1,0)</f>
        <v>0</v>
      </c>
      <c r="C21">
        <f>IF(AND(B20=1,B21=0,LEFT(Full_2016_2017_Games_Data[[#This Row],[Column1]],4)&lt;&gt;"OTat"),C19+1,IF(AND(B20=0,B21=0,LEFT(Full_2016_2017_Games_Data[[#This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Row],[Column1]],5)&lt;&gt;"4OTat"),C20+1,IF(OR(LEFT(Full_2016_2017_Games_Data[[#This Row],[Column1]],4)="OTat",LEFT(Full_2016_2017_Games_Data[[#This Row],[Column1]],4)="Full",LEFT(Full_2016_2017_Games_Data[[#This Row],[Column1]],5)="2OTat",LEFT(Full_2016_2017_Games_Data[[#This Row],[Column1]],5)="4OTat"),C20,"N/A")))</f>
        <v>15</v>
      </c>
      <c r="D21" t="str">
        <f>IF(AND(C21&lt;&gt;"N/A",C21&lt;&gt;C20),LEFT(Full_2016_2017_Games_Data[[#This Row],[Column1]],FIND("-",Full_2016_2017_Games_Data[[#This Row],[Column1]])-1),"N/A")</f>
        <v>Chicago Bulls105</v>
      </c>
      <c r="E21" t="str">
        <f>IFERROR(IF(AND(C21&lt;&gt;"N/A",C21&lt;&gt;C20),MID(Full_2016_2017_Games_Data[[#This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Celtics99</v>
      </c>
      <c r="F21" t="str">
        <f>IFERROR(IF(AND(D21&lt;&gt;"N/A",E21&lt;&gt;"N/A",C21&lt;&gt;C22),RIGHT(Full_2016_2017_Games_Data[[#This Row],[Column1]],LEN(Full_2016_2017_Games_Data[[#This Row],[Column1]])-FIND("at ",Full_2016_2017_Games_Data[[#This Row],[Column1]])-2),IF(AND(C21&lt;&gt;"N/A",C21&lt;&gt;C20),RIGHT(A22,LEN(A22)-FIND("at ",A22)-2),"N/A")),RIGHT(Full_2016_2017_Games_Data[[#This Row],[Column1]],LEN(Full_2016_2017_Games_Data[[#This Row],[Column1]])-FIND("at ",Full_2016_2017_Games_Data[[#This Row],[Column1]])-2))</f>
        <v>Chicago</v>
      </c>
      <c r="G21" t="str">
        <f t="shared" si="0"/>
        <v>Chicago</v>
      </c>
      <c r="H21">
        <f t="shared" si="1"/>
        <v>105</v>
      </c>
      <c r="I21">
        <f t="shared" si="2"/>
        <v>99</v>
      </c>
      <c r="J21" s="3" t="str">
        <f>IF(B21=1,Full_2016_2017_Games_Data[[#This Row],[Column1]],"N/A")</f>
        <v>N/A</v>
      </c>
      <c r="K21" t="str">
        <f t="shared" si="3"/>
        <v>Oct 27, 2016</v>
      </c>
      <c r="L21" t="str">
        <f t="shared" si="4"/>
        <v>Oct 27, 2016</v>
      </c>
      <c r="M21">
        <f t="shared" si="5"/>
        <v>10</v>
      </c>
      <c r="N21">
        <f t="shared" si="6"/>
        <v>27</v>
      </c>
      <c r="O21">
        <f t="shared" si="7"/>
        <v>2016</v>
      </c>
      <c r="P21" s="3">
        <f t="shared" si="8"/>
        <v>42670</v>
      </c>
      <c r="Q21" t="str">
        <f t="shared" si="9"/>
        <v>Chicago Bulls</v>
      </c>
      <c r="R21" t="str">
        <f t="shared" si="10"/>
        <v>Boston Celtics</v>
      </c>
    </row>
    <row r="22" spans="1:18" x14ac:dyDescent="0.3">
      <c r="A22" s="1" t="s">
        <v>18</v>
      </c>
      <c r="B22">
        <f>IF(OR(RIGHT(Full_2016_2017_Games_Data[[#This Row],[Column1]],4)="2016",RIGHT(Full_2016_2017_Games_Data[[#This Row],[Column1]],4)="2017"),1,0)</f>
        <v>0</v>
      </c>
      <c r="C22">
        <f>IF(AND(B21=1,B22=0,LEFT(Full_2016_2017_Games_Data[[#This Row],[Column1]],4)&lt;&gt;"OTat"),C20+1,IF(AND(B21=0,B22=0,LEFT(Full_2016_2017_Games_Data[[#This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Row],[Column1]],5)&lt;&gt;"4OTat"),C21+1,IF(OR(LEFT(Full_2016_2017_Games_Data[[#This Row],[Column1]],4)="OTat",LEFT(Full_2016_2017_Games_Data[[#This Row],[Column1]],4)="Full",LEFT(Full_2016_2017_Games_Data[[#This Row],[Column1]],5)="2OTat",LEFT(Full_2016_2017_Games_Data[[#This Row],[Column1]],5)="4OTat"),C21,"N/A")))</f>
        <v>16</v>
      </c>
      <c r="D22" t="str">
        <f>IF(AND(C22&lt;&gt;"N/A",C22&lt;&gt;C21),LEFT(Full_2016_2017_Games_Data[[#This Row],[Column1]],FIND("-",Full_2016_2017_Games_Data[[#This Row],[Column1]])-1),"N/A")</f>
        <v>San Antonio Spurs102</v>
      </c>
      <c r="E22" t="str">
        <f>IFERROR(IF(AND(C22&lt;&gt;"N/A",C22&lt;&gt;C21),MID(Full_2016_2017_Games_Data[[#This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Kings94</v>
      </c>
      <c r="F22" t="str">
        <f>IFERROR(IF(AND(D22&lt;&gt;"N/A",E22&lt;&gt;"N/A",C22&lt;&gt;C23),RIGHT(Full_2016_2017_Games_Data[[#This Row],[Column1]],LEN(Full_2016_2017_Games_Data[[#This Row],[Column1]])-FIND("at ",Full_2016_2017_Games_Data[[#This Row],[Column1]])-2),IF(AND(C22&lt;&gt;"N/A",C22&lt;&gt;C21),RIGHT(A23,LEN(A23)-FIND("at ",A23)-2),"N/A")),RIGHT(Full_2016_2017_Games_Data[[#This Row],[Column1]],LEN(Full_2016_2017_Games_Data[[#This Row],[Column1]])-FIND("at ",Full_2016_2017_Games_Data[[#This Row],[Column1]])-2))</f>
        <v>Sacramento</v>
      </c>
      <c r="G22" t="str">
        <f t="shared" si="0"/>
        <v>Sacramento</v>
      </c>
      <c r="H22">
        <f t="shared" si="1"/>
        <v>102</v>
      </c>
      <c r="I22">
        <f t="shared" si="2"/>
        <v>94</v>
      </c>
      <c r="J22" s="3" t="str">
        <f>IF(B22=1,Full_2016_2017_Games_Data[[#This Row],[Column1]],"N/A")</f>
        <v>N/A</v>
      </c>
      <c r="K22" t="str">
        <f t="shared" si="3"/>
        <v>Oct 27, 2016</v>
      </c>
      <c r="L22" t="str">
        <f t="shared" si="4"/>
        <v>Oct 27, 2016</v>
      </c>
      <c r="M22">
        <f t="shared" si="5"/>
        <v>10</v>
      </c>
      <c r="N22">
        <f t="shared" si="6"/>
        <v>27</v>
      </c>
      <c r="O22">
        <f t="shared" si="7"/>
        <v>2016</v>
      </c>
      <c r="P22" s="3">
        <f t="shared" si="8"/>
        <v>42670</v>
      </c>
      <c r="Q22" t="str">
        <f t="shared" si="9"/>
        <v>San Antonio Spurs</v>
      </c>
      <c r="R22" t="str">
        <f t="shared" si="10"/>
        <v>Sacramento Kings</v>
      </c>
    </row>
    <row r="23" spans="1:18" x14ac:dyDescent="0.3">
      <c r="A23" s="1" t="s">
        <v>19</v>
      </c>
      <c r="B23">
        <f>IF(OR(RIGHT(Full_2016_2017_Games_Data[[#This Row],[Column1]],4)="2016",RIGHT(Full_2016_2017_Games_Data[[#This Row],[Column1]],4)="2017"),1,0)</f>
        <v>0</v>
      </c>
      <c r="C23">
        <f>IF(AND(B22=1,B23=0,LEFT(Full_2016_2017_Games_Data[[#This Row],[Column1]],4)&lt;&gt;"OTat"),C21+1,IF(AND(B22=0,B23=0,LEFT(Full_2016_2017_Games_Data[[#This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Row],[Column1]],5)&lt;&gt;"4OTat"),C22+1,IF(OR(LEFT(Full_2016_2017_Games_Data[[#This Row],[Column1]],4)="OTat",LEFT(Full_2016_2017_Games_Data[[#This Row],[Column1]],4)="Full",LEFT(Full_2016_2017_Games_Data[[#This Row],[Column1]],5)="2OTat",LEFT(Full_2016_2017_Games_Data[[#This Row],[Column1]],5)="4OTat"),C22,"N/A")))</f>
        <v>17</v>
      </c>
      <c r="D23" t="str">
        <f>IF(AND(C23&lt;&gt;"N/A",C23&lt;&gt;C22),LEFT(Full_2016_2017_Games_Data[[#This Row],[Column1]],FIND("-",Full_2016_2017_Games_Data[[#This Row],[Column1]])-1),"N/A")</f>
        <v>Los Angeles Clippers114</v>
      </c>
      <c r="E23" t="str">
        <f>IFERROR(IF(AND(C23&lt;&gt;"N/A",C23&lt;&gt;C22),MID(Full_2016_2017_Games_Data[[#This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Blazers106</v>
      </c>
      <c r="F23" t="str">
        <f>IFERROR(IF(AND(D23&lt;&gt;"N/A",E23&lt;&gt;"N/A",C23&lt;&gt;C24),RIGHT(Full_2016_2017_Games_Data[[#This Row],[Column1]],LEN(Full_2016_2017_Games_Data[[#This Row],[Column1]])-FIND("at ",Full_2016_2017_Games_Data[[#This Row],[Column1]])-2),IF(AND(C23&lt;&gt;"N/A",C23&lt;&gt;C22),RIGHT(A24,LEN(A24)-FIND("at ",A24)-2),"N/A")),RIGHT(Full_2016_2017_Games_Data[[#This Row],[Column1]],LEN(Full_2016_2017_Games_Data[[#This Row],[Column1]])-FIND("at ",Full_2016_2017_Games_Data[[#This Row],[Column1]])-2))</f>
        <v>Portland</v>
      </c>
      <c r="G23" t="str">
        <f t="shared" si="0"/>
        <v>Portland</v>
      </c>
      <c r="H23">
        <f t="shared" si="1"/>
        <v>114</v>
      </c>
      <c r="I23">
        <f t="shared" si="2"/>
        <v>106</v>
      </c>
      <c r="J23" s="3" t="str">
        <f>IF(B23=1,Full_2016_2017_Games_Data[[#This Row],[Column1]],"N/A")</f>
        <v>N/A</v>
      </c>
      <c r="K23" t="str">
        <f t="shared" si="3"/>
        <v>Oct 27, 2016</v>
      </c>
      <c r="L23" t="str">
        <f t="shared" si="4"/>
        <v>Oct 27, 2016</v>
      </c>
      <c r="M23">
        <f t="shared" si="5"/>
        <v>10</v>
      </c>
      <c r="N23">
        <f t="shared" si="6"/>
        <v>27</v>
      </c>
      <c r="O23">
        <f t="shared" si="7"/>
        <v>2016</v>
      </c>
      <c r="P23" s="3">
        <f t="shared" si="8"/>
        <v>42670</v>
      </c>
      <c r="Q23" t="str">
        <f t="shared" si="9"/>
        <v>Los Angeles Clippers</v>
      </c>
      <c r="R23" t="str">
        <f t="shared" si="10"/>
        <v>Portland Trail Blazers</v>
      </c>
    </row>
    <row r="24" spans="1:18" x14ac:dyDescent="0.3">
      <c r="A24" s="1" t="s">
        <v>1348</v>
      </c>
      <c r="B24">
        <f>IF(OR(RIGHT(Full_2016_2017_Games_Data[[#This Row],[Column1]],4)="2016",RIGHT(Full_2016_2017_Games_Data[[#This Row],[Column1]],4)="2017"),1,0)</f>
        <v>1</v>
      </c>
      <c r="C24" t="str">
        <f>IF(AND(B23=1,B24=0,LEFT(Full_2016_2017_Games_Data[[#This Row],[Column1]],4)&lt;&gt;"OTat"),C22+1,IF(AND(B23=0,B24=0,LEFT(Full_2016_2017_Games_Data[[#This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Row],[Column1]],5)&lt;&gt;"4OTat"),C23+1,IF(OR(LEFT(Full_2016_2017_Games_Data[[#This Row],[Column1]],4)="OTat",LEFT(Full_2016_2017_Games_Data[[#This Row],[Column1]],4)="Full",LEFT(Full_2016_2017_Games_Data[[#This Row],[Column1]],5)="2OTat",LEFT(Full_2016_2017_Games_Data[[#This Row],[Column1]],5)="4OTat"),C23,"N/A")))</f>
        <v>N/A</v>
      </c>
      <c r="D24" t="str">
        <f>IF(AND(C24&lt;&gt;"N/A",C24&lt;&gt;C23),LEFT(Full_2016_2017_Games_Data[[#This Row],[Column1]],FIND("-",Full_2016_2017_Games_Data[[#This Row],[Column1]])-1),"N/A")</f>
        <v>N/A</v>
      </c>
      <c r="E24" t="str">
        <f>IFERROR(IF(AND(C24&lt;&gt;"N/A",C24&lt;&gt;C23),MID(Full_2016_2017_Games_Data[[#This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4" t="str">
        <f>IFERROR(IF(AND(D24&lt;&gt;"N/A",E24&lt;&gt;"N/A",C24&lt;&gt;C25),RIGHT(Full_2016_2017_Games_Data[[#This Row],[Column1]],LEN(Full_2016_2017_Games_Data[[#This Row],[Column1]])-FIND("at ",Full_2016_2017_Games_Data[[#This Row],[Column1]])-2),IF(AND(C24&lt;&gt;"N/A",C24&lt;&gt;C23),RIGHT(A25,LEN(A25)-FIND("at ",A25)-2),"N/A")),RIGHT(Full_2016_2017_Games_Data[[#This Row],[Column1]],LEN(Full_2016_2017_Games_Data[[#This Row],[Column1]])-FIND("at ",Full_2016_2017_Games_Data[[#This Row],[Column1]])-2))</f>
        <v>N/A</v>
      </c>
      <c r="G24" t="str">
        <f t="shared" si="0"/>
        <v>N/A</v>
      </c>
      <c r="H24" t="str">
        <f t="shared" si="1"/>
        <v>N/A</v>
      </c>
      <c r="I24" t="str">
        <f t="shared" si="2"/>
        <v>N/A</v>
      </c>
      <c r="J24" s="3" t="str">
        <f>IF(B24=1,Full_2016_2017_Games_Data[[#This Row],[Column1]],"N/A")</f>
        <v>Oct 28, 2016</v>
      </c>
      <c r="K24" t="str">
        <f t="shared" si="3"/>
        <v>Oct 28, 2016</v>
      </c>
      <c r="L24" t="str">
        <f t="shared" si="4"/>
        <v>N/A</v>
      </c>
      <c r="M24" t="str">
        <f t="shared" si="5"/>
        <v>N/A</v>
      </c>
      <c r="N24" t="str">
        <f t="shared" si="6"/>
        <v>N/A</v>
      </c>
      <c r="O24" t="str">
        <f t="shared" si="7"/>
        <v>N/A</v>
      </c>
      <c r="P24" s="3" t="str">
        <f t="shared" si="8"/>
        <v>N/A</v>
      </c>
      <c r="Q24" t="str">
        <f t="shared" si="9"/>
        <v>N/A</v>
      </c>
      <c r="R24" t="str">
        <f t="shared" si="10"/>
        <v>N/A</v>
      </c>
    </row>
    <row r="25" spans="1:18" x14ac:dyDescent="0.3">
      <c r="A25" s="1" t="s">
        <v>20</v>
      </c>
      <c r="B25">
        <f>IF(OR(RIGHT(Full_2016_2017_Games_Data[[#This Row],[Column1]],4)="2016",RIGHT(Full_2016_2017_Games_Data[[#This Row],[Column1]],4)="2017"),1,0)</f>
        <v>0</v>
      </c>
      <c r="C25">
        <f>IF(AND(B24=1,B25=0,LEFT(Full_2016_2017_Games_Data[[#This Row],[Column1]],4)&lt;&gt;"OTat"),C23+1,IF(AND(B24=0,B25=0,LEFT(Full_2016_2017_Games_Data[[#This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Row],[Column1]],5)&lt;&gt;"4OTat"),C24+1,IF(OR(LEFT(Full_2016_2017_Games_Data[[#This Row],[Column1]],4)="OTat",LEFT(Full_2016_2017_Games_Data[[#This Row],[Column1]],4)="Full",LEFT(Full_2016_2017_Games_Data[[#This Row],[Column1]],5)="2OTat",LEFT(Full_2016_2017_Games_Data[[#This Row],[Column1]],5)="4OTat"),C24,"N/A")))</f>
        <v>18</v>
      </c>
      <c r="D25" t="str">
        <f>IF(AND(C25&lt;&gt;"N/A",C25&lt;&gt;C24),LEFT(Full_2016_2017_Games_Data[[#This Row],[Column1]],FIND("-",Full_2016_2017_Games_Data[[#This Row],[Column1]])-1),"N/A")</f>
        <v>Cleveland Cavaliers94</v>
      </c>
      <c r="E25" t="str">
        <f>IFERROR(IF(AND(C25&lt;&gt;"N/A",C25&lt;&gt;C24),MID(Full_2016_2017_Games_Data[[#This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Raptors91</v>
      </c>
      <c r="F25" t="str">
        <f>IFERROR(IF(AND(D25&lt;&gt;"N/A",E25&lt;&gt;"N/A",C25&lt;&gt;C26),RIGHT(Full_2016_2017_Games_Data[[#This Row],[Column1]],LEN(Full_2016_2017_Games_Data[[#This Row],[Column1]])-FIND("at ",Full_2016_2017_Games_Data[[#This Row],[Column1]])-2),IF(AND(C25&lt;&gt;"N/A",C25&lt;&gt;C24),RIGHT(A26,LEN(A26)-FIND("at ",A26)-2),"N/A")),RIGHT(Full_2016_2017_Games_Data[[#This Row],[Column1]],LEN(Full_2016_2017_Games_Data[[#This Row],[Column1]])-FIND("at ",Full_2016_2017_Games_Data[[#This Row],[Column1]])-2))</f>
        <v>Toronto</v>
      </c>
      <c r="G25" t="str">
        <f t="shared" si="0"/>
        <v>Toronto</v>
      </c>
      <c r="H25">
        <f t="shared" si="1"/>
        <v>94</v>
      </c>
      <c r="I25">
        <f t="shared" si="2"/>
        <v>91</v>
      </c>
      <c r="J25" s="3" t="str">
        <f>IF(B25=1,Full_2016_2017_Games_Data[[#This Row],[Column1]],"N/A")</f>
        <v>N/A</v>
      </c>
      <c r="K25" t="str">
        <f t="shared" si="3"/>
        <v>Oct 28, 2016</v>
      </c>
      <c r="L25" t="str">
        <f t="shared" si="4"/>
        <v>Oct 28, 2016</v>
      </c>
      <c r="M25">
        <f t="shared" si="5"/>
        <v>10</v>
      </c>
      <c r="N25">
        <f t="shared" si="6"/>
        <v>28</v>
      </c>
      <c r="O25">
        <f t="shared" si="7"/>
        <v>2016</v>
      </c>
      <c r="P25" s="3">
        <f t="shared" si="8"/>
        <v>42671</v>
      </c>
      <c r="Q25" t="str">
        <f t="shared" si="9"/>
        <v>Cleveland Cavaliers</v>
      </c>
      <c r="R25" t="str">
        <f t="shared" si="10"/>
        <v>Toronto Raptors</v>
      </c>
    </row>
    <row r="26" spans="1:18" x14ac:dyDescent="0.3">
      <c r="A26" s="1" t="s">
        <v>21</v>
      </c>
      <c r="B26">
        <f>IF(OR(RIGHT(Full_2016_2017_Games_Data[[#This Row],[Column1]],4)="2016",RIGHT(Full_2016_2017_Games_Data[[#This Row],[Column1]],4)="2017"),1,0)</f>
        <v>0</v>
      </c>
      <c r="C26">
        <f>IF(AND(B25=1,B26=0,LEFT(Full_2016_2017_Games_Data[[#This Row],[Column1]],4)&lt;&gt;"OTat"),C24+1,IF(AND(B25=0,B26=0,LEFT(Full_2016_2017_Games_Data[[#This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Row],[Column1]],5)&lt;&gt;"4OTat"),C25+1,IF(OR(LEFT(Full_2016_2017_Games_Data[[#This Row],[Column1]],4)="OTat",LEFT(Full_2016_2017_Games_Data[[#This Row],[Column1]],4)="Full",LEFT(Full_2016_2017_Games_Data[[#This Row],[Column1]],5)="2OTat",LEFT(Full_2016_2017_Games_Data[[#This Row],[Column1]],5)="4OTat"),C25,"N/A")))</f>
        <v>19</v>
      </c>
      <c r="D26" t="str">
        <f>IF(AND(C26&lt;&gt;"N/A",C26&lt;&gt;C25),LEFT(Full_2016_2017_Games_Data[[#This Row],[Column1]],FIND("-",Full_2016_2017_Games_Data[[#This Row],[Column1]])-1),"N/A")</f>
        <v>Brooklyn Nets103</v>
      </c>
      <c r="E26" t="str">
        <f>IFERROR(IF(AND(C26&lt;&gt;"N/A",C26&lt;&gt;C25),MID(Full_2016_2017_Games_Data[[#This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Pacers94</v>
      </c>
      <c r="F26" t="str">
        <f>IFERROR(IF(AND(D26&lt;&gt;"N/A",E26&lt;&gt;"N/A",C26&lt;&gt;C27),RIGHT(Full_2016_2017_Games_Data[[#This Row],[Column1]],LEN(Full_2016_2017_Games_Data[[#This Row],[Column1]])-FIND("at ",Full_2016_2017_Games_Data[[#This Row],[Column1]])-2),IF(AND(C26&lt;&gt;"N/A",C26&lt;&gt;C25),RIGHT(A27,LEN(A27)-FIND("at ",A27)-2),"N/A")),RIGHT(Full_2016_2017_Games_Data[[#This Row],[Column1]],LEN(Full_2016_2017_Games_Data[[#This Row],[Column1]])-FIND("at ",Full_2016_2017_Games_Data[[#This Row],[Column1]])-2))</f>
        <v>Brooklyn</v>
      </c>
      <c r="G26" t="str">
        <f t="shared" si="0"/>
        <v>Brooklyn</v>
      </c>
      <c r="H26">
        <f t="shared" si="1"/>
        <v>103</v>
      </c>
      <c r="I26">
        <f t="shared" si="2"/>
        <v>94</v>
      </c>
      <c r="J26" s="3" t="str">
        <f>IF(B26=1,Full_2016_2017_Games_Data[[#This Row],[Column1]],"N/A")</f>
        <v>N/A</v>
      </c>
      <c r="K26" t="str">
        <f t="shared" si="3"/>
        <v>Oct 28, 2016</v>
      </c>
      <c r="L26" t="str">
        <f t="shared" si="4"/>
        <v>Oct 28, 2016</v>
      </c>
      <c r="M26">
        <f t="shared" si="5"/>
        <v>10</v>
      </c>
      <c r="N26">
        <f t="shared" si="6"/>
        <v>28</v>
      </c>
      <c r="O26">
        <f t="shared" si="7"/>
        <v>2016</v>
      </c>
      <c r="P26" s="3">
        <f t="shared" si="8"/>
        <v>42671</v>
      </c>
      <c r="Q26" t="str">
        <f t="shared" si="9"/>
        <v>Brooklyn Nets</v>
      </c>
      <c r="R26" t="str">
        <f t="shared" si="10"/>
        <v>Indiana Pacers</v>
      </c>
    </row>
    <row r="27" spans="1:18" x14ac:dyDescent="0.3">
      <c r="A27" s="1" t="s">
        <v>22</v>
      </c>
      <c r="B27">
        <f>IF(OR(RIGHT(Full_2016_2017_Games_Data[[#This Row],[Column1]],4)="2016",RIGHT(Full_2016_2017_Games_Data[[#This Row],[Column1]],4)="2017"),1,0)</f>
        <v>0</v>
      </c>
      <c r="C27">
        <f>IF(AND(B26=1,B27=0,LEFT(Full_2016_2017_Games_Data[[#This Row],[Column1]],4)&lt;&gt;"OTat"),C25+1,IF(AND(B26=0,B27=0,LEFT(Full_2016_2017_Games_Data[[#This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Row],[Column1]],5)&lt;&gt;"4OTat"),C26+1,IF(OR(LEFT(Full_2016_2017_Games_Data[[#This Row],[Column1]],4)="OTat",LEFT(Full_2016_2017_Games_Data[[#This Row],[Column1]],4)="Full",LEFT(Full_2016_2017_Games_Data[[#This Row],[Column1]],5)="2OTat",LEFT(Full_2016_2017_Games_Data[[#This Row],[Column1]],5)="4OTat"),C26,"N/A")))</f>
        <v>20</v>
      </c>
      <c r="D27" t="str">
        <f>IF(AND(C27&lt;&gt;"N/A",C27&lt;&gt;C26),LEFT(Full_2016_2017_Games_Data[[#This Row],[Column1]],FIND("-",Full_2016_2017_Games_Data[[#This Row],[Column1]])-1),"N/A")</f>
        <v>Detroit Pistons108</v>
      </c>
      <c r="E27" t="str">
        <f>IFERROR(IF(AND(C27&lt;&gt;"N/A",C27&lt;&gt;C26),MID(Full_2016_2017_Games_Data[[#This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Magic82</v>
      </c>
      <c r="F27" t="str">
        <f>IFERROR(IF(AND(D27&lt;&gt;"N/A",E27&lt;&gt;"N/A",C27&lt;&gt;C28),RIGHT(Full_2016_2017_Games_Data[[#This Row],[Column1]],LEN(Full_2016_2017_Games_Data[[#This Row],[Column1]])-FIND("at ",Full_2016_2017_Games_Data[[#This Row],[Column1]])-2),IF(AND(C27&lt;&gt;"N/A",C27&lt;&gt;C26),RIGHT(A28,LEN(A28)-FIND("at ",A28)-2),"N/A")),RIGHT(Full_2016_2017_Games_Data[[#This Row],[Column1]],LEN(Full_2016_2017_Games_Data[[#This Row],[Column1]])-FIND("at ",Full_2016_2017_Games_Data[[#This Row],[Column1]])-2))</f>
        <v>Detroit</v>
      </c>
      <c r="G27" t="str">
        <f t="shared" si="0"/>
        <v>Detroit</v>
      </c>
      <c r="H27">
        <f t="shared" si="1"/>
        <v>108</v>
      </c>
      <c r="I27">
        <f t="shared" si="2"/>
        <v>82</v>
      </c>
      <c r="J27" s="3" t="str">
        <f>IF(B27=1,Full_2016_2017_Games_Data[[#This Row],[Column1]],"N/A")</f>
        <v>N/A</v>
      </c>
      <c r="K27" t="str">
        <f t="shared" si="3"/>
        <v>Oct 28, 2016</v>
      </c>
      <c r="L27" t="str">
        <f t="shared" si="4"/>
        <v>Oct 28, 2016</v>
      </c>
      <c r="M27">
        <f t="shared" si="5"/>
        <v>10</v>
      </c>
      <c r="N27">
        <f t="shared" si="6"/>
        <v>28</v>
      </c>
      <c r="O27">
        <f t="shared" si="7"/>
        <v>2016</v>
      </c>
      <c r="P27" s="3">
        <f t="shared" si="8"/>
        <v>42671</v>
      </c>
      <c r="Q27" t="str">
        <f t="shared" si="9"/>
        <v>Detroit Pistons</v>
      </c>
      <c r="R27" t="str">
        <f t="shared" si="10"/>
        <v>Orlando Magic</v>
      </c>
    </row>
    <row r="28" spans="1:18" x14ac:dyDescent="0.3">
      <c r="A28" s="1" t="s">
        <v>23</v>
      </c>
      <c r="B28">
        <f>IF(OR(RIGHT(Full_2016_2017_Games_Data[[#This Row],[Column1]],4)="2016",RIGHT(Full_2016_2017_Games_Data[[#This Row],[Column1]],4)="2017"),1,0)</f>
        <v>0</v>
      </c>
      <c r="C28">
        <f>IF(AND(B27=1,B28=0,LEFT(Full_2016_2017_Games_Data[[#This Row],[Column1]],4)&lt;&gt;"OTat"),C26+1,IF(AND(B27=0,B28=0,LEFT(Full_2016_2017_Games_Data[[#This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Row],[Column1]],5)&lt;&gt;"4OTat"),C27+1,IF(OR(LEFT(Full_2016_2017_Games_Data[[#This Row],[Column1]],4)="OTat",LEFT(Full_2016_2017_Games_Data[[#This Row],[Column1]],4)="Full",LEFT(Full_2016_2017_Games_Data[[#This Row],[Column1]],5)="2OTat",LEFT(Full_2016_2017_Games_Data[[#This Row],[Column1]],5)="4OTat"),C27,"N/A")))</f>
        <v>21</v>
      </c>
      <c r="D28" t="str">
        <f>IF(AND(C28&lt;&gt;"N/A",C28&lt;&gt;C27),LEFT(Full_2016_2017_Games_Data[[#This Row],[Column1]],FIND("-",Full_2016_2017_Games_Data[[#This Row],[Column1]])-1),"N/A")</f>
        <v>Oklahoma City Thunder113</v>
      </c>
      <c r="E28" t="str">
        <f>IFERROR(IF(AND(C28&lt;&gt;"N/A",C28&lt;&gt;C27),MID(Full_2016_2017_Games_Data[[#This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Suns110</v>
      </c>
      <c r="F28" t="str">
        <f>IFERROR(IF(AND(D28&lt;&gt;"N/A",E28&lt;&gt;"N/A",C28&lt;&gt;C29),RIGHT(Full_2016_2017_Games_Data[[#This Row],[Column1]],LEN(Full_2016_2017_Games_Data[[#This Row],[Column1]])-FIND("at ",Full_2016_2017_Games_Data[[#This Row],[Column1]])-2),IF(AND(C28&lt;&gt;"N/A",C28&lt;&gt;C27),RIGHT(A29,LEN(A29)-FIND("at ",A29)-2),"N/A")),RIGHT(Full_2016_2017_Games_Data[[#This Row],[Column1]],LEN(Full_2016_2017_Games_Data[[#This Row],[Column1]])-FIND("at ",Full_2016_2017_Games_Data[[#This Row],[Column1]])-2))</f>
        <v>Oklahoma City</v>
      </c>
      <c r="G28" t="str">
        <f t="shared" si="0"/>
        <v>Oklahoma City</v>
      </c>
      <c r="H28">
        <f t="shared" si="1"/>
        <v>113</v>
      </c>
      <c r="I28">
        <f t="shared" si="2"/>
        <v>110</v>
      </c>
      <c r="J28" s="3" t="str">
        <f>IF(B28=1,Full_2016_2017_Games_Data[[#This Row],[Column1]],"N/A")</f>
        <v>N/A</v>
      </c>
      <c r="K28" t="str">
        <f t="shared" si="3"/>
        <v>Oct 28, 2016</v>
      </c>
      <c r="L28" t="str">
        <f t="shared" si="4"/>
        <v>Oct 28, 2016</v>
      </c>
      <c r="M28">
        <f t="shared" si="5"/>
        <v>10</v>
      </c>
      <c r="N28">
        <f t="shared" si="6"/>
        <v>28</v>
      </c>
      <c r="O28">
        <f t="shared" si="7"/>
        <v>2016</v>
      </c>
      <c r="P28" s="3">
        <f t="shared" si="8"/>
        <v>42671</v>
      </c>
      <c r="Q28" t="str">
        <f t="shared" si="9"/>
        <v>Oklahoma City Thunder</v>
      </c>
      <c r="R28" t="str">
        <f t="shared" si="10"/>
        <v>Phoenix Suns</v>
      </c>
    </row>
    <row r="29" spans="1:18" x14ac:dyDescent="0.3">
      <c r="A29" s="1" t="s">
        <v>24</v>
      </c>
      <c r="B29">
        <f>IF(OR(RIGHT(Full_2016_2017_Games_Data[[#This Row],[Column1]],4)="2016",RIGHT(Full_2016_2017_Games_Data[[#This Row],[Column1]],4)="2017"),1,0)</f>
        <v>0</v>
      </c>
      <c r="C29">
        <f>IF(AND(B28=1,B29=0,LEFT(Full_2016_2017_Games_Data[[#This Row],[Column1]],4)&lt;&gt;"OTat"),C27+1,IF(AND(B28=0,B29=0,LEFT(Full_2016_2017_Games_Data[[#This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Row],[Column1]],5)&lt;&gt;"4OTat"),C28+1,IF(OR(LEFT(Full_2016_2017_Games_Data[[#This Row],[Column1]],4)="OTat",LEFT(Full_2016_2017_Games_Data[[#This Row],[Column1]],4)="Full",LEFT(Full_2016_2017_Games_Data[[#This Row],[Column1]],5)="2OTat",LEFT(Full_2016_2017_Games_Data[[#This Row],[Column1]],5)="4OTat"),C28,"N/A")))</f>
        <v>21</v>
      </c>
      <c r="D29" t="str">
        <f>IF(AND(C29&lt;&gt;"N/A",C29&lt;&gt;C28),LEFT(Full_2016_2017_Games_Data[[#This Row],[Column1]],FIND("-",Full_2016_2017_Games_Data[[#This Row],[Column1]])-1),"N/A")</f>
        <v>N/A</v>
      </c>
      <c r="E29" t="str">
        <f>IFERROR(IF(AND(C29&lt;&gt;"N/A",C29&lt;&gt;C28),MID(Full_2016_2017_Games_Data[[#This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9" t="str">
        <f>IFERROR(IF(AND(D29&lt;&gt;"N/A",E29&lt;&gt;"N/A",C29&lt;&gt;C30),RIGHT(Full_2016_2017_Games_Data[[#This Row],[Column1]],LEN(Full_2016_2017_Games_Data[[#This Row],[Column1]])-FIND("at ",Full_2016_2017_Games_Data[[#This Row],[Column1]])-2),IF(AND(C29&lt;&gt;"N/A",C29&lt;&gt;C28),RIGHT(A30,LEN(A30)-FIND("at ",A30)-2),"N/A")),RIGHT(Full_2016_2017_Games_Data[[#This Row],[Column1]],LEN(Full_2016_2017_Games_Data[[#This Row],[Column1]])-FIND("at ",Full_2016_2017_Games_Data[[#This Row],[Column1]])-2))</f>
        <v>N/A</v>
      </c>
      <c r="G29" t="str">
        <f t="shared" si="0"/>
        <v>N/A</v>
      </c>
      <c r="H29" t="str">
        <f t="shared" si="1"/>
        <v>N/A</v>
      </c>
      <c r="I29" t="str">
        <f t="shared" si="2"/>
        <v>N/A</v>
      </c>
      <c r="J29" s="3" t="str">
        <f>IF(B29=1,Full_2016_2017_Games_Data[[#This Row],[Column1]],"N/A")</f>
        <v>N/A</v>
      </c>
      <c r="K29" t="str">
        <f t="shared" si="3"/>
        <v>Oct 28, 2016</v>
      </c>
      <c r="L29" t="str">
        <f t="shared" si="4"/>
        <v>N/A</v>
      </c>
      <c r="M29" t="str">
        <f t="shared" si="5"/>
        <v>N/A</v>
      </c>
      <c r="N29" t="str">
        <f t="shared" si="6"/>
        <v>N/A</v>
      </c>
      <c r="O29" t="str">
        <f t="shared" si="7"/>
        <v>N/A</v>
      </c>
      <c r="P29" s="3" t="str">
        <f t="shared" si="8"/>
        <v>N/A</v>
      </c>
      <c r="Q29" t="str">
        <f t="shared" si="9"/>
        <v>N/A</v>
      </c>
      <c r="R29" t="str">
        <f t="shared" si="10"/>
        <v>N/A</v>
      </c>
    </row>
    <row r="30" spans="1:18" x14ac:dyDescent="0.3">
      <c r="A30" s="1" t="s">
        <v>25</v>
      </c>
      <c r="B30">
        <f>IF(OR(RIGHT(Full_2016_2017_Games_Data[[#This Row],[Column1]],4)="2016",RIGHT(Full_2016_2017_Games_Data[[#This Row],[Column1]],4)="2017"),1,0)</f>
        <v>0</v>
      </c>
      <c r="C30">
        <f>IF(AND(B29=1,B30=0,LEFT(Full_2016_2017_Games_Data[[#This Row],[Column1]],4)&lt;&gt;"OTat"),C28+1,IF(AND(B29=0,B30=0,LEFT(Full_2016_2017_Games_Data[[#This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Row],[Column1]],5)&lt;&gt;"4OTat"),C29+1,IF(OR(LEFT(Full_2016_2017_Games_Data[[#This Row],[Column1]],4)="OTat",LEFT(Full_2016_2017_Games_Data[[#This Row],[Column1]],4)="Full",LEFT(Full_2016_2017_Games_Data[[#This Row],[Column1]],5)="2OTat",LEFT(Full_2016_2017_Games_Data[[#This Row],[Column1]],5)="4OTat"),C29,"N/A")))</f>
        <v>22</v>
      </c>
      <c r="D30" t="str">
        <f>IF(AND(C30&lt;&gt;"N/A",C30&lt;&gt;C29),LEFT(Full_2016_2017_Games_Data[[#This Row],[Column1]],FIND("-",Full_2016_2017_Games_Data[[#This Row],[Column1]])-1),"N/A")</f>
        <v>Charlotte Hornets97</v>
      </c>
      <c r="E30" t="str">
        <f>IFERROR(IF(AND(C30&lt;&gt;"N/A",C30&lt;&gt;C29),MID(Full_2016_2017_Games_Data[[#This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Heat91</v>
      </c>
      <c r="F30" t="str">
        <f>IFERROR(IF(AND(D30&lt;&gt;"N/A",E30&lt;&gt;"N/A",C30&lt;&gt;C31),RIGHT(Full_2016_2017_Games_Data[[#This Row],[Column1]],LEN(Full_2016_2017_Games_Data[[#This Row],[Column1]])-FIND("at ",Full_2016_2017_Games_Data[[#This Row],[Column1]])-2),IF(AND(C30&lt;&gt;"N/A",C30&lt;&gt;C29),RIGHT(A31,LEN(A31)-FIND("at ",A31)-2),"N/A")),RIGHT(Full_2016_2017_Games_Data[[#This Row],[Column1]],LEN(Full_2016_2017_Games_Data[[#This Row],[Column1]])-FIND("at ",Full_2016_2017_Games_Data[[#This Row],[Column1]])-2))</f>
        <v>Miami</v>
      </c>
      <c r="G30" t="str">
        <f t="shared" si="0"/>
        <v>Miami</v>
      </c>
      <c r="H30">
        <f t="shared" si="1"/>
        <v>97</v>
      </c>
      <c r="I30">
        <f t="shared" si="2"/>
        <v>91</v>
      </c>
      <c r="J30" s="3" t="str">
        <f>IF(B30=1,Full_2016_2017_Games_Data[[#This Row],[Column1]],"N/A")</f>
        <v>N/A</v>
      </c>
      <c r="K30" t="str">
        <f t="shared" si="3"/>
        <v>Oct 28, 2016</v>
      </c>
      <c r="L30" t="str">
        <f t="shared" si="4"/>
        <v>Oct 28, 2016</v>
      </c>
      <c r="M30">
        <f t="shared" si="5"/>
        <v>10</v>
      </c>
      <c r="N30">
        <f t="shared" si="6"/>
        <v>28</v>
      </c>
      <c r="O30">
        <f t="shared" si="7"/>
        <v>2016</v>
      </c>
      <c r="P30" s="3">
        <f t="shared" si="8"/>
        <v>42671</v>
      </c>
      <c r="Q30" t="str">
        <f t="shared" si="9"/>
        <v>Charlotte Hornets</v>
      </c>
      <c r="R30" t="str">
        <f t="shared" si="10"/>
        <v>Miami Heat</v>
      </c>
    </row>
    <row r="31" spans="1:18" x14ac:dyDescent="0.3">
      <c r="A31" s="1" t="s">
        <v>26</v>
      </c>
      <c r="B31">
        <f>IF(OR(RIGHT(Full_2016_2017_Games_Data[[#This Row],[Column1]],4)="2016",RIGHT(Full_2016_2017_Games_Data[[#This Row],[Column1]],4)="2017"),1,0)</f>
        <v>0</v>
      </c>
      <c r="C31">
        <f>IF(AND(B30=1,B31=0,LEFT(Full_2016_2017_Games_Data[[#This Row],[Column1]],4)&lt;&gt;"OTat"),C29+1,IF(AND(B30=0,B31=0,LEFT(Full_2016_2017_Games_Data[[#This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Row],[Column1]],5)&lt;&gt;"4OTat"),C30+1,IF(OR(LEFT(Full_2016_2017_Games_Data[[#This Row],[Column1]],4)="OTat",LEFT(Full_2016_2017_Games_Data[[#This Row],[Column1]],4)="Full",LEFT(Full_2016_2017_Games_Data[[#This Row],[Column1]],5)="2OTat",LEFT(Full_2016_2017_Games_Data[[#This Row],[Column1]],5)="4OTat"),C30,"N/A")))</f>
        <v>23</v>
      </c>
      <c r="D31" t="str">
        <f>IF(AND(C31&lt;&gt;"N/A",C31&lt;&gt;C30),LEFT(Full_2016_2017_Games_Data[[#This Row],[Column1]],FIND("-",Full_2016_2017_Games_Data[[#This Row],[Column1]])-1),"N/A")</f>
        <v>Houston Rockets106</v>
      </c>
      <c r="E31" t="str">
        <f>IFERROR(IF(AND(C31&lt;&gt;"N/A",C31&lt;&gt;C30),MID(Full_2016_2017_Games_Data[[#This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Mavericks98</v>
      </c>
      <c r="F31" t="str">
        <f>IFERROR(IF(AND(D31&lt;&gt;"N/A",E31&lt;&gt;"N/A",C31&lt;&gt;C32),RIGHT(Full_2016_2017_Games_Data[[#This Row],[Column1]],LEN(Full_2016_2017_Games_Data[[#This Row],[Column1]])-FIND("at ",Full_2016_2017_Games_Data[[#This Row],[Column1]])-2),IF(AND(C31&lt;&gt;"N/A",C31&lt;&gt;C30),RIGHT(A32,LEN(A32)-FIND("at ",A32)-2),"N/A")),RIGHT(Full_2016_2017_Games_Data[[#This Row],[Column1]],LEN(Full_2016_2017_Games_Data[[#This Row],[Column1]])-FIND("at ",Full_2016_2017_Games_Data[[#This Row],[Column1]])-2))</f>
        <v>Dallas</v>
      </c>
      <c r="G31" t="str">
        <f t="shared" si="0"/>
        <v>Dallas</v>
      </c>
      <c r="H31">
        <f t="shared" si="1"/>
        <v>106</v>
      </c>
      <c r="I31">
        <f t="shared" si="2"/>
        <v>98</v>
      </c>
      <c r="J31" s="3" t="str">
        <f>IF(B31=1,Full_2016_2017_Games_Data[[#This Row],[Column1]],"N/A")</f>
        <v>N/A</v>
      </c>
      <c r="K31" t="str">
        <f t="shared" si="3"/>
        <v>Oct 28, 2016</v>
      </c>
      <c r="L31" t="str">
        <f t="shared" si="4"/>
        <v>Oct 28, 2016</v>
      </c>
      <c r="M31">
        <f t="shared" si="5"/>
        <v>10</v>
      </c>
      <c r="N31">
        <f t="shared" si="6"/>
        <v>28</v>
      </c>
      <c r="O31">
        <f t="shared" si="7"/>
        <v>2016</v>
      </c>
      <c r="P31" s="3">
        <f t="shared" si="8"/>
        <v>42671</v>
      </c>
      <c r="Q31" t="str">
        <f t="shared" si="9"/>
        <v>Houston Rockets</v>
      </c>
      <c r="R31" t="str">
        <f t="shared" si="10"/>
        <v>Dallas Mavericks</v>
      </c>
    </row>
    <row r="32" spans="1:18" x14ac:dyDescent="0.3">
      <c r="A32" s="1" t="s">
        <v>27</v>
      </c>
      <c r="B32">
        <f>IF(OR(RIGHT(Full_2016_2017_Games_Data[[#This Row],[Column1]],4)="2016",RIGHT(Full_2016_2017_Games_Data[[#This Row],[Column1]],4)="2017"),1,0)</f>
        <v>0</v>
      </c>
      <c r="C32">
        <f>IF(AND(B31=1,B32=0,LEFT(Full_2016_2017_Games_Data[[#This Row],[Column1]],4)&lt;&gt;"OTat"),C30+1,IF(AND(B31=0,B32=0,LEFT(Full_2016_2017_Games_Data[[#This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Row],[Column1]],5)&lt;&gt;"4OTat"),C31+1,IF(OR(LEFT(Full_2016_2017_Games_Data[[#This Row],[Column1]],4)="OTat",LEFT(Full_2016_2017_Games_Data[[#This Row],[Column1]],4)="Full",LEFT(Full_2016_2017_Games_Data[[#This Row],[Column1]],5)="2OTat",LEFT(Full_2016_2017_Games_Data[[#This Row],[Column1]],5)="4OTat"),C31,"N/A")))</f>
        <v>24</v>
      </c>
      <c r="D32" t="str">
        <f>IF(AND(C32&lt;&gt;"N/A",C32&lt;&gt;C31),LEFT(Full_2016_2017_Games_Data[[#This Row],[Column1]],FIND("-",Full_2016_2017_Games_Data[[#This Row],[Column1]])-1),"N/A")</f>
        <v>Utah Jazz96</v>
      </c>
      <c r="E32" t="str">
        <f>IFERROR(IF(AND(C32&lt;&gt;"N/A",C32&lt;&gt;C31),MID(Full_2016_2017_Games_Data[[#This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Lakers89</v>
      </c>
      <c r="F32" t="str">
        <f>IFERROR(IF(AND(D32&lt;&gt;"N/A",E32&lt;&gt;"N/A",C32&lt;&gt;C33),RIGHT(Full_2016_2017_Games_Data[[#This Row],[Column1]],LEN(Full_2016_2017_Games_Data[[#This Row],[Column1]])-FIND("at ",Full_2016_2017_Games_Data[[#This Row],[Column1]])-2),IF(AND(C32&lt;&gt;"N/A",C32&lt;&gt;C31),RIGHT(A33,LEN(A33)-FIND("at ",A33)-2),"N/A")),RIGHT(Full_2016_2017_Games_Data[[#This Row],[Column1]],LEN(Full_2016_2017_Games_Data[[#This Row],[Column1]])-FIND("at ",Full_2016_2017_Games_Data[[#This Row],[Column1]])-2))</f>
        <v>Utah</v>
      </c>
      <c r="G32" t="str">
        <f t="shared" si="0"/>
        <v>Utah</v>
      </c>
      <c r="H32">
        <f t="shared" si="1"/>
        <v>96</v>
      </c>
      <c r="I32">
        <f t="shared" si="2"/>
        <v>89</v>
      </c>
      <c r="J32" s="3" t="str">
        <f>IF(B32=1,Full_2016_2017_Games_Data[[#This Row],[Column1]],"N/A")</f>
        <v>N/A</v>
      </c>
      <c r="K32" t="str">
        <f t="shared" si="3"/>
        <v>Oct 28, 2016</v>
      </c>
      <c r="L32" t="str">
        <f t="shared" si="4"/>
        <v>Oct 28, 2016</v>
      </c>
      <c r="M32">
        <f t="shared" si="5"/>
        <v>10</v>
      </c>
      <c r="N32">
        <f t="shared" si="6"/>
        <v>28</v>
      </c>
      <c r="O32">
        <f t="shared" si="7"/>
        <v>2016</v>
      </c>
      <c r="P32" s="3">
        <f t="shared" si="8"/>
        <v>42671</v>
      </c>
      <c r="Q32" t="str">
        <f t="shared" si="9"/>
        <v>Utah Jazz</v>
      </c>
      <c r="R32" t="str">
        <f t="shared" si="10"/>
        <v>Los Angeles Lakers</v>
      </c>
    </row>
    <row r="33" spans="1:18" x14ac:dyDescent="0.3">
      <c r="A33" s="1" t="s">
        <v>28</v>
      </c>
      <c r="B33">
        <f>IF(OR(RIGHT(Full_2016_2017_Games_Data[[#This Row],[Column1]],4)="2016",RIGHT(Full_2016_2017_Games_Data[[#This Row],[Column1]],4)="2017"),1,0)</f>
        <v>0</v>
      </c>
      <c r="C33">
        <f>IF(AND(B32=1,B33=0,LEFT(Full_2016_2017_Games_Data[[#This Row],[Column1]],4)&lt;&gt;"OTat"),C31+1,IF(AND(B32=0,B33=0,LEFT(Full_2016_2017_Games_Data[[#This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Row],[Column1]],5)&lt;&gt;"4OTat"),C32+1,IF(OR(LEFT(Full_2016_2017_Games_Data[[#This Row],[Column1]],4)="OTat",LEFT(Full_2016_2017_Games_Data[[#This Row],[Column1]],4)="Full",LEFT(Full_2016_2017_Games_Data[[#This Row],[Column1]],5)="2OTat",LEFT(Full_2016_2017_Games_Data[[#This Row],[Column1]],5)="4OTat"),C32,"N/A")))</f>
        <v>25</v>
      </c>
      <c r="D33" t="str">
        <f>IF(AND(C33&lt;&gt;"N/A",C33&lt;&gt;C32),LEFT(Full_2016_2017_Games_Data[[#This Row],[Column1]],FIND("-",Full_2016_2017_Games_Data[[#This Row],[Column1]])-1),"N/A")</f>
        <v>Golden State Warriors122</v>
      </c>
      <c r="E33" t="str">
        <f>IFERROR(IF(AND(C33&lt;&gt;"N/A",C33&lt;&gt;C32),MID(Full_2016_2017_Games_Data[[#This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Pelicans114</v>
      </c>
      <c r="F33" t="str">
        <f>IFERROR(IF(AND(D33&lt;&gt;"N/A",E33&lt;&gt;"N/A",C33&lt;&gt;C34),RIGHT(Full_2016_2017_Games_Data[[#This Row],[Column1]],LEN(Full_2016_2017_Games_Data[[#This Row],[Column1]])-FIND("at ",Full_2016_2017_Games_Data[[#This Row],[Column1]])-2),IF(AND(C33&lt;&gt;"N/A",C33&lt;&gt;C32),RIGHT(A34,LEN(A34)-FIND("at ",A34)-2),"N/A")),RIGHT(Full_2016_2017_Games_Data[[#This Row],[Column1]],LEN(Full_2016_2017_Games_Data[[#This Row],[Column1]])-FIND("at ",Full_2016_2017_Games_Data[[#This Row],[Column1]])-2))</f>
        <v>New Orleans</v>
      </c>
      <c r="G33" t="str">
        <f t="shared" si="0"/>
        <v>New Orleans</v>
      </c>
      <c r="H33">
        <f t="shared" si="1"/>
        <v>122</v>
      </c>
      <c r="I33">
        <f t="shared" si="2"/>
        <v>114</v>
      </c>
      <c r="J33" s="3" t="str">
        <f>IF(B33=1,Full_2016_2017_Games_Data[[#This Row],[Column1]],"N/A")</f>
        <v>N/A</v>
      </c>
      <c r="K33" t="str">
        <f t="shared" si="3"/>
        <v>Oct 28, 2016</v>
      </c>
      <c r="L33" t="str">
        <f t="shared" si="4"/>
        <v>Oct 28, 2016</v>
      </c>
      <c r="M33">
        <f t="shared" si="5"/>
        <v>10</v>
      </c>
      <c r="N33">
        <f t="shared" si="6"/>
        <v>28</v>
      </c>
      <c r="O33">
        <f t="shared" si="7"/>
        <v>2016</v>
      </c>
      <c r="P33" s="3">
        <f t="shared" si="8"/>
        <v>42671</v>
      </c>
      <c r="Q33" t="str">
        <f t="shared" si="9"/>
        <v>Golden State Warriors</v>
      </c>
      <c r="R33" t="str">
        <f t="shared" si="10"/>
        <v>New Orleans Pelicans</v>
      </c>
    </row>
    <row r="34" spans="1:18" x14ac:dyDescent="0.3">
      <c r="A34" s="1" t="s">
        <v>1349</v>
      </c>
      <c r="B34">
        <f>IF(OR(RIGHT(Full_2016_2017_Games_Data[[#This Row],[Column1]],4)="2016",RIGHT(Full_2016_2017_Games_Data[[#This Row],[Column1]],4)="2017"),1,0)</f>
        <v>1</v>
      </c>
      <c r="C34" t="str">
        <f>IF(AND(B33=1,B34=0,LEFT(Full_2016_2017_Games_Data[[#This Row],[Column1]],4)&lt;&gt;"OTat"),C32+1,IF(AND(B33=0,B34=0,LEFT(Full_2016_2017_Games_Data[[#This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Row],[Column1]],5)&lt;&gt;"4OTat"),C33+1,IF(OR(LEFT(Full_2016_2017_Games_Data[[#This Row],[Column1]],4)="OTat",LEFT(Full_2016_2017_Games_Data[[#This Row],[Column1]],4)="Full",LEFT(Full_2016_2017_Games_Data[[#This Row],[Column1]],5)="2OTat",LEFT(Full_2016_2017_Games_Data[[#This Row],[Column1]],5)="4OTat"),C33,"N/A")))</f>
        <v>N/A</v>
      </c>
      <c r="D34" t="str">
        <f>IF(AND(C34&lt;&gt;"N/A",C34&lt;&gt;C33),LEFT(Full_2016_2017_Games_Data[[#This Row],[Column1]],FIND("-",Full_2016_2017_Games_Data[[#This Row],[Column1]])-1),"N/A")</f>
        <v>N/A</v>
      </c>
      <c r="E34" t="str">
        <f>IFERROR(IF(AND(C34&lt;&gt;"N/A",C34&lt;&gt;C33),MID(Full_2016_2017_Games_Data[[#This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4" t="str">
        <f>IFERROR(IF(AND(D34&lt;&gt;"N/A",E34&lt;&gt;"N/A",C34&lt;&gt;C35),RIGHT(Full_2016_2017_Games_Data[[#This Row],[Column1]],LEN(Full_2016_2017_Games_Data[[#This Row],[Column1]])-FIND("at ",Full_2016_2017_Games_Data[[#This Row],[Column1]])-2),IF(AND(C34&lt;&gt;"N/A",C34&lt;&gt;C33),RIGHT(A35,LEN(A35)-FIND("at ",A35)-2),"N/A")),RIGHT(Full_2016_2017_Games_Data[[#This Row],[Column1]],LEN(Full_2016_2017_Games_Data[[#This Row],[Column1]])-FIND("at ",Full_2016_2017_Games_Data[[#This Row],[Column1]])-2))</f>
        <v>N/A</v>
      </c>
      <c r="G34" t="str">
        <f t="shared" si="0"/>
        <v>N/A</v>
      </c>
      <c r="H34" t="str">
        <f t="shared" si="1"/>
        <v>N/A</v>
      </c>
      <c r="I34" t="str">
        <f t="shared" si="2"/>
        <v>N/A</v>
      </c>
      <c r="J34" s="3" t="str">
        <f>IF(B34=1,Full_2016_2017_Games_Data[[#This Row],[Column1]],"N/A")</f>
        <v>Oct 29, 2016</v>
      </c>
      <c r="K34" t="str">
        <f t="shared" si="3"/>
        <v>Oct 29, 2016</v>
      </c>
      <c r="L34" t="str">
        <f t="shared" si="4"/>
        <v>N/A</v>
      </c>
      <c r="M34" t="str">
        <f t="shared" si="5"/>
        <v>N/A</v>
      </c>
      <c r="N34" t="str">
        <f t="shared" si="6"/>
        <v>N/A</v>
      </c>
      <c r="O34" t="str">
        <f t="shared" si="7"/>
        <v>N/A</v>
      </c>
      <c r="P34" s="3" t="str">
        <f t="shared" si="8"/>
        <v>N/A</v>
      </c>
      <c r="Q34" t="str">
        <f t="shared" si="9"/>
        <v>N/A</v>
      </c>
      <c r="R34" t="str">
        <f t="shared" si="10"/>
        <v>N/A</v>
      </c>
    </row>
    <row r="35" spans="1:18" x14ac:dyDescent="0.3">
      <c r="A35" s="1" t="s">
        <v>29</v>
      </c>
      <c r="B35">
        <f>IF(OR(RIGHT(Full_2016_2017_Games_Data[[#This Row],[Column1]],4)="2016",RIGHT(Full_2016_2017_Games_Data[[#This Row],[Column1]],4)="2017"),1,0)</f>
        <v>0</v>
      </c>
      <c r="C35">
        <f>IF(AND(B34=1,B35=0,LEFT(Full_2016_2017_Games_Data[[#This Row],[Column1]],4)&lt;&gt;"OTat"),C33+1,IF(AND(B34=0,B35=0,LEFT(Full_2016_2017_Games_Data[[#This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Row],[Column1]],5)&lt;&gt;"4OTat"),C34+1,IF(OR(LEFT(Full_2016_2017_Games_Data[[#This Row],[Column1]],4)="OTat",LEFT(Full_2016_2017_Games_Data[[#This Row],[Column1]],4)="Full",LEFT(Full_2016_2017_Games_Data[[#This Row],[Column1]],5)="2OTat",LEFT(Full_2016_2017_Games_Data[[#This Row],[Column1]],5)="4OTat"),C34,"N/A")))</f>
        <v>26</v>
      </c>
      <c r="D35" t="str">
        <f>IF(AND(C35&lt;&gt;"N/A",C35&lt;&gt;C34),LEFT(Full_2016_2017_Games_Data[[#This Row],[Column1]],FIND("-",Full_2016_2017_Games_Data[[#This Row],[Column1]])-1),"N/A")</f>
        <v>Atlanta Hawks104</v>
      </c>
      <c r="E35" t="str">
        <f>IFERROR(IF(AND(C35&lt;&gt;"N/A",C35&lt;&gt;C34),MID(Full_2016_2017_Games_Data[[#This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76ers72</v>
      </c>
      <c r="F35" t="str">
        <f>IFERROR(IF(AND(D35&lt;&gt;"N/A",E35&lt;&gt;"N/A",C35&lt;&gt;C36),RIGHT(Full_2016_2017_Games_Data[[#This Row],[Column1]],LEN(Full_2016_2017_Games_Data[[#This Row],[Column1]])-FIND("at ",Full_2016_2017_Games_Data[[#This Row],[Column1]])-2),IF(AND(C35&lt;&gt;"N/A",C35&lt;&gt;C34),RIGHT(A36,LEN(A36)-FIND("at ",A36)-2),"N/A")),RIGHT(Full_2016_2017_Games_Data[[#This Row],[Column1]],LEN(Full_2016_2017_Games_Data[[#This Row],[Column1]])-FIND("at ",Full_2016_2017_Games_Data[[#This Row],[Column1]])-2))</f>
        <v>Philadelphia</v>
      </c>
      <c r="G35" t="str">
        <f t="shared" si="0"/>
        <v>Philadelphia</v>
      </c>
      <c r="H35">
        <f t="shared" si="1"/>
        <v>104</v>
      </c>
      <c r="I35">
        <f t="shared" si="2"/>
        <v>72</v>
      </c>
      <c r="J35" s="3" t="str">
        <f>IF(B35=1,Full_2016_2017_Games_Data[[#This Row],[Column1]],"N/A")</f>
        <v>N/A</v>
      </c>
      <c r="K35" t="str">
        <f t="shared" si="3"/>
        <v>Oct 29, 2016</v>
      </c>
      <c r="L35" t="str">
        <f t="shared" si="4"/>
        <v>Oct 29, 2016</v>
      </c>
      <c r="M35">
        <f t="shared" si="5"/>
        <v>10</v>
      </c>
      <c r="N35">
        <f t="shared" si="6"/>
        <v>29</v>
      </c>
      <c r="O35">
        <f t="shared" si="7"/>
        <v>2016</v>
      </c>
      <c r="P35" s="3">
        <f t="shared" si="8"/>
        <v>42672</v>
      </c>
      <c r="Q35" t="str">
        <f t="shared" si="9"/>
        <v>Atlanta Hawks</v>
      </c>
      <c r="R35" t="str">
        <f t="shared" si="10"/>
        <v>Philadelphia 76ers</v>
      </c>
    </row>
    <row r="36" spans="1:18" x14ac:dyDescent="0.3">
      <c r="A36" s="1" t="s">
        <v>30</v>
      </c>
      <c r="B36">
        <f>IF(OR(RIGHT(Full_2016_2017_Games_Data[[#This Row],[Column1]],4)="2016",RIGHT(Full_2016_2017_Games_Data[[#This Row],[Column1]],4)="2017"),1,0)</f>
        <v>0</v>
      </c>
      <c r="C36">
        <f>IF(AND(B35=1,B36=0,LEFT(Full_2016_2017_Games_Data[[#This Row],[Column1]],4)&lt;&gt;"OTat"),C34+1,IF(AND(B35=0,B36=0,LEFT(Full_2016_2017_Games_Data[[#This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Row],[Column1]],5)&lt;&gt;"4OTat"),C35+1,IF(OR(LEFT(Full_2016_2017_Games_Data[[#This Row],[Column1]],4)="OTat",LEFT(Full_2016_2017_Games_Data[[#This Row],[Column1]],4)="Full",LEFT(Full_2016_2017_Games_Data[[#This Row],[Column1]],5)="2OTat",LEFT(Full_2016_2017_Games_Data[[#This Row],[Column1]],5)="4OTat"),C35,"N/A")))</f>
        <v>27</v>
      </c>
      <c r="D36" t="str">
        <f>IF(AND(C36&lt;&gt;"N/A",C36&lt;&gt;C35),LEFT(Full_2016_2017_Games_Data[[#This Row],[Column1]],FIND("-",Full_2016_2017_Games_Data[[#This Row],[Column1]])-1),"N/A")</f>
        <v>Boston Celtics104</v>
      </c>
      <c r="E36" t="str">
        <f>IFERROR(IF(AND(C36&lt;&gt;"N/A",C36&lt;&gt;C35),MID(Full_2016_2017_Games_Data[[#This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Hornets98</v>
      </c>
      <c r="F36" t="str">
        <f>IFERROR(IF(AND(D36&lt;&gt;"N/A",E36&lt;&gt;"N/A",C36&lt;&gt;C37),RIGHT(Full_2016_2017_Games_Data[[#This Row],[Column1]],LEN(Full_2016_2017_Games_Data[[#This Row],[Column1]])-FIND("at ",Full_2016_2017_Games_Data[[#This Row],[Column1]])-2),IF(AND(C36&lt;&gt;"N/A",C36&lt;&gt;C35),RIGHT(A37,LEN(A37)-FIND("at ",A37)-2),"N/A")),RIGHT(Full_2016_2017_Games_Data[[#This Row],[Column1]],LEN(Full_2016_2017_Games_Data[[#This Row],[Column1]])-FIND("at ",Full_2016_2017_Games_Data[[#This Row],[Column1]])-2))</f>
        <v>Charlotte</v>
      </c>
      <c r="G36" t="str">
        <f t="shared" si="0"/>
        <v>Charlotte</v>
      </c>
      <c r="H36">
        <f t="shared" si="1"/>
        <v>104</v>
      </c>
      <c r="I36">
        <f t="shared" si="2"/>
        <v>98</v>
      </c>
      <c r="J36" s="3" t="str">
        <f>IF(B36=1,Full_2016_2017_Games_Data[[#This Row],[Column1]],"N/A")</f>
        <v>N/A</v>
      </c>
      <c r="K36" t="str">
        <f t="shared" si="3"/>
        <v>Oct 29, 2016</v>
      </c>
      <c r="L36" t="str">
        <f t="shared" si="4"/>
        <v>Oct 29, 2016</v>
      </c>
      <c r="M36">
        <f t="shared" si="5"/>
        <v>10</v>
      </c>
      <c r="N36">
        <f t="shared" si="6"/>
        <v>29</v>
      </c>
      <c r="O36">
        <f t="shared" si="7"/>
        <v>2016</v>
      </c>
      <c r="P36" s="3">
        <f t="shared" si="8"/>
        <v>42672</v>
      </c>
      <c r="Q36" t="str">
        <f t="shared" si="9"/>
        <v>Boston Celtics</v>
      </c>
      <c r="R36" t="str">
        <f t="shared" si="10"/>
        <v>Charlotte Hornets</v>
      </c>
    </row>
    <row r="37" spans="1:18" x14ac:dyDescent="0.3">
      <c r="A37" s="1" t="s">
        <v>31</v>
      </c>
      <c r="B37">
        <f>IF(OR(RIGHT(Full_2016_2017_Games_Data[[#This Row],[Column1]],4)="2016",RIGHT(Full_2016_2017_Games_Data[[#This Row],[Column1]],4)="2017"),1,0)</f>
        <v>0</v>
      </c>
      <c r="C37">
        <f>IF(AND(B36=1,B37=0,LEFT(Full_2016_2017_Games_Data[[#This Row],[Column1]],4)&lt;&gt;"OTat"),C35+1,IF(AND(B36=0,B37=0,LEFT(Full_2016_2017_Games_Data[[#This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Row],[Column1]],5)&lt;&gt;"4OTat"),C36+1,IF(OR(LEFT(Full_2016_2017_Games_Data[[#This Row],[Column1]],4)="OTat",LEFT(Full_2016_2017_Games_Data[[#This Row],[Column1]],4)="Full",LEFT(Full_2016_2017_Games_Data[[#This Row],[Column1]],5)="2OTat",LEFT(Full_2016_2017_Games_Data[[#This Row],[Column1]],5)="4OTat"),C36,"N/A")))</f>
        <v>28</v>
      </c>
      <c r="D37" t="str">
        <f>IF(AND(C37&lt;&gt;"N/A",C37&lt;&gt;C36),LEFT(Full_2016_2017_Games_Data[[#This Row],[Column1]],FIND("-",Full_2016_2017_Games_Data[[#This Row],[Column1]])-1),"N/A")</f>
        <v>New York Knicks111</v>
      </c>
      <c r="E37" t="str">
        <f>IFERROR(IF(AND(C37&lt;&gt;"N/A",C37&lt;&gt;C36),MID(Full_2016_2017_Games_Data[[#This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Grizzlies104</v>
      </c>
      <c r="F37" t="str">
        <f>IFERROR(IF(AND(D37&lt;&gt;"N/A",E37&lt;&gt;"N/A",C37&lt;&gt;C38),RIGHT(Full_2016_2017_Games_Data[[#This Row],[Column1]],LEN(Full_2016_2017_Games_Data[[#This Row],[Column1]])-FIND("at ",Full_2016_2017_Games_Data[[#This Row],[Column1]])-2),IF(AND(C37&lt;&gt;"N/A",C37&lt;&gt;C36),RIGHT(A38,LEN(A38)-FIND("at ",A38)-2),"N/A")),RIGHT(Full_2016_2017_Games_Data[[#This Row],[Column1]],LEN(Full_2016_2017_Games_Data[[#This Row],[Column1]])-FIND("at ",Full_2016_2017_Games_Data[[#This Row],[Column1]])-2))</f>
        <v>New York</v>
      </c>
      <c r="G37" t="str">
        <f t="shared" si="0"/>
        <v>New York</v>
      </c>
      <c r="H37">
        <f t="shared" si="1"/>
        <v>111</v>
      </c>
      <c r="I37">
        <f t="shared" si="2"/>
        <v>104</v>
      </c>
      <c r="J37" s="3" t="str">
        <f>IF(B37=1,Full_2016_2017_Games_Data[[#This Row],[Column1]],"N/A")</f>
        <v>N/A</v>
      </c>
      <c r="K37" t="str">
        <f t="shared" si="3"/>
        <v>Oct 29, 2016</v>
      </c>
      <c r="L37" t="str">
        <f t="shared" si="4"/>
        <v>Oct 29, 2016</v>
      </c>
      <c r="M37">
        <f t="shared" si="5"/>
        <v>10</v>
      </c>
      <c r="N37">
        <f t="shared" si="6"/>
        <v>29</v>
      </c>
      <c r="O37">
        <f t="shared" si="7"/>
        <v>2016</v>
      </c>
      <c r="P37" s="3">
        <f t="shared" si="8"/>
        <v>42672</v>
      </c>
      <c r="Q37" t="str">
        <f t="shared" si="9"/>
        <v>New York Knicks</v>
      </c>
      <c r="R37" t="str">
        <f t="shared" si="10"/>
        <v>Memphis Grizzlies</v>
      </c>
    </row>
    <row r="38" spans="1:18" x14ac:dyDescent="0.3">
      <c r="A38" s="1" t="s">
        <v>32</v>
      </c>
      <c r="B38">
        <f>IF(OR(RIGHT(Full_2016_2017_Games_Data[[#This Row],[Column1]],4)="2016",RIGHT(Full_2016_2017_Games_Data[[#This Row],[Column1]],4)="2017"),1,0)</f>
        <v>0</v>
      </c>
      <c r="C38">
        <f>IF(AND(B37=1,B38=0,LEFT(Full_2016_2017_Games_Data[[#This Row],[Column1]],4)&lt;&gt;"OTat"),C36+1,IF(AND(B37=0,B38=0,LEFT(Full_2016_2017_Games_Data[[#This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Row],[Column1]],5)&lt;&gt;"4OTat"),C37+1,IF(OR(LEFT(Full_2016_2017_Games_Data[[#This Row],[Column1]],4)="OTat",LEFT(Full_2016_2017_Games_Data[[#This Row],[Column1]],4)="Full",LEFT(Full_2016_2017_Games_Data[[#This Row],[Column1]],5)="2OTat",LEFT(Full_2016_2017_Games_Data[[#This Row],[Column1]],5)="4OTat"),C37,"N/A")))</f>
        <v>29</v>
      </c>
      <c r="D38" t="str">
        <f>IF(AND(C38&lt;&gt;"N/A",C38&lt;&gt;C37),LEFT(Full_2016_2017_Games_Data[[#This Row],[Column1]],FIND("-",Full_2016_2017_Games_Data[[#This Row],[Column1]])-1),"N/A")</f>
        <v>Cleveland Cavaliers105</v>
      </c>
      <c r="E38" t="str">
        <f>IFERROR(IF(AND(C38&lt;&gt;"N/A",C38&lt;&gt;C37),MID(Full_2016_2017_Games_Data[[#This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Magic99</v>
      </c>
      <c r="F38" t="str">
        <f>IFERROR(IF(AND(D38&lt;&gt;"N/A",E38&lt;&gt;"N/A",C38&lt;&gt;C39),RIGHT(Full_2016_2017_Games_Data[[#This Row],[Column1]],LEN(Full_2016_2017_Games_Data[[#This Row],[Column1]])-FIND("at ",Full_2016_2017_Games_Data[[#This Row],[Column1]])-2),IF(AND(C38&lt;&gt;"N/A",C38&lt;&gt;C37),RIGHT(A39,LEN(A39)-FIND("at ",A39)-2),"N/A")),RIGHT(Full_2016_2017_Games_Data[[#This Row],[Column1]],LEN(Full_2016_2017_Games_Data[[#This Row],[Column1]])-FIND("at ",Full_2016_2017_Games_Data[[#This Row],[Column1]])-2))</f>
        <v>Cleveland</v>
      </c>
      <c r="G38" t="str">
        <f t="shared" si="0"/>
        <v>Cleveland</v>
      </c>
      <c r="H38">
        <f t="shared" si="1"/>
        <v>105</v>
      </c>
      <c r="I38">
        <f t="shared" si="2"/>
        <v>99</v>
      </c>
      <c r="J38" s="3" t="str">
        <f>IF(B38=1,Full_2016_2017_Games_Data[[#This Row],[Column1]],"N/A")</f>
        <v>N/A</v>
      </c>
      <c r="K38" t="str">
        <f t="shared" si="3"/>
        <v>Oct 29, 2016</v>
      </c>
      <c r="L38" t="str">
        <f t="shared" si="4"/>
        <v>Oct 29, 2016</v>
      </c>
      <c r="M38">
        <f t="shared" si="5"/>
        <v>10</v>
      </c>
      <c r="N38">
        <f t="shared" si="6"/>
        <v>29</v>
      </c>
      <c r="O38">
        <f t="shared" si="7"/>
        <v>2016</v>
      </c>
      <c r="P38" s="3">
        <f t="shared" si="8"/>
        <v>42672</v>
      </c>
      <c r="Q38" t="str">
        <f t="shared" si="9"/>
        <v>Cleveland Cavaliers</v>
      </c>
      <c r="R38" t="str">
        <f t="shared" si="10"/>
        <v>Orlando Magic</v>
      </c>
    </row>
    <row r="39" spans="1:18" x14ac:dyDescent="0.3">
      <c r="A39" s="1" t="s">
        <v>33</v>
      </c>
      <c r="B39">
        <f>IF(OR(RIGHT(Full_2016_2017_Games_Data[[#This Row],[Column1]],4)="2016",RIGHT(Full_2016_2017_Games_Data[[#This Row],[Column1]],4)="2017"),1,0)</f>
        <v>0</v>
      </c>
      <c r="C39">
        <f>IF(AND(B38=1,B39=0,LEFT(Full_2016_2017_Games_Data[[#This Row],[Column1]],4)&lt;&gt;"OTat"),C37+1,IF(AND(B38=0,B39=0,LEFT(Full_2016_2017_Games_Data[[#This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Row],[Column1]],5)&lt;&gt;"4OTat"),C38+1,IF(OR(LEFT(Full_2016_2017_Games_Data[[#This Row],[Column1]],4)="OTat",LEFT(Full_2016_2017_Games_Data[[#This Row],[Column1]],4)="Full",LEFT(Full_2016_2017_Games_Data[[#This Row],[Column1]],5)="2OTat",LEFT(Full_2016_2017_Games_Data[[#This Row],[Column1]],5)="4OTat"),C38,"N/A")))</f>
        <v>30</v>
      </c>
      <c r="D39" t="str">
        <f>IF(AND(C39&lt;&gt;"N/A",C39&lt;&gt;C38),LEFT(Full_2016_2017_Games_Data[[#This Row],[Column1]],FIND("-",Full_2016_2017_Games_Data[[#This Row],[Column1]])-1),"N/A")</f>
        <v>Chicago Bulls118</v>
      </c>
      <c r="E39" t="str">
        <f>IFERROR(IF(AND(C39&lt;&gt;"N/A",C39&lt;&gt;C38),MID(Full_2016_2017_Games_Data[[#This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Pacers101</v>
      </c>
      <c r="F39" t="str">
        <f>IFERROR(IF(AND(D39&lt;&gt;"N/A",E39&lt;&gt;"N/A",C39&lt;&gt;C40),RIGHT(Full_2016_2017_Games_Data[[#This Row],[Column1]],LEN(Full_2016_2017_Games_Data[[#This Row],[Column1]])-FIND("at ",Full_2016_2017_Games_Data[[#This Row],[Column1]])-2),IF(AND(C39&lt;&gt;"N/A",C39&lt;&gt;C38),RIGHT(A40,LEN(A40)-FIND("at ",A40)-2),"N/A")),RIGHT(Full_2016_2017_Games_Data[[#This Row],[Column1]],LEN(Full_2016_2017_Games_Data[[#This Row],[Column1]])-FIND("at ",Full_2016_2017_Games_Data[[#This Row],[Column1]])-2))</f>
        <v>Chicago</v>
      </c>
      <c r="G39" t="str">
        <f t="shared" si="0"/>
        <v>Chicago</v>
      </c>
      <c r="H39">
        <f t="shared" si="1"/>
        <v>118</v>
      </c>
      <c r="I39">
        <f t="shared" si="2"/>
        <v>101</v>
      </c>
      <c r="J39" s="3" t="str">
        <f>IF(B39=1,Full_2016_2017_Games_Data[[#This Row],[Column1]],"N/A")</f>
        <v>N/A</v>
      </c>
      <c r="K39" t="str">
        <f t="shared" si="3"/>
        <v>Oct 29, 2016</v>
      </c>
      <c r="L39" t="str">
        <f t="shared" si="4"/>
        <v>Oct 29, 2016</v>
      </c>
      <c r="M39">
        <f t="shared" si="5"/>
        <v>10</v>
      </c>
      <c r="N39">
        <f t="shared" si="6"/>
        <v>29</v>
      </c>
      <c r="O39">
        <f t="shared" si="7"/>
        <v>2016</v>
      </c>
      <c r="P39" s="3">
        <f t="shared" si="8"/>
        <v>42672</v>
      </c>
      <c r="Q39" t="str">
        <f t="shared" si="9"/>
        <v>Chicago Bulls</v>
      </c>
      <c r="R39" t="str">
        <f t="shared" si="10"/>
        <v>Indiana Pacers</v>
      </c>
    </row>
    <row r="40" spans="1:18" x14ac:dyDescent="0.3">
      <c r="A40" s="1" t="s">
        <v>34</v>
      </c>
      <c r="B40">
        <f>IF(OR(RIGHT(Full_2016_2017_Games_Data[[#This Row],[Column1]],4)="2016",RIGHT(Full_2016_2017_Games_Data[[#This Row],[Column1]],4)="2017"),1,0)</f>
        <v>0</v>
      </c>
      <c r="C40">
        <f>IF(AND(B39=1,B40=0,LEFT(Full_2016_2017_Games_Data[[#This Row],[Column1]],4)&lt;&gt;"OTat"),C38+1,IF(AND(B39=0,B40=0,LEFT(Full_2016_2017_Games_Data[[#This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Row],[Column1]],5)&lt;&gt;"4OTat"),C39+1,IF(OR(LEFT(Full_2016_2017_Games_Data[[#This Row],[Column1]],4)="OTat",LEFT(Full_2016_2017_Games_Data[[#This Row],[Column1]],4)="Full",LEFT(Full_2016_2017_Games_Data[[#This Row],[Column1]],5)="2OTat",LEFT(Full_2016_2017_Games_Data[[#This Row],[Column1]],5)="4OTat"),C39,"N/A")))</f>
        <v>31</v>
      </c>
      <c r="D40" t="str">
        <f>IF(AND(C40&lt;&gt;"N/A",C40&lt;&gt;C39),LEFT(Full_2016_2017_Games_Data[[#This Row],[Column1]],FIND("-",Full_2016_2017_Games_Data[[#This Row],[Column1]])-1),"N/A")</f>
        <v>Milwaukee Bucks110</v>
      </c>
      <c r="E40" t="str">
        <f>IFERROR(IF(AND(C40&lt;&gt;"N/A",C40&lt;&gt;C39),MID(Full_2016_2017_Games_Data[[#This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Nets108</v>
      </c>
      <c r="F40" t="str">
        <f>IFERROR(IF(AND(D40&lt;&gt;"N/A",E40&lt;&gt;"N/A",C40&lt;&gt;C41),RIGHT(Full_2016_2017_Games_Data[[#This Row],[Column1]],LEN(Full_2016_2017_Games_Data[[#This Row],[Column1]])-FIND("at ",Full_2016_2017_Games_Data[[#This Row],[Column1]])-2),IF(AND(C40&lt;&gt;"N/A",C40&lt;&gt;C39),RIGHT(A41,LEN(A41)-FIND("at ",A41)-2),"N/A")),RIGHT(Full_2016_2017_Games_Data[[#This Row],[Column1]],LEN(Full_2016_2017_Games_Data[[#This Row],[Column1]])-FIND("at ",Full_2016_2017_Games_Data[[#This Row],[Column1]])-2))</f>
        <v>Milwaukee</v>
      </c>
      <c r="G40" t="str">
        <f t="shared" si="0"/>
        <v>Milwaukee</v>
      </c>
      <c r="H40">
        <f t="shared" si="1"/>
        <v>110</v>
      </c>
      <c r="I40">
        <f t="shared" si="2"/>
        <v>108</v>
      </c>
      <c r="J40" s="3" t="str">
        <f>IF(B40=1,Full_2016_2017_Games_Data[[#This Row],[Column1]],"N/A")</f>
        <v>N/A</v>
      </c>
      <c r="K40" t="str">
        <f t="shared" si="3"/>
        <v>Oct 29, 2016</v>
      </c>
      <c r="L40" t="str">
        <f t="shared" si="4"/>
        <v>Oct 29, 2016</v>
      </c>
      <c r="M40">
        <f t="shared" si="5"/>
        <v>10</v>
      </c>
      <c r="N40">
        <f t="shared" si="6"/>
        <v>29</v>
      </c>
      <c r="O40">
        <f t="shared" si="7"/>
        <v>2016</v>
      </c>
      <c r="P40" s="3">
        <f t="shared" si="8"/>
        <v>42672</v>
      </c>
      <c r="Q40" t="str">
        <f t="shared" si="9"/>
        <v>Milwaukee Bucks</v>
      </c>
      <c r="R40" t="str">
        <f t="shared" si="10"/>
        <v>Brooklyn Nets</v>
      </c>
    </row>
    <row r="41" spans="1:18" x14ac:dyDescent="0.3">
      <c r="A41" s="1" t="s">
        <v>35</v>
      </c>
      <c r="B41">
        <f>IF(OR(RIGHT(Full_2016_2017_Games_Data[[#This Row],[Column1]],4)="2016",RIGHT(Full_2016_2017_Games_Data[[#This Row],[Column1]],4)="2017"),1,0)</f>
        <v>0</v>
      </c>
      <c r="C41">
        <f>IF(AND(B40=1,B41=0,LEFT(Full_2016_2017_Games_Data[[#This Row],[Column1]],4)&lt;&gt;"OTat"),C39+1,IF(AND(B40=0,B41=0,LEFT(Full_2016_2017_Games_Data[[#This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Row],[Column1]],5)&lt;&gt;"4OTat"),C40+1,IF(OR(LEFT(Full_2016_2017_Games_Data[[#This Row],[Column1]],4)="OTat",LEFT(Full_2016_2017_Games_Data[[#This Row],[Column1]],4)="Full",LEFT(Full_2016_2017_Games_Data[[#This Row],[Column1]],5)="2OTat",LEFT(Full_2016_2017_Games_Data[[#This Row],[Column1]],5)="4OTat"),C40,"N/A")))</f>
        <v>32</v>
      </c>
      <c r="D41" t="str">
        <f>IF(AND(C41&lt;&gt;"N/A",C41&lt;&gt;C40),LEFT(Full_2016_2017_Games_Data[[#This Row],[Column1]],FIND("-",Full_2016_2017_Games_Data[[#This Row],[Column1]])-1),"N/A")</f>
        <v>San Antonio Spurs98</v>
      </c>
      <c r="E41" t="str">
        <f>IFERROR(IF(AND(C41&lt;&gt;"N/A",C41&lt;&gt;C40),MID(Full_2016_2017_Games_Data[[#This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Pelicans79</v>
      </c>
      <c r="F41" t="str">
        <f>IFERROR(IF(AND(D41&lt;&gt;"N/A",E41&lt;&gt;"N/A",C41&lt;&gt;C42),RIGHT(Full_2016_2017_Games_Data[[#This Row],[Column1]],LEN(Full_2016_2017_Games_Data[[#This Row],[Column1]])-FIND("at ",Full_2016_2017_Games_Data[[#This Row],[Column1]])-2),IF(AND(C41&lt;&gt;"N/A",C41&lt;&gt;C40),RIGHT(A42,LEN(A42)-FIND("at ",A42)-2),"N/A")),RIGHT(Full_2016_2017_Games_Data[[#This Row],[Column1]],LEN(Full_2016_2017_Games_Data[[#This Row],[Column1]])-FIND("at ",Full_2016_2017_Games_Data[[#This Row],[Column1]])-2))</f>
        <v>San Antonio</v>
      </c>
      <c r="G41" t="str">
        <f t="shared" si="0"/>
        <v>San Antonio</v>
      </c>
      <c r="H41">
        <f t="shared" si="1"/>
        <v>98</v>
      </c>
      <c r="I41">
        <f t="shared" si="2"/>
        <v>79</v>
      </c>
      <c r="J41" s="3" t="str">
        <f>IF(B41=1,Full_2016_2017_Games_Data[[#This Row],[Column1]],"N/A")</f>
        <v>N/A</v>
      </c>
      <c r="K41" t="str">
        <f t="shared" si="3"/>
        <v>Oct 29, 2016</v>
      </c>
      <c r="L41" t="str">
        <f t="shared" si="4"/>
        <v>Oct 29, 2016</v>
      </c>
      <c r="M41">
        <f t="shared" si="5"/>
        <v>10</v>
      </c>
      <c r="N41">
        <f t="shared" si="6"/>
        <v>29</v>
      </c>
      <c r="O41">
        <f t="shared" si="7"/>
        <v>2016</v>
      </c>
      <c r="P41" s="3">
        <f t="shared" si="8"/>
        <v>42672</v>
      </c>
      <c r="Q41" t="str">
        <f t="shared" si="9"/>
        <v>San Antonio Spurs</v>
      </c>
      <c r="R41" t="str">
        <f t="shared" si="10"/>
        <v>New Orleans Pelicans</v>
      </c>
    </row>
    <row r="42" spans="1:18" x14ac:dyDescent="0.3">
      <c r="A42" s="1" t="s">
        <v>36</v>
      </c>
      <c r="B42">
        <f>IF(OR(RIGHT(Full_2016_2017_Games_Data[[#This Row],[Column1]],4)="2016",RIGHT(Full_2016_2017_Games_Data[[#This Row],[Column1]],4)="2017"),1,0)</f>
        <v>0</v>
      </c>
      <c r="C42">
        <f>IF(AND(B41=1,B42=0,LEFT(Full_2016_2017_Games_Data[[#This Row],[Column1]],4)&lt;&gt;"OTat"),C40+1,IF(AND(B41=0,B42=0,LEFT(Full_2016_2017_Games_Data[[#This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Row],[Column1]],5)&lt;&gt;"4OTat"),C41+1,IF(OR(LEFT(Full_2016_2017_Games_Data[[#This Row],[Column1]],4)="OTat",LEFT(Full_2016_2017_Games_Data[[#This Row],[Column1]],4)="Full",LEFT(Full_2016_2017_Games_Data[[#This Row],[Column1]],5)="2OTat",LEFT(Full_2016_2017_Games_Data[[#This Row],[Column1]],5)="4OTat"),C41,"N/A")))</f>
        <v>33</v>
      </c>
      <c r="D42" t="str">
        <f>IF(AND(C42&lt;&gt;"N/A",C42&lt;&gt;C41),LEFT(Full_2016_2017_Games_Data[[#This Row],[Column1]],FIND("-",Full_2016_2017_Games_Data[[#This Row],[Column1]])-1),"N/A")</f>
        <v>Portland Trail Blazers115</v>
      </c>
      <c r="E42" t="str">
        <f>IFERROR(IF(AND(C42&lt;&gt;"N/A",C42&lt;&gt;C41),MID(Full_2016_2017_Games_Data[[#This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Nuggets113</v>
      </c>
      <c r="F42" t="str">
        <f>IFERROR(IF(AND(D42&lt;&gt;"N/A",E42&lt;&gt;"N/A",C42&lt;&gt;C43),RIGHT(Full_2016_2017_Games_Data[[#This Row],[Column1]],LEN(Full_2016_2017_Games_Data[[#This Row],[Column1]])-FIND("at ",Full_2016_2017_Games_Data[[#This Row],[Column1]])-2),IF(AND(C42&lt;&gt;"N/A",C42&lt;&gt;C41),RIGHT(A43,LEN(A43)-FIND("at ",A43)-2),"N/A")),RIGHT(Full_2016_2017_Games_Data[[#This Row],[Column1]],LEN(Full_2016_2017_Games_Data[[#This Row],[Column1]])-FIND("at ",Full_2016_2017_Games_Data[[#This Row],[Column1]])-2))</f>
        <v>Denver</v>
      </c>
      <c r="G42" t="str">
        <f t="shared" si="0"/>
        <v>Denver</v>
      </c>
      <c r="H42">
        <f t="shared" si="1"/>
        <v>115</v>
      </c>
      <c r="I42">
        <f t="shared" si="2"/>
        <v>113</v>
      </c>
      <c r="J42" s="3" t="str">
        <f>IF(B42=1,Full_2016_2017_Games_Data[[#This Row],[Column1]],"N/A")</f>
        <v>N/A</v>
      </c>
      <c r="K42" t="str">
        <f t="shared" si="3"/>
        <v>Oct 29, 2016</v>
      </c>
      <c r="L42" t="str">
        <f t="shared" si="4"/>
        <v>Oct 29, 2016</v>
      </c>
      <c r="M42">
        <f t="shared" si="5"/>
        <v>10</v>
      </c>
      <c r="N42">
        <f t="shared" si="6"/>
        <v>29</v>
      </c>
      <c r="O42">
        <f t="shared" si="7"/>
        <v>2016</v>
      </c>
      <c r="P42" s="3">
        <f t="shared" si="8"/>
        <v>42672</v>
      </c>
      <c r="Q42" t="str">
        <f t="shared" si="9"/>
        <v>Portland Trail Blazers</v>
      </c>
      <c r="R42" t="str">
        <f t="shared" si="10"/>
        <v>Denver Nuggets</v>
      </c>
    </row>
    <row r="43" spans="1:18" x14ac:dyDescent="0.3">
      <c r="A43" s="1" t="s">
        <v>37</v>
      </c>
      <c r="B43">
        <f>IF(OR(RIGHT(Full_2016_2017_Games_Data[[#This Row],[Column1]],4)="2016",RIGHT(Full_2016_2017_Games_Data[[#This Row],[Column1]],4)="2017"),1,0)</f>
        <v>0</v>
      </c>
      <c r="C43">
        <f>IF(AND(B42=1,B43=0,LEFT(Full_2016_2017_Games_Data[[#This Row],[Column1]],4)&lt;&gt;"OTat"),C41+1,IF(AND(B42=0,B43=0,LEFT(Full_2016_2017_Games_Data[[#This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Row],[Column1]],5)&lt;&gt;"4OTat"),C42+1,IF(OR(LEFT(Full_2016_2017_Games_Data[[#This Row],[Column1]],4)="OTat",LEFT(Full_2016_2017_Games_Data[[#This Row],[Column1]],4)="Full",LEFT(Full_2016_2017_Games_Data[[#This Row],[Column1]],5)="2OTat",LEFT(Full_2016_2017_Games_Data[[#This Row],[Column1]],5)="4OTat"),C42,"N/A")))</f>
        <v>33</v>
      </c>
      <c r="D43" t="str">
        <f>IF(AND(C43&lt;&gt;"N/A",C43&lt;&gt;C42),LEFT(Full_2016_2017_Games_Data[[#This Row],[Column1]],FIND("-",Full_2016_2017_Games_Data[[#This Row],[Column1]])-1),"N/A")</f>
        <v>N/A</v>
      </c>
      <c r="E43" t="str">
        <f>IFERROR(IF(AND(C43&lt;&gt;"N/A",C43&lt;&gt;C42),MID(Full_2016_2017_Games_Data[[#This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3" t="str">
        <f>IFERROR(IF(AND(D43&lt;&gt;"N/A",E43&lt;&gt;"N/A",C43&lt;&gt;C44),RIGHT(Full_2016_2017_Games_Data[[#This Row],[Column1]],LEN(Full_2016_2017_Games_Data[[#This Row],[Column1]])-FIND("at ",Full_2016_2017_Games_Data[[#This Row],[Column1]])-2),IF(AND(C43&lt;&gt;"N/A",C43&lt;&gt;C42),RIGHT(A44,LEN(A44)-FIND("at ",A44)-2),"N/A")),RIGHT(Full_2016_2017_Games_Data[[#This Row],[Column1]],LEN(Full_2016_2017_Games_Data[[#This Row],[Column1]])-FIND("at ",Full_2016_2017_Games_Data[[#This Row],[Column1]])-2))</f>
        <v>N/A</v>
      </c>
      <c r="G43" t="str">
        <f t="shared" si="0"/>
        <v>N/A</v>
      </c>
      <c r="H43" t="str">
        <f t="shared" si="1"/>
        <v>N/A</v>
      </c>
      <c r="I43" t="str">
        <f t="shared" si="2"/>
        <v>N/A</v>
      </c>
      <c r="J43" s="3" t="str">
        <f>IF(B43=1,Full_2016_2017_Games_Data[[#This Row],[Column1]],"N/A")</f>
        <v>N/A</v>
      </c>
      <c r="K43" t="str">
        <f t="shared" si="3"/>
        <v>Oct 29, 2016</v>
      </c>
      <c r="L43" t="str">
        <f t="shared" si="4"/>
        <v>N/A</v>
      </c>
      <c r="M43" t="str">
        <f t="shared" si="5"/>
        <v>N/A</v>
      </c>
      <c r="N43" t="str">
        <f t="shared" si="6"/>
        <v>N/A</v>
      </c>
      <c r="O43" t="str">
        <f t="shared" si="7"/>
        <v>N/A</v>
      </c>
      <c r="P43" s="3" t="str">
        <f t="shared" si="8"/>
        <v>N/A</v>
      </c>
      <c r="Q43" t="str">
        <f t="shared" si="9"/>
        <v>N/A</v>
      </c>
      <c r="R43" t="str">
        <f t="shared" si="10"/>
        <v>N/A</v>
      </c>
    </row>
    <row r="44" spans="1:18" x14ac:dyDescent="0.3">
      <c r="A44" s="1" t="s">
        <v>38</v>
      </c>
      <c r="B44">
        <f>IF(OR(RIGHT(Full_2016_2017_Games_Data[[#This Row],[Column1]],4)="2016",RIGHT(Full_2016_2017_Games_Data[[#This Row],[Column1]],4)="2017"),1,0)</f>
        <v>0</v>
      </c>
      <c r="C44">
        <f>IF(AND(B43=1,B44=0,LEFT(Full_2016_2017_Games_Data[[#This Row],[Column1]],4)&lt;&gt;"OTat"),C42+1,IF(AND(B43=0,B44=0,LEFT(Full_2016_2017_Games_Data[[#This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Row],[Column1]],5)&lt;&gt;"4OTat"),C43+1,IF(OR(LEFT(Full_2016_2017_Games_Data[[#This Row],[Column1]],4)="OTat",LEFT(Full_2016_2017_Games_Data[[#This Row],[Column1]],4)="Full",LEFT(Full_2016_2017_Games_Data[[#This Row],[Column1]],5)="2OTat",LEFT(Full_2016_2017_Games_Data[[#This Row],[Column1]],5)="4OTat"),C43,"N/A")))</f>
        <v>34</v>
      </c>
      <c r="D44" t="str">
        <f>IF(AND(C44&lt;&gt;"N/A",C44&lt;&gt;C43),LEFT(Full_2016_2017_Games_Data[[#This Row],[Column1]],FIND("-",Full_2016_2017_Games_Data[[#This Row],[Column1]])-1),"N/A")</f>
        <v>Sacramento Kings106</v>
      </c>
      <c r="E44" t="str">
        <f>IFERROR(IF(AND(C44&lt;&gt;"N/A",C44&lt;&gt;C43),MID(Full_2016_2017_Games_Data[[#This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Timberwolves103</v>
      </c>
      <c r="F44" t="str">
        <f>IFERROR(IF(AND(D44&lt;&gt;"N/A",E44&lt;&gt;"N/A",C44&lt;&gt;C45),RIGHT(Full_2016_2017_Games_Data[[#This Row],[Column1]],LEN(Full_2016_2017_Games_Data[[#This Row],[Column1]])-FIND("at ",Full_2016_2017_Games_Data[[#This Row],[Column1]])-2),IF(AND(C44&lt;&gt;"N/A",C44&lt;&gt;C43),RIGHT(A45,LEN(A45)-FIND("at ",A45)-2),"N/A")),RIGHT(Full_2016_2017_Games_Data[[#This Row],[Column1]],LEN(Full_2016_2017_Games_Data[[#This Row],[Column1]])-FIND("at ",Full_2016_2017_Games_Data[[#This Row],[Column1]])-2))</f>
        <v>Sacramento</v>
      </c>
      <c r="G44" t="str">
        <f t="shared" si="0"/>
        <v>Sacramento</v>
      </c>
      <c r="H44">
        <f t="shared" si="1"/>
        <v>106</v>
      </c>
      <c r="I44">
        <f t="shared" si="2"/>
        <v>103</v>
      </c>
      <c r="J44" s="3" t="str">
        <f>IF(B44=1,Full_2016_2017_Games_Data[[#This Row],[Column1]],"N/A")</f>
        <v>N/A</v>
      </c>
      <c r="K44" t="str">
        <f t="shared" si="3"/>
        <v>Oct 29, 2016</v>
      </c>
      <c r="L44" t="str">
        <f t="shared" si="4"/>
        <v>Oct 29, 2016</v>
      </c>
      <c r="M44">
        <f t="shared" si="5"/>
        <v>10</v>
      </c>
      <c r="N44">
        <f t="shared" si="6"/>
        <v>29</v>
      </c>
      <c r="O44">
        <f t="shared" si="7"/>
        <v>2016</v>
      </c>
      <c r="P44" s="3">
        <f t="shared" si="8"/>
        <v>42672</v>
      </c>
      <c r="Q44" t="str">
        <f t="shared" si="9"/>
        <v>Sacramento Kings</v>
      </c>
      <c r="R44" t="str">
        <f t="shared" si="10"/>
        <v>Minnesota Timberwolves</v>
      </c>
    </row>
    <row r="45" spans="1:18" x14ac:dyDescent="0.3">
      <c r="A45" s="1" t="s">
        <v>1350</v>
      </c>
      <c r="B45">
        <f>IF(OR(RIGHT(Full_2016_2017_Games_Data[[#This Row],[Column1]],4)="2016",RIGHT(Full_2016_2017_Games_Data[[#This Row],[Column1]],4)="2017"),1,0)</f>
        <v>1</v>
      </c>
      <c r="C45" t="str">
        <f>IF(AND(B44=1,B45=0,LEFT(Full_2016_2017_Games_Data[[#This Row],[Column1]],4)&lt;&gt;"OTat"),C43+1,IF(AND(B44=0,B45=0,LEFT(Full_2016_2017_Games_Data[[#This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Row],[Column1]],5)&lt;&gt;"4OTat"),C44+1,IF(OR(LEFT(Full_2016_2017_Games_Data[[#This Row],[Column1]],4)="OTat",LEFT(Full_2016_2017_Games_Data[[#This Row],[Column1]],4)="Full",LEFT(Full_2016_2017_Games_Data[[#This Row],[Column1]],5)="2OTat",LEFT(Full_2016_2017_Games_Data[[#This Row],[Column1]],5)="4OTat"),C44,"N/A")))</f>
        <v>N/A</v>
      </c>
      <c r="D45" t="str">
        <f>IF(AND(C45&lt;&gt;"N/A",C45&lt;&gt;C44),LEFT(Full_2016_2017_Games_Data[[#This Row],[Column1]],FIND("-",Full_2016_2017_Games_Data[[#This Row],[Column1]])-1),"N/A")</f>
        <v>N/A</v>
      </c>
      <c r="E45" t="str">
        <f>IFERROR(IF(AND(C45&lt;&gt;"N/A",C45&lt;&gt;C44),MID(Full_2016_2017_Games_Data[[#This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5" t="str">
        <f>IFERROR(IF(AND(D45&lt;&gt;"N/A",E45&lt;&gt;"N/A",C45&lt;&gt;C46),RIGHT(Full_2016_2017_Games_Data[[#This Row],[Column1]],LEN(Full_2016_2017_Games_Data[[#This Row],[Column1]])-FIND("at ",Full_2016_2017_Games_Data[[#This Row],[Column1]])-2),IF(AND(C45&lt;&gt;"N/A",C45&lt;&gt;C44),RIGHT(A46,LEN(A46)-FIND("at ",A46)-2),"N/A")),RIGHT(Full_2016_2017_Games_Data[[#This Row],[Column1]],LEN(Full_2016_2017_Games_Data[[#This Row],[Column1]])-FIND("at ",Full_2016_2017_Games_Data[[#This Row],[Column1]])-2))</f>
        <v>N/A</v>
      </c>
      <c r="G45" t="str">
        <f t="shared" si="0"/>
        <v>N/A</v>
      </c>
      <c r="H45" t="str">
        <f t="shared" si="1"/>
        <v>N/A</v>
      </c>
      <c r="I45" t="str">
        <f t="shared" si="2"/>
        <v>N/A</v>
      </c>
      <c r="J45" s="3" t="str">
        <f>IF(B45=1,Full_2016_2017_Games_Data[[#This Row],[Column1]],"N/A")</f>
        <v>Oct 30, 2016</v>
      </c>
      <c r="K45" t="str">
        <f t="shared" si="3"/>
        <v>Oct 30, 2016</v>
      </c>
      <c r="L45" t="str">
        <f t="shared" si="4"/>
        <v>N/A</v>
      </c>
      <c r="M45" t="str">
        <f t="shared" si="5"/>
        <v>N/A</v>
      </c>
      <c r="N45" t="str">
        <f t="shared" si="6"/>
        <v>N/A</v>
      </c>
      <c r="O45" t="str">
        <f t="shared" si="7"/>
        <v>N/A</v>
      </c>
      <c r="P45" s="3" t="str">
        <f t="shared" si="8"/>
        <v>N/A</v>
      </c>
      <c r="Q45" t="str">
        <f t="shared" si="9"/>
        <v>N/A</v>
      </c>
      <c r="R45" t="str">
        <f t="shared" si="10"/>
        <v>N/A</v>
      </c>
    </row>
    <row r="46" spans="1:18" x14ac:dyDescent="0.3">
      <c r="A46" s="1" t="s">
        <v>39</v>
      </c>
      <c r="B46">
        <f>IF(OR(RIGHT(Full_2016_2017_Games_Data[[#This Row],[Column1]],4)="2016",RIGHT(Full_2016_2017_Games_Data[[#This Row],[Column1]],4)="2017"),1,0)</f>
        <v>0</v>
      </c>
      <c r="C46">
        <f>IF(AND(B45=1,B46=0,LEFT(Full_2016_2017_Games_Data[[#This Row],[Column1]],4)&lt;&gt;"OTat"),C44+1,IF(AND(B45=0,B46=0,LEFT(Full_2016_2017_Games_Data[[#This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Row],[Column1]],5)&lt;&gt;"4OTat"),C45+1,IF(OR(LEFT(Full_2016_2017_Games_Data[[#This Row],[Column1]],4)="OTat",LEFT(Full_2016_2017_Games_Data[[#This Row],[Column1]],4)="Full",LEFT(Full_2016_2017_Games_Data[[#This Row],[Column1]],5)="2OTat",LEFT(Full_2016_2017_Games_Data[[#This Row],[Column1]],5)="4OTat"),C45,"N/A")))</f>
        <v>35</v>
      </c>
      <c r="D46" t="str">
        <f>IF(AND(C46&lt;&gt;"N/A",C46&lt;&gt;C45),LEFT(Full_2016_2017_Games_Data[[#This Row],[Column1]],FIND("-",Full_2016_2017_Games_Data[[#This Row],[Column1]])-1),"N/A")</f>
        <v>Los Angeles Clippers88</v>
      </c>
      <c r="E46" t="str">
        <f>IFERROR(IF(AND(C46&lt;&gt;"N/A",C46&lt;&gt;C45),MID(Full_2016_2017_Games_Data[[#This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Jazz75</v>
      </c>
      <c r="F46" t="str">
        <f>IFERROR(IF(AND(D46&lt;&gt;"N/A",E46&lt;&gt;"N/A",C46&lt;&gt;C47),RIGHT(Full_2016_2017_Games_Data[[#This Row],[Column1]],LEN(Full_2016_2017_Games_Data[[#This Row],[Column1]])-FIND("at ",Full_2016_2017_Games_Data[[#This Row],[Column1]])-2),IF(AND(C46&lt;&gt;"N/A",C46&lt;&gt;C45),RIGHT(A47,LEN(A47)-FIND("at ",A47)-2),"N/A")),RIGHT(Full_2016_2017_Games_Data[[#This Row],[Column1]],LEN(Full_2016_2017_Games_Data[[#This Row],[Column1]])-FIND("at ",Full_2016_2017_Games_Data[[#This Row],[Column1]])-2))</f>
        <v>Los Angeles</v>
      </c>
      <c r="G46" t="str">
        <f t="shared" si="0"/>
        <v>Los Angeles</v>
      </c>
      <c r="H46">
        <f t="shared" si="1"/>
        <v>88</v>
      </c>
      <c r="I46">
        <f t="shared" si="2"/>
        <v>75</v>
      </c>
      <c r="J46" s="3" t="str">
        <f>IF(B46=1,Full_2016_2017_Games_Data[[#This Row],[Column1]],"N/A")</f>
        <v>N/A</v>
      </c>
      <c r="K46" t="str">
        <f t="shared" si="3"/>
        <v>Oct 30, 2016</v>
      </c>
      <c r="L46" t="str">
        <f t="shared" si="4"/>
        <v>Oct 30, 2016</v>
      </c>
      <c r="M46">
        <f t="shared" si="5"/>
        <v>10</v>
      </c>
      <c r="N46">
        <f t="shared" si="6"/>
        <v>30</v>
      </c>
      <c r="O46">
        <f t="shared" si="7"/>
        <v>2016</v>
      </c>
      <c r="P46" s="3">
        <f t="shared" si="8"/>
        <v>42673</v>
      </c>
      <c r="Q46" t="str">
        <f t="shared" si="9"/>
        <v>Los Angeles Clippers</v>
      </c>
      <c r="R46" t="str">
        <f t="shared" si="10"/>
        <v>Utah Jazz</v>
      </c>
    </row>
    <row r="47" spans="1:18" x14ac:dyDescent="0.3">
      <c r="A47" s="1" t="s">
        <v>40</v>
      </c>
      <c r="B47">
        <f>IF(OR(RIGHT(Full_2016_2017_Games_Data[[#This Row],[Column1]],4)="2016",RIGHT(Full_2016_2017_Games_Data[[#This Row],[Column1]],4)="2017"),1,0)</f>
        <v>0</v>
      </c>
      <c r="C47">
        <f>IF(AND(B46=1,B47=0,LEFT(Full_2016_2017_Games_Data[[#This Row],[Column1]],4)&lt;&gt;"OTat"),C45+1,IF(AND(B46=0,B47=0,LEFT(Full_2016_2017_Games_Data[[#This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Row],[Column1]],5)&lt;&gt;"4OTat"),C46+1,IF(OR(LEFT(Full_2016_2017_Games_Data[[#This Row],[Column1]],4)="OTat",LEFT(Full_2016_2017_Games_Data[[#This Row],[Column1]],4)="Full",LEFT(Full_2016_2017_Games_Data[[#This Row],[Column1]],5)="2OTat",LEFT(Full_2016_2017_Games_Data[[#This Row],[Column1]],5)="4OTat"),C46,"N/A")))</f>
        <v>36</v>
      </c>
      <c r="D47" t="str">
        <f>IF(AND(C47&lt;&gt;"N/A",C47&lt;&gt;C46),LEFT(Full_2016_2017_Games_Data[[#This Row],[Column1]],FIND("-",Full_2016_2017_Games_Data[[#This Row],[Column1]])-1),"N/A")</f>
        <v>Golden State Warriors106</v>
      </c>
      <c r="E47" t="str">
        <f>IFERROR(IF(AND(C47&lt;&gt;"N/A",C47&lt;&gt;C46),MID(Full_2016_2017_Games_Data[[#This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Suns100</v>
      </c>
      <c r="F47" t="str">
        <f>IFERROR(IF(AND(D47&lt;&gt;"N/A",E47&lt;&gt;"N/A",C47&lt;&gt;C48),RIGHT(Full_2016_2017_Games_Data[[#This Row],[Column1]],LEN(Full_2016_2017_Games_Data[[#This Row],[Column1]])-FIND("at ",Full_2016_2017_Games_Data[[#This Row],[Column1]])-2),IF(AND(C47&lt;&gt;"N/A",C47&lt;&gt;C46),RIGHT(A48,LEN(A48)-FIND("at ",A48)-2),"N/A")),RIGHT(Full_2016_2017_Games_Data[[#This Row],[Column1]],LEN(Full_2016_2017_Games_Data[[#This Row],[Column1]])-FIND("at ",Full_2016_2017_Games_Data[[#This Row],[Column1]])-2))</f>
        <v>Phoenix</v>
      </c>
      <c r="G47" t="str">
        <f t="shared" si="0"/>
        <v>Phoenix</v>
      </c>
      <c r="H47">
        <f t="shared" si="1"/>
        <v>106</v>
      </c>
      <c r="I47">
        <f t="shared" si="2"/>
        <v>100</v>
      </c>
      <c r="J47" s="3" t="str">
        <f>IF(B47=1,Full_2016_2017_Games_Data[[#This Row],[Column1]],"N/A")</f>
        <v>N/A</v>
      </c>
      <c r="K47" t="str">
        <f t="shared" si="3"/>
        <v>Oct 30, 2016</v>
      </c>
      <c r="L47" t="str">
        <f t="shared" si="4"/>
        <v>Oct 30, 2016</v>
      </c>
      <c r="M47">
        <f t="shared" si="5"/>
        <v>10</v>
      </c>
      <c r="N47">
        <f t="shared" si="6"/>
        <v>30</v>
      </c>
      <c r="O47">
        <f t="shared" si="7"/>
        <v>2016</v>
      </c>
      <c r="P47" s="3">
        <f t="shared" si="8"/>
        <v>42673</v>
      </c>
      <c r="Q47" t="str">
        <f t="shared" si="9"/>
        <v>Golden State Warriors</v>
      </c>
      <c r="R47" t="str">
        <f t="shared" si="10"/>
        <v>Phoenix Suns</v>
      </c>
    </row>
    <row r="48" spans="1:18" x14ac:dyDescent="0.3">
      <c r="A48" s="1" t="s">
        <v>41</v>
      </c>
      <c r="B48">
        <f>IF(OR(RIGHT(Full_2016_2017_Games_Data[[#This Row],[Column1]],4)="2016",RIGHT(Full_2016_2017_Games_Data[[#This Row],[Column1]],4)="2017"),1,0)</f>
        <v>0</v>
      </c>
      <c r="C48">
        <f>IF(AND(B47=1,B48=0,LEFT(Full_2016_2017_Games_Data[[#This Row],[Column1]],4)&lt;&gt;"OTat"),C46+1,IF(AND(B47=0,B48=0,LEFT(Full_2016_2017_Games_Data[[#This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Row],[Column1]],5)&lt;&gt;"4OTat"),C47+1,IF(OR(LEFT(Full_2016_2017_Games_Data[[#This Row],[Column1]],4)="OTat",LEFT(Full_2016_2017_Games_Data[[#This Row],[Column1]],4)="Full",LEFT(Full_2016_2017_Games_Data[[#This Row],[Column1]],5)="2OTat",LEFT(Full_2016_2017_Games_Data[[#This Row],[Column1]],5)="4OTat"),C47,"N/A")))</f>
        <v>37</v>
      </c>
      <c r="D48" t="str">
        <f>IF(AND(C48&lt;&gt;"N/A",C48&lt;&gt;C47),LEFT(Full_2016_2017_Games_Data[[#This Row],[Column1]],FIND("-",Full_2016_2017_Games_Data[[#This Row],[Column1]])-1),"N/A")</f>
        <v>San Antonio Spurs106</v>
      </c>
      <c r="E48" t="str">
        <f>IFERROR(IF(AND(C48&lt;&gt;"N/A",C48&lt;&gt;C47),MID(Full_2016_2017_Games_Data[[#This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Heat99</v>
      </c>
      <c r="F48" t="str">
        <f>IFERROR(IF(AND(D48&lt;&gt;"N/A",E48&lt;&gt;"N/A",C48&lt;&gt;C49),RIGHT(Full_2016_2017_Games_Data[[#This Row],[Column1]],LEN(Full_2016_2017_Games_Data[[#This Row],[Column1]])-FIND("at ",Full_2016_2017_Games_Data[[#This Row],[Column1]])-2),IF(AND(C48&lt;&gt;"N/A",C48&lt;&gt;C47),RIGHT(A49,LEN(A49)-FIND("at ",A49)-2),"N/A")),RIGHT(Full_2016_2017_Games_Data[[#This Row],[Column1]],LEN(Full_2016_2017_Games_Data[[#This Row],[Column1]])-FIND("at ",Full_2016_2017_Games_Data[[#This Row],[Column1]])-2))</f>
        <v>Miami</v>
      </c>
      <c r="G48" t="str">
        <f t="shared" si="0"/>
        <v>Miami</v>
      </c>
      <c r="H48">
        <f t="shared" si="1"/>
        <v>106</v>
      </c>
      <c r="I48">
        <f t="shared" si="2"/>
        <v>99</v>
      </c>
      <c r="J48" s="3" t="str">
        <f>IF(B48=1,Full_2016_2017_Games_Data[[#This Row],[Column1]],"N/A")</f>
        <v>N/A</v>
      </c>
      <c r="K48" t="str">
        <f t="shared" si="3"/>
        <v>Oct 30, 2016</v>
      </c>
      <c r="L48" t="str">
        <f t="shared" si="4"/>
        <v>Oct 30, 2016</v>
      </c>
      <c r="M48">
        <f t="shared" si="5"/>
        <v>10</v>
      </c>
      <c r="N48">
        <f t="shared" si="6"/>
        <v>30</v>
      </c>
      <c r="O48">
        <f t="shared" si="7"/>
        <v>2016</v>
      </c>
      <c r="P48" s="3">
        <f t="shared" si="8"/>
        <v>42673</v>
      </c>
      <c r="Q48" t="str">
        <f t="shared" si="9"/>
        <v>San Antonio Spurs</v>
      </c>
      <c r="R48" t="str">
        <f t="shared" si="10"/>
        <v>Miami Heat</v>
      </c>
    </row>
    <row r="49" spans="1:18" x14ac:dyDescent="0.3">
      <c r="A49" s="1" t="s">
        <v>42</v>
      </c>
      <c r="B49">
        <f>IF(OR(RIGHT(Full_2016_2017_Games_Data[[#This Row],[Column1]],4)="2016",RIGHT(Full_2016_2017_Games_Data[[#This Row],[Column1]],4)="2017"),1,0)</f>
        <v>0</v>
      </c>
      <c r="C49">
        <f>IF(AND(B48=1,B49=0,LEFT(Full_2016_2017_Games_Data[[#This Row],[Column1]],4)&lt;&gt;"OTat"),C47+1,IF(AND(B48=0,B49=0,LEFT(Full_2016_2017_Games_Data[[#This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Row],[Column1]],5)&lt;&gt;"4OTat"),C48+1,IF(OR(LEFT(Full_2016_2017_Games_Data[[#This Row],[Column1]],4)="OTat",LEFT(Full_2016_2017_Games_Data[[#This Row],[Column1]],4)="Full",LEFT(Full_2016_2017_Games_Data[[#This Row],[Column1]],5)="2OTat",LEFT(Full_2016_2017_Games_Data[[#This Row],[Column1]],5)="4OTat"),C48,"N/A")))</f>
        <v>38</v>
      </c>
      <c r="D49" t="str">
        <f>IF(AND(C49&lt;&gt;"N/A",C49&lt;&gt;C48),LEFT(Full_2016_2017_Games_Data[[#This Row],[Column1]],FIND("-",Full_2016_2017_Games_Data[[#This Row],[Column1]])-1),"N/A")</f>
        <v>Detroit Pistons98</v>
      </c>
      <c r="E49" t="str">
        <f>IFERROR(IF(AND(C49&lt;&gt;"N/A",C49&lt;&gt;C48),MID(Full_2016_2017_Games_Data[[#This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Bucks83</v>
      </c>
      <c r="F49" t="str">
        <f>IFERROR(IF(AND(D49&lt;&gt;"N/A",E49&lt;&gt;"N/A",C49&lt;&gt;C50),RIGHT(Full_2016_2017_Games_Data[[#This Row],[Column1]],LEN(Full_2016_2017_Games_Data[[#This Row],[Column1]])-FIND("at ",Full_2016_2017_Games_Data[[#This Row],[Column1]])-2),IF(AND(C49&lt;&gt;"N/A",C49&lt;&gt;C48),RIGHT(A50,LEN(A50)-FIND("at ",A50)-2),"N/A")),RIGHT(Full_2016_2017_Games_Data[[#This Row],[Column1]],LEN(Full_2016_2017_Games_Data[[#This Row],[Column1]])-FIND("at ",Full_2016_2017_Games_Data[[#This Row],[Column1]])-2))</f>
        <v>Detroit</v>
      </c>
      <c r="G49" t="str">
        <f t="shared" si="0"/>
        <v>Detroit</v>
      </c>
      <c r="H49">
        <f t="shared" si="1"/>
        <v>98</v>
      </c>
      <c r="I49">
        <f t="shared" si="2"/>
        <v>83</v>
      </c>
      <c r="J49" s="3" t="str">
        <f>IF(B49=1,Full_2016_2017_Games_Data[[#This Row],[Column1]],"N/A")</f>
        <v>N/A</v>
      </c>
      <c r="K49" t="str">
        <f t="shared" si="3"/>
        <v>Oct 30, 2016</v>
      </c>
      <c r="L49" t="str">
        <f t="shared" si="4"/>
        <v>Oct 30, 2016</v>
      </c>
      <c r="M49">
        <f t="shared" si="5"/>
        <v>10</v>
      </c>
      <c r="N49">
        <f t="shared" si="6"/>
        <v>30</v>
      </c>
      <c r="O49">
        <f t="shared" si="7"/>
        <v>2016</v>
      </c>
      <c r="P49" s="3">
        <f t="shared" si="8"/>
        <v>42673</v>
      </c>
      <c r="Q49" t="str">
        <f t="shared" si="9"/>
        <v>Detroit Pistons</v>
      </c>
      <c r="R49" t="str">
        <f t="shared" si="10"/>
        <v>Milwaukee Bucks</v>
      </c>
    </row>
    <row r="50" spans="1:18" x14ac:dyDescent="0.3">
      <c r="A50" s="1" t="s">
        <v>43</v>
      </c>
      <c r="B50">
        <f>IF(OR(RIGHT(Full_2016_2017_Games_Data[[#This Row],[Column1]],4)="2016",RIGHT(Full_2016_2017_Games_Data[[#This Row],[Column1]],4)="2017"),1,0)</f>
        <v>0</v>
      </c>
      <c r="C50">
        <f>IF(AND(B49=1,B50=0,LEFT(Full_2016_2017_Games_Data[[#This Row],[Column1]],4)&lt;&gt;"OTat"),C48+1,IF(AND(B49=0,B50=0,LEFT(Full_2016_2017_Games_Data[[#This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Row],[Column1]],5)&lt;&gt;"4OTat"),C49+1,IF(OR(LEFT(Full_2016_2017_Games_Data[[#This Row],[Column1]],4)="OTat",LEFT(Full_2016_2017_Games_Data[[#This Row],[Column1]],4)="Full",LEFT(Full_2016_2017_Games_Data[[#This Row],[Column1]],5)="2OTat",LEFT(Full_2016_2017_Games_Data[[#This Row],[Column1]],5)="4OTat"),C49,"N/A")))</f>
        <v>39</v>
      </c>
      <c r="D50" t="str">
        <f>IF(AND(C50&lt;&gt;"N/A",C50&lt;&gt;C49),LEFT(Full_2016_2017_Games_Data[[#This Row],[Column1]],FIND("-",Full_2016_2017_Games_Data[[#This Row],[Column1]])-1),"N/A")</f>
        <v>Oklahoma City Thunder113</v>
      </c>
      <c r="E50" t="str">
        <f>IFERROR(IF(AND(C50&lt;&gt;"N/A",C50&lt;&gt;C49),MID(Full_2016_2017_Games_Data[[#This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Lakers96</v>
      </c>
      <c r="F50" t="str">
        <f>IFERROR(IF(AND(D50&lt;&gt;"N/A",E50&lt;&gt;"N/A",C50&lt;&gt;C51),RIGHT(Full_2016_2017_Games_Data[[#This Row],[Column1]],LEN(Full_2016_2017_Games_Data[[#This Row],[Column1]])-FIND("at ",Full_2016_2017_Games_Data[[#This Row],[Column1]])-2),IF(AND(C50&lt;&gt;"N/A",C50&lt;&gt;C49),RIGHT(A51,LEN(A51)-FIND("at ",A51)-2),"N/A")),RIGHT(Full_2016_2017_Games_Data[[#This Row],[Column1]],LEN(Full_2016_2017_Games_Data[[#This Row],[Column1]])-FIND("at ",Full_2016_2017_Games_Data[[#This Row],[Column1]])-2))</f>
        <v>Oklahoma City</v>
      </c>
      <c r="G50" t="str">
        <f t="shared" si="0"/>
        <v>Oklahoma City</v>
      </c>
      <c r="H50">
        <f t="shared" si="1"/>
        <v>113</v>
      </c>
      <c r="I50">
        <f t="shared" si="2"/>
        <v>96</v>
      </c>
      <c r="J50" s="3" t="str">
        <f>IF(B50=1,Full_2016_2017_Games_Data[[#This Row],[Column1]],"N/A")</f>
        <v>N/A</v>
      </c>
      <c r="K50" t="str">
        <f t="shared" si="3"/>
        <v>Oct 30, 2016</v>
      </c>
      <c r="L50" t="str">
        <f t="shared" si="4"/>
        <v>Oct 30, 2016</v>
      </c>
      <c r="M50">
        <f t="shared" si="5"/>
        <v>10</v>
      </c>
      <c r="N50">
        <f t="shared" si="6"/>
        <v>30</v>
      </c>
      <c r="O50">
        <f t="shared" si="7"/>
        <v>2016</v>
      </c>
      <c r="P50" s="3">
        <f t="shared" si="8"/>
        <v>42673</v>
      </c>
      <c r="Q50" t="str">
        <f t="shared" si="9"/>
        <v>Oklahoma City Thunder</v>
      </c>
      <c r="R50" t="str">
        <f t="shared" si="10"/>
        <v>Los Angeles Lakers</v>
      </c>
    </row>
    <row r="51" spans="1:18" x14ac:dyDescent="0.3">
      <c r="A51" s="1" t="s">
        <v>44</v>
      </c>
      <c r="B51">
        <f>IF(OR(RIGHT(Full_2016_2017_Games_Data[[#This Row],[Column1]],4)="2016",RIGHT(Full_2016_2017_Games_Data[[#This Row],[Column1]],4)="2017"),1,0)</f>
        <v>0</v>
      </c>
      <c r="C51">
        <f>IF(AND(B50=1,B51=0,LEFT(Full_2016_2017_Games_Data[[#This Row],[Column1]],4)&lt;&gt;"OTat"),C49+1,IF(AND(B50=0,B51=0,LEFT(Full_2016_2017_Games_Data[[#This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Row],[Column1]],5)&lt;&gt;"4OTat"),C50+1,IF(OR(LEFT(Full_2016_2017_Games_Data[[#This Row],[Column1]],4)="OTat",LEFT(Full_2016_2017_Games_Data[[#This Row],[Column1]],4)="Full",LEFT(Full_2016_2017_Games_Data[[#This Row],[Column1]],5)="2OTat",LEFT(Full_2016_2017_Games_Data[[#This Row],[Column1]],5)="4OTat"),C50,"N/A")))</f>
        <v>40</v>
      </c>
      <c r="D51" t="str">
        <f>IF(AND(C51&lt;&gt;"N/A",C51&lt;&gt;C50),LEFT(Full_2016_2017_Games_Data[[#This Row],[Column1]],FIND("-",Full_2016_2017_Games_Data[[#This Row],[Column1]])-1),"N/A")</f>
        <v>Memphis Grizzlies112</v>
      </c>
      <c r="E51" t="str">
        <f>IFERROR(IF(AND(C51&lt;&gt;"N/A",C51&lt;&gt;C50),MID(Full_2016_2017_Games_Data[[#This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Wizards103</v>
      </c>
      <c r="F51" t="str">
        <f>IFERROR(IF(AND(D51&lt;&gt;"N/A",E51&lt;&gt;"N/A",C51&lt;&gt;C52),RIGHT(Full_2016_2017_Games_Data[[#This Row],[Column1]],LEN(Full_2016_2017_Games_Data[[#This Row],[Column1]])-FIND("at ",Full_2016_2017_Games_Data[[#This Row],[Column1]])-2),IF(AND(C51&lt;&gt;"N/A",C51&lt;&gt;C50),RIGHT(A52,LEN(A52)-FIND("at ",A52)-2),"N/A")),RIGHT(Full_2016_2017_Games_Data[[#This Row],[Column1]],LEN(Full_2016_2017_Games_Data[[#This Row],[Column1]])-FIND("at ",Full_2016_2017_Games_Data[[#This Row],[Column1]])-2))</f>
        <v>Memphis</v>
      </c>
      <c r="G51" t="str">
        <f t="shared" si="0"/>
        <v>Memphis</v>
      </c>
      <c r="H51">
        <f t="shared" si="1"/>
        <v>112</v>
      </c>
      <c r="I51">
        <f t="shared" si="2"/>
        <v>103</v>
      </c>
      <c r="J51" s="3" t="str">
        <f>IF(B51=1,Full_2016_2017_Games_Data[[#This Row],[Column1]],"N/A")</f>
        <v>N/A</v>
      </c>
      <c r="K51" t="str">
        <f t="shared" si="3"/>
        <v>Oct 30, 2016</v>
      </c>
      <c r="L51" t="str">
        <f t="shared" si="4"/>
        <v>Oct 30, 2016</v>
      </c>
      <c r="M51">
        <f t="shared" si="5"/>
        <v>10</v>
      </c>
      <c r="N51">
        <f t="shared" si="6"/>
        <v>30</v>
      </c>
      <c r="O51">
        <f t="shared" si="7"/>
        <v>2016</v>
      </c>
      <c r="P51" s="3">
        <f t="shared" si="8"/>
        <v>42673</v>
      </c>
      <c r="Q51" t="str">
        <f t="shared" si="9"/>
        <v>Memphis Grizzlies</v>
      </c>
      <c r="R51" t="str">
        <f t="shared" si="10"/>
        <v>Washington Wizards</v>
      </c>
    </row>
    <row r="52" spans="1:18" x14ac:dyDescent="0.3">
      <c r="A52" s="1" t="s">
        <v>45</v>
      </c>
      <c r="B52">
        <f>IF(OR(RIGHT(Full_2016_2017_Games_Data[[#This Row],[Column1]],4)="2016",RIGHT(Full_2016_2017_Games_Data[[#This Row],[Column1]],4)="2017"),1,0)</f>
        <v>0</v>
      </c>
      <c r="C52">
        <f>IF(AND(B51=1,B52=0,LEFT(Full_2016_2017_Games_Data[[#This Row],[Column1]],4)&lt;&gt;"OTat"),C50+1,IF(AND(B51=0,B52=0,LEFT(Full_2016_2017_Games_Data[[#This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Row],[Column1]],5)&lt;&gt;"4OTat"),C51+1,IF(OR(LEFT(Full_2016_2017_Games_Data[[#This Row],[Column1]],4)="OTat",LEFT(Full_2016_2017_Games_Data[[#This Row],[Column1]],4)="Full",LEFT(Full_2016_2017_Games_Data[[#This Row],[Column1]],5)="2OTat",LEFT(Full_2016_2017_Games_Data[[#This Row],[Column1]],5)="4OTat"),C51,"N/A")))</f>
        <v>40</v>
      </c>
      <c r="D52" t="str">
        <f>IF(AND(C52&lt;&gt;"N/A",C52&lt;&gt;C51),LEFT(Full_2016_2017_Games_Data[[#This Row],[Column1]],FIND("-",Full_2016_2017_Games_Data[[#This Row],[Column1]])-1),"N/A")</f>
        <v>N/A</v>
      </c>
      <c r="E52" t="str">
        <f>IFERROR(IF(AND(C52&lt;&gt;"N/A",C52&lt;&gt;C51),MID(Full_2016_2017_Games_Data[[#This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2" t="str">
        <f>IFERROR(IF(AND(D52&lt;&gt;"N/A",E52&lt;&gt;"N/A",C52&lt;&gt;C53),RIGHT(Full_2016_2017_Games_Data[[#This Row],[Column1]],LEN(Full_2016_2017_Games_Data[[#This Row],[Column1]])-FIND("at ",Full_2016_2017_Games_Data[[#This Row],[Column1]])-2),IF(AND(C52&lt;&gt;"N/A",C52&lt;&gt;C51),RIGHT(A53,LEN(A53)-FIND("at ",A53)-2),"N/A")),RIGHT(Full_2016_2017_Games_Data[[#This Row],[Column1]],LEN(Full_2016_2017_Games_Data[[#This Row],[Column1]])-FIND("at ",Full_2016_2017_Games_Data[[#This Row],[Column1]])-2))</f>
        <v>N/A</v>
      </c>
      <c r="G52" t="str">
        <f t="shared" si="0"/>
        <v>N/A</v>
      </c>
      <c r="H52" t="str">
        <f t="shared" si="1"/>
        <v>N/A</v>
      </c>
      <c r="I52" t="str">
        <f t="shared" si="2"/>
        <v>N/A</v>
      </c>
      <c r="J52" s="3" t="str">
        <f>IF(B52=1,Full_2016_2017_Games_Data[[#This Row],[Column1]],"N/A")</f>
        <v>N/A</v>
      </c>
      <c r="K52" t="str">
        <f t="shared" si="3"/>
        <v>Oct 30, 2016</v>
      </c>
      <c r="L52" t="str">
        <f t="shared" si="4"/>
        <v>N/A</v>
      </c>
      <c r="M52" t="str">
        <f t="shared" si="5"/>
        <v>N/A</v>
      </c>
      <c r="N52" t="str">
        <f t="shared" si="6"/>
        <v>N/A</v>
      </c>
      <c r="O52" t="str">
        <f t="shared" si="7"/>
        <v>N/A</v>
      </c>
      <c r="P52" s="3" t="str">
        <f t="shared" si="8"/>
        <v>N/A</v>
      </c>
      <c r="Q52" t="str">
        <f t="shared" si="9"/>
        <v>N/A</v>
      </c>
      <c r="R52" t="str">
        <f t="shared" si="10"/>
        <v>N/A</v>
      </c>
    </row>
    <row r="53" spans="1:18" x14ac:dyDescent="0.3">
      <c r="A53" s="1" t="s">
        <v>46</v>
      </c>
      <c r="B53">
        <f>IF(OR(RIGHT(Full_2016_2017_Games_Data[[#This Row],[Column1]],4)="2016",RIGHT(Full_2016_2017_Games_Data[[#This Row],[Column1]],4)="2017"),1,0)</f>
        <v>0</v>
      </c>
      <c r="C53">
        <f>IF(AND(B52=1,B53=0,LEFT(Full_2016_2017_Games_Data[[#This Row],[Column1]],4)&lt;&gt;"OTat"),C51+1,IF(AND(B52=0,B53=0,LEFT(Full_2016_2017_Games_Data[[#This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Row],[Column1]],5)&lt;&gt;"4OTat"),C52+1,IF(OR(LEFT(Full_2016_2017_Games_Data[[#This Row],[Column1]],4)="OTat",LEFT(Full_2016_2017_Games_Data[[#This Row],[Column1]],4)="Full",LEFT(Full_2016_2017_Games_Data[[#This Row],[Column1]],5)="2OTat",LEFT(Full_2016_2017_Games_Data[[#This Row],[Column1]],5)="4OTat"),C52,"N/A")))</f>
        <v>41</v>
      </c>
      <c r="D53" t="str">
        <f>IF(AND(C53&lt;&gt;"N/A",C53&lt;&gt;C52),LEFT(Full_2016_2017_Games_Data[[#This Row],[Column1]],FIND("-",Full_2016_2017_Games_Data[[#This Row],[Column1]])-1),"N/A")</f>
        <v>Houston Rockets93</v>
      </c>
      <c r="E53" t="str">
        <f>IFERROR(IF(AND(C53&lt;&gt;"N/A",C53&lt;&gt;C52),MID(Full_2016_2017_Games_Data[[#This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Mavericks92</v>
      </c>
      <c r="F53" t="str">
        <f>IFERROR(IF(AND(D53&lt;&gt;"N/A",E53&lt;&gt;"N/A",C53&lt;&gt;C54),RIGHT(Full_2016_2017_Games_Data[[#This Row],[Column1]],LEN(Full_2016_2017_Games_Data[[#This Row],[Column1]])-FIND("at ",Full_2016_2017_Games_Data[[#This Row],[Column1]])-2),IF(AND(C53&lt;&gt;"N/A",C53&lt;&gt;C52),RIGHT(A54,LEN(A54)-FIND("at ",A54)-2),"N/A")),RIGHT(Full_2016_2017_Games_Data[[#This Row],[Column1]],LEN(Full_2016_2017_Games_Data[[#This Row],[Column1]])-FIND("at ",Full_2016_2017_Games_Data[[#This Row],[Column1]])-2))</f>
        <v>Houston</v>
      </c>
      <c r="G53" t="str">
        <f t="shared" si="0"/>
        <v>Houston</v>
      </c>
      <c r="H53">
        <f t="shared" si="1"/>
        <v>93</v>
      </c>
      <c r="I53">
        <f t="shared" si="2"/>
        <v>92</v>
      </c>
      <c r="J53" s="3" t="str">
        <f>IF(B53=1,Full_2016_2017_Games_Data[[#This Row],[Column1]],"N/A")</f>
        <v>N/A</v>
      </c>
      <c r="K53" t="str">
        <f t="shared" si="3"/>
        <v>Oct 30, 2016</v>
      </c>
      <c r="L53" t="str">
        <f t="shared" si="4"/>
        <v>Oct 30, 2016</v>
      </c>
      <c r="M53">
        <f t="shared" si="5"/>
        <v>10</v>
      </c>
      <c r="N53">
        <f t="shared" si="6"/>
        <v>30</v>
      </c>
      <c r="O53">
        <f t="shared" si="7"/>
        <v>2016</v>
      </c>
      <c r="P53" s="3">
        <f t="shared" si="8"/>
        <v>42673</v>
      </c>
      <c r="Q53" t="str">
        <f t="shared" si="9"/>
        <v>Houston Rockets</v>
      </c>
      <c r="R53" t="str">
        <f t="shared" si="10"/>
        <v>Dallas Mavericks</v>
      </c>
    </row>
    <row r="54" spans="1:18" x14ac:dyDescent="0.3">
      <c r="A54" s="1" t="s">
        <v>1351</v>
      </c>
      <c r="B54">
        <f>IF(OR(RIGHT(Full_2016_2017_Games_Data[[#This Row],[Column1]],4)="2016",RIGHT(Full_2016_2017_Games_Data[[#This Row],[Column1]],4)="2017"),1,0)</f>
        <v>1</v>
      </c>
      <c r="C54" t="str">
        <f>IF(AND(B53=1,B54=0,LEFT(Full_2016_2017_Games_Data[[#This Row],[Column1]],4)&lt;&gt;"OTat"),C52+1,IF(AND(B53=0,B54=0,LEFT(Full_2016_2017_Games_Data[[#This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Row],[Column1]],5)&lt;&gt;"4OTat"),C53+1,IF(OR(LEFT(Full_2016_2017_Games_Data[[#This Row],[Column1]],4)="OTat",LEFT(Full_2016_2017_Games_Data[[#This Row],[Column1]],4)="Full",LEFT(Full_2016_2017_Games_Data[[#This Row],[Column1]],5)="2OTat",LEFT(Full_2016_2017_Games_Data[[#This Row],[Column1]],5)="4OTat"),C53,"N/A")))</f>
        <v>N/A</v>
      </c>
      <c r="D54" t="str">
        <f>IF(AND(C54&lt;&gt;"N/A",C54&lt;&gt;C53),LEFT(Full_2016_2017_Games_Data[[#This Row],[Column1]],FIND("-",Full_2016_2017_Games_Data[[#This Row],[Column1]])-1),"N/A")</f>
        <v>N/A</v>
      </c>
      <c r="E54" t="str">
        <f>IFERROR(IF(AND(C54&lt;&gt;"N/A",C54&lt;&gt;C53),MID(Full_2016_2017_Games_Data[[#This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4" t="str">
        <f>IFERROR(IF(AND(D54&lt;&gt;"N/A",E54&lt;&gt;"N/A",C54&lt;&gt;C55),RIGHT(Full_2016_2017_Games_Data[[#This Row],[Column1]],LEN(Full_2016_2017_Games_Data[[#This Row],[Column1]])-FIND("at ",Full_2016_2017_Games_Data[[#This Row],[Column1]])-2),IF(AND(C54&lt;&gt;"N/A",C54&lt;&gt;C53),RIGHT(A55,LEN(A55)-FIND("at ",A55)-2),"N/A")),RIGHT(Full_2016_2017_Games_Data[[#This Row],[Column1]],LEN(Full_2016_2017_Games_Data[[#This Row],[Column1]])-FIND("at ",Full_2016_2017_Games_Data[[#This Row],[Column1]])-2))</f>
        <v>N/A</v>
      </c>
      <c r="G54" t="str">
        <f t="shared" si="0"/>
        <v>N/A</v>
      </c>
      <c r="H54" t="str">
        <f t="shared" si="1"/>
        <v>N/A</v>
      </c>
      <c r="I54" t="str">
        <f t="shared" si="2"/>
        <v>N/A</v>
      </c>
      <c r="J54" s="3" t="str">
        <f>IF(B54=1,Full_2016_2017_Games_Data[[#This Row],[Column1]],"N/A")</f>
        <v>Oct 31, 2016</v>
      </c>
      <c r="K54" t="str">
        <f t="shared" si="3"/>
        <v>Oct 31, 2016</v>
      </c>
      <c r="L54" t="str">
        <f t="shared" si="4"/>
        <v>N/A</v>
      </c>
      <c r="M54" t="str">
        <f t="shared" si="5"/>
        <v>N/A</v>
      </c>
      <c r="N54" t="str">
        <f t="shared" si="6"/>
        <v>N/A</v>
      </c>
      <c r="O54" t="str">
        <f t="shared" si="7"/>
        <v>N/A</v>
      </c>
      <c r="P54" s="3" t="str">
        <f t="shared" si="8"/>
        <v>N/A</v>
      </c>
      <c r="Q54" t="str">
        <f t="shared" si="9"/>
        <v>N/A</v>
      </c>
      <c r="R54" t="str">
        <f t="shared" si="10"/>
        <v>N/A</v>
      </c>
    </row>
    <row r="55" spans="1:18" x14ac:dyDescent="0.3">
      <c r="A55" s="1" t="s">
        <v>47</v>
      </c>
      <c r="B55">
        <f>IF(OR(RIGHT(Full_2016_2017_Games_Data[[#This Row],[Column1]],4)="2016",RIGHT(Full_2016_2017_Games_Data[[#This Row],[Column1]],4)="2017"),1,0)</f>
        <v>0</v>
      </c>
      <c r="C55">
        <f>IF(AND(B54=1,B55=0,LEFT(Full_2016_2017_Games_Data[[#This Row],[Column1]],4)&lt;&gt;"OTat"),C53+1,IF(AND(B54=0,B55=0,LEFT(Full_2016_2017_Games_Data[[#This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Row],[Column1]],5)&lt;&gt;"4OTat"),C54+1,IF(OR(LEFT(Full_2016_2017_Games_Data[[#This Row],[Column1]],4)="OTat",LEFT(Full_2016_2017_Games_Data[[#This Row],[Column1]],4)="Full",LEFT(Full_2016_2017_Games_Data[[#This Row],[Column1]],5)="2OTat",LEFT(Full_2016_2017_Games_Data[[#This Row],[Column1]],5)="4OTat"),C54,"N/A")))</f>
        <v>42</v>
      </c>
      <c r="D55" t="str">
        <f>IF(AND(C55&lt;&gt;"N/A",C55&lt;&gt;C54),LEFT(Full_2016_2017_Games_Data[[#This Row],[Column1]],FIND("-",Full_2016_2017_Games_Data[[#This Row],[Column1]])-1),"N/A")</f>
        <v>Toronto Raptors105</v>
      </c>
      <c r="E55" t="str">
        <f>IFERROR(IF(AND(C55&lt;&gt;"N/A",C55&lt;&gt;C54),MID(Full_2016_2017_Games_Data[[#This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Nuggets102</v>
      </c>
      <c r="F55" t="str">
        <f>IFERROR(IF(AND(D55&lt;&gt;"N/A",E55&lt;&gt;"N/A",C55&lt;&gt;C56),RIGHT(Full_2016_2017_Games_Data[[#This Row],[Column1]],LEN(Full_2016_2017_Games_Data[[#This Row],[Column1]])-FIND("at ",Full_2016_2017_Games_Data[[#This Row],[Column1]])-2),IF(AND(C55&lt;&gt;"N/A",C55&lt;&gt;C54),RIGHT(A56,LEN(A56)-FIND("at ",A56)-2),"N/A")),RIGHT(Full_2016_2017_Games_Data[[#This Row],[Column1]],LEN(Full_2016_2017_Games_Data[[#This Row],[Column1]])-FIND("at ",Full_2016_2017_Games_Data[[#This Row],[Column1]])-2))</f>
        <v>Toronto</v>
      </c>
      <c r="G55" t="str">
        <f t="shared" si="0"/>
        <v>Toronto</v>
      </c>
      <c r="H55">
        <f t="shared" si="1"/>
        <v>105</v>
      </c>
      <c r="I55">
        <f t="shared" si="2"/>
        <v>102</v>
      </c>
      <c r="J55" s="3" t="str">
        <f>IF(B55=1,Full_2016_2017_Games_Data[[#This Row],[Column1]],"N/A")</f>
        <v>N/A</v>
      </c>
      <c r="K55" t="str">
        <f t="shared" si="3"/>
        <v>Oct 31, 2016</v>
      </c>
      <c r="L55" t="str">
        <f t="shared" si="4"/>
        <v>Oct 31, 2016</v>
      </c>
      <c r="M55">
        <f t="shared" si="5"/>
        <v>10</v>
      </c>
      <c r="N55">
        <f t="shared" si="6"/>
        <v>31</v>
      </c>
      <c r="O55">
        <f t="shared" si="7"/>
        <v>2016</v>
      </c>
      <c r="P55" s="3">
        <f t="shared" si="8"/>
        <v>42674</v>
      </c>
      <c r="Q55" t="str">
        <f t="shared" si="9"/>
        <v>Toronto Raptors</v>
      </c>
      <c r="R55" t="str">
        <f t="shared" si="10"/>
        <v>Denver Nuggets</v>
      </c>
    </row>
    <row r="56" spans="1:18" x14ac:dyDescent="0.3">
      <c r="A56" s="1" t="s">
        <v>48</v>
      </c>
      <c r="B56">
        <f>IF(OR(RIGHT(Full_2016_2017_Games_Data[[#This Row],[Column1]],4)="2016",RIGHT(Full_2016_2017_Games_Data[[#This Row],[Column1]],4)="2017"),1,0)</f>
        <v>0</v>
      </c>
      <c r="C56">
        <f>IF(AND(B55=1,B56=0,LEFT(Full_2016_2017_Games_Data[[#This Row],[Column1]],4)&lt;&gt;"OTat"),C54+1,IF(AND(B55=0,B56=0,LEFT(Full_2016_2017_Games_Data[[#This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Row],[Column1]],5)&lt;&gt;"4OTat"),C55+1,IF(OR(LEFT(Full_2016_2017_Games_Data[[#This Row],[Column1]],4)="OTat",LEFT(Full_2016_2017_Games_Data[[#This Row],[Column1]],4)="Full",LEFT(Full_2016_2017_Games_Data[[#This Row],[Column1]],5)="2OTat",LEFT(Full_2016_2017_Games_Data[[#This Row],[Column1]],5)="4OTat"),C55,"N/A")))</f>
        <v>43</v>
      </c>
      <c r="D56" t="str">
        <f>IF(AND(C56&lt;&gt;"N/A",C56&lt;&gt;C55),LEFT(Full_2016_2017_Games_Data[[#This Row],[Column1]],FIND("-",Full_2016_2017_Games_Data[[#This Row],[Column1]])-1),"N/A")</f>
        <v>Chicago Bulls118</v>
      </c>
      <c r="E56" t="str">
        <f>IFERROR(IF(AND(C56&lt;&gt;"N/A",C56&lt;&gt;C55),MID(Full_2016_2017_Games_Data[[#This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Nets88</v>
      </c>
      <c r="F56" t="str">
        <f>IFERROR(IF(AND(D56&lt;&gt;"N/A",E56&lt;&gt;"N/A",C56&lt;&gt;C57),RIGHT(Full_2016_2017_Games_Data[[#This Row],[Column1]],LEN(Full_2016_2017_Games_Data[[#This Row],[Column1]])-FIND("at ",Full_2016_2017_Games_Data[[#This Row],[Column1]])-2),IF(AND(C56&lt;&gt;"N/A",C56&lt;&gt;C55),RIGHT(A57,LEN(A57)-FIND("at ",A57)-2),"N/A")),RIGHT(Full_2016_2017_Games_Data[[#This Row],[Column1]],LEN(Full_2016_2017_Games_Data[[#This Row],[Column1]])-FIND("at ",Full_2016_2017_Games_Data[[#This Row],[Column1]])-2))</f>
        <v>Brooklyn</v>
      </c>
      <c r="G56" t="str">
        <f t="shared" si="0"/>
        <v>Brooklyn</v>
      </c>
      <c r="H56">
        <f t="shared" si="1"/>
        <v>118</v>
      </c>
      <c r="I56">
        <f t="shared" si="2"/>
        <v>88</v>
      </c>
      <c r="J56" s="3" t="str">
        <f>IF(B56=1,Full_2016_2017_Games_Data[[#This Row],[Column1]],"N/A")</f>
        <v>N/A</v>
      </c>
      <c r="K56" t="str">
        <f t="shared" si="3"/>
        <v>Oct 31, 2016</v>
      </c>
      <c r="L56" t="str">
        <f t="shared" si="4"/>
        <v>Oct 31, 2016</v>
      </c>
      <c r="M56">
        <f t="shared" si="5"/>
        <v>10</v>
      </c>
      <c r="N56">
        <f t="shared" si="6"/>
        <v>31</v>
      </c>
      <c r="O56">
        <f t="shared" si="7"/>
        <v>2016</v>
      </c>
      <c r="P56" s="3">
        <f t="shared" si="8"/>
        <v>42674</v>
      </c>
      <c r="Q56" t="str">
        <f t="shared" si="9"/>
        <v>Chicago Bulls</v>
      </c>
      <c r="R56" t="str">
        <f t="shared" si="10"/>
        <v>Brooklyn Nets</v>
      </c>
    </row>
    <row r="57" spans="1:18" x14ac:dyDescent="0.3">
      <c r="A57" s="1" t="s">
        <v>49</v>
      </c>
      <c r="B57">
        <f>IF(OR(RIGHT(Full_2016_2017_Games_Data[[#This Row],[Column1]],4)="2016",RIGHT(Full_2016_2017_Games_Data[[#This Row],[Column1]],4)="2017"),1,0)</f>
        <v>0</v>
      </c>
      <c r="C57">
        <f>IF(AND(B56=1,B57=0,LEFT(Full_2016_2017_Games_Data[[#This Row],[Column1]],4)&lt;&gt;"OTat"),C55+1,IF(AND(B56=0,B57=0,LEFT(Full_2016_2017_Games_Data[[#This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Row],[Column1]],5)&lt;&gt;"4OTat"),C56+1,IF(OR(LEFT(Full_2016_2017_Games_Data[[#This Row],[Column1]],4)="OTat",LEFT(Full_2016_2017_Games_Data[[#This Row],[Column1]],4)="Full",LEFT(Full_2016_2017_Games_Data[[#This Row],[Column1]],5)="2OTat",LEFT(Full_2016_2017_Games_Data[[#This Row],[Column1]],5)="4OTat"),C56,"N/A")))</f>
        <v>44</v>
      </c>
      <c r="D57" t="str">
        <f>IF(AND(C57&lt;&gt;"N/A",C57&lt;&gt;C56),LEFT(Full_2016_2017_Games_Data[[#This Row],[Column1]],FIND("-",Full_2016_2017_Games_Data[[#This Row],[Column1]])-1),"N/A")</f>
        <v>Atlanta Hawks106</v>
      </c>
      <c r="E57" t="str">
        <f>IFERROR(IF(AND(C57&lt;&gt;"N/A",C57&lt;&gt;C56),MID(Full_2016_2017_Games_Data[[#This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Kings95</v>
      </c>
      <c r="F57" t="str">
        <f>IFERROR(IF(AND(D57&lt;&gt;"N/A",E57&lt;&gt;"N/A",C57&lt;&gt;C58),RIGHT(Full_2016_2017_Games_Data[[#This Row],[Column1]],LEN(Full_2016_2017_Games_Data[[#This Row],[Column1]])-FIND("at ",Full_2016_2017_Games_Data[[#This Row],[Column1]])-2),IF(AND(C57&lt;&gt;"N/A",C57&lt;&gt;C56),RIGHT(A58,LEN(A58)-FIND("at ",A58)-2),"N/A")),RIGHT(Full_2016_2017_Games_Data[[#This Row],[Column1]],LEN(Full_2016_2017_Games_Data[[#This Row],[Column1]])-FIND("at ",Full_2016_2017_Games_Data[[#This Row],[Column1]])-2))</f>
        <v>Atlanta</v>
      </c>
      <c r="G57" t="str">
        <f t="shared" si="0"/>
        <v>Atlanta</v>
      </c>
      <c r="H57">
        <f t="shared" si="1"/>
        <v>106</v>
      </c>
      <c r="I57">
        <f t="shared" si="2"/>
        <v>95</v>
      </c>
      <c r="J57" s="3" t="str">
        <f>IF(B57=1,Full_2016_2017_Games_Data[[#This Row],[Column1]],"N/A")</f>
        <v>N/A</v>
      </c>
      <c r="K57" t="str">
        <f t="shared" si="3"/>
        <v>Oct 31, 2016</v>
      </c>
      <c r="L57" t="str">
        <f t="shared" si="4"/>
        <v>Oct 31, 2016</v>
      </c>
      <c r="M57">
        <f t="shared" si="5"/>
        <v>10</v>
      </c>
      <c r="N57">
        <f t="shared" si="6"/>
        <v>31</v>
      </c>
      <c r="O57">
        <f t="shared" si="7"/>
        <v>2016</v>
      </c>
      <c r="P57" s="3">
        <f t="shared" si="8"/>
        <v>42674</v>
      </c>
      <c r="Q57" t="str">
        <f t="shared" si="9"/>
        <v>Atlanta Hawks</v>
      </c>
      <c r="R57" t="str">
        <f t="shared" si="10"/>
        <v>Sacramento Kings</v>
      </c>
    </row>
    <row r="58" spans="1:18" x14ac:dyDescent="0.3">
      <c r="A58" s="1" t="s">
        <v>50</v>
      </c>
      <c r="B58">
        <f>IF(OR(RIGHT(Full_2016_2017_Games_Data[[#This Row],[Column1]],4)="2016",RIGHT(Full_2016_2017_Games_Data[[#This Row],[Column1]],4)="2017"),1,0)</f>
        <v>0</v>
      </c>
      <c r="C58">
        <f>IF(AND(B57=1,B58=0,LEFT(Full_2016_2017_Games_Data[[#This Row],[Column1]],4)&lt;&gt;"OTat"),C56+1,IF(AND(B57=0,B58=0,LEFT(Full_2016_2017_Games_Data[[#This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Row],[Column1]],5)&lt;&gt;"4OTat"),C57+1,IF(OR(LEFT(Full_2016_2017_Games_Data[[#This Row],[Column1]],4)="OTat",LEFT(Full_2016_2017_Games_Data[[#This Row],[Column1]],4)="Full",LEFT(Full_2016_2017_Games_Data[[#This Row],[Column1]],5)="2OTat",LEFT(Full_2016_2017_Games_Data[[#This Row],[Column1]],5)="4OTat"),C57,"N/A")))</f>
        <v>45</v>
      </c>
      <c r="D58" t="str">
        <f>IF(AND(C58&lt;&gt;"N/A",C58&lt;&gt;C57),LEFT(Full_2016_2017_Games_Data[[#This Row],[Column1]],FIND("-",Full_2016_2017_Games_Data[[#This Row],[Column1]])-1),"N/A")</f>
        <v>Los Angeles Clippers116</v>
      </c>
      <c r="E58" t="str">
        <f>IFERROR(IF(AND(C58&lt;&gt;"N/A",C58&lt;&gt;C57),MID(Full_2016_2017_Games_Data[[#This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Suns98</v>
      </c>
      <c r="F58" t="str">
        <f>IFERROR(IF(AND(D58&lt;&gt;"N/A",E58&lt;&gt;"N/A",C58&lt;&gt;C59),RIGHT(Full_2016_2017_Games_Data[[#This Row],[Column1]],LEN(Full_2016_2017_Games_Data[[#This Row],[Column1]])-FIND("at ",Full_2016_2017_Games_Data[[#This Row],[Column1]])-2),IF(AND(C58&lt;&gt;"N/A",C58&lt;&gt;C57),RIGHT(A59,LEN(A59)-FIND("at ",A59)-2),"N/A")),RIGHT(Full_2016_2017_Games_Data[[#This Row],[Column1]],LEN(Full_2016_2017_Games_Data[[#This Row],[Column1]])-FIND("at ",Full_2016_2017_Games_Data[[#This Row],[Column1]])-2))</f>
        <v>Los Angeles</v>
      </c>
      <c r="G58" t="str">
        <f t="shared" si="0"/>
        <v>Los Angeles</v>
      </c>
      <c r="H58">
        <f t="shared" si="1"/>
        <v>116</v>
      </c>
      <c r="I58">
        <f t="shared" si="2"/>
        <v>98</v>
      </c>
      <c r="J58" s="3" t="str">
        <f>IF(B58=1,Full_2016_2017_Games_Data[[#This Row],[Column1]],"N/A")</f>
        <v>N/A</v>
      </c>
      <c r="K58" t="str">
        <f t="shared" si="3"/>
        <v>Oct 31, 2016</v>
      </c>
      <c r="L58" t="str">
        <f t="shared" si="4"/>
        <v>Oct 31, 2016</v>
      </c>
      <c r="M58">
        <f t="shared" si="5"/>
        <v>10</v>
      </c>
      <c r="N58">
        <f t="shared" si="6"/>
        <v>31</v>
      </c>
      <c r="O58">
        <f t="shared" si="7"/>
        <v>2016</v>
      </c>
      <c r="P58" s="3">
        <f t="shared" si="8"/>
        <v>42674</v>
      </c>
      <c r="Q58" t="str">
        <f t="shared" si="9"/>
        <v>Los Angeles Clippers</v>
      </c>
      <c r="R58" t="str">
        <f t="shared" si="10"/>
        <v>Phoenix Suns</v>
      </c>
    </row>
    <row r="59" spans="1:18" x14ac:dyDescent="0.3">
      <c r="A59" s="1" t="s">
        <v>1352</v>
      </c>
      <c r="B59">
        <f>IF(OR(RIGHT(Full_2016_2017_Games_Data[[#This Row],[Column1]],4)="2016",RIGHT(Full_2016_2017_Games_Data[[#This Row],[Column1]],4)="2017"),1,0)</f>
        <v>1</v>
      </c>
      <c r="C59" t="str">
        <f>IF(AND(B58=1,B59=0,LEFT(Full_2016_2017_Games_Data[[#This Row],[Column1]],4)&lt;&gt;"OTat"),C57+1,IF(AND(B58=0,B59=0,LEFT(Full_2016_2017_Games_Data[[#This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Row],[Column1]],5)&lt;&gt;"4OTat"),C58+1,IF(OR(LEFT(Full_2016_2017_Games_Data[[#This Row],[Column1]],4)="OTat",LEFT(Full_2016_2017_Games_Data[[#This Row],[Column1]],4)="Full",LEFT(Full_2016_2017_Games_Data[[#This Row],[Column1]],5)="2OTat",LEFT(Full_2016_2017_Games_Data[[#This Row],[Column1]],5)="4OTat"),C58,"N/A")))</f>
        <v>N/A</v>
      </c>
      <c r="D59" t="str">
        <f>IF(AND(C59&lt;&gt;"N/A",C59&lt;&gt;C58),LEFT(Full_2016_2017_Games_Data[[#This Row],[Column1]],FIND("-",Full_2016_2017_Games_Data[[#This Row],[Column1]])-1),"N/A")</f>
        <v>N/A</v>
      </c>
      <c r="E59" t="str">
        <f>IFERROR(IF(AND(C59&lt;&gt;"N/A",C59&lt;&gt;C58),MID(Full_2016_2017_Games_Data[[#This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9" t="str">
        <f>IFERROR(IF(AND(D59&lt;&gt;"N/A",E59&lt;&gt;"N/A",C59&lt;&gt;C60),RIGHT(Full_2016_2017_Games_Data[[#This Row],[Column1]],LEN(Full_2016_2017_Games_Data[[#This Row],[Column1]])-FIND("at ",Full_2016_2017_Games_Data[[#This Row],[Column1]])-2),IF(AND(C59&lt;&gt;"N/A",C59&lt;&gt;C58),RIGHT(A60,LEN(A60)-FIND("at ",A60)-2),"N/A")),RIGHT(Full_2016_2017_Games_Data[[#This Row],[Column1]],LEN(Full_2016_2017_Games_Data[[#This Row],[Column1]])-FIND("at ",Full_2016_2017_Games_Data[[#This Row],[Column1]])-2))</f>
        <v>N/A</v>
      </c>
      <c r="G59" t="str">
        <f t="shared" si="0"/>
        <v>N/A</v>
      </c>
      <c r="H59" t="str">
        <f t="shared" si="1"/>
        <v>N/A</v>
      </c>
      <c r="I59" t="str">
        <f t="shared" si="2"/>
        <v>N/A</v>
      </c>
      <c r="J59" s="3" t="str">
        <f>IF(B59=1,Full_2016_2017_Games_Data[[#This Row],[Column1]],"N/A")</f>
        <v>Nov 1, 2016</v>
      </c>
      <c r="K59" t="str">
        <f t="shared" si="3"/>
        <v>Nov 1, 2016</v>
      </c>
      <c r="L59" t="str">
        <f t="shared" si="4"/>
        <v>N/A</v>
      </c>
      <c r="M59" t="str">
        <f t="shared" si="5"/>
        <v>N/A</v>
      </c>
      <c r="N59" t="str">
        <f t="shared" si="6"/>
        <v>N/A</v>
      </c>
      <c r="O59" t="str">
        <f t="shared" si="7"/>
        <v>N/A</v>
      </c>
      <c r="P59" s="3" t="str">
        <f t="shared" si="8"/>
        <v>N/A</v>
      </c>
      <c r="Q59" t="str">
        <f t="shared" si="9"/>
        <v>N/A</v>
      </c>
      <c r="R59" t="str">
        <f t="shared" si="10"/>
        <v>N/A</v>
      </c>
    </row>
    <row r="60" spans="1:18" x14ac:dyDescent="0.3">
      <c r="A60" s="1" t="s">
        <v>51</v>
      </c>
      <c r="B60">
        <f>IF(OR(RIGHT(Full_2016_2017_Games_Data[[#This Row],[Column1]],4)="2016",RIGHT(Full_2016_2017_Games_Data[[#This Row],[Column1]],4)="2017"),1,0)</f>
        <v>0</v>
      </c>
      <c r="C60">
        <f>IF(AND(B59=1,B60=0,LEFT(Full_2016_2017_Games_Data[[#This Row],[Column1]],4)&lt;&gt;"OTat"),C58+1,IF(AND(B59=0,B60=0,LEFT(Full_2016_2017_Games_Data[[#This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Row],[Column1]],5)&lt;&gt;"4OTat"),C59+1,IF(OR(LEFT(Full_2016_2017_Games_Data[[#This Row],[Column1]],4)="OTat",LEFT(Full_2016_2017_Games_Data[[#This Row],[Column1]],4)="Full",LEFT(Full_2016_2017_Games_Data[[#This Row],[Column1]],5)="2OTat",LEFT(Full_2016_2017_Games_Data[[#This Row],[Column1]],5)="4OTat"),C59,"N/A")))</f>
        <v>46</v>
      </c>
      <c r="D60" t="str">
        <f>IF(AND(C60&lt;&gt;"N/A",C60&lt;&gt;C59),LEFT(Full_2016_2017_Games_Data[[#This Row],[Column1]],FIND("-",Full_2016_2017_Games_Data[[#This Row],[Column1]])-1),"N/A")</f>
        <v>Orlando Magic103</v>
      </c>
      <c r="E60" t="str">
        <f>IFERROR(IF(AND(C60&lt;&gt;"N/A",C60&lt;&gt;C59),MID(Full_2016_2017_Games_Data[[#This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76ers101</v>
      </c>
      <c r="F60" t="str">
        <f>IFERROR(IF(AND(D60&lt;&gt;"N/A",E60&lt;&gt;"N/A",C60&lt;&gt;C61),RIGHT(Full_2016_2017_Games_Data[[#This Row],[Column1]],LEN(Full_2016_2017_Games_Data[[#This Row],[Column1]])-FIND("at ",Full_2016_2017_Games_Data[[#This Row],[Column1]])-2),IF(AND(C60&lt;&gt;"N/A",C60&lt;&gt;C59),RIGHT(A61,LEN(A61)-FIND("at ",A61)-2),"N/A")),RIGHT(Full_2016_2017_Games_Data[[#This Row],[Column1]],LEN(Full_2016_2017_Games_Data[[#This Row],[Column1]])-FIND("at ",Full_2016_2017_Games_Data[[#This Row],[Column1]])-2))</f>
        <v>Philadelphia</v>
      </c>
      <c r="G60" t="str">
        <f t="shared" si="0"/>
        <v>Philadelphia</v>
      </c>
      <c r="H60">
        <f t="shared" si="1"/>
        <v>103</v>
      </c>
      <c r="I60">
        <f t="shared" si="2"/>
        <v>101</v>
      </c>
      <c r="J60" s="3" t="str">
        <f>IF(B60=1,Full_2016_2017_Games_Data[[#This Row],[Column1]],"N/A")</f>
        <v>N/A</v>
      </c>
      <c r="K60" t="str">
        <f t="shared" si="3"/>
        <v>Nov 1, 2016</v>
      </c>
      <c r="L60" t="str">
        <f t="shared" si="4"/>
        <v>Nov 1, 2016</v>
      </c>
      <c r="M60">
        <f t="shared" si="5"/>
        <v>11</v>
      </c>
      <c r="N60">
        <f t="shared" si="6"/>
        <v>1</v>
      </c>
      <c r="O60">
        <f t="shared" si="7"/>
        <v>2016</v>
      </c>
      <c r="P60" s="3">
        <f t="shared" si="8"/>
        <v>42675</v>
      </c>
      <c r="Q60" t="str">
        <f t="shared" si="9"/>
        <v>Orlando Magic</v>
      </c>
      <c r="R60" t="str">
        <f t="shared" si="10"/>
        <v>Philadelphia 76ers</v>
      </c>
    </row>
    <row r="61" spans="1:18" x14ac:dyDescent="0.3">
      <c r="A61" s="1" t="s">
        <v>52</v>
      </c>
      <c r="B61">
        <f>IF(OR(RIGHT(Full_2016_2017_Games_Data[[#This Row],[Column1]],4)="2016",RIGHT(Full_2016_2017_Games_Data[[#This Row],[Column1]],4)="2017"),1,0)</f>
        <v>0</v>
      </c>
      <c r="C61">
        <f>IF(AND(B60=1,B61=0,LEFT(Full_2016_2017_Games_Data[[#This Row],[Column1]],4)&lt;&gt;"OTat"),C59+1,IF(AND(B60=0,B61=0,LEFT(Full_2016_2017_Games_Data[[#This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Row],[Column1]],5)&lt;&gt;"4OTat"),C60+1,IF(OR(LEFT(Full_2016_2017_Games_Data[[#This Row],[Column1]],4)="OTat",LEFT(Full_2016_2017_Games_Data[[#This Row],[Column1]],4)="Full",LEFT(Full_2016_2017_Games_Data[[#This Row],[Column1]],5)="2OTat",LEFT(Full_2016_2017_Games_Data[[#This Row],[Column1]],5)="4OTat"),C60,"N/A")))</f>
        <v>47</v>
      </c>
      <c r="D61" t="str">
        <f>IF(AND(C61&lt;&gt;"N/A",C61&lt;&gt;C60),LEFT(Full_2016_2017_Games_Data[[#This Row],[Column1]],FIND("-",Full_2016_2017_Games_Data[[#This Row],[Column1]])-1),"N/A")</f>
        <v>Cleveland Cavaliers128</v>
      </c>
      <c r="E61" t="str">
        <f>IFERROR(IF(AND(C61&lt;&gt;"N/A",C61&lt;&gt;C60),MID(Full_2016_2017_Games_Data[[#This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Rockets120</v>
      </c>
      <c r="F61" t="str">
        <f>IFERROR(IF(AND(D61&lt;&gt;"N/A",E61&lt;&gt;"N/A",C61&lt;&gt;C62),RIGHT(Full_2016_2017_Games_Data[[#This Row],[Column1]],LEN(Full_2016_2017_Games_Data[[#This Row],[Column1]])-FIND("at ",Full_2016_2017_Games_Data[[#This Row],[Column1]])-2),IF(AND(C61&lt;&gt;"N/A",C61&lt;&gt;C60),RIGHT(A62,LEN(A62)-FIND("at ",A62)-2),"N/A")),RIGHT(Full_2016_2017_Games_Data[[#This Row],[Column1]],LEN(Full_2016_2017_Games_Data[[#This Row],[Column1]])-FIND("at ",Full_2016_2017_Games_Data[[#This Row],[Column1]])-2))</f>
        <v>Cleveland</v>
      </c>
      <c r="G61" t="str">
        <f t="shared" si="0"/>
        <v>Cleveland</v>
      </c>
      <c r="H61">
        <f t="shared" si="1"/>
        <v>128</v>
      </c>
      <c r="I61">
        <f t="shared" si="2"/>
        <v>120</v>
      </c>
      <c r="J61" s="3" t="str">
        <f>IF(B61=1,Full_2016_2017_Games_Data[[#This Row],[Column1]],"N/A")</f>
        <v>N/A</v>
      </c>
      <c r="K61" t="str">
        <f t="shared" si="3"/>
        <v>Nov 1, 2016</v>
      </c>
      <c r="L61" t="str">
        <f t="shared" si="4"/>
        <v>Nov 1, 2016</v>
      </c>
      <c r="M61">
        <f t="shared" si="5"/>
        <v>11</v>
      </c>
      <c r="N61">
        <f t="shared" si="6"/>
        <v>1</v>
      </c>
      <c r="O61">
        <f t="shared" si="7"/>
        <v>2016</v>
      </c>
      <c r="P61" s="3">
        <f t="shared" si="8"/>
        <v>42675</v>
      </c>
      <c r="Q61" t="str">
        <f t="shared" si="9"/>
        <v>Cleveland Cavaliers</v>
      </c>
      <c r="R61" t="str">
        <f t="shared" si="10"/>
        <v>Houston Rockets</v>
      </c>
    </row>
    <row r="62" spans="1:18" x14ac:dyDescent="0.3">
      <c r="A62" s="1" t="s">
        <v>53</v>
      </c>
      <c r="B62">
        <f>IF(OR(RIGHT(Full_2016_2017_Games_Data[[#This Row],[Column1]],4)="2016",RIGHT(Full_2016_2017_Games_Data[[#This Row],[Column1]],4)="2017"),1,0)</f>
        <v>0</v>
      </c>
      <c r="C62">
        <f>IF(AND(B61=1,B62=0,LEFT(Full_2016_2017_Games_Data[[#This Row],[Column1]],4)&lt;&gt;"OTat"),C60+1,IF(AND(B61=0,B62=0,LEFT(Full_2016_2017_Games_Data[[#This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Row],[Column1]],5)&lt;&gt;"4OTat"),C61+1,IF(OR(LEFT(Full_2016_2017_Games_Data[[#This Row],[Column1]],4)="OTat",LEFT(Full_2016_2017_Games_Data[[#This Row],[Column1]],4)="Full",LEFT(Full_2016_2017_Games_Data[[#This Row],[Column1]],5)="2OTat",LEFT(Full_2016_2017_Games_Data[[#This Row],[Column1]],5)="4OTat"),C61,"N/A")))</f>
        <v>48</v>
      </c>
      <c r="D62" t="str">
        <f>IF(AND(C62&lt;&gt;"N/A",C62&lt;&gt;C61),LEFT(Full_2016_2017_Games_Data[[#This Row],[Column1]],FIND("-",Full_2016_2017_Games_Data[[#This Row],[Column1]])-1),"N/A")</f>
        <v>Indiana Pacers115</v>
      </c>
      <c r="E62" t="str">
        <f>IFERROR(IF(AND(C62&lt;&gt;"N/A",C62&lt;&gt;C61),MID(Full_2016_2017_Games_Data[[#This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Lakers108</v>
      </c>
      <c r="F62" t="str">
        <f>IFERROR(IF(AND(D62&lt;&gt;"N/A",E62&lt;&gt;"N/A",C62&lt;&gt;C63),RIGHT(Full_2016_2017_Games_Data[[#This Row],[Column1]],LEN(Full_2016_2017_Games_Data[[#This Row],[Column1]])-FIND("at ",Full_2016_2017_Games_Data[[#This Row],[Column1]])-2),IF(AND(C62&lt;&gt;"N/A",C62&lt;&gt;C61),RIGHT(A63,LEN(A63)-FIND("at ",A63)-2),"N/A")),RIGHT(Full_2016_2017_Games_Data[[#This Row],[Column1]],LEN(Full_2016_2017_Games_Data[[#This Row],[Column1]])-FIND("at ",Full_2016_2017_Games_Data[[#This Row],[Column1]])-2))</f>
        <v>Indiana</v>
      </c>
      <c r="G62" t="str">
        <f t="shared" si="0"/>
        <v>Indiana</v>
      </c>
      <c r="H62">
        <f t="shared" si="1"/>
        <v>115</v>
      </c>
      <c r="I62">
        <f t="shared" si="2"/>
        <v>108</v>
      </c>
      <c r="J62" s="3" t="str">
        <f>IF(B62=1,Full_2016_2017_Games_Data[[#This Row],[Column1]],"N/A")</f>
        <v>N/A</v>
      </c>
      <c r="K62" t="str">
        <f t="shared" si="3"/>
        <v>Nov 1, 2016</v>
      </c>
      <c r="L62" t="str">
        <f t="shared" si="4"/>
        <v>Nov 1, 2016</v>
      </c>
      <c r="M62">
        <f t="shared" si="5"/>
        <v>11</v>
      </c>
      <c r="N62">
        <f t="shared" si="6"/>
        <v>1</v>
      </c>
      <c r="O62">
        <f t="shared" si="7"/>
        <v>2016</v>
      </c>
      <c r="P62" s="3">
        <f t="shared" si="8"/>
        <v>42675</v>
      </c>
      <c r="Q62" t="str">
        <f t="shared" si="9"/>
        <v>Indiana Pacers</v>
      </c>
      <c r="R62" t="str">
        <f t="shared" si="10"/>
        <v>Los Angeles Lakers</v>
      </c>
    </row>
    <row r="63" spans="1:18" x14ac:dyDescent="0.3">
      <c r="A63" s="1" t="s">
        <v>54</v>
      </c>
      <c r="B63">
        <f>IF(OR(RIGHT(Full_2016_2017_Games_Data[[#This Row],[Column1]],4)="2016",RIGHT(Full_2016_2017_Games_Data[[#This Row],[Column1]],4)="2017"),1,0)</f>
        <v>0</v>
      </c>
      <c r="C63">
        <f>IF(AND(B62=1,B63=0,LEFT(Full_2016_2017_Games_Data[[#This Row],[Column1]],4)&lt;&gt;"OTat"),C61+1,IF(AND(B62=0,B63=0,LEFT(Full_2016_2017_Games_Data[[#This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Row],[Column1]],5)&lt;&gt;"4OTat"),C62+1,IF(OR(LEFT(Full_2016_2017_Games_Data[[#This Row],[Column1]],4)="OTat",LEFT(Full_2016_2017_Games_Data[[#This Row],[Column1]],4)="Full",LEFT(Full_2016_2017_Games_Data[[#This Row],[Column1]],5)="2OTat",LEFT(Full_2016_2017_Games_Data[[#This Row],[Column1]],5)="4OTat"),C62,"N/A")))</f>
        <v>49</v>
      </c>
      <c r="D63" t="str">
        <f>IF(AND(C63&lt;&gt;"N/A",C63&lt;&gt;C62),LEFT(Full_2016_2017_Games_Data[[#This Row],[Column1]],FIND("-",Full_2016_2017_Games_Data[[#This Row],[Column1]])-1),"N/A")</f>
        <v>Miami Heat108</v>
      </c>
      <c r="E63" t="str">
        <f>IFERROR(IF(AND(C63&lt;&gt;"N/A",C63&lt;&gt;C62),MID(Full_2016_2017_Games_Data[[#This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Kings96</v>
      </c>
      <c r="F63" t="str">
        <f>IFERROR(IF(AND(D63&lt;&gt;"N/A",E63&lt;&gt;"N/A",C63&lt;&gt;C64),RIGHT(Full_2016_2017_Games_Data[[#This Row],[Column1]],LEN(Full_2016_2017_Games_Data[[#This Row],[Column1]])-FIND("at ",Full_2016_2017_Games_Data[[#This Row],[Column1]])-2),IF(AND(C63&lt;&gt;"N/A",C63&lt;&gt;C62),RIGHT(A64,LEN(A64)-FIND("at ",A64)-2),"N/A")),RIGHT(Full_2016_2017_Games_Data[[#This Row],[Column1]],LEN(Full_2016_2017_Games_Data[[#This Row],[Column1]])-FIND("at ",Full_2016_2017_Games_Data[[#This Row],[Column1]])-2))</f>
        <v>Miami</v>
      </c>
      <c r="G63" t="str">
        <f t="shared" si="0"/>
        <v>Miami</v>
      </c>
      <c r="H63">
        <f t="shared" si="1"/>
        <v>108</v>
      </c>
      <c r="I63">
        <f t="shared" si="2"/>
        <v>96</v>
      </c>
      <c r="J63" s="3" t="str">
        <f>IF(B63=1,Full_2016_2017_Games_Data[[#This Row],[Column1]],"N/A")</f>
        <v>N/A</v>
      </c>
      <c r="K63" t="str">
        <f t="shared" si="3"/>
        <v>Nov 1, 2016</v>
      </c>
      <c r="L63" t="str">
        <f t="shared" si="4"/>
        <v>Nov 1, 2016</v>
      </c>
      <c r="M63">
        <f t="shared" si="5"/>
        <v>11</v>
      </c>
      <c r="N63">
        <f t="shared" si="6"/>
        <v>1</v>
      </c>
      <c r="O63">
        <f t="shared" si="7"/>
        <v>2016</v>
      </c>
      <c r="P63" s="3">
        <f t="shared" si="8"/>
        <v>42675</v>
      </c>
      <c r="Q63" t="str">
        <f t="shared" si="9"/>
        <v>Miami Heat</v>
      </c>
      <c r="R63" t="str">
        <f t="shared" si="10"/>
        <v>Sacramento Kings</v>
      </c>
    </row>
    <row r="64" spans="1:18" x14ac:dyDescent="0.3">
      <c r="A64" s="1" t="s">
        <v>55</v>
      </c>
      <c r="B64">
        <f>IF(OR(RIGHT(Full_2016_2017_Games_Data[[#This Row],[Column1]],4)="2016",RIGHT(Full_2016_2017_Games_Data[[#This Row],[Column1]],4)="2017"),1,0)</f>
        <v>0</v>
      </c>
      <c r="C64">
        <f>IF(AND(B63=1,B64=0,LEFT(Full_2016_2017_Games_Data[[#This Row],[Column1]],4)&lt;&gt;"OTat"),C62+1,IF(AND(B63=0,B64=0,LEFT(Full_2016_2017_Games_Data[[#This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Row],[Column1]],5)&lt;&gt;"4OTat"),C63+1,IF(OR(LEFT(Full_2016_2017_Games_Data[[#This Row],[Column1]],4)="OTat",LEFT(Full_2016_2017_Games_Data[[#This Row],[Column1]],4)="Full",LEFT(Full_2016_2017_Games_Data[[#This Row],[Column1]],5)="2OTat",LEFT(Full_2016_2017_Games_Data[[#This Row],[Column1]],5)="4OTat"),C63,"N/A")))</f>
        <v>49</v>
      </c>
      <c r="D64" t="str">
        <f>IF(AND(C64&lt;&gt;"N/A",C64&lt;&gt;C63),LEFT(Full_2016_2017_Games_Data[[#This Row],[Column1]],FIND("-",Full_2016_2017_Games_Data[[#This Row],[Column1]])-1),"N/A")</f>
        <v>N/A</v>
      </c>
      <c r="E64" t="str">
        <f>IFERROR(IF(AND(C64&lt;&gt;"N/A",C64&lt;&gt;C63),MID(Full_2016_2017_Games_Data[[#This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4" t="str">
        <f>IFERROR(IF(AND(D64&lt;&gt;"N/A",E64&lt;&gt;"N/A",C64&lt;&gt;C65),RIGHT(Full_2016_2017_Games_Data[[#This Row],[Column1]],LEN(Full_2016_2017_Games_Data[[#This Row],[Column1]])-FIND("at ",Full_2016_2017_Games_Data[[#This Row],[Column1]])-2),IF(AND(C64&lt;&gt;"N/A",C64&lt;&gt;C63),RIGHT(A65,LEN(A65)-FIND("at ",A65)-2),"N/A")),RIGHT(Full_2016_2017_Games_Data[[#This Row],[Column1]],LEN(Full_2016_2017_Games_Data[[#This Row],[Column1]])-FIND("at ",Full_2016_2017_Games_Data[[#This Row],[Column1]])-2))</f>
        <v>N/A</v>
      </c>
      <c r="G64" t="str">
        <f t="shared" si="0"/>
        <v>N/A</v>
      </c>
      <c r="H64" t="str">
        <f t="shared" si="1"/>
        <v>N/A</v>
      </c>
      <c r="I64" t="str">
        <f t="shared" si="2"/>
        <v>N/A</v>
      </c>
      <c r="J64" s="3" t="str">
        <f>IF(B64=1,Full_2016_2017_Games_Data[[#This Row],[Column1]],"N/A")</f>
        <v>N/A</v>
      </c>
      <c r="K64" t="str">
        <f t="shared" si="3"/>
        <v>Nov 1, 2016</v>
      </c>
      <c r="L64" t="str">
        <f t="shared" si="4"/>
        <v>N/A</v>
      </c>
      <c r="M64" t="str">
        <f t="shared" si="5"/>
        <v>N/A</v>
      </c>
      <c r="N64" t="str">
        <f t="shared" si="6"/>
        <v>N/A</v>
      </c>
      <c r="O64" t="str">
        <f t="shared" si="7"/>
        <v>N/A</v>
      </c>
      <c r="P64" s="3" t="str">
        <f t="shared" si="8"/>
        <v>N/A</v>
      </c>
      <c r="Q64" t="str">
        <f t="shared" si="9"/>
        <v>N/A</v>
      </c>
      <c r="R64" t="str">
        <f t="shared" si="10"/>
        <v>N/A</v>
      </c>
    </row>
    <row r="65" spans="1:18" x14ac:dyDescent="0.3">
      <c r="A65" s="1" t="s">
        <v>56</v>
      </c>
      <c r="B65">
        <f>IF(OR(RIGHT(Full_2016_2017_Games_Data[[#This Row],[Column1]],4)="2016",RIGHT(Full_2016_2017_Games_Data[[#This Row],[Column1]],4)="2017"),1,0)</f>
        <v>0</v>
      </c>
      <c r="C65">
        <f>IF(AND(B64=1,B65=0,LEFT(Full_2016_2017_Games_Data[[#This Row],[Column1]],4)&lt;&gt;"OTat"),C63+1,IF(AND(B64=0,B65=0,LEFT(Full_2016_2017_Games_Data[[#This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Row],[Column1]],5)&lt;&gt;"4OTat"),C64+1,IF(OR(LEFT(Full_2016_2017_Games_Data[[#This Row],[Column1]],4)="OTat",LEFT(Full_2016_2017_Games_Data[[#This Row],[Column1]],4)="Full",LEFT(Full_2016_2017_Games_Data[[#This Row],[Column1]],5)="2OTat",LEFT(Full_2016_2017_Games_Data[[#This Row],[Column1]],5)="4OTat"),C64,"N/A")))</f>
        <v>50</v>
      </c>
      <c r="D65" t="str">
        <f>IF(AND(C65&lt;&gt;"N/A",C65&lt;&gt;C64),LEFT(Full_2016_2017_Games_Data[[#This Row],[Column1]],FIND("-",Full_2016_2017_Games_Data[[#This Row],[Column1]])-1),"N/A")</f>
        <v>Detroit Pistons102</v>
      </c>
      <c r="E65" t="str">
        <f>IFERROR(IF(AND(C65&lt;&gt;"N/A",C65&lt;&gt;C64),MID(Full_2016_2017_Games_Data[[#This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Knicks89</v>
      </c>
      <c r="F65" t="str">
        <f>IFERROR(IF(AND(D65&lt;&gt;"N/A",E65&lt;&gt;"N/A",C65&lt;&gt;C66),RIGHT(Full_2016_2017_Games_Data[[#This Row],[Column1]],LEN(Full_2016_2017_Games_Data[[#This Row],[Column1]])-FIND("at ",Full_2016_2017_Games_Data[[#This Row],[Column1]])-2),IF(AND(C65&lt;&gt;"N/A",C65&lt;&gt;C64),RIGHT(A66,LEN(A66)-FIND("at ",A66)-2),"N/A")),RIGHT(Full_2016_2017_Games_Data[[#This Row],[Column1]],LEN(Full_2016_2017_Games_Data[[#This Row],[Column1]])-FIND("at ",Full_2016_2017_Games_Data[[#This Row],[Column1]])-2))</f>
        <v>Detroit</v>
      </c>
      <c r="G65" t="str">
        <f t="shared" si="0"/>
        <v>Detroit</v>
      </c>
      <c r="H65">
        <f t="shared" si="1"/>
        <v>102</v>
      </c>
      <c r="I65">
        <f t="shared" si="2"/>
        <v>89</v>
      </c>
      <c r="J65" s="3" t="str">
        <f>IF(B65=1,Full_2016_2017_Games_Data[[#This Row],[Column1]],"N/A")</f>
        <v>N/A</v>
      </c>
      <c r="K65" t="str">
        <f t="shared" si="3"/>
        <v>Nov 1, 2016</v>
      </c>
      <c r="L65" t="str">
        <f t="shared" si="4"/>
        <v>Nov 1, 2016</v>
      </c>
      <c r="M65">
        <f t="shared" si="5"/>
        <v>11</v>
      </c>
      <c r="N65">
        <f t="shared" si="6"/>
        <v>1</v>
      </c>
      <c r="O65">
        <f t="shared" si="7"/>
        <v>2016</v>
      </c>
      <c r="P65" s="3">
        <f t="shared" si="8"/>
        <v>42675</v>
      </c>
      <c r="Q65" t="str">
        <f t="shared" si="9"/>
        <v>Detroit Pistons</v>
      </c>
      <c r="R65" t="str">
        <f t="shared" si="10"/>
        <v>New York Knicks</v>
      </c>
    </row>
    <row r="66" spans="1:18" x14ac:dyDescent="0.3">
      <c r="A66" s="1" t="s">
        <v>57</v>
      </c>
      <c r="B66">
        <f>IF(OR(RIGHT(Full_2016_2017_Games_Data[[#This Row],[Column1]],4)="2016",RIGHT(Full_2016_2017_Games_Data[[#This Row],[Column1]],4)="2017"),1,0)</f>
        <v>0</v>
      </c>
      <c r="C66">
        <f>IF(AND(B65=1,B66=0,LEFT(Full_2016_2017_Games_Data[[#This Row],[Column1]],4)&lt;&gt;"OTat"),C64+1,IF(AND(B65=0,B66=0,LEFT(Full_2016_2017_Games_Data[[#This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Row],[Column1]],5)&lt;&gt;"4OTat"),C65+1,IF(OR(LEFT(Full_2016_2017_Games_Data[[#This Row],[Column1]],4)="OTat",LEFT(Full_2016_2017_Games_Data[[#This Row],[Column1]],4)="Full",LEFT(Full_2016_2017_Games_Data[[#This Row],[Column1]],5)="2OTat",LEFT(Full_2016_2017_Games_Data[[#This Row],[Column1]],5)="4OTat"),C65,"N/A")))</f>
        <v>51</v>
      </c>
      <c r="D66" t="str">
        <f>IF(AND(C66&lt;&gt;"N/A",C66&lt;&gt;C65),LEFT(Full_2016_2017_Games_Data[[#This Row],[Column1]],FIND("-",Full_2016_2017_Games_Data[[#This Row],[Column1]])-1),"N/A")</f>
        <v>Milwaukee Bucks117</v>
      </c>
      <c r="E66" t="str">
        <f>IFERROR(IF(AND(C66&lt;&gt;"N/A",C66&lt;&gt;C65),MID(Full_2016_2017_Games_Data[[#This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Pelicans113</v>
      </c>
      <c r="F66" t="str">
        <f>IFERROR(IF(AND(D66&lt;&gt;"N/A",E66&lt;&gt;"N/A",C66&lt;&gt;C67),RIGHT(Full_2016_2017_Games_Data[[#This Row],[Column1]],LEN(Full_2016_2017_Games_Data[[#This Row],[Column1]])-FIND("at ",Full_2016_2017_Games_Data[[#This Row],[Column1]])-2),IF(AND(C66&lt;&gt;"N/A",C66&lt;&gt;C65),RIGHT(A67,LEN(A67)-FIND("at ",A67)-2),"N/A")),RIGHT(Full_2016_2017_Games_Data[[#This Row],[Column1]],LEN(Full_2016_2017_Games_Data[[#This Row],[Column1]])-FIND("at ",Full_2016_2017_Games_Data[[#This Row],[Column1]])-2))</f>
        <v>New Orleans</v>
      </c>
      <c r="G66" t="str">
        <f t="shared" si="0"/>
        <v>New Orleans</v>
      </c>
      <c r="H66">
        <f t="shared" si="1"/>
        <v>117</v>
      </c>
      <c r="I66">
        <f t="shared" si="2"/>
        <v>113</v>
      </c>
      <c r="J66" s="3" t="str">
        <f>IF(B66=1,Full_2016_2017_Games_Data[[#This Row],[Column1]],"N/A")</f>
        <v>N/A</v>
      </c>
      <c r="K66" t="str">
        <f t="shared" si="3"/>
        <v>Nov 1, 2016</v>
      </c>
      <c r="L66" t="str">
        <f t="shared" si="4"/>
        <v>Nov 1, 2016</v>
      </c>
      <c r="M66">
        <f t="shared" si="5"/>
        <v>11</v>
      </c>
      <c r="N66">
        <f t="shared" si="6"/>
        <v>1</v>
      </c>
      <c r="O66">
        <f t="shared" si="7"/>
        <v>2016</v>
      </c>
      <c r="P66" s="3">
        <f t="shared" si="8"/>
        <v>42675</v>
      </c>
      <c r="Q66" t="str">
        <f t="shared" si="9"/>
        <v>Milwaukee Bucks</v>
      </c>
      <c r="R66" t="str">
        <f t="shared" si="10"/>
        <v>New Orleans Pelicans</v>
      </c>
    </row>
    <row r="67" spans="1:18" x14ac:dyDescent="0.3">
      <c r="A67" s="1" t="s">
        <v>58</v>
      </c>
      <c r="B67">
        <f>IF(OR(RIGHT(Full_2016_2017_Games_Data[[#This Row],[Column1]],4)="2016",RIGHT(Full_2016_2017_Games_Data[[#This Row],[Column1]],4)="2017"),1,0)</f>
        <v>0</v>
      </c>
      <c r="C67">
        <f>IF(AND(B66=1,B67=0,LEFT(Full_2016_2017_Games_Data[[#This Row],[Column1]],4)&lt;&gt;"OTat"),C65+1,IF(AND(B66=0,B67=0,LEFT(Full_2016_2017_Games_Data[[#This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Row],[Column1]],5)&lt;&gt;"4OTat"),C66+1,IF(OR(LEFT(Full_2016_2017_Games_Data[[#This Row],[Column1]],4)="OTat",LEFT(Full_2016_2017_Games_Data[[#This Row],[Column1]],4)="Full",LEFT(Full_2016_2017_Games_Data[[#This Row],[Column1]],5)="2OTat",LEFT(Full_2016_2017_Games_Data[[#This Row],[Column1]],5)="4OTat"),C66,"N/A")))</f>
        <v>52</v>
      </c>
      <c r="D67" t="str">
        <f>IF(AND(C67&lt;&gt;"N/A",C67&lt;&gt;C66),LEFT(Full_2016_2017_Games_Data[[#This Row],[Column1]],FIND("-",Full_2016_2017_Games_Data[[#This Row],[Column1]])-1),"N/A")</f>
        <v>Minnesota Timberwolves116</v>
      </c>
      <c r="E67" t="str">
        <f>IFERROR(IF(AND(C67&lt;&gt;"N/A",C67&lt;&gt;C66),MID(Full_2016_2017_Games_Data[[#This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Grizzlies80</v>
      </c>
      <c r="F67" t="str">
        <f>IFERROR(IF(AND(D67&lt;&gt;"N/A",E67&lt;&gt;"N/A",C67&lt;&gt;C68),RIGHT(Full_2016_2017_Games_Data[[#This Row],[Column1]],LEN(Full_2016_2017_Games_Data[[#This Row],[Column1]])-FIND("at ",Full_2016_2017_Games_Data[[#This Row],[Column1]])-2),IF(AND(C67&lt;&gt;"N/A",C67&lt;&gt;C66),RIGHT(A68,LEN(A68)-FIND("at ",A68)-2),"N/A")),RIGHT(Full_2016_2017_Games_Data[[#This Row],[Column1]],LEN(Full_2016_2017_Games_Data[[#This Row],[Column1]])-FIND("at ",Full_2016_2017_Games_Data[[#This Row],[Column1]])-2))</f>
        <v>Minnesota</v>
      </c>
      <c r="G67" t="str">
        <f t="shared" si="0"/>
        <v>Minnesota</v>
      </c>
      <c r="H67">
        <f t="shared" si="1"/>
        <v>116</v>
      </c>
      <c r="I67">
        <f t="shared" si="2"/>
        <v>80</v>
      </c>
      <c r="J67" s="3" t="str">
        <f>IF(B67=1,Full_2016_2017_Games_Data[[#This Row],[Column1]],"N/A")</f>
        <v>N/A</v>
      </c>
      <c r="K67" t="str">
        <f t="shared" si="3"/>
        <v>Nov 1, 2016</v>
      </c>
      <c r="L67" t="str">
        <f t="shared" si="4"/>
        <v>Nov 1, 2016</v>
      </c>
      <c r="M67">
        <f t="shared" si="5"/>
        <v>11</v>
      </c>
      <c r="N67">
        <f t="shared" si="6"/>
        <v>1</v>
      </c>
      <c r="O67">
        <f t="shared" si="7"/>
        <v>2016</v>
      </c>
      <c r="P67" s="3">
        <f t="shared" si="8"/>
        <v>42675</v>
      </c>
      <c r="Q67" t="str">
        <f t="shared" si="9"/>
        <v>Minnesota Timberwolves</v>
      </c>
      <c r="R67" t="str">
        <f t="shared" si="10"/>
        <v>Memphis Grizzlies</v>
      </c>
    </row>
    <row r="68" spans="1:18" x14ac:dyDescent="0.3">
      <c r="A68" s="1" t="s">
        <v>59</v>
      </c>
      <c r="B68">
        <f>IF(OR(RIGHT(Full_2016_2017_Games_Data[[#This Row],[Column1]],4)="2016",RIGHT(Full_2016_2017_Games_Data[[#This Row],[Column1]],4)="2017"),1,0)</f>
        <v>0</v>
      </c>
      <c r="C68">
        <f>IF(AND(B67=1,B68=0,LEFT(Full_2016_2017_Games_Data[[#This Row],[Column1]],4)&lt;&gt;"OTat"),C66+1,IF(AND(B67=0,B68=0,LEFT(Full_2016_2017_Games_Data[[#This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Row],[Column1]],5)&lt;&gt;"4OTat"),C67+1,IF(OR(LEFT(Full_2016_2017_Games_Data[[#This Row],[Column1]],4)="OTat",LEFT(Full_2016_2017_Games_Data[[#This Row],[Column1]],4)="Full",LEFT(Full_2016_2017_Games_Data[[#This Row],[Column1]],5)="2OTat",LEFT(Full_2016_2017_Games_Data[[#This Row],[Column1]],5)="4OTat"),C67,"N/A")))</f>
        <v>53</v>
      </c>
      <c r="D68" t="str">
        <f>IF(AND(C68&lt;&gt;"N/A",C68&lt;&gt;C67),LEFT(Full_2016_2017_Games_Data[[#This Row],[Column1]],FIND("-",Full_2016_2017_Games_Data[[#This Row],[Column1]])-1),"N/A")</f>
        <v>Utah Jazz106</v>
      </c>
      <c r="E68" t="str">
        <f>IFERROR(IF(AND(C68&lt;&gt;"N/A",C68&lt;&gt;C67),MID(Full_2016_2017_Games_Data[[#This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Spurs91</v>
      </c>
      <c r="F68" t="str">
        <f>IFERROR(IF(AND(D68&lt;&gt;"N/A",E68&lt;&gt;"N/A",C68&lt;&gt;C69),RIGHT(Full_2016_2017_Games_Data[[#This Row],[Column1]],LEN(Full_2016_2017_Games_Data[[#This Row],[Column1]])-FIND("at ",Full_2016_2017_Games_Data[[#This Row],[Column1]])-2),IF(AND(C68&lt;&gt;"N/A",C68&lt;&gt;C67),RIGHT(A69,LEN(A69)-FIND("at ",A69)-2),"N/A")),RIGHT(Full_2016_2017_Games_Data[[#This Row],[Column1]],LEN(Full_2016_2017_Games_Data[[#This Row],[Column1]])-FIND("at ",Full_2016_2017_Games_Data[[#This Row],[Column1]])-2))</f>
        <v>San Antonio</v>
      </c>
      <c r="G68" t="str">
        <f t="shared" si="0"/>
        <v>San Antonio</v>
      </c>
      <c r="H68">
        <f t="shared" si="1"/>
        <v>106</v>
      </c>
      <c r="I68">
        <f t="shared" si="2"/>
        <v>91</v>
      </c>
      <c r="J68" s="3" t="str">
        <f>IF(B68=1,Full_2016_2017_Games_Data[[#This Row],[Column1]],"N/A")</f>
        <v>N/A</v>
      </c>
      <c r="K68" t="str">
        <f t="shared" si="3"/>
        <v>Nov 1, 2016</v>
      </c>
      <c r="L68" t="str">
        <f t="shared" si="4"/>
        <v>Nov 1, 2016</v>
      </c>
      <c r="M68">
        <f t="shared" si="5"/>
        <v>11</v>
      </c>
      <c r="N68">
        <f t="shared" si="6"/>
        <v>1</v>
      </c>
      <c r="O68">
        <f t="shared" si="7"/>
        <v>2016</v>
      </c>
      <c r="P68" s="3">
        <f t="shared" si="8"/>
        <v>42675</v>
      </c>
      <c r="Q68" t="str">
        <f t="shared" si="9"/>
        <v>Utah Jazz</v>
      </c>
      <c r="R68" t="str">
        <f t="shared" si="10"/>
        <v>San Antonio Spurs</v>
      </c>
    </row>
    <row r="69" spans="1:18" x14ac:dyDescent="0.3">
      <c r="A69" s="1" t="s">
        <v>60</v>
      </c>
      <c r="B69">
        <f>IF(OR(RIGHT(Full_2016_2017_Games_Data[[#This Row],[Column1]],4)="2016",RIGHT(Full_2016_2017_Games_Data[[#This Row],[Column1]],4)="2017"),1,0)</f>
        <v>0</v>
      </c>
      <c r="C69">
        <f>IF(AND(B68=1,B69=0,LEFT(Full_2016_2017_Games_Data[[#This Row],[Column1]],4)&lt;&gt;"OTat"),C67+1,IF(AND(B68=0,B69=0,LEFT(Full_2016_2017_Games_Data[[#This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Row],[Column1]],5)&lt;&gt;"4OTat"),C68+1,IF(OR(LEFT(Full_2016_2017_Games_Data[[#This Row],[Column1]],4)="OTat",LEFT(Full_2016_2017_Games_Data[[#This Row],[Column1]],4)="Full",LEFT(Full_2016_2017_Games_Data[[#This Row],[Column1]],5)="2OTat",LEFT(Full_2016_2017_Games_Data[[#This Row],[Column1]],5)="4OTat"),C68,"N/A")))</f>
        <v>54</v>
      </c>
      <c r="D69" t="str">
        <f>IF(AND(C69&lt;&gt;"N/A",C69&lt;&gt;C68),LEFT(Full_2016_2017_Games_Data[[#This Row],[Column1]],FIND("-",Full_2016_2017_Games_Data[[#This Row],[Column1]])-1),"N/A")</f>
        <v>Golden State Warriors127</v>
      </c>
      <c r="E69" t="str">
        <f>IFERROR(IF(AND(C69&lt;&gt;"N/A",C69&lt;&gt;C68),MID(Full_2016_2017_Games_Data[[#This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Blazers104</v>
      </c>
      <c r="F69" t="str">
        <f>IFERROR(IF(AND(D69&lt;&gt;"N/A",E69&lt;&gt;"N/A",C69&lt;&gt;C70),RIGHT(Full_2016_2017_Games_Data[[#This Row],[Column1]],LEN(Full_2016_2017_Games_Data[[#This Row],[Column1]])-FIND("at ",Full_2016_2017_Games_Data[[#This Row],[Column1]])-2),IF(AND(C69&lt;&gt;"N/A",C69&lt;&gt;C68),RIGHT(A70,LEN(A70)-FIND("at ",A70)-2),"N/A")),RIGHT(Full_2016_2017_Games_Data[[#This Row],[Column1]],LEN(Full_2016_2017_Games_Data[[#This Row],[Column1]])-FIND("at ",Full_2016_2017_Games_Data[[#This Row],[Column1]])-2))</f>
        <v>Portland</v>
      </c>
      <c r="G69" t="str">
        <f t="shared" ref="G69:G132" si="11">IFERROR(LEFT(F69,FIND("Originally",F69)-2),F69)</f>
        <v>Portland</v>
      </c>
      <c r="H69">
        <f t="shared" ref="H69:H132" si="12">IFERROR(VALUE(RIGHT(D69,3)),IFERROR(VALUE(RIGHT(D69,2)),"N/A"))</f>
        <v>127</v>
      </c>
      <c r="I69">
        <f t="shared" ref="I69:I132" si="13">IFERROR(VALUE(RIGHT(E69,3)),IFERROR(VALUE(RIGHT(E69,2)),"N/A"))</f>
        <v>104</v>
      </c>
      <c r="J69" s="3" t="str">
        <f>IF(B69=1,Full_2016_2017_Games_Data[[#This Row],[Column1]],"N/A")</f>
        <v>N/A</v>
      </c>
      <c r="K69" t="str">
        <f t="shared" ref="K69:K132" si="14">IF(J69&lt;&gt;"N/A",J69,K68)</f>
        <v>Nov 1, 2016</v>
      </c>
      <c r="L69" t="str">
        <f t="shared" ref="L69:L132" si="15">IF(I69&lt;&gt;"N/A",K69,"N/A")</f>
        <v>Nov 1, 2016</v>
      </c>
      <c r="M69">
        <f t="shared" ref="M69:M132" si="16">IFERROR(MONTH(1&amp;LEFT(L69,3)),"N/A")</f>
        <v>11</v>
      </c>
      <c r="N69">
        <f t="shared" ref="N69:N132" si="17">IFERROR(VALUE(MID(L69,FIND(" ",L69)+1,FIND(",",L69)-FIND(" ",L69)-1)),"N/A")</f>
        <v>1</v>
      </c>
      <c r="O69">
        <f t="shared" ref="O69:O132" si="18">IFERROR(VALUE(RIGHT(L69,4)),"N/A")</f>
        <v>2016</v>
      </c>
      <c r="P69" s="3">
        <f t="shared" ref="P69:P132" si="19">IFERROR(DATE(O69,M69,N69),"N/A")</f>
        <v>42675</v>
      </c>
      <c r="Q69" t="str">
        <f t="shared" ref="Q69:Q132" si="20">IF(D69&lt;&gt;H69,LEFT(D69,LEN(D69)-LEN(H69)),"N/A")</f>
        <v>Golden State Warriors</v>
      </c>
      <c r="R69" t="str">
        <f t="shared" ref="R69:R132" si="21">IF(E69&lt;&gt;I69,LEFT(E69,LEN(E69)-LEN(I69)),"N/A")</f>
        <v>Portland Trail Blazers</v>
      </c>
    </row>
    <row r="70" spans="1:18" x14ac:dyDescent="0.3">
      <c r="A70" s="1" t="s">
        <v>1353</v>
      </c>
      <c r="B70">
        <f>IF(OR(RIGHT(Full_2016_2017_Games_Data[[#This Row],[Column1]],4)="2016",RIGHT(Full_2016_2017_Games_Data[[#This Row],[Column1]],4)="2017"),1,0)</f>
        <v>1</v>
      </c>
      <c r="C70" t="str">
        <f>IF(AND(B69=1,B70=0,LEFT(Full_2016_2017_Games_Data[[#This Row],[Column1]],4)&lt;&gt;"OTat"),C68+1,IF(AND(B69=0,B70=0,LEFT(Full_2016_2017_Games_Data[[#This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Row],[Column1]],5)&lt;&gt;"4OTat"),C69+1,IF(OR(LEFT(Full_2016_2017_Games_Data[[#This Row],[Column1]],4)="OTat",LEFT(Full_2016_2017_Games_Data[[#This Row],[Column1]],4)="Full",LEFT(Full_2016_2017_Games_Data[[#This Row],[Column1]],5)="2OTat",LEFT(Full_2016_2017_Games_Data[[#This Row],[Column1]],5)="4OTat"),C69,"N/A")))</f>
        <v>N/A</v>
      </c>
      <c r="D70" t="str">
        <f>IF(AND(C70&lt;&gt;"N/A",C70&lt;&gt;C69),LEFT(Full_2016_2017_Games_Data[[#This Row],[Column1]],FIND("-",Full_2016_2017_Games_Data[[#This Row],[Column1]])-1),"N/A")</f>
        <v>N/A</v>
      </c>
      <c r="E70" t="str">
        <f>IFERROR(IF(AND(C70&lt;&gt;"N/A",C70&lt;&gt;C69),MID(Full_2016_2017_Games_Data[[#This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0" t="str">
        <f>IFERROR(IF(AND(D70&lt;&gt;"N/A",E70&lt;&gt;"N/A",C70&lt;&gt;C71),RIGHT(Full_2016_2017_Games_Data[[#This Row],[Column1]],LEN(Full_2016_2017_Games_Data[[#This Row],[Column1]])-FIND("at ",Full_2016_2017_Games_Data[[#This Row],[Column1]])-2),IF(AND(C70&lt;&gt;"N/A",C70&lt;&gt;C69),RIGHT(A71,LEN(A71)-FIND("at ",A71)-2),"N/A")),RIGHT(Full_2016_2017_Games_Data[[#This Row],[Column1]],LEN(Full_2016_2017_Games_Data[[#This Row],[Column1]])-FIND("at ",Full_2016_2017_Games_Data[[#This Row],[Column1]])-2))</f>
        <v>N/A</v>
      </c>
      <c r="G70" t="str">
        <f t="shared" si="11"/>
        <v>N/A</v>
      </c>
      <c r="H70" t="str">
        <f t="shared" si="12"/>
        <v>N/A</v>
      </c>
      <c r="I70" t="str">
        <f t="shared" si="13"/>
        <v>N/A</v>
      </c>
      <c r="J70" s="3" t="str">
        <f>IF(B70=1,Full_2016_2017_Games_Data[[#This Row],[Column1]],"N/A")</f>
        <v>Nov 2, 2016</v>
      </c>
      <c r="K70" t="str">
        <f t="shared" si="14"/>
        <v>Nov 2, 2016</v>
      </c>
      <c r="L70" t="str">
        <f t="shared" si="15"/>
        <v>N/A</v>
      </c>
      <c r="M70" t="str">
        <f t="shared" si="16"/>
        <v>N/A</v>
      </c>
      <c r="N70" t="str">
        <f t="shared" si="17"/>
        <v>N/A</v>
      </c>
      <c r="O70" t="str">
        <f t="shared" si="18"/>
        <v>N/A</v>
      </c>
      <c r="P70" s="3" t="str">
        <f t="shared" si="19"/>
        <v>N/A</v>
      </c>
      <c r="Q70" t="str">
        <f t="shared" si="20"/>
        <v>N/A</v>
      </c>
      <c r="R70" t="str">
        <f t="shared" si="21"/>
        <v>N/A</v>
      </c>
    </row>
    <row r="71" spans="1:18" x14ac:dyDescent="0.3">
      <c r="A71" s="1" t="s">
        <v>61</v>
      </c>
      <c r="B71">
        <f>IF(OR(RIGHT(Full_2016_2017_Games_Data[[#This Row],[Column1]],4)="2016",RIGHT(Full_2016_2017_Games_Data[[#This Row],[Column1]],4)="2017"),1,0)</f>
        <v>0</v>
      </c>
      <c r="C71">
        <f>IF(AND(B70=1,B71=0,LEFT(Full_2016_2017_Games_Data[[#This Row],[Column1]],4)&lt;&gt;"OTat"),C69+1,IF(AND(B70=0,B71=0,LEFT(Full_2016_2017_Games_Data[[#This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Row],[Column1]],5)&lt;&gt;"4OTat"),C70+1,IF(OR(LEFT(Full_2016_2017_Games_Data[[#This Row],[Column1]],4)="OTat",LEFT(Full_2016_2017_Games_Data[[#This Row],[Column1]],4)="Full",LEFT(Full_2016_2017_Games_Data[[#This Row],[Column1]],5)="2OTat",LEFT(Full_2016_2017_Games_Data[[#This Row],[Column1]],5)="4OTat"),C70,"N/A")))</f>
        <v>55</v>
      </c>
      <c r="D71" t="str">
        <f>IF(AND(C71&lt;&gt;"N/A",C71&lt;&gt;C70),LEFT(Full_2016_2017_Games_Data[[#This Row],[Column1]],FIND("-",Full_2016_2017_Games_Data[[#This Row],[Column1]])-1),"N/A")</f>
        <v>Toronto Raptors113</v>
      </c>
      <c r="E71" t="str">
        <f>IFERROR(IF(AND(C71&lt;&gt;"N/A",C71&lt;&gt;C70),MID(Full_2016_2017_Games_Data[[#This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Wizards103</v>
      </c>
      <c r="F71" t="str">
        <f>IFERROR(IF(AND(D71&lt;&gt;"N/A",E71&lt;&gt;"N/A",C71&lt;&gt;C72),RIGHT(Full_2016_2017_Games_Data[[#This Row],[Column1]],LEN(Full_2016_2017_Games_Data[[#This Row],[Column1]])-FIND("at ",Full_2016_2017_Games_Data[[#This Row],[Column1]])-2),IF(AND(C71&lt;&gt;"N/A",C71&lt;&gt;C70),RIGHT(A72,LEN(A72)-FIND("at ",A72)-2),"N/A")),RIGHT(Full_2016_2017_Games_Data[[#This Row],[Column1]],LEN(Full_2016_2017_Games_Data[[#This Row],[Column1]])-FIND("at ",Full_2016_2017_Games_Data[[#This Row],[Column1]])-2))</f>
        <v>Washington</v>
      </c>
      <c r="G71" t="str">
        <f t="shared" si="11"/>
        <v>Washington</v>
      </c>
      <c r="H71">
        <f t="shared" si="12"/>
        <v>113</v>
      </c>
      <c r="I71">
        <f t="shared" si="13"/>
        <v>103</v>
      </c>
      <c r="J71" s="3" t="str">
        <f>IF(B71=1,Full_2016_2017_Games_Data[[#This Row],[Column1]],"N/A")</f>
        <v>N/A</v>
      </c>
      <c r="K71" t="str">
        <f t="shared" si="14"/>
        <v>Nov 2, 2016</v>
      </c>
      <c r="L71" t="str">
        <f t="shared" si="15"/>
        <v>Nov 2, 2016</v>
      </c>
      <c r="M71">
        <f t="shared" si="16"/>
        <v>11</v>
      </c>
      <c r="N71">
        <f t="shared" si="17"/>
        <v>2</v>
      </c>
      <c r="O71">
        <f t="shared" si="18"/>
        <v>2016</v>
      </c>
      <c r="P71" s="3">
        <f t="shared" si="19"/>
        <v>42676</v>
      </c>
      <c r="Q71" t="str">
        <f t="shared" si="20"/>
        <v>Toronto Raptors</v>
      </c>
      <c r="R71" t="str">
        <f t="shared" si="21"/>
        <v>Washington Wizards</v>
      </c>
    </row>
    <row r="72" spans="1:18" x14ac:dyDescent="0.3">
      <c r="A72" s="1" t="s">
        <v>62</v>
      </c>
      <c r="B72">
        <f>IF(OR(RIGHT(Full_2016_2017_Games_Data[[#This Row],[Column1]],4)="2016",RIGHT(Full_2016_2017_Games_Data[[#This Row],[Column1]],4)="2017"),1,0)</f>
        <v>0</v>
      </c>
      <c r="C72">
        <f>IF(AND(B71=1,B72=0,LEFT(Full_2016_2017_Games_Data[[#This Row],[Column1]],4)&lt;&gt;"OTat"),C70+1,IF(AND(B71=0,B72=0,LEFT(Full_2016_2017_Games_Data[[#This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Row],[Column1]],5)&lt;&gt;"4OTat"),C71+1,IF(OR(LEFT(Full_2016_2017_Games_Data[[#This Row],[Column1]],4)="OTat",LEFT(Full_2016_2017_Games_Data[[#This Row],[Column1]],4)="Full",LEFT(Full_2016_2017_Games_Data[[#This Row],[Column1]],5)="2OTat",LEFT(Full_2016_2017_Games_Data[[#This Row],[Column1]],5)="4OTat"),C71,"N/A")))</f>
        <v>56</v>
      </c>
      <c r="D72" t="str">
        <f>IF(AND(C72&lt;&gt;"N/A",C72&lt;&gt;C71),LEFT(Full_2016_2017_Games_Data[[#This Row],[Column1]],FIND("-",Full_2016_2017_Games_Data[[#This Row],[Column1]])-1),"N/A")</f>
        <v>Charlotte Hornets109</v>
      </c>
      <c r="E72" t="str">
        <f>IFERROR(IF(AND(C72&lt;&gt;"N/A",C72&lt;&gt;C71),MID(Full_2016_2017_Games_Data[[#This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76ers93</v>
      </c>
      <c r="F72" t="str">
        <f>IFERROR(IF(AND(D72&lt;&gt;"N/A",E72&lt;&gt;"N/A",C72&lt;&gt;C73),RIGHT(Full_2016_2017_Games_Data[[#This Row],[Column1]],LEN(Full_2016_2017_Games_Data[[#This Row],[Column1]])-FIND("at ",Full_2016_2017_Games_Data[[#This Row],[Column1]])-2),IF(AND(C72&lt;&gt;"N/A",C72&lt;&gt;C71),RIGHT(A73,LEN(A73)-FIND("at ",A73)-2),"N/A")),RIGHT(Full_2016_2017_Games_Data[[#This Row],[Column1]],LEN(Full_2016_2017_Games_Data[[#This Row],[Column1]])-FIND("at ",Full_2016_2017_Games_Data[[#This Row],[Column1]])-2))</f>
        <v>Charlotte</v>
      </c>
      <c r="G72" t="str">
        <f t="shared" si="11"/>
        <v>Charlotte</v>
      </c>
      <c r="H72">
        <f t="shared" si="12"/>
        <v>109</v>
      </c>
      <c r="I72">
        <f t="shared" si="13"/>
        <v>93</v>
      </c>
      <c r="J72" s="3" t="str">
        <f>IF(B72=1,Full_2016_2017_Games_Data[[#This Row],[Column1]],"N/A")</f>
        <v>N/A</v>
      </c>
      <c r="K72" t="str">
        <f t="shared" si="14"/>
        <v>Nov 2, 2016</v>
      </c>
      <c r="L72" t="str">
        <f t="shared" si="15"/>
        <v>Nov 2, 2016</v>
      </c>
      <c r="M72">
        <f t="shared" si="16"/>
        <v>11</v>
      </c>
      <c r="N72">
        <f t="shared" si="17"/>
        <v>2</v>
      </c>
      <c r="O72">
        <f t="shared" si="18"/>
        <v>2016</v>
      </c>
      <c r="P72" s="3">
        <f t="shared" si="19"/>
        <v>42676</v>
      </c>
      <c r="Q72" t="str">
        <f t="shared" si="20"/>
        <v>Charlotte Hornets</v>
      </c>
      <c r="R72" t="str">
        <f t="shared" si="21"/>
        <v>Philadelphia 76ers</v>
      </c>
    </row>
    <row r="73" spans="1:18" x14ac:dyDescent="0.3">
      <c r="A73" s="1" t="s">
        <v>63</v>
      </c>
      <c r="B73">
        <f>IF(OR(RIGHT(Full_2016_2017_Games_Data[[#This Row],[Column1]],4)="2016",RIGHT(Full_2016_2017_Games_Data[[#This Row],[Column1]],4)="2017"),1,0)</f>
        <v>0</v>
      </c>
      <c r="C73">
        <f>IF(AND(B72=1,B73=0,LEFT(Full_2016_2017_Games_Data[[#This Row],[Column1]],4)&lt;&gt;"OTat"),C71+1,IF(AND(B72=0,B73=0,LEFT(Full_2016_2017_Games_Data[[#This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Row],[Column1]],5)&lt;&gt;"4OTat"),C72+1,IF(OR(LEFT(Full_2016_2017_Games_Data[[#This Row],[Column1]],4)="OTat",LEFT(Full_2016_2017_Games_Data[[#This Row],[Column1]],4)="Full",LEFT(Full_2016_2017_Games_Data[[#This Row],[Column1]],5)="2OTat",LEFT(Full_2016_2017_Games_Data[[#This Row],[Column1]],5)="4OTat"),C72,"N/A")))</f>
        <v>57</v>
      </c>
      <c r="D73" t="str">
        <f>IF(AND(C73&lt;&gt;"N/A",C73&lt;&gt;C72),LEFT(Full_2016_2017_Games_Data[[#This Row],[Column1]],FIND("-",Full_2016_2017_Games_Data[[#This Row],[Column1]])-1),"N/A")</f>
        <v>Brooklyn Nets109</v>
      </c>
      <c r="E73" t="str">
        <f>IFERROR(IF(AND(C73&lt;&gt;"N/A",C73&lt;&gt;C72),MID(Full_2016_2017_Games_Data[[#This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Pistons101</v>
      </c>
      <c r="F73" t="str">
        <f>IFERROR(IF(AND(D73&lt;&gt;"N/A",E73&lt;&gt;"N/A",C73&lt;&gt;C74),RIGHT(Full_2016_2017_Games_Data[[#This Row],[Column1]],LEN(Full_2016_2017_Games_Data[[#This Row],[Column1]])-FIND("at ",Full_2016_2017_Games_Data[[#This Row],[Column1]])-2),IF(AND(C73&lt;&gt;"N/A",C73&lt;&gt;C72),RIGHT(A74,LEN(A74)-FIND("at ",A74)-2),"N/A")),RIGHT(Full_2016_2017_Games_Data[[#This Row],[Column1]],LEN(Full_2016_2017_Games_Data[[#This Row],[Column1]])-FIND("at ",Full_2016_2017_Games_Data[[#This Row],[Column1]])-2))</f>
        <v>Brooklyn</v>
      </c>
      <c r="G73" t="str">
        <f t="shared" si="11"/>
        <v>Brooklyn</v>
      </c>
      <c r="H73">
        <f t="shared" si="12"/>
        <v>109</v>
      </c>
      <c r="I73">
        <f t="shared" si="13"/>
        <v>101</v>
      </c>
      <c r="J73" s="3" t="str">
        <f>IF(B73=1,Full_2016_2017_Games_Data[[#This Row],[Column1]],"N/A")</f>
        <v>N/A</v>
      </c>
      <c r="K73" t="str">
        <f t="shared" si="14"/>
        <v>Nov 2, 2016</v>
      </c>
      <c r="L73" t="str">
        <f t="shared" si="15"/>
        <v>Nov 2, 2016</v>
      </c>
      <c r="M73">
        <f t="shared" si="16"/>
        <v>11</v>
      </c>
      <c r="N73">
        <f t="shared" si="17"/>
        <v>2</v>
      </c>
      <c r="O73">
        <f t="shared" si="18"/>
        <v>2016</v>
      </c>
      <c r="P73" s="3">
        <f t="shared" si="19"/>
        <v>42676</v>
      </c>
      <c r="Q73" t="str">
        <f t="shared" si="20"/>
        <v>Brooklyn Nets</v>
      </c>
      <c r="R73" t="str">
        <f t="shared" si="21"/>
        <v>Detroit Pistons</v>
      </c>
    </row>
    <row r="74" spans="1:18" x14ac:dyDescent="0.3">
      <c r="A74" s="1" t="s">
        <v>64</v>
      </c>
      <c r="B74">
        <f>IF(OR(RIGHT(Full_2016_2017_Games_Data[[#This Row],[Column1]],4)="2016",RIGHT(Full_2016_2017_Games_Data[[#This Row],[Column1]],4)="2017"),1,0)</f>
        <v>0</v>
      </c>
      <c r="C74">
        <f>IF(AND(B73=1,B74=0,LEFT(Full_2016_2017_Games_Data[[#This Row],[Column1]],4)&lt;&gt;"OTat"),C72+1,IF(AND(B73=0,B74=0,LEFT(Full_2016_2017_Games_Data[[#This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Row],[Column1]],5)&lt;&gt;"4OTat"),C73+1,IF(OR(LEFT(Full_2016_2017_Games_Data[[#This Row],[Column1]],4)="OTat",LEFT(Full_2016_2017_Games_Data[[#This Row],[Column1]],4)="Full",LEFT(Full_2016_2017_Games_Data[[#This Row],[Column1]],5)="2OTat",LEFT(Full_2016_2017_Games_Data[[#This Row],[Column1]],5)="4OTat"),C73,"N/A")))</f>
        <v>58</v>
      </c>
      <c r="D74" t="str">
        <f>IF(AND(C74&lt;&gt;"N/A",C74&lt;&gt;C73),LEFT(Full_2016_2017_Games_Data[[#This Row],[Column1]],FIND("-",Full_2016_2017_Games_Data[[#This Row],[Column1]])-1),"N/A")</f>
        <v>Houston Rockets118</v>
      </c>
      <c r="E74" t="str">
        <f>IFERROR(IF(AND(C74&lt;&gt;"N/A",C74&lt;&gt;C73),MID(Full_2016_2017_Games_Data[[#This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Knicks99</v>
      </c>
      <c r="F74" t="str">
        <f>IFERROR(IF(AND(D74&lt;&gt;"N/A",E74&lt;&gt;"N/A",C74&lt;&gt;C75),RIGHT(Full_2016_2017_Games_Data[[#This Row],[Column1]],LEN(Full_2016_2017_Games_Data[[#This Row],[Column1]])-FIND("at ",Full_2016_2017_Games_Data[[#This Row],[Column1]])-2),IF(AND(C74&lt;&gt;"N/A",C74&lt;&gt;C73),RIGHT(A75,LEN(A75)-FIND("at ",A75)-2),"N/A")),RIGHT(Full_2016_2017_Games_Data[[#This Row],[Column1]],LEN(Full_2016_2017_Games_Data[[#This Row],[Column1]])-FIND("at ",Full_2016_2017_Games_Data[[#This Row],[Column1]])-2))</f>
        <v>New York</v>
      </c>
      <c r="G74" t="str">
        <f t="shared" si="11"/>
        <v>New York</v>
      </c>
      <c r="H74">
        <f t="shared" si="12"/>
        <v>118</v>
      </c>
      <c r="I74">
        <f t="shared" si="13"/>
        <v>99</v>
      </c>
      <c r="J74" s="3" t="str">
        <f>IF(B74=1,Full_2016_2017_Games_Data[[#This Row],[Column1]],"N/A")</f>
        <v>N/A</v>
      </c>
      <c r="K74" t="str">
        <f t="shared" si="14"/>
        <v>Nov 2, 2016</v>
      </c>
      <c r="L74" t="str">
        <f t="shared" si="15"/>
        <v>Nov 2, 2016</v>
      </c>
      <c r="M74">
        <f t="shared" si="16"/>
        <v>11</v>
      </c>
      <c r="N74">
        <f t="shared" si="17"/>
        <v>2</v>
      </c>
      <c r="O74">
        <f t="shared" si="18"/>
        <v>2016</v>
      </c>
      <c r="P74" s="3">
        <f t="shared" si="19"/>
        <v>42676</v>
      </c>
      <c r="Q74" t="str">
        <f t="shared" si="20"/>
        <v>Houston Rockets</v>
      </c>
      <c r="R74" t="str">
        <f t="shared" si="21"/>
        <v>New York Knicks</v>
      </c>
    </row>
    <row r="75" spans="1:18" x14ac:dyDescent="0.3">
      <c r="A75" s="1" t="s">
        <v>65</v>
      </c>
      <c r="B75">
        <f>IF(OR(RIGHT(Full_2016_2017_Games_Data[[#This Row],[Column1]],4)="2016",RIGHT(Full_2016_2017_Games_Data[[#This Row],[Column1]],4)="2017"),1,0)</f>
        <v>0</v>
      </c>
      <c r="C75">
        <f>IF(AND(B74=1,B75=0,LEFT(Full_2016_2017_Games_Data[[#This Row],[Column1]],4)&lt;&gt;"OTat"),C73+1,IF(AND(B74=0,B75=0,LEFT(Full_2016_2017_Games_Data[[#This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Row],[Column1]],5)&lt;&gt;"4OTat"),C74+1,IF(OR(LEFT(Full_2016_2017_Games_Data[[#This Row],[Column1]],4)="OTat",LEFT(Full_2016_2017_Games_Data[[#This Row],[Column1]],4)="Full",LEFT(Full_2016_2017_Games_Data[[#This Row],[Column1]],5)="2OTat",LEFT(Full_2016_2017_Games_Data[[#This Row],[Column1]],5)="4OTat"),C74,"N/A")))</f>
        <v>59</v>
      </c>
      <c r="D75" t="str">
        <f>IF(AND(C75&lt;&gt;"N/A",C75&lt;&gt;C74),LEFT(Full_2016_2017_Games_Data[[#This Row],[Column1]],FIND("-",Full_2016_2017_Games_Data[[#This Row],[Column1]])-1),"N/A")</f>
        <v>Los Angeles Lakers123</v>
      </c>
      <c r="E75" t="str">
        <f>IFERROR(IF(AND(C75&lt;&gt;"N/A",C75&lt;&gt;C74),MID(Full_2016_2017_Games_Data[[#This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Hawks116</v>
      </c>
      <c r="F75" t="str">
        <f>IFERROR(IF(AND(D75&lt;&gt;"N/A",E75&lt;&gt;"N/A",C75&lt;&gt;C76),RIGHT(Full_2016_2017_Games_Data[[#This Row],[Column1]],LEN(Full_2016_2017_Games_Data[[#This Row],[Column1]])-FIND("at ",Full_2016_2017_Games_Data[[#This Row],[Column1]])-2),IF(AND(C75&lt;&gt;"N/A",C75&lt;&gt;C74),RIGHT(A76,LEN(A76)-FIND("at ",A76)-2),"N/A")),RIGHT(Full_2016_2017_Games_Data[[#This Row],[Column1]],LEN(Full_2016_2017_Games_Data[[#This Row],[Column1]])-FIND("at ",Full_2016_2017_Games_Data[[#This Row],[Column1]])-2))</f>
        <v>Atlanta</v>
      </c>
      <c r="G75" t="str">
        <f t="shared" si="11"/>
        <v>Atlanta</v>
      </c>
      <c r="H75">
        <f t="shared" si="12"/>
        <v>123</v>
      </c>
      <c r="I75">
        <f t="shared" si="13"/>
        <v>116</v>
      </c>
      <c r="J75" s="3" t="str">
        <f>IF(B75=1,Full_2016_2017_Games_Data[[#This Row],[Column1]],"N/A")</f>
        <v>N/A</v>
      </c>
      <c r="K75" t="str">
        <f t="shared" si="14"/>
        <v>Nov 2, 2016</v>
      </c>
      <c r="L75" t="str">
        <f t="shared" si="15"/>
        <v>Nov 2, 2016</v>
      </c>
      <c r="M75">
        <f t="shared" si="16"/>
        <v>11</v>
      </c>
      <c r="N75">
        <f t="shared" si="17"/>
        <v>2</v>
      </c>
      <c r="O75">
        <f t="shared" si="18"/>
        <v>2016</v>
      </c>
      <c r="P75" s="3">
        <f t="shared" si="19"/>
        <v>42676</v>
      </c>
      <c r="Q75" t="str">
        <f t="shared" si="20"/>
        <v>Los Angeles Lakers</v>
      </c>
      <c r="R75" t="str">
        <f t="shared" si="21"/>
        <v>Atlanta Hawks</v>
      </c>
    </row>
    <row r="76" spans="1:18" x14ac:dyDescent="0.3">
      <c r="A76" s="1" t="s">
        <v>66</v>
      </c>
      <c r="B76">
        <f>IF(OR(RIGHT(Full_2016_2017_Games_Data[[#This Row],[Column1]],4)="2016",RIGHT(Full_2016_2017_Games_Data[[#This Row],[Column1]],4)="2017"),1,0)</f>
        <v>0</v>
      </c>
      <c r="C76">
        <f>IF(AND(B75=1,B76=0,LEFT(Full_2016_2017_Games_Data[[#This Row],[Column1]],4)&lt;&gt;"OTat"),C74+1,IF(AND(B75=0,B76=0,LEFT(Full_2016_2017_Games_Data[[#This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Row],[Column1]],5)&lt;&gt;"4OTat"),C75+1,IF(OR(LEFT(Full_2016_2017_Games_Data[[#This Row],[Column1]],4)="OTat",LEFT(Full_2016_2017_Games_Data[[#This Row],[Column1]],4)="Full",LEFT(Full_2016_2017_Games_Data[[#This Row],[Column1]],5)="2OTat",LEFT(Full_2016_2017_Games_Data[[#This Row],[Column1]],5)="4OTat"),C75,"N/A")))</f>
        <v>60</v>
      </c>
      <c r="D76" t="str">
        <f>IF(AND(C76&lt;&gt;"N/A",C76&lt;&gt;C75),LEFT(Full_2016_2017_Games_Data[[#This Row],[Column1]],FIND("-",Full_2016_2017_Games_Data[[#This Row],[Column1]])-1),"N/A")</f>
        <v>Memphis Grizzlies89</v>
      </c>
      <c r="E76" t="str">
        <f>IFERROR(IF(AND(C76&lt;&gt;"N/A",C76&lt;&gt;C75),MID(Full_2016_2017_Games_Data[[#This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Pelicans83</v>
      </c>
      <c r="F76" t="str">
        <f>IFERROR(IF(AND(D76&lt;&gt;"N/A",E76&lt;&gt;"N/A",C76&lt;&gt;C77),RIGHT(Full_2016_2017_Games_Data[[#This Row],[Column1]],LEN(Full_2016_2017_Games_Data[[#This Row],[Column1]])-FIND("at ",Full_2016_2017_Games_Data[[#This Row],[Column1]])-2),IF(AND(C76&lt;&gt;"N/A",C76&lt;&gt;C75),RIGHT(A77,LEN(A77)-FIND("at ",A77)-2),"N/A")),RIGHT(Full_2016_2017_Games_Data[[#This Row],[Column1]],LEN(Full_2016_2017_Games_Data[[#This Row],[Column1]])-FIND("at ",Full_2016_2017_Games_Data[[#This Row],[Column1]])-2))</f>
        <v>Memphis</v>
      </c>
      <c r="G76" t="str">
        <f t="shared" si="11"/>
        <v>Memphis</v>
      </c>
      <c r="H76">
        <f t="shared" si="12"/>
        <v>89</v>
      </c>
      <c r="I76">
        <f t="shared" si="13"/>
        <v>83</v>
      </c>
      <c r="J76" s="3" t="str">
        <f>IF(B76=1,Full_2016_2017_Games_Data[[#This Row],[Column1]],"N/A")</f>
        <v>N/A</v>
      </c>
      <c r="K76" t="str">
        <f t="shared" si="14"/>
        <v>Nov 2, 2016</v>
      </c>
      <c r="L76" t="str">
        <f t="shared" si="15"/>
        <v>Nov 2, 2016</v>
      </c>
      <c r="M76">
        <f t="shared" si="16"/>
        <v>11</v>
      </c>
      <c r="N76">
        <f t="shared" si="17"/>
        <v>2</v>
      </c>
      <c r="O76">
        <f t="shared" si="18"/>
        <v>2016</v>
      </c>
      <c r="P76" s="3">
        <f t="shared" si="19"/>
        <v>42676</v>
      </c>
      <c r="Q76" t="str">
        <f t="shared" si="20"/>
        <v>Memphis Grizzlies</v>
      </c>
      <c r="R76" t="str">
        <f t="shared" si="21"/>
        <v>New Orleans Pelicans</v>
      </c>
    </row>
    <row r="77" spans="1:18" x14ac:dyDescent="0.3">
      <c r="A77" s="1" t="s">
        <v>45</v>
      </c>
      <c r="B77">
        <f>IF(OR(RIGHT(Full_2016_2017_Games_Data[[#This Row],[Column1]],4)="2016",RIGHT(Full_2016_2017_Games_Data[[#This Row],[Column1]],4)="2017"),1,0)</f>
        <v>0</v>
      </c>
      <c r="C77">
        <f>IF(AND(B76=1,B77=0,LEFT(Full_2016_2017_Games_Data[[#This Row],[Column1]],4)&lt;&gt;"OTat"),C75+1,IF(AND(B76=0,B77=0,LEFT(Full_2016_2017_Games_Data[[#This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Row],[Column1]],5)&lt;&gt;"4OTat"),C76+1,IF(OR(LEFT(Full_2016_2017_Games_Data[[#This Row],[Column1]],4)="OTat",LEFT(Full_2016_2017_Games_Data[[#This Row],[Column1]],4)="Full",LEFT(Full_2016_2017_Games_Data[[#This Row],[Column1]],5)="2OTat",LEFT(Full_2016_2017_Games_Data[[#This Row],[Column1]],5)="4OTat"),C76,"N/A")))</f>
        <v>60</v>
      </c>
      <c r="D77" t="str">
        <f>IF(AND(C77&lt;&gt;"N/A",C77&lt;&gt;C76),LEFT(Full_2016_2017_Games_Data[[#This Row],[Column1]],FIND("-",Full_2016_2017_Games_Data[[#This Row],[Column1]])-1),"N/A")</f>
        <v>N/A</v>
      </c>
      <c r="E77" t="str">
        <f>IFERROR(IF(AND(C77&lt;&gt;"N/A",C77&lt;&gt;C76),MID(Full_2016_2017_Games_Data[[#This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7" t="str">
        <f>IFERROR(IF(AND(D77&lt;&gt;"N/A",E77&lt;&gt;"N/A",C77&lt;&gt;C78),RIGHT(Full_2016_2017_Games_Data[[#This Row],[Column1]],LEN(Full_2016_2017_Games_Data[[#This Row],[Column1]])-FIND("at ",Full_2016_2017_Games_Data[[#This Row],[Column1]])-2),IF(AND(C77&lt;&gt;"N/A",C77&lt;&gt;C76),RIGHT(A78,LEN(A78)-FIND("at ",A78)-2),"N/A")),RIGHT(Full_2016_2017_Games_Data[[#This Row],[Column1]],LEN(Full_2016_2017_Games_Data[[#This Row],[Column1]])-FIND("at ",Full_2016_2017_Games_Data[[#This Row],[Column1]])-2))</f>
        <v>N/A</v>
      </c>
      <c r="G77" t="str">
        <f t="shared" si="11"/>
        <v>N/A</v>
      </c>
      <c r="H77" t="str">
        <f t="shared" si="12"/>
        <v>N/A</v>
      </c>
      <c r="I77" t="str">
        <f t="shared" si="13"/>
        <v>N/A</v>
      </c>
      <c r="J77" s="3" t="str">
        <f>IF(B77=1,Full_2016_2017_Games_Data[[#This Row],[Column1]],"N/A")</f>
        <v>N/A</v>
      </c>
      <c r="K77" t="str">
        <f t="shared" si="14"/>
        <v>Nov 2, 2016</v>
      </c>
      <c r="L77" t="str">
        <f t="shared" si="15"/>
        <v>N/A</v>
      </c>
      <c r="M77" t="str">
        <f t="shared" si="16"/>
        <v>N/A</v>
      </c>
      <c r="N77" t="str">
        <f t="shared" si="17"/>
        <v>N/A</v>
      </c>
      <c r="O77" t="str">
        <f t="shared" si="18"/>
        <v>N/A</v>
      </c>
      <c r="P77" s="3" t="str">
        <f t="shared" si="19"/>
        <v>N/A</v>
      </c>
      <c r="Q77" t="str">
        <f t="shared" si="20"/>
        <v>N/A</v>
      </c>
      <c r="R77" t="str">
        <f t="shared" si="21"/>
        <v>N/A</v>
      </c>
    </row>
    <row r="78" spans="1:18" x14ac:dyDescent="0.3">
      <c r="A78" s="1" t="s">
        <v>67</v>
      </c>
      <c r="B78">
        <f>IF(OR(RIGHT(Full_2016_2017_Games_Data[[#This Row],[Column1]],4)="2016",RIGHT(Full_2016_2017_Games_Data[[#This Row],[Column1]],4)="2017"),1,0)</f>
        <v>0</v>
      </c>
      <c r="C78">
        <f>IF(AND(B77=1,B78=0,LEFT(Full_2016_2017_Games_Data[[#This Row],[Column1]],4)&lt;&gt;"OTat"),C76+1,IF(AND(B77=0,B78=0,LEFT(Full_2016_2017_Games_Data[[#This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Row],[Column1]],5)&lt;&gt;"4OTat"),C77+1,IF(OR(LEFT(Full_2016_2017_Games_Data[[#This Row],[Column1]],4)="OTat",LEFT(Full_2016_2017_Games_Data[[#This Row],[Column1]],4)="Full",LEFT(Full_2016_2017_Games_Data[[#This Row],[Column1]],5)="2OTat",LEFT(Full_2016_2017_Games_Data[[#This Row],[Column1]],5)="4OTat"),C77,"N/A")))</f>
        <v>61</v>
      </c>
      <c r="D78" t="str">
        <f>IF(AND(C78&lt;&gt;"N/A",C78&lt;&gt;C77),LEFT(Full_2016_2017_Games_Data[[#This Row],[Column1]],FIND("-",Full_2016_2017_Games_Data[[#This Row],[Column1]])-1),"N/A")</f>
        <v>Boston Celtics107</v>
      </c>
      <c r="E78" t="str">
        <f>IFERROR(IF(AND(C78&lt;&gt;"N/A",C78&lt;&gt;C77),MID(Full_2016_2017_Games_Data[[#This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Bulls100</v>
      </c>
      <c r="F78" t="str">
        <f>IFERROR(IF(AND(D78&lt;&gt;"N/A",E78&lt;&gt;"N/A",C78&lt;&gt;C79),RIGHT(Full_2016_2017_Games_Data[[#This Row],[Column1]],LEN(Full_2016_2017_Games_Data[[#This Row],[Column1]])-FIND("at ",Full_2016_2017_Games_Data[[#This Row],[Column1]])-2),IF(AND(C78&lt;&gt;"N/A",C78&lt;&gt;C77),RIGHT(A79,LEN(A79)-FIND("at ",A79)-2),"N/A")),RIGHT(Full_2016_2017_Games_Data[[#This Row],[Column1]],LEN(Full_2016_2017_Games_Data[[#This Row],[Column1]])-FIND("at ",Full_2016_2017_Games_Data[[#This Row],[Column1]])-2))</f>
        <v>Boston</v>
      </c>
      <c r="G78" t="str">
        <f t="shared" si="11"/>
        <v>Boston</v>
      </c>
      <c r="H78">
        <f t="shared" si="12"/>
        <v>107</v>
      </c>
      <c r="I78">
        <f t="shared" si="13"/>
        <v>100</v>
      </c>
      <c r="J78" s="3" t="str">
        <f>IF(B78=1,Full_2016_2017_Games_Data[[#This Row],[Column1]],"N/A")</f>
        <v>N/A</v>
      </c>
      <c r="K78" t="str">
        <f t="shared" si="14"/>
        <v>Nov 2, 2016</v>
      </c>
      <c r="L78" t="str">
        <f t="shared" si="15"/>
        <v>Nov 2, 2016</v>
      </c>
      <c r="M78">
        <f t="shared" si="16"/>
        <v>11</v>
      </c>
      <c r="N78">
        <f t="shared" si="17"/>
        <v>2</v>
      </c>
      <c r="O78">
        <f t="shared" si="18"/>
        <v>2016</v>
      </c>
      <c r="P78" s="3">
        <f t="shared" si="19"/>
        <v>42676</v>
      </c>
      <c r="Q78" t="str">
        <f t="shared" si="20"/>
        <v>Boston Celtics</v>
      </c>
      <c r="R78" t="str">
        <f t="shared" si="21"/>
        <v>Chicago Bulls</v>
      </c>
    </row>
    <row r="79" spans="1:18" x14ac:dyDescent="0.3">
      <c r="A79" s="1" t="s">
        <v>68</v>
      </c>
      <c r="B79">
        <f>IF(OR(RIGHT(Full_2016_2017_Games_Data[[#This Row],[Column1]],4)="2016",RIGHT(Full_2016_2017_Games_Data[[#This Row],[Column1]],4)="2017"),1,0)</f>
        <v>0</v>
      </c>
      <c r="C79">
        <f>IF(AND(B78=1,B79=0,LEFT(Full_2016_2017_Games_Data[[#This Row],[Column1]],4)&lt;&gt;"OTat"),C77+1,IF(AND(B78=0,B79=0,LEFT(Full_2016_2017_Games_Data[[#This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Row],[Column1]],5)&lt;&gt;"4OTat"),C78+1,IF(OR(LEFT(Full_2016_2017_Games_Data[[#This Row],[Column1]],4)="OTat",LEFT(Full_2016_2017_Games_Data[[#This Row],[Column1]],4)="Full",LEFT(Full_2016_2017_Games_Data[[#This Row],[Column1]],5)="2OTat",LEFT(Full_2016_2017_Games_Data[[#This Row],[Column1]],5)="4OTat"),C78,"N/A")))</f>
        <v>62</v>
      </c>
      <c r="D79" t="str">
        <f>IF(AND(C79&lt;&gt;"N/A",C79&lt;&gt;C78),LEFT(Full_2016_2017_Games_Data[[#This Row],[Column1]],FIND("-",Full_2016_2017_Games_Data[[#This Row],[Column1]])-1),"N/A")</f>
        <v>Utah Jazz97</v>
      </c>
      <c r="E79" t="str">
        <f>IFERROR(IF(AND(C79&lt;&gt;"N/A",C79&lt;&gt;C78),MID(Full_2016_2017_Games_Data[[#This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Mavericks81</v>
      </c>
      <c r="F79" t="str">
        <f>IFERROR(IF(AND(D79&lt;&gt;"N/A",E79&lt;&gt;"N/A",C79&lt;&gt;C80),RIGHT(Full_2016_2017_Games_Data[[#This Row],[Column1]],LEN(Full_2016_2017_Games_Data[[#This Row],[Column1]])-FIND("at ",Full_2016_2017_Games_Data[[#This Row],[Column1]])-2),IF(AND(C79&lt;&gt;"N/A",C79&lt;&gt;C78),RIGHT(A80,LEN(A80)-FIND("at ",A80)-2),"N/A")),RIGHT(Full_2016_2017_Games_Data[[#This Row],[Column1]],LEN(Full_2016_2017_Games_Data[[#This Row],[Column1]])-FIND("at ",Full_2016_2017_Games_Data[[#This Row],[Column1]])-2))</f>
        <v>Utah</v>
      </c>
      <c r="G79" t="str">
        <f t="shared" si="11"/>
        <v>Utah</v>
      </c>
      <c r="H79">
        <f t="shared" si="12"/>
        <v>97</v>
      </c>
      <c r="I79">
        <f t="shared" si="13"/>
        <v>81</v>
      </c>
      <c r="J79" s="3" t="str">
        <f>IF(B79=1,Full_2016_2017_Games_Data[[#This Row],[Column1]],"N/A")</f>
        <v>N/A</v>
      </c>
      <c r="K79" t="str">
        <f t="shared" si="14"/>
        <v>Nov 2, 2016</v>
      </c>
      <c r="L79" t="str">
        <f t="shared" si="15"/>
        <v>Nov 2, 2016</v>
      </c>
      <c r="M79">
        <f t="shared" si="16"/>
        <v>11</v>
      </c>
      <c r="N79">
        <f t="shared" si="17"/>
        <v>2</v>
      </c>
      <c r="O79">
        <f t="shared" si="18"/>
        <v>2016</v>
      </c>
      <c r="P79" s="3">
        <f t="shared" si="19"/>
        <v>42676</v>
      </c>
      <c r="Q79" t="str">
        <f t="shared" si="20"/>
        <v>Utah Jazz</v>
      </c>
      <c r="R79" t="str">
        <f t="shared" si="21"/>
        <v>Dallas Mavericks</v>
      </c>
    </row>
    <row r="80" spans="1:18" x14ac:dyDescent="0.3">
      <c r="A80" s="1" t="s">
        <v>69</v>
      </c>
      <c r="B80">
        <f>IF(OR(RIGHT(Full_2016_2017_Games_Data[[#This Row],[Column1]],4)="2016",RIGHT(Full_2016_2017_Games_Data[[#This Row],[Column1]],4)="2017"),1,0)</f>
        <v>0</v>
      </c>
      <c r="C80">
        <f>IF(AND(B79=1,B80=0,LEFT(Full_2016_2017_Games_Data[[#This Row],[Column1]],4)&lt;&gt;"OTat"),C78+1,IF(AND(B79=0,B80=0,LEFT(Full_2016_2017_Games_Data[[#This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Row],[Column1]],5)&lt;&gt;"4OTat"),C79+1,IF(OR(LEFT(Full_2016_2017_Games_Data[[#This Row],[Column1]],4)="OTat",LEFT(Full_2016_2017_Games_Data[[#This Row],[Column1]],4)="Full",LEFT(Full_2016_2017_Games_Data[[#This Row],[Column1]],5)="2OTat",LEFT(Full_2016_2017_Games_Data[[#This Row],[Column1]],5)="4OTat"),C79,"N/A")))</f>
        <v>63</v>
      </c>
      <c r="D80" t="str">
        <f>IF(AND(C80&lt;&gt;"N/A",C80&lt;&gt;C79),LEFT(Full_2016_2017_Games_Data[[#This Row],[Column1]],FIND("-",Full_2016_2017_Games_Data[[#This Row],[Column1]])-1),"N/A")</f>
        <v>Phoenix Suns118</v>
      </c>
      <c r="E80" t="str">
        <f>IFERROR(IF(AND(C80&lt;&gt;"N/A",C80&lt;&gt;C79),MID(Full_2016_2017_Games_Data[[#This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Blazers115</v>
      </c>
      <c r="F80" t="str">
        <f>IFERROR(IF(AND(D80&lt;&gt;"N/A",E80&lt;&gt;"N/A",C80&lt;&gt;C81),RIGHT(Full_2016_2017_Games_Data[[#This Row],[Column1]],LEN(Full_2016_2017_Games_Data[[#This Row],[Column1]])-FIND("at ",Full_2016_2017_Games_Data[[#This Row],[Column1]])-2),IF(AND(C80&lt;&gt;"N/A",C80&lt;&gt;C79),RIGHT(A81,LEN(A81)-FIND("at ",A81)-2),"N/A")),RIGHT(Full_2016_2017_Games_Data[[#This Row],[Column1]],LEN(Full_2016_2017_Games_Data[[#This Row],[Column1]])-FIND("at ",Full_2016_2017_Games_Data[[#This Row],[Column1]])-2))</f>
        <v>Phoenix</v>
      </c>
      <c r="G80" t="str">
        <f t="shared" si="11"/>
        <v>Phoenix</v>
      </c>
      <c r="H80">
        <f t="shared" si="12"/>
        <v>118</v>
      </c>
      <c r="I80">
        <f t="shared" si="13"/>
        <v>115</v>
      </c>
      <c r="J80" s="3" t="str">
        <f>IF(B80=1,Full_2016_2017_Games_Data[[#This Row],[Column1]],"N/A")</f>
        <v>N/A</v>
      </c>
      <c r="K80" t="str">
        <f t="shared" si="14"/>
        <v>Nov 2, 2016</v>
      </c>
      <c r="L80" t="str">
        <f t="shared" si="15"/>
        <v>Nov 2, 2016</v>
      </c>
      <c r="M80">
        <f t="shared" si="16"/>
        <v>11</v>
      </c>
      <c r="N80">
        <f t="shared" si="17"/>
        <v>2</v>
      </c>
      <c r="O80">
        <f t="shared" si="18"/>
        <v>2016</v>
      </c>
      <c r="P80" s="3">
        <f t="shared" si="19"/>
        <v>42676</v>
      </c>
      <c r="Q80" t="str">
        <f t="shared" si="20"/>
        <v>Phoenix Suns</v>
      </c>
      <c r="R80" t="str">
        <f t="shared" si="21"/>
        <v>Portland Trail Blazers</v>
      </c>
    </row>
    <row r="81" spans="1:18" x14ac:dyDescent="0.3">
      <c r="A81" s="1" t="s">
        <v>70</v>
      </c>
      <c r="B81">
        <f>IF(OR(RIGHT(Full_2016_2017_Games_Data[[#This Row],[Column1]],4)="2016",RIGHT(Full_2016_2017_Games_Data[[#This Row],[Column1]],4)="2017"),1,0)</f>
        <v>0</v>
      </c>
      <c r="C81">
        <f>IF(AND(B80=1,B81=0,LEFT(Full_2016_2017_Games_Data[[#This Row],[Column1]],4)&lt;&gt;"OTat"),C79+1,IF(AND(B80=0,B81=0,LEFT(Full_2016_2017_Games_Data[[#This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Row],[Column1]],5)&lt;&gt;"4OTat"),C80+1,IF(OR(LEFT(Full_2016_2017_Games_Data[[#This Row],[Column1]],4)="OTat",LEFT(Full_2016_2017_Games_Data[[#This Row],[Column1]],4)="Full",LEFT(Full_2016_2017_Games_Data[[#This Row],[Column1]],5)="2OTat",LEFT(Full_2016_2017_Games_Data[[#This Row],[Column1]],5)="4OTat"),C80,"N/A")))</f>
        <v>63</v>
      </c>
      <c r="D81" t="str">
        <f>IF(AND(C81&lt;&gt;"N/A",C81&lt;&gt;C80),LEFT(Full_2016_2017_Games_Data[[#This Row],[Column1]],FIND("-",Full_2016_2017_Games_Data[[#This Row],[Column1]])-1),"N/A")</f>
        <v>N/A</v>
      </c>
      <c r="E81" t="str">
        <f>IFERROR(IF(AND(C81&lt;&gt;"N/A",C81&lt;&gt;C80),MID(Full_2016_2017_Games_Data[[#This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1" t="str">
        <f>IFERROR(IF(AND(D81&lt;&gt;"N/A",E81&lt;&gt;"N/A",C81&lt;&gt;C82),RIGHT(Full_2016_2017_Games_Data[[#This Row],[Column1]],LEN(Full_2016_2017_Games_Data[[#This Row],[Column1]])-FIND("at ",Full_2016_2017_Games_Data[[#This Row],[Column1]])-2),IF(AND(C81&lt;&gt;"N/A",C81&lt;&gt;C80),RIGHT(A82,LEN(A82)-FIND("at ",A82)-2),"N/A")),RIGHT(Full_2016_2017_Games_Data[[#This Row],[Column1]],LEN(Full_2016_2017_Games_Data[[#This Row],[Column1]])-FIND("at ",Full_2016_2017_Games_Data[[#This Row],[Column1]])-2))</f>
        <v>N/A</v>
      </c>
      <c r="G81" t="str">
        <f t="shared" si="11"/>
        <v>N/A</v>
      </c>
      <c r="H81" t="str">
        <f t="shared" si="12"/>
        <v>N/A</v>
      </c>
      <c r="I81" t="str">
        <f t="shared" si="13"/>
        <v>N/A</v>
      </c>
      <c r="J81" s="3" t="str">
        <f>IF(B81=1,Full_2016_2017_Games_Data[[#This Row],[Column1]],"N/A")</f>
        <v>N/A</v>
      </c>
      <c r="K81" t="str">
        <f t="shared" si="14"/>
        <v>Nov 2, 2016</v>
      </c>
      <c r="L81" t="str">
        <f t="shared" si="15"/>
        <v>N/A</v>
      </c>
      <c r="M81" t="str">
        <f t="shared" si="16"/>
        <v>N/A</v>
      </c>
      <c r="N81" t="str">
        <f t="shared" si="17"/>
        <v>N/A</v>
      </c>
      <c r="O81" t="str">
        <f t="shared" si="18"/>
        <v>N/A</v>
      </c>
      <c r="P81" s="3" t="str">
        <f t="shared" si="19"/>
        <v>N/A</v>
      </c>
      <c r="Q81" t="str">
        <f t="shared" si="20"/>
        <v>N/A</v>
      </c>
      <c r="R81" t="str">
        <f t="shared" si="21"/>
        <v>N/A</v>
      </c>
    </row>
    <row r="82" spans="1:18" x14ac:dyDescent="0.3">
      <c r="A82" s="1" t="s">
        <v>71</v>
      </c>
      <c r="B82">
        <f>IF(OR(RIGHT(Full_2016_2017_Games_Data[[#This Row],[Column1]],4)="2016",RIGHT(Full_2016_2017_Games_Data[[#This Row],[Column1]],4)="2017"),1,0)</f>
        <v>0</v>
      </c>
      <c r="C82">
        <f>IF(AND(B81=1,B82=0,LEFT(Full_2016_2017_Games_Data[[#This Row],[Column1]],4)&lt;&gt;"OTat"),C80+1,IF(AND(B81=0,B82=0,LEFT(Full_2016_2017_Games_Data[[#This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Row],[Column1]],5)&lt;&gt;"4OTat"),C81+1,IF(OR(LEFT(Full_2016_2017_Games_Data[[#This Row],[Column1]],4)="OTat",LEFT(Full_2016_2017_Games_Data[[#This Row],[Column1]],4)="Full",LEFT(Full_2016_2017_Games_Data[[#This Row],[Column1]],5)="2OTat",LEFT(Full_2016_2017_Games_Data[[#This Row],[Column1]],5)="4OTat"),C81,"N/A")))</f>
        <v>64</v>
      </c>
      <c r="D82" t="str">
        <f>IF(AND(C82&lt;&gt;"N/A",C82&lt;&gt;C81),LEFT(Full_2016_2017_Games_Data[[#This Row],[Column1]],FIND("-",Full_2016_2017_Games_Data[[#This Row],[Column1]])-1),"N/A")</f>
        <v>Oklahoma City Thunder85</v>
      </c>
      <c r="E82" t="str">
        <f>IFERROR(IF(AND(C82&lt;&gt;"N/A",C82&lt;&gt;C81),MID(Full_2016_2017_Games_Data[[#This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Clippers83</v>
      </c>
      <c r="F82" t="str">
        <f>IFERROR(IF(AND(D82&lt;&gt;"N/A",E82&lt;&gt;"N/A",C82&lt;&gt;C83),RIGHT(Full_2016_2017_Games_Data[[#This Row],[Column1]],LEN(Full_2016_2017_Games_Data[[#This Row],[Column1]])-FIND("at ",Full_2016_2017_Games_Data[[#This Row],[Column1]])-2),IF(AND(C82&lt;&gt;"N/A",C82&lt;&gt;C81),RIGHT(A83,LEN(A83)-FIND("at ",A83)-2),"N/A")),RIGHT(Full_2016_2017_Games_Data[[#This Row],[Column1]],LEN(Full_2016_2017_Games_Data[[#This Row],[Column1]])-FIND("at ",Full_2016_2017_Games_Data[[#This Row],[Column1]])-2))</f>
        <v>Los Angeles</v>
      </c>
      <c r="G82" t="str">
        <f t="shared" si="11"/>
        <v>Los Angeles</v>
      </c>
      <c r="H82">
        <f t="shared" si="12"/>
        <v>85</v>
      </c>
      <c r="I82">
        <f t="shared" si="13"/>
        <v>83</v>
      </c>
      <c r="J82" s="3" t="str">
        <f>IF(B82=1,Full_2016_2017_Games_Data[[#This Row],[Column1]],"N/A")</f>
        <v>N/A</v>
      </c>
      <c r="K82" t="str">
        <f t="shared" si="14"/>
        <v>Nov 2, 2016</v>
      </c>
      <c r="L82" t="str">
        <f t="shared" si="15"/>
        <v>Nov 2, 2016</v>
      </c>
      <c r="M82">
        <f t="shared" si="16"/>
        <v>11</v>
      </c>
      <c r="N82">
        <f t="shared" si="17"/>
        <v>2</v>
      </c>
      <c r="O82">
        <f t="shared" si="18"/>
        <v>2016</v>
      </c>
      <c r="P82" s="3">
        <f t="shared" si="19"/>
        <v>42676</v>
      </c>
      <c r="Q82" t="str">
        <f t="shared" si="20"/>
        <v>Oklahoma City Thunder</v>
      </c>
      <c r="R82" t="str">
        <f t="shared" si="21"/>
        <v>Los Angeles Clippers</v>
      </c>
    </row>
    <row r="83" spans="1:18" x14ac:dyDescent="0.3">
      <c r="A83" s="1" t="s">
        <v>1354</v>
      </c>
      <c r="B83">
        <f>IF(OR(RIGHT(Full_2016_2017_Games_Data[[#This Row],[Column1]],4)="2016",RIGHT(Full_2016_2017_Games_Data[[#This Row],[Column1]],4)="2017"),1,0)</f>
        <v>1</v>
      </c>
      <c r="C83" t="str">
        <f>IF(AND(B82=1,B83=0,LEFT(Full_2016_2017_Games_Data[[#This Row],[Column1]],4)&lt;&gt;"OTat"),C81+1,IF(AND(B82=0,B83=0,LEFT(Full_2016_2017_Games_Data[[#This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Row],[Column1]],5)&lt;&gt;"4OTat"),C82+1,IF(OR(LEFT(Full_2016_2017_Games_Data[[#This Row],[Column1]],4)="OTat",LEFT(Full_2016_2017_Games_Data[[#This Row],[Column1]],4)="Full",LEFT(Full_2016_2017_Games_Data[[#This Row],[Column1]],5)="2OTat",LEFT(Full_2016_2017_Games_Data[[#This Row],[Column1]],5)="4OTat"),C82,"N/A")))</f>
        <v>N/A</v>
      </c>
      <c r="D83" t="str">
        <f>IF(AND(C83&lt;&gt;"N/A",C83&lt;&gt;C82),LEFT(Full_2016_2017_Games_Data[[#This Row],[Column1]],FIND("-",Full_2016_2017_Games_Data[[#This Row],[Column1]])-1),"N/A")</f>
        <v>N/A</v>
      </c>
      <c r="E83" t="str">
        <f>IFERROR(IF(AND(C83&lt;&gt;"N/A",C83&lt;&gt;C82),MID(Full_2016_2017_Games_Data[[#This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3" t="str">
        <f>IFERROR(IF(AND(D83&lt;&gt;"N/A",E83&lt;&gt;"N/A",C83&lt;&gt;C84),RIGHT(Full_2016_2017_Games_Data[[#This Row],[Column1]],LEN(Full_2016_2017_Games_Data[[#This Row],[Column1]])-FIND("at ",Full_2016_2017_Games_Data[[#This Row],[Column1]])-2),IF(AND(C83&lt;&gt;"N/A",C83&lt;&gt;C82),RIGHT(A84,LEN(A84)-FIND("at ",A84)-2),"N/A")),RIGHT(Full_2016_2017_Games_Data[[#This Row],[Column1]],LEN(Full_2016_2017_Games_Data[[#This Row],[Column1]])-FIND("at ",Full_2016_2017_Games_Data[[#This Row],[Column1]])-2))</f>
        <v>N/A</v>
      </c>
      <c r="G83" t="str">
        <f t="shared" si="11"/>
        <v>N/A</v>
      </c>
      <c r="H83" t="str">
        <f t="shared" si="12"/>
        <v>N/A</v>
      </c>
      <c r="I83" t="str">
        <f t="shared" si="13"/>
        <v>N/A</v>
      </c>
      <c r="J83" s="3" t="str">
        <f>IF(B83=1,Full_2016_2017_Games_Data[[#This Row],[Column1]],"N/A")</f>
        <v>Nov 3, 2016</v>
      </c>
      <c r="K83" t="str">
        <f t="shared" si="14"/>
        <v>Nov 3, 2016</v>
      </c>
      <c r="L83" t="str">
        <f t="shared" si="15"/>
        <v>N/A</v>
      </c>
      <c r="M83" t="str">
        <f t="shared" si="16"/>
        <v>N/A</v>
      </c>
      <c r="N83" t="str">
        <f t="shared" si="17"/>
        <v>N/A</v>
      </c>
      <c r="O83" t="str">
        <f t="shared" si="18"/>
        <v>N/A</v>
      </c>
      <c r="P83" s="3" t="str">
        <f t="shared" si="19"/>
        <v>N/A</v>
      </c>
      <c r="Q83" t="str">
        <f t="shared" si="20"/>
        <v>N/A</v>
      </c>
      <c r="R83" t="str">
        <f t="shared" si="21"/>
        <v>N/A</v>
      </c>
    </row>
    <row r="84" spans="1:18" x14ac:dyDescent="0.3">
      <c r="A84" s="1" t="s">
        <v>72</v>
      </c>
      <c r="B84">
        <f>IF(OR(RIGHT(Full_2016_2017_Games_Data[[#This Row],[Column1]],4)="2016",RIGHT(Full_2016_2017_Games_Data[[#This Row],[Column1]],4)="2017"),1,0)</f>
        <v>0</v>
      </c>
      <c r="C84">
        <f>IF(AND(B83=1,B84=0,LEFT(Full_2016_2017_Games_Data[[#This Row],[Column1]],4)&lt;&gt;"OTat"),C82+1,IF(AND(B83=0,B84=0,LEFT(Full_2016_2017_Games_Data[[#This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Row],[Column1]],5)&lt;&gt;"4OTat"),C83+1,IF(OR(LEFT(Full_2016_2017_Games_Data[[#This Row],[Column1]],4)="OTat",LEFT(Full_2016_2017_Games_Data[[#This Row],[Column1]],4)="Full",LEFT(Full_2016_2017_Games_Data[[#This Row],[Column1]],5)="2OTat",LEFT(Full_2016_2017_Games_Data[[#This Row],[Column1]],5)="4OTat"),C83,"N/A")))</f>
        <v>65</v>
      </c>
      <c r="D84" t="str">
        <f>IF(AND(C84&lt;&gt;"N/A",C84&lt;&gt;C83),LEFT(Full_2016_2017_Games_Data[[#This Row],[Column1]],FIND("-",Full_2016_2017_Games_Data[[#This Row],[Column1]])-1),"N/A")</f>
        <v>Orlando Magic102</v>
      </c>
      <c r="E84" t="str">
        <f>IFERROR(IF(AND(C84&lt;&gt;"N/A",C84&lt;&gt;C83),MID(Full_2016_2017_Games_Data[[#This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Kings94</v>
      </c>
      <c r="F84" t="str">
        <f>IFERROR(IF(AND(D84&lt;&gt;"N/A",E84&lt;&gt;"N/A",C84&lt;&gt;C85),RIGHT(Full_2016_2017_Games_Data[[#This Row],[Column1]],LEN(Full_2016_2017_Games_Data[[#This Row],[Column1]])-FIND("at ",Full_2016_2017_Games_Data[[#This Row],[Column1]])-2),IF(AND(C84&lt;&gt;"N/A",C84&lt;&gt;C83),RIGHT(A85,LEN(A85)-FIND("at ",A85)-2),"N/A")),RIGHT(Full_2016_2017_Games_Data[[#This Row],[Column1]],LEN(Full_2016_2017_Games_Data[[#This Row],[Column1]])-FIND("at ",Full_2016_2017_Games_Data[[#This Row],[Column1]])-2))</f>
        <v>Orlando</v>
      </c>
      <c r="G84" t="str">
        <f t="shared" si="11"/>
        <v>Orlando</v>
      </c>
      <c r="H84">
        <f t="shared" si="12"/>
        <v>102</v>
      </c>
      <c r="I84">
        <f t="shared" si="13"/>
        <v>94</v>
      </c>
      <c r="J84" s="3" t="str">
        <f>IF(B84=1,Full_2016_2017_Games_Data[[#This Row],[Column1]],"N/A")</f>
        <v>N/A</v>
      </c>
      <c r="K84" t="str">
        <f t="shared" si="14"/>
        <v>Nov 3, 2016</v>
      </c>
      <c r="L84" t="str">
        <f t="shared" si="15"/>
        <v>Nov 3, 2016</v>
      </c>
      <c r="M84">
        <f t="shared" si="16"/>
        <v>11</v>
      </c>
      <c r="N84">
        <f t="shared" si="17"/>
        <v>3</v>
      </c>
      <c r="O84">
        <f t="shared" si="18"/>
        <v>2016</v>
      </c>
      <c r="P84" s="3">
        <f t="shared" si="19"/>
        <v>42677</v>
      </c>
      <c r="Q84" t="str">
        <f t="shared" si="20"/>
        <v>Orlando Magic</v>
      </c>
      <c r="R84" t="str">
        <f t="shared" si="21"/>
        <v>Sacramento Kings</v>
      </c>
    </row>
    <row r="85" spans="1:18" x14ac:dyDescent="0.3">
      <c r="A85" s="1" t="s">
        <v>73</v>
      </c>
      <c r="B85">
        <f>IF(OR(RIGHT(Full_2016_2017_Games_Data[[#This Row],[Column1]],4)="2016",RIGHT(Full_2016_2017_Games_Data[[#This Row],[Column1]],4)="2017"),1,0)</f>
        <v>0</v>
      </c>
      <c r="C85">
        <f>IF(AND(B84=1,B85=0,LEFT(Full_2016_2017_Games_Data[[#This Row],[Column1]],4)&lt;&gt;"OTat"),C83+1,IF(AND(B84=0,B85=0,LEFT(Full_2016_2017_Games_Data[[#This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Row],[Column1]],5)&lt;&gt;"4OTat"),C84+1,IF(OR(LEFT(Full_2016_2017_Games_Data[[#This Row],[Column1]],4)="OTat",LEFT(Full_2016_2017_Games_Data[[#This Row],[Column1]],4)="Full",LEFT(Full_2016_2017_Games_Data[[#This Row],[Column1]],5)="2OTat",LEFT(Full_2016_2017_Games_Data[[#This Row],[Column1]],5)="4OTat"),C84,"N/A")))</f>
        <v>66</v>
      </c>
      <c r="D85" t="str">
        <f>IF(AND(C85&lt;&gt;"N/A",C85&lt;&gt;C84),LEFT(Full_2016_2017_Games_Data[[#This Row],[Column1]],FIND("-",Full_2016_2017_Games_Data[[#This Row],[Column1]])-1),"N/A")</f>
        <v>Milwaukee Bucks125</v>
      </c>
      <c r="E85" t="str">
        <f>IFERROR(IF(AND(C85&lt;&gt;"N/A",C85&lt;&gt;C84),MID(Full_2016_2017_Games_Data[[#This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Pacers107</v>
      </c>
      <c r="F85" t="str">
        <f>IFERROR(IF(AND(D85&lt;&gt;"N/A",E85&lt;&gt;"N/A",C85&lt;&gt;C86),RIGHT(Full_2016_2017_Games_Data[[#This Row],[Column1]],LEN(Full_2016_2017_Games_Data[[#This Row],[Column1]])-FIND("at ",Full_2016_2017_Games_Data[[#This Row],[Column1]])-2),IF(AND(C85&lt;&gt;"N/A",C85&lt;&gt;C84),RIGHT(A86,LEN(A86)-FIND("at ",A86)-2),"N/A")),RIGHT(Full_2016_2017_Games_Data[[#This Row],[Column1]],LEN(Full_2016_2017_Games_Data[[#This Row],[Column1]])-FIND("at ",Full_2016_2017_Games_Data[[#This Row],[Column1]])-2))</f>
        <v>Milwaukee</v>
      </c>
      <c r="G85" t="str">
        <f t="shared" si="11"/>
        <v>Milwaukee</v>
      </c>
      <c r="H85">
        <f t="shared" si="12"/>
        <v>125</v>
      </c>
      <c r="I85">
        <f t="shared" si="13"/>
        <v>107</v>
      </c>
      <c r="J85" s="3" t="str">
        <f>IF(B85=1,Full_2016_2017_Games_Data[[#This Row],[Column1]],"N/A")</f>
        <v>N/A</v>
      </c>
      <c r="K85" t="str">
        <f t="shared" si="14"/>
        <v>Nov 3, 2016</v>
      </c>
      <c r="L85" t="str">
        <f t="shared" si="15"/>
        <v>Nov 3, 2016</v>
      </c>
      <c r="M85">
        <f t="shared" si="16"/>
        <v>11</v>
      </c>
      <c r="N85">
        <f t="shared" si="17"/>
        <v>3</v>
      </c>
      <c r="O85">
        <f t="shared" si="18"/>
        <v>2016</v>
      </c>
      <c r="P85" s="3">
        <f t="shared" si="19"/>
        <v>42677</v>
      </c>
      <c r="Q85" t="str">
        <f t="shared" si="20"/>
        <v>Milwaukee Bucks</v>
      </c>
      <c r="R85" t="str">
        <f t="shared" si="21"/>
        <v>Indiana Pacers</v>
      </c>
    </row>
    <row r="86" spans="1:18" x14ac:dyDescent="0.3">
      <c r="A86" s="1" t="s">
        <v>74</v>
      </c>
      <c r="B86">
        <f>IF(OR(RIGHT(Full_2016_2017_Games_Data[[#This Row],[Column1]],4)="2016",RIGHT(Full_2016_2017_Games_Data[[#This Row],[Column1]],4)="2017"),1,0)</f>
        <v>0</v>
      </c>
      <c r="C86">
        <f>IF(AND(B85=1,B86=0,LEFT(Full_2016_2017_Games_Data[[#This Row],[Column1]],4)&lt;&gt;"OTat"),C84+1,IF(AND(B85=0,B86=0,LEFT(Full_2016_2017_Games_Data[[#This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Row],[Column1]],5)&lt;&gt;"4OTat"),C85+1,IF(OR(LEFT(Full_2016_2017_Games_Data[[#This Row],[Column1]],4)="OTat",LEFT(Full_2016_2017_Games_Data[[#This Row],[Column1]],4)="Full",LEFT(Full_2016_2017_Games_Data[[#This Row],[Column1]],5)="2OTat",LEFT(Full_2016_2017_Games_Data[[#This Row],[Column1]],5)="4OTat"),C85,"N/A")))</f>
        <v>67</v>
      </c>
      <c r="D86" t="str">
        <f>IF(AND(C86&lt;&gt;"N/A",C86&lt;&gt;C85),LEFT(Full_2016_2017_Games_Data[[#This Row],[Column1]],FIND("-",Full_2016_2017_Games_Data[[#This Row],[Column1]])-1),"N/A")</f>
        <v>Denver Nuggets102</v>
      </c>
      <c r="E86" t="str">
        <f>IFERROR(IF(AND(C86&lt;&gt;"N/A",C86&lt;&gt;C85),MID(Full_2016_2017_Games_Data[[#This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Timberwolves99</v>
      </c>
      <c r="F86" t="str">
        <f>IFERROR(IF(AND(D86&lt;&gt;"N/A",E86&lt;&gt;"N/A",C86&lt;&gt;C87),RIGHT(Full_2016_2017_Games_Data[[#This Row],[Column1]],LEN(Full_2016_2017_Games_Data[[#This Row],[Column1]])-FIND("at ",Full_2016_2017_Games_Data[[#This Row],[Column1]])-2),IF(AND(C86&lt;&gt;"N/A",C86&lt;&gt;C85),RIGHT(A87,LEN(A87)-FIND("at ",A87)-2),"N/A")),RIGHT(Full_2016_2017_Games_Data[[#This Row],[Column1]],LEN(Full_2016_2017_Games_Data[[#This Row],[Column1]])-FIND("at ",Full_2016_2017_Games_Data[[#This Row],[Column1]])-2))</f>
        <v>Minnesota</v>
      </c>
      <c r="G86" t="str">
        <f t="shared" si="11"/>
        <v>Minnesota</v>
      </c>
      <c r="H86">
        <f t="shared" si="12"/>
        <v>102</v>
      </c>
      <c r="I86">
        <f t="shared" si="13"/>
        <v>99</v>
      </c>
      <c r="J86" s="3" t="str">
        <f>IF(B86=1,Full_2016_2017_Games_Data[[#This Row],[Column1]],"N/A")</f>
        <v>N/A</v>
      </c>
      <c r="K86" t="str">
        <f t="shared" si="14"/>
        <v>Nov 3, 2016</v>
      </c>
      <c r="L86" t="str">
        <f t="shared" si="15"/>
        <v>Nov 3, 2016</v>
      </c>
      <c r="M86">
        <f t="shared" si="16"/>
        <v>11</v>
      </c>
      <c r="N86">
        <f t="shared" si="17"/>
        <v>3</v>
      </c>
      <c r="O86">
        <f t="shared" si="18"/>
        <v>2016</v>
      </c>
      <c r="P86" s="3">
        <f t="shared" si="19"/>
        <v>42677</v>
      </c>
      <c r="Q86" t="str">
        <f t="shared" si="20"/>
        <v>Denver Nuggets</v>
      </c>
      <c r="R86" t="str">
        <f t="shared" si="21"/>
        <v>Minnesota Timberwolves</v>
      </c>
    </row>
    <row r="87" spans="1:18" x14ac:dyDescent="0.3">
      <c r="A87" s="1" t="s">
        <v>75</v>
      </c>
      <c r="B87">
        <f>IF(OR(RIGHT(Full_2016_2017_Games_Data[[#This Row],[Column1]],4)="2016",RIGHT(Full_2016_2017_Games_Data[[#This Row],[Column1]],4)="2017"),1,0)</f>
        <v>0</v>
      </c>
      <c r="C87">
        <f>IF(AND(B86=1,B87=0,LEFT(Full_2016_2017_Games_Data[[#This Row],[Column1]],4)&lt;&gt;"OTat"),C85+1,IF(AND(B86=0,B87=0,LEFT(Full_2016_2017_Games_Data[[#This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Row],[Column1]],5)&lt;&gt;"4OTat"),C86+1,IF(OR(LEFT(Full_2016_2017_Games_Data[[#This Row],[Column1]],4)="OTat",LEFT(Full_2016_2017_Games_Data[[#This Row],[Column1]],4)="Full",LEFT(Full_2016_2017_Games_Data[[#This Row],[Column1]],5)="2OTat",LEFT(Full_2016_2017_Games_Data[[#This Row],[Column1]],5)="4OTat"),C86,"N/A")))</f>
        <v>68</v>
      </c>
      <c r="D87" t="str">
        <f>IF(AND(C87&lt;&gt;"N/A",C87&lt;&gt;C86),LEFT(Full_2016_2017_Games_Data[[#This Row],[Column1]],FIND("-",Full_2016_2017_Games_Data[[#This Row],[Column1]])-1),"N/A")</f>
        <v>Cleveland Cavaliers128</v>
      </c>
      <c r="E87" t="str">
        <f>IFERROR(IF(AND(C87&lt;&gt;"N/A",C87&lt;&gt;C86),MID(Full_2016_2017_Games_Data[[#This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Celtics122</v>
      </c>
      <c r="F87" t="str">
        <f>IFERROR(IF(AND(D87&lt;&gt;"N/A",E87&lt;&gt;"N/A",C87&lt;&gt;C88),RIGHT(Full_2016_2017_Games_Data[[#This Row],[Column1]],LEN(Full_2016_2017_Games_Data[[#This Row],[Column1]])-FIND("at ",Full_2016_2017_Games_Data[[#This Row],[Column1]])-2),IF(AND(C87&lt;&gt;"N/A",C87&lt;&gt;C86),RIGHT(A88,LEN(A88)-FIND("at ",A88)-2),"N/A")),RIGHT(Full_2016_2017_Games_Data[[#This Row],[Column1]],LEN(Full_2016_2017_Games_Data[[#This Row],[Column1]])-FIND("at ",Full_2016_2017_Games_Data[[#This Row],[Column1]])-2))</f>
        <v>Cleveland</v>
      </c>
      <c r="G87" t="str">
        <f t="shared" si="11"/>
        <v>Cleveland</v>
      </c>
      <c r="H87">
        <f t="shared" si="12"/>
        <v>128</v>
      </c>
      <c r="I87">
        <f t="shared" si="13"/>
        <v>122</v>
      </c>
      <c r="J87" s="3" t="str">
        <f>IF(B87=1,Full_2016_2017_Games_Data[[#This Row],[Column1]],"N/A")</f>
        <v>N/A</v>
      </c>
      <c r="K87" t="str">
        <f t="shared" si="14"/>
        <v>Nov 3, 2016</v>
      </c>
      <c r="L87" t="str">
        <f t="shared" si="15"/>
        <v>Nov 3, 2016</v>
      </c>
      <c r="M87">
        <f t="shared" si="16"/>
        <v>11</v>
      </c>
      <c r="N87">
        <f t="shared" si="17"/>
        <v>3</v>
      </c>
      <c r="O87">
        <f t="shared" si="18"/>
        <v>2016</v>
      </c>
      <c r="P87" s="3">
        <f t="shared" si="19"/>
        <v>42677</v>
      </c>
      <c r="Q87" t="str">
        <f t="shared" si="20"/>
        <v>Cleveland Cavaliers</v>
      </c>
      <c r="R87" t="str">
        <f t="shared" si="21"/>
        <v>Boston Celtics</v>
      </c>
    </row>
    <row r="88" spans="1:18" x14ac:dyDescent="0.3">
      <c r="A88" s="1" t="s">
        <v>76</v>
      </c>
      <c r="B88">
        <f>IF(OR(RIGHT(Full_2016_2017_Games_Data[[#This Row],[Column1]],4)="2016",RIGHT(Full_2016_2017_Games_Data[[#This Row],[Column1]],4)="2017"),1,0)</f>
        <v>0</v>
      </c>
      <c r="C88">
        <f>IF(AND(B87=1,B88=0,LEFT(Full_2016_2017_Games_Data[[#This Row],[Column1]],4)&lt;&gt;"OTat"),C86+1,IF(AND(B87=0,B88=0,LEFT(Full_2016_2017_Games_Data[[#This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Row],[Column1]],5)&lt;&gt;"4OTat"),C87+1,IF(OR(LEFT(Full_2016_2017_Games_Data[[#This Row],[Column1]],4)="OTat",LEFT(Full_2016_2017_Games_Data[[#This Row],[Column1]],4)="Full",LEFT(Full_2016_2017_Games_Data[[#This Row],[Column1]],5)="2OTat",LEFT(Full_2016_2017_Games_Data[[#This Row],[Column1]],5)="4OTat"),C87,"N/A")))</f>
        <v>69</v>
      </c>
      <c r="D88" t="str">
        <f>IF(AND(C88&lt;&gt;"N/A",C88&lt;&gt;C87),LEFT(Full_2016_2017_Games_Data[[#This Row],[Column1]],FIND("-",Full_2016_2017_Games_Data[[#This Row],[Column1]])-1),"N/A")</f>
        <v>Golden State Warriors122</v>
      </c>
      <c r="E88" t="str">
        <f>IFERROR(IF(AND(C88&lt;&gt;"N/A",C88&lt;&gt;C87),MID(Full_2016_2017_Games_Data[[#This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Thunder96</v>
      </c>
      <c r="F88" t="str">
        <f>IFERROR(IF(AND(D88&lt;&gt;"N/A",E88&lt;&gt;"N/A",C88&lt;&gt;C89),RIGHT(Full_2016_2017_Games_Data[[#This Row],[Column1]],LEN(Full_2016_2017_Games_Data[[#This Row],[Column1]])-FIND("at ",Full_2016_2017_Games_Data[[#This Row],[Column1]])-2),IF(AND(C88&lt;&gt;"N/A",C88&lt;&gt;C87),RIGHT(A89,LEN(A89)-FIND("at ",A89)-2),"N/A")),RIGHT(Full_2016_2017_Games_Data[[#This Row],[Column1]],LEN(Full_2016_2017_Games_Data[[#This Row],[Column1]])-FIND("at ",Full_2016_2017_Games_Data[[#This Row],[Column1]])-2))</f>
        <v>Golden State</v>
      </c>
      <c r="G88" t="str">
        <f t="shared" si="11"/>
        <v>Golden State</v>
      </c>
      <c r="H88">
        <f t="shared" si="12"/>
        <v>122</v>
      </c>
      <c r="I88">
        <f t="shared" si="13"/>
        <v>96</v>
      </c>
      <c r="J88" s="3" t="str">
        <f>IF(B88=1,Full_2016_2017_Games_Data[[#This Row],[Column1]],"N/A")</f>
        <v>N/A</v>
      </c>
      <c r="K88" t="str">
        <f t="shared" si="14"/>
        <v>Nov 3, 2016</v>
      </c>
      <c r="L88" t="str">
        <f t="shared" si="15"/>
        <v>Nov 3, 2016</v>
      </c>
      <c r="M88">
        <f t="shared" si="16"/>
        <v>11</v>
      </c>
      <c r="N88">
        <f t="shared" si="17"/>
        <v>3</v>
      </c>
      <c r="O88">
        <f t="shared" si="18"/>
        <v>2016</v>
      </c>
      <c r="P88" s="3">
        <f t="shared" si="19"/>
        <v>42677</v>
      </c>
      <c r="Q88" t="str">
        <f t="shared" si="20"/>
        <v>Golden State Warriors</v>
      </c>
      <c r="R88" t="str">
        <f t="shared" si="21"/>
        <v>Oklahoma City Thunder</v>
      </c>
    </row>
    <row r="89" spans="1:18" x14ac:dyDescent="0.3">
      <c r="A89" s="1" t="s">
        <v>1355</v>
      </c>
      <c r="B89">
        <f>IF(OR(RIGHT(Full_2016_2017_Games_Data[[#This Row],[Column1]],4)="2016",RIGHT(Full_2016_2017_Games_Data[[#This Row],[Column1]],4)="2017"),1,0)</f>
        <v>1</v>
      </c>
      <c r="C89" t="str">
        <f>IF(AND(B88=1,B89=0,LEFT(Full_2016_2017_Games_Data[[#This Row],[Column1]],4)&lt;&gt;"OTat"),C87+1,IF(AND(B88=0,B89=0,LEFT(Full_2016_2017_Games_Data[[#This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Row],[Column1]],5)&lt;&gt;"4OTat"),C88+1,IF(OR(LEFT(Full_2016_2017_Games_Data[[#This Row],[Column1]],4)="OTat",LEFT(Full_2016_2017_Games_Data[[#This Row],[Column1]],4)="Full",LEFT(Full_2016_2017_Games_Data[[#This Row],[Column1]],5)="2OTat",LEFT(Full_2016_2017_Games_Data[[#This Row],[Column1]],5)="4OTat"),C88,"N/A")))</f>
        <v>N/A</v>
      </c>
      <c r="D89" t="str">
        <f>IF(AND(C89&lt;&gt;"N/A",C89&lt;&gt;C88),LEFT(Full_2016_2017_Games_Data[[#This Row],[Column1]],FIND("-",Full_2016_2017_Games_Data[[#This Row],[Column1]])-1),"N/A")</f>
        <v>N/A</v>
      </c>
      <c r="E89" t="str">
        <f>IFERROR(IF(AND(C89&lt;&gt;"N/A",C89&lt;&gt;C88),MID(Full_2016_2017_Games_Data[[#This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9" t="str">
        <f>IFERROR(IF(AND(D89&lt;&gt;"N/A",E89&lt;&gt;"N/A",C89&lt;&gt;C90),RIGHT(Full_2016_2017_Games_Data[[#This Row],[Column1]],LEN(Full_2016_2017_Games_Data[[#This Row],[Column1]])-FIND("at ",Full_2016_2017_Games_Data[[#This Row],[Column1]])-2),IF(AND(C89&lt;&gt;"N/A",C89&lt;&gt;C88),RIGHT(A90,LEN(A90)-FIND("at ",A90)-2),"N/A")),RIGHT(Full_2016_2017_Games_Data[[#This Row],[Column1]],LEN(Full_2016_2017_Games_Data[[#This Row],[Column1]])-FIND("at ",Full_2016_2017_Games_Data[[#This Row],[Column1]])-2))</f>
        <v>N/A</v>
      </c>
      <c r="G89" t="str">
        <f t="shared" si="11"/>
        <v>N/A</v>
      </c>
      <c r="H89" t="str">
        <f t="shared" si="12"/>
        <v>N/A</v>
      </c>
      <c r="I89" t="str">
        <f t="shared" si="13"/>
        <v>N/A</v>
      </c>
      <c r="J89" s="3" t="str">
        <f>IF(B89=1,Full_2016_2017_Games_Data[[#This Row],[Column1]],"N/A")</f>
        <v>Nov 4, 2016</v>
      </c>
      <c r="K89" t="str">
        <f t="shared" si="14"/>
        <v>Nov 4, 2016</v>
      </c>
      <c r="L89" t="str">
        <f t="shared" si="15"/>
        <v>N/A</v>
      </c>
      <c r="M89" t="str">
        <f t="shared" si="16"/>
        <v>N/A</v>
      </c>
      <c r="N89" t="str">
        <f t="shared" si="17"/>
        <v>N/A</v>
      </c>
      <c r="O89" t="str">
        <f t="shared" si="18"/>
        <v>N/A</v>
      </c>
      <c r="P89" s="3" t="str">
        <f t="shared" si="19"/>
        <v>N/A</v>
      </c>
      <c r="Q89" t="str">
        <f t="shared" si="20"/>
        <v>N/A</v>
      </c>
      <c r="R89" t="str">
        <f t="shared" si="21"/>
        <v>N/A</v>
      </c>
    </row>
    <row r="90" spans="1:18" x14ac:dyDescent="0.3">
      <c r="A90" s="1" t="s">
        <v>77</v>
      </c>
      <c r="B90">
        <f>IF(OR(RIGHT(Full_2016_2017_Games_Data[[#This Row],[Column1]],4)="2016",RIGHT(Full_2016_2017_Games_Data[[#This Row],[Column1]],4)="2017"),1,0)</f>
        <v>0</v>
      </c>
      <c r="C90">
        <f>IF(AND(B89=1,B90=0,LEFT(Full_2016_2017_Games_Data[[#This Row],[Column1]],4)&lt;&gt;"OTat"),C88+1,IF(AND(B89=0,B90=0,LEFT(Full_2016_2017_Games_Data[[#This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Row],[Column1]],5)&lt;&gt;"4OTat"),C89+1,IF(OR(LEFT(Full_2016_2017_Games_Data[[#This Row],[Column1]],4)="OTat",LEFT(Full_2016_2017_Games_Data[[#This Row],[Column1]],4)="Full",LEFT(Full_2016_2017_Games_Data[[#This Row],[Column1]],5)="2OTat",LEFT(Full_2016_2017_Games_Data[[#This Row],[Column1]],5)="4OTat"),C89,"N/A")))</f>
        <v>70</v>
      </c>
      <c r="D90" t="str">
        <f>IF(AND(C90&lt;&gt;"N/A",C90&lt;&gt;C89),LEFT(Full_2016_2017_Games_Data[[#This Row],[Column1]],FIND("-",Full_2016_2017_Games_Data[[#This Row],[Column1]])-1),"N/A")</f>
        <v>Washington Wizards95</v>
      </c>
      <c r="E90" t="str">
        <f>IFERROR(IF(AND(C90&lt;&gt;"N/A",C90&lt;&gt;C89),MID(Full_2016_2017_Games_Data[[#This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Hawks92</v>
      </c>
      <c r="F90" t="str">
        <f>IFERROR(IF(AND(D90&lt;&gt;"N/A",E90&lt;&gt;"N/A",C90&lt;&gt;C91),RIGHT(Full_2016_2017_Games_Data[[#This Row],[Column1]],LEN(Full_2016_2017_Games_Data[[#This Row],[Column1]])-FIND("at ",Full_2016_2017_Games_Data[[#This Row],[Column1]])-2),IF(AND(C90&lt;&gt;"N/A",C90&lt;&gt;C89),RIGHT(A91,LEN(A91)-FIND("at ",A91)-2),"N/A")),RIGHT(Full_2016_2017_Games_Data[[#This Row],[Column1]],LEN(Full_2016_2017_Games_Data[[#This Row],[Column1]])-FIND("at ",Full_2016_2017_Games_Data[[#This Row],[Column1]])-2))</f>
        <v>Washington</v>
      </c>
      <c r="G90" t="str">
        <f t="shared" si="11"/>
        <v>Washington</v>
      </c>
      <c r="H90">
        <f t="shared" si="12"/>
        <v>95</v>
      </c>
      <c r="I90">
        <f t="shared" si="13"/>
        <v>92</v>
      </c>
      <c r="J90" s="3" t="str">
        <f>IF(B90=1,Full_2016_2017_Games_Data[[#This Row],[Column1]],"N/A")</f>
        <v>N/A</v>
      </c>
      <c r="K90" t="str">
        <f t="shared" si="14"/>
        <v>Nov 4, 2016</v>
      </c>
      <c r="L90" t="str">
        <f t="shared" si="15"/>
        <v>Nov 4, 2016</v>
      </c>
      <c r="M90">
        <f t="shared" si="16"/>
        <v>11</v>
      </c>
      <c r="N90">
        <f t="shared" si="17"/>
        <v>4</v>
      </c>
      <c r="O90">
        <f t="shared" si="18"/>
        <v>2016</v>
      </c>
      <c r="P90" s="3">
        <f t="shared" si="19"/>
        <v>42678</v>
      </c>
      <c r="Q90" t="str">
        <f t="shared" si="20"/>
        <v>Washington Wizards</v>
      </c>
      <c r="R90" t="str">
        <f t="shared" si="21"/>
        <v>Atlanta Hawks</v>
      </c>
    </row>
    <row r="91" spans="1:18" x14ac:dyDescent="0.3">
      <c r="A91" s="1" t="s">
        <v>78</v>
      </c>
      <c r="B91">
        <f>IF(OR(RIGHT(Full_2016_2017_Games_Data[[#This Row],[Column1]],4)="2016",RIGHT(Full_2016_2017_Games_Data[[#This Row],[Column1]],4)="2017"),1,0)</f>
        <v>0</v>
      </c>
      <c r="C91">
        <f>IF(AND(B90=1,B91=0,LEFT(Full_2016_2017_Games_Data[[#This Row],[Column1]],4)&lt;&gt;"OTat"),C89+1,IF(AND(B90=0,B91=0,LEFT(Full_2016_2017_Games_Data[[#This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Row],[Column1]],5)&lt;&gt;"4OTat"),C90+1,IF(OR(LEFT(Full_2016_2017_Games_Data[[#This Row],[Column1]],4)="OTat",LEFT(Full_2016_2017_Games_Data[[#This Row],[Column1]],4)="Full",LEFT(Full_2016_2017_Games_Data[[#This Row],[Column1]],5)="2OTat",LEFT(Full_2016_2017_Games_Data[[#This Row],[Column1]],5)="4OTat"),C90,"N/A")))</f>
        <v>71</v>
      </c>
      <c r="D91" t="str">
        <f>IF(AND(C91&lt;&gt;"N/A",C91&lt;&gt;C90),LEFT(Full_2016_2017_Games_Data[[#This Row],[Column1]],FIND("-",Full_2016_2017_Games_Data[[#This Row],[Column1]])-1),"N/A")</f>
        <v>Toronto Raptors96</v>
      </c>
      <c r="E91" t="str">
        <f>IFERROR(IF(AND(C91&lt;&gt;"N/A",C91&lt;&gt;C90),MID(Full_2016_2017_Games_Data[[#This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Heat87</v>
      </c>
      <c r="F91" t="str">
        <f>IFERROR(IF(AND(D91&lt;&gt;"N/A",E91&lt;&gt;"N/A",C91&lt;&gt;C92),RIGHT(Full_2016_2017_Games_Data[[#This Row],[Column1]],LEN(Full_2016_2017_Games_Data[[#This Row],[Column1]])-FIND("at ",Full_2016_2017_Games_Data[[#This Row],[Column1]])-2),IF(AND(C91&lt;&gt;"N/A",C91&lt;&gt;C90),RIGHT(A92,LEN(A92)-FIND("at ",A92)-2),"N/A")),RIGHT(Full_2016_2017_Games_Data[[#This Row],[Column1]],LEN(Full_2016_2017_Games_Data[[#This Row],[Column1]])-FIND("at ",Full_2016_2017_Games_Data[[#This Row],[Column1]])-2))</f>
        <v>Toronto</v>
      </c>
      <c r="G91" t="str">
        <f t="shared" si="11"/>
        <v>Toronto</v>
      </c>
      <c r="H91">
        <f t="shared" si="12"/>
        <v>96</v>
      </c>
      <c r="I91">
        <f t="shared" si="13"/>
        <v>87</v>
      </c>
      <c r="J91" s="3" t="str">
        <f>IF(B91=1,Full_2016_2017_Games_Data[[#This Row],[Column1]],"N/A")</f>
        <v>N/A</v>
      </c>
      <c r="K91" t="str">
        <f t="shared" si="14"/>
        <v>Nov 4, 2016</v>
      </c>
      <c r="L91" t="str">
        <f t="shared" si="15"/>
        <v>Nov 4, 2016</v>
      </c>
      <c r="M91">
        <f t="shared" si="16"/>
        <v>11</v>
      </c>
      <c r="N91">
        <f t="shared" si="17"/>
        <v>4</v>
      </c>
      <c r="O91">
        <f t="shared" si="18"/>
        <v>2016</v>
      </c>
      <c r="P91" s="3">
        <f t="shared" si="19"/>
        <v>42678</v>
      </c>
      <c r="Q91" t="str">
        <f t="shared" si="20"/>
        <v>Toronto Raptors</v>
      </c>
      <c r="R91" t="str">
        <f t="shared" si="21"/>
        <v>Miami Heat</v>
      </c>
    </row>
    <row r="92" spans="1:18" x14ac:dyDescent="0.3">
      <c r="A92" s="1" t="s">
        <v>79</v>
      </c>
      <c r="B92">
        <f>IF(OR(RIGHT(Full_2016_2017_Games_Data[[#This Row],[Column1]],4)="2016",RIGHT(Full_2016_2017_Games_Data[[#This Row],[Column1]],4)="2017"),1,0)</f>
        <v>0</v>
      </c>
      <c r="C92">
        <f>IF(AND(B91=1,B92=0,LEFT(Full_2016_2017_Games_Data[[#This Row],[Column1]],4)&lt;&gt;"OTat"),C90+1,IF(AND(B91=0,B92=0,LEFT(Full_2016_2017_Games_Data[[#This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Row],[Column1]],5)&lt;&gt;"4OTat"),C91+1,IF(OR(LEFT(Full_2016_2017_Games_Data[[#This Row],[Column1]],4)="OTat",LEFT(Full_2016_2017_Games_Data[[#This Row],[Column1]],4)="Full",LEFT(Full_2016_2017_Games_Data[[#This Row],[Column1]],5)="2OTat",LEFT(Full_2016_2017_Games_Data[[#This Row],[Column1]],5)="4OTat"),C91,"N/A")))</f>
        <v>72</v>
      </c>
      <c r="D92" t="str">
        <f>IF(AND(C92&lt;&gt;"N/A",C92&lt;&gt;C91),LEFT(Full_2016_2017_Games_Data[[#This Row],[Column1]],FIND("-",Full_2016_2017_Games_Data[[#This Row],[Column1]])-1),"N/A")</f>
        <v>Charlotte Hornets99</v>
      </c>
      <c r="E92" t="str">
        <f>IFERROR(IF(AND(C92&lt;&gt;"N/A",C92&lt;&gt;C91),MID(Full_2016_2017_Games_Data[[#This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Nets95</v>
      </c>
      <c r="F92" t="str">
        <f>IFERROR(IF(AND(D92&lt;&gt;"N/A",E92&lt;&gt;"N/A",C92&lt;&gt;C93),RIGHT(Full_2016_2017_Games_Data[[#This Row],[Column1]],LEN(Full_2016_2017_Games_Data[[#This Row],[Column1]])-FIND("at ",Full_2016_2017_Games_Data[[#This Row],[Column1]])-2),IF(AND(C92&lt;&gt;"N/A",C92&lt;&gt;C91),RIGHT(A93,LEN(A93)-FIND("at ",A93)-2),"N/A")),RIGHT(Full_2016_2017_Games_Data[[#This Row],[Column1]],LEN(Full_2016_2017_Games_Data[[#This Row],[Column1]])-FIND("at ",Full_2016_2017_Games_Data[[#This Row],[Column1]])-2))</f>
        <v>Brooklyn</v>
      </c>
      <c r="G92" t="str">
        <f t="shared" si="11"/>
        <v>Brooklyn</v>
      </c>
      <c r="H92">
        <f t="shared" si="12"/>
        <v>99</v>
      </c>
      <c r="I92">
        <f t="shared" si="13"/>
        <v>95</v>
      </c>
      <c r="J92" s="3" t="str">
        <f>IF(B92=1,Full_2016_2017_Games_Data[[#This Row],[Column1]],"N/A")</f>
        <v>N/A</v>
      </c>
      <c r="K92" t="str">
        <f t="shared" si="14"/>
        <v>Nov 4, 2016</v>
      </c>
      <c r="L92" t="str">
        <f t="shared" si="15"/>
        <v>Nov 4, 2016</v>
      </c>
      <c r="M92">
        <f t="shared" si="16"/>
        <v>11</v>
      </c>
      <c r="N92">
        <f t="shared" si="17"/>
        <v>4</v>
      </c>
      <c r="O92">
        <f t="shared" si="18"/>
        <v>2016</v>
      </c>
      <c r="P92" s="3">
        <f t="shared" si="19"/>
        <v>42678</v>
      </c>
      <c r="Q92" t="str">
        <f t="shared" si="20"/>
        <v>Charlotte Hornets</v>
      </c>
      <c r="R92" t="str">
        <f t="shared" si="21"/>
        <v>Brooklyn Nets</v>
      </c>
    </row>
    <row r="93" spans="1:18" x14ac:dyDescent="0.3">
      <c r="A93" s="1" t="s">
        <v>80</v>
      </c>
      <c r="B93">
        <f>IF(OR(RIGHT(Full_2016_2017_Games_Data[[#This Row],[Column1]],4)="2016",RIGHT(Full_2016_2017_Games_Data[[#This Row],[Column1]],4)="2017"),1,0)</f>
        <v>0</v>
      </c>
      <c r="C93">
        <f>IF(AND(B92=1,B93=0,LEFT(Full_2016_2017_Games_Data[[#This Row],[Column1]],4)&lt;&gt;"OTat"),C91+1,IF(AND(B92=0,B93=0,LEFT(Full_2016_2017_Games_Data[[#This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Row],[Column1]],5)&lt;&gt;"4OTat"),C92+1,IF(OR(LEFT(Full_2016_2017_Games_Data[[#This Row],[Column1]],4)="OTat",LEFT(Full_2016_2017_Games_Data[[#This Row],[Column1]],4)="Full",LEFT(Full_2016_2017_Games_Data[[#This Row],[Column1]],5)="2OTat",LEFT(Full_2016_2017_Games_Data[[#This Row],[Column1]],5)="4OTat"),C92,"N/A")))</f>
        <v>73</v>
      </c>
      <c r="D93" t="str">
        <f>IF(AND(C93&lt;&gt;"N/A",C93&lt;&gt;C92),LEFT(Full_2016_2017_Games_Data[[#This Row],[Column1]],FIND("-",Full_2016_2017_Games_Data[[#This Row],[Column1]])-1),"N/A")</f>
        <v>New York Knicks117</v>
      </c>
      <c r="E93" t="str">
        <f>IFERROR(IF(AND(C93&lt;&gt;"N/A",C93&lt;&gt;C92),MID(Full_2016_2017_Games_Data[[#This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Bulls104</v>
      </c>
      <c r="F93" t="str">
        <f>IFERROR(IF(AND(D93&lt;&gt;"N/A",E93&lt;&gt;"N/A",C93&lt;&gt;C94),RIGHT(Full_2016_2017_Games_Data[[#This Row],[Column1]],LEN(Full_2016_2017_Games_Data[[#This Row],[Column1]])-FIND("at ",Full_2016_2017_Games_Data[[#This Row],[Column1]])-2),IF(AND(C93&lt;&gt;"N/A",C93&lt;&gt;C92),RIGHT(A94,LEN(A94)-FIND("at ",A94)-2),"N/A")),RIGHT(Full_2016_2017_Games_Data[[#This Row],[Column1]],LEN(Full_2016_2017_Games_Data[[#This Row],[Column1]])-FIND("at ",Full_2016_2017_Games_Data[[#This Row],[Column1]])-2))</f>
        <v>Chicago</v>
      </c>
      <c r="G93" t="str">
        <f t="shared" si="11"/>
        <v>Chicago</v>
      </c>
      <c r="H93">
        <f t="shared" si="12"/>
        <v>117</v>
      </c>
      <c r="I93">
        <f t="shared" si="13"/>
        <v>104</v>
      </c>
      <c r="J93" s="3" t="str">
        <f>IF(B93=1,Full_2016_2017_Games_Data[[#This Row],[Column1]],"N/A")</f>
        <v>N/A</v>
      </c>
      <c r="K93" t="str">
        <f t="shared" si="14"/>
        <v>Nov 4, 2016</v>
      </c>
      <c r="L93" t="str">
        <f t="shared" si="15"/>
        <v>Nov 4, 2016</v>
      </c>
      <c r="M93">
        <f t="shared" si="16"/>
        <v>11</v>
      </c>
      <c r="N93">
        <f t="shared" si="17"/>
        <v>4</v>
      </c>
      <c r="O93">
        <f t="shared" si="18"/>
        <v>2016</v>
      </c>
      <c r="P93" s="3">
        <f t="shared" si="19"/>
        <v>42678</v>
      </c>
      <c r="Q93" t="str">
        <f t="shared" si="20"/>
        <v>New York Knicks</v>
      </c>
      <c r="R93" t="str">
        <f t="shared" si="21"/>
        <v>Chicago Bulls</v>
      </c>
    </row>
    <row r="94" spans="1:18" x14ac:dyDescent="0.3">
      <c r="A94" s="1" t="s">
        <v>81</v>
      </c>
      <c r="B94">
        <f>IF(OR(RIGHT(Full_2016_2017_Games_Data[[#This Row],[Column1]],4)="2016",RIGHT(Full_2016_2017_Games_Data[[#This Row],[Column1]],4)="2017"),1,0)</f>
        <v>0</v>
      </c>
      <c r="C94">
        <f>IF(AND(B93=1,B94=0,LEFT(Full_2016_2017_Games_Data[[#This Row],[Column1]],4)&lt;&gt;"OTat"),C92+1,IF(AND(B93=0,B94=0,LEFT(Full_2016_2017_Games_Data[[#This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Row],[Column1]],5)&lt;&gt;"4OTat"),C93+1,IF(OR(LEFT(Full_2016_2017_Games_Data[[#This Row],[Column1]],4)="OTat",LEFT(Full_2016_2017_Games_Data[[#This Row],[Column1]],4)="Full",LEFT(Full_2016_2017_Games_Data[[#This Row],[Column1]],5)="2OTat",LEFT(Full_2016_2017_Games_Data[[#This Row],[Column1]],5)="4OTat"),C93,"N/A")))</f>
        <v>74</v>
      </c>
      <c r="D94" t="str">
        <f>IF(AND(C94&lt;&gt;"N/A",C94&lt;&gt;C93),LEFT(Full_2016_2017_Games_Data[[#This Row],[Column1]],FIND("-",Full_2016_2017_Games_Data[[#This Row],[Column1]])-1),"N/A")</f>
        <v>Los Angeles Clippers99</v>
      </c>
      <c r="E94" t="str">
        <f>IFERROR(IF(AND(C94&lt;&gt;"N/A",C94&lt;&gt;C93),MID(Full_2016_2017_Games_Data[[#This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Grizzlies88</v>
      </c>
      <c r="F94" t="str">
        <f>IFERROR(IF(AND(D94&lt;&gt;"N/A",E94&lt;&gt;"N/A",C94&lt;&gt;C95),RIGHT(Full_2016_2017_Games_Data[[#This Row],[Column1]],LEN(Full_2016_2017_Games_Data[[#This Row],[Column1]])-FIND("at ",Full_2016_2017_Games_Data[[#This Row],[Column1]])-2),IF(AND(C94&lt;&gt;"N/A",C94&lt;&gt;C93),RIGHT(A95,LEN(A95)-FIND("at ",A95)-2),"N/A")),RIGHT(Full_2016_2017_Games_Data[[#This Row],[Column1]],LEN(Full_2016_2017_Games_Data[[#This Row],[Column1]])-FIND("at ",Full_2016_2017_Games_Data[[#This Row],[Column1]])-2))</f>
        <v>Memphis</v>
      </c>
      <c r="G94" t="str">
        <f t="shared" si="11"/>
        <v>Memphis</v>
      </c>
      <c r="H94">
        <f t="shared" si="12"/>
        <v>99</v>
      </c>
      <c r="I94">
        <f t="shared" si="13"/>
        <v>88</v>
      </c>
      <c r="J94" s="3" t="str">
        <f>IF(B94=1,Full_2016_2017_Games_Data[[#This Row],[Column1]],"N/A")</f>
        <v>N/A</v>
      </c>
      <c r="K94" t="str">
        <f t="shared" si="14"/>
        <v>Nov 4, 2016</v>
      </c>
      <c r="L94" t="str">
        <f t="shared" si="15"/>
        <v>Nov 4, 2016</v>
      </c>
      <c r="M94">
        <f t="shared" si="16"/>
        <v>11</v>
      </c>
      <c r="N94">
        <f t="shared" si="17"/>
        <v>4</v>
      </c>
      <c r="O94">
        <f t="shared" si="18"/>
        <v>2016</v>
      </c>
      <c r="P94" s="3">
        <f t="shared" si="19"/>
        <v>42678</v>
      </c>
      <c r="Q94" t="str">
        <f t="shared" si="20"/>
        <v>Los Angeles Clippers</v>
      </c>
      <c r="R94" t="str">
        <f t="shared" si="21"/>
        <v>Memphis Grizzlies</v>
      </c>
    </row>
    <row r="95" spans="1:18" x14ac:dyDescent="0.3">
      <c r="A95" s="1" t="s">
        <v>82</v>
      </c>
      <c r="B95">
        <f>IF(OR(RIGHT(Full_2016_2017_Games_Data[[#This Row],[Column1]],4)="2016",RIGHT(Full_2016_2017_Games_Data[[#This Row],[Column1]],4)="2017"),1,0)</f>
        <v>0</v>
      </c>
      <c r="C95">
        <f>IF(AND(B94=1,B95=0,LEFT(Full_2016_2017_Games_Data[[#This Row],[Column1]],4)&lt;&gt;"OTat"),C93+1,IF(AND(B94=0,B95=0,LEFT(Full_2016_2017_Games_Data[[#This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Row],[Column1]],5)&lt;&gt;"4OTat"),C94+1,IF(OR(LEFT(Full_2016_2017_Games_Data[[#This Row],[Column1]],4)="OTat",LEFT(Full_2016_2017_Games_Data[[#This Row],[Column1]],4)="Full",LEFT(Full_2016_2017_Games_Data[[#This Row],[Column1]],5)="2OTat",LEFT(Full_2016_2017_Games_Data[[#This Row],[Column1]],5)="4OTat"),C94,"N/A")))</f>
        <v>75</v>
      </c>
      <c r="D95" t="str">
        <f>IF(AND(C95&lt;&gt;"N/A",C95&lt;&gt;C94),LEFT(Full_2016_2017_Games_Data[[#This Row],[Column1]],FIND("-",Full_2016_2017_Games_Data[[#This Row],[Column1]])-1),"N/A")</f>
        <v>Phoenix Suns112</v>
      </c>
      <c r="E95" t="str">
        <f>IFERROR(IF(AND(C95&lt;&gt;"N/A",C95&lt;&gt;C94),MID(Full_2016_2017_Games_Data[[#This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Pelicans111</v>
      </c>
      <c r="F95" t="str">
        <f>IFERROR(IF(AND(D95&lt;&gt;"N/A",E95&lt;&gt;"N/A",C95&lt;&gt;C96),RIGHT(Full_2016_2017_Games_Data[[#This Row],[Column1]],LEN(Full_2016_2017_Games_Data[[#This Row],[Column1]])-FIND("at ",Full_2016_2017_Games_Data[[#This Row],[Column1]])-2),IF(AND(C95&lt;&gt;"N/A",C95&lt;&gt;C94),RIGHT(A96,LEN(A96)-FIND("at ",A96)-2),"N/A")),RIGHT(Full_2016_2017_Games_Data[[#This Row],[Column1]],LEN(Full_2016_2017_Games_Data[[#This Row],[Column1]])-FIND("at ",Full_2016_2017_Games_Data[[#This Row],[Column1]])-2))</f>
        <v>New Orleans</v>
      </c>
      <c r="G95" t="str">
        <f t="shared" si="11"/>
        <v>New Orleans</v>
      </c>
      <c r="H95">
        <f t="shared" si="12"/>
        <v>112</v>
      </c>
      <c r="I95">
        <f t="shared" si="13"/>
        <v>111</v>
      </c>
      <c r="J95" s="3" t="str">
        <f>IF(B95=1,Full_2016_2017_Games_Data[[#This Row],[Column1]],"N/A")</f>
        <v>N/A</v>
      </c>
      <c r="K95" t="str">
        <f t="shared" si="14"/>
        <v>Nov 4, 2016</v>
      </c>
      <c r="L95" t="str">
        <f t="shared" si="15"/>
        <v>Nov 4, 2016</v>
      </c>
      <c r="M95">
        <f t="shared" si="16"/>
        <v>11</v>
      </c>
      <c r="N95">
        <f t="shared" si="17"/>
        <v>4</v>
      </c>
      <c r="O95">
        <f t="shared" si="18"/>
        <v>2016</v>
      </c>
      <c r="P95" s="3">
        <f t="shared" si="19"/>
        <v>42678</v>
      </c>
      <c r="Q95" t="str">
        <f t="shared" si="20"/>
        <v>Phoenix Suns</v>
      </c>
      <c r="R95" t="str">
        <f t="shared" si="21"/>
        <v>New Orleans Pelicans</v>
      </c>
    </row>
    <row r="96" spans="1:18" x14ac:dyDescent="0.3">
      <c r="A96" s="1" t="s">
        <v>83</v>
      </c>
      <c r="B96">
        <f>IF(OR(RIGHT(Full_2016_2017_Games_Data[[#This Row],[Column1]],4)="2016",RIGHT(Full_2016_2017_Games_Data[[#This Row],[Column1]],4)="2017"),1,0)</f>
        <v>0</v>
      </c>
      <c r="C96">
        <f>IF(AND(B95=1,B96=0,LEFT(Full_2016_2017_Games_Data[[#This Row],[Column1]],4)&lt;&gt;"OTat"),C94+1,IF(AND(B95=0,B96=0,LEFT(Full_2016_2017_Games_Data[[#This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Row],[Column1]],5)&lt;&gt;"4OTat"),C95+1,IF(OR(LEFT(Full_2016_2017_Games_Data[[#This Row],[Column1]],4)="OTat",LEFT(Full_2016_2017_Games_Data[[#This Row],[Column1]],4)="Full",LEFT(Full_2016_2017_Games_Data[[#This Row],[Column1]],5)="2OTat",LEFT(Full_2016_2017_Games_Data[[#This Row],[Column1]],5)="4OTat"),C95,"N/A")))</f>
        <v>75</v>
      </c>
      <c r="D96" t="str">
        <f>IF(AND(C96&lt;&gt;"N/A",C96&lt;&gt;C95),LEFT(Full_2016_2017_Games_Data[[#This Row],[Column1]],FIND("-",Full_2016_2017_Games_Data[[#This Row],[Column1]])-1),"N/A")</f>
        <v>N/A</v>
      </c>
      <c r="E96" t="str">
        <f>IFERROR(IF(AND(C96&lt;&gt;"N/A",C96&lt;&gt;C95),MID(Full_2016_2017_Games_Data[[#This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6" t="str">
        <f>IFERROR(IF(AND(D96&lt;&gt;"N/A",E96&lt;&gt;"N/A",C96&lt;&gt;C97),RIGHT(Full_2016_2017_Games_Data[[#This Row],[Column1]],LEN(Full_2016_2017_Games_Data[[#This Row],[Column1]])-FIND("at ",Full_2016_2017_Games_Data[[#This Row],[Column1]])-2),IF(AND(C96&lt;&gt;"N/A",C96&lt;&gt;C95),RIGHT(A97,LEN(A97)-FIND("at ",A97)-2),"N/A")),RIGHT(Full_2016_2017_Games_Data[[#This Row],[Column1]],LEN(Full_2016_2017_Games_Data[[#This Row],[Column1]])-FIND("at ",Full_2016_2017_Games_Data[[#This Row],[Column1]])-2))</f>
        <v>N/A</v>
      </c>
      <c r="G96" t="str">
        <f t="shared" si="11"/>
        <v>N/A</v>
      </c>
      <c r="H96" t="str">
        <f t="shared" si="12"/>
        <v>N/A</v>
      </c>
      <c r="I96" t="str">
        <f t="shared" si="13"/>
        <v>N/A</v>
      </c>
      <c r="J96" s="3" t="str">
        <f>IF(B96=1,Full_2016_2017_Games_Data[[#This Row],[Column1]],"N/A")</f>
        <v>N/A</v>
      </c>
      <c r="K96" t="str">
        <f t="shared" si="14"/>
        <v>Nov 4, 2016</v>
      </c>
      <c r="L96" t="str">
        <f t="shared" si="15"/>
        <v>N/A</v>
      </c>
      <c r="M96" t="str">
        <f t="shared" si="16"/>
        <v>N/A</v>
      </c>
      <c r="N96" t="str">
        <f t="shared" si="17"/>
        <v>N/A</v>
      </c>
      <c r="O96" t="str">
        <f t="shared" si="18"/>
        <v>N/A</v>
      </c>
      <c r="P96" s="3" t="str">
        <f t="shared" si="19"/>
        <v>N/A</v>
      </c>
      <c r="Q96" t="str">
        <f t="shared" si="20"/>
        <v>N/A</v>
      </c>
      <c r="R96" t="str">
        <f t="shared" si="21"/>
        <v>N/A</v>
      </c>
    </row>
    <row r="97" spans="1:18" x14ac:dyDescent="0.3">
      <c r="A97" s="1" t="s">
        <v>84</v>
      </c>
      <c r="B97">
        <f>IF(OR(RIGHT(Full_2016_2017_Games_Data[[#This Row],[Column1]],4)="2016",RIGHT(Full_2016_2017_Games_Data[[#This Row],[Column1]],4)="2017"),1,0)</f>
        <v>0</v>
      </c>
      <c r="C97">
        <f>IF(AND(B96=1,B97=0,LEFT(Full_2016_2017_Games_Data[[#This Row],[Column1]],4)&lt;&gt;"OTat"),C95+1,IF(AND(B96=0,B97=0,LEFT(Full_2016_2017_Games_Data[[#This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Row],[Column1]],5)&lt;&gt;"4OTat"),C96+1,IF(OR(LEFT(Full_2016_2017_Games_Data[[#This Row],[Column1]],4)="OTat",LEFT(Full_2016_2017_Games_Data[[#This Row],[Column1]],4)="Full",LEFT(Full_2016_2017_Games_Data[[#This Row],[Column1]],5)="2OTat",LEFT(Full_2016_2017_Games_Data[[#This Row],[Column1]],5)="4OTat"),C96,"N/A")))</f>
        <v>76</v>
      </c>
      <c r="D97" t="str">
        <f>IF(AND(C97&lt;&gt;"N/A",C97&lt;&gt;C96),LEFT(Full_2016_2017_Games_Data[[#This Row],[Column1]],FIND("-",Full_2016_2017_Games_Data[[#This Row],[Column1]])-1),"N/A")</f>
        <v>Portland Trail Blazers105</v>
      </c>
      <c r="E97" t="str">
        <f>IFERROR(IF(AND(C97&lt;&gt;"N/A",C97&lt;&gt;C96),MID(Full_2016_2017_Games_Data[[#This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Mavericks95</v>
      </c>
      <c r="F97" t="str">
        <f>IFERROR(IF(AND(D97&lt;&gt;"N/A",E97&lt;&gt;"N/A",C97&lt;&gt;C98),RIGHT(Full_2016_2017_Games_Data[[#This Row],[Column1]],LEN(Full_2016_2017_Games_Data[[#This Row],[Column1]])-FIND("at ",Full_2016_2017_Games_Data[[#This Row],[Column1]])-2),IF(AND(C97&lt;&gt;"N/A",C97&lt;&gt;C96),RIGHT(A98,LEN(A98)-FIND("at ",A98)-2),"N/A")),RIGHT(Full_2016_2017_Games_Data[[#This Row],[Column1]],LEN(Full_2016_2017_Games_Data[[#This Row],[Column1]])-FIND("at ",Full_2016_2017_Games_Data[[#This Row],[Column1]])-2))</f>
        <v>Dallas</v>
      </c>
      <c r="G97" t="str">
        <f t="shared" si="11"/>
        <v>Dallas</v>
      </c>
      <c r="H97">
        <f t="shared" si="12"/>
        <v>105</v>
      </c>
      <c r="I97">
        <f t="shared" si="13"/>
        <v>95</v>
      </c>
      <c r="J97" s="3" t="str">
        <f>IF(B97=1,Full_2016_2017_Games_Data[[#This Row],[Column1]],"N/A")</f>
        <v>N/A</v>
      </c>
      <c r="K97" t="str">
        <f t="shared" si="14"/>
        <v>Nov 4, 2016</v>
      </c>
      <c r="L97" t="str">
        <f t="shared" si="15"/>
        <v>Nov 4, 2016</v>
      </c>
      <c r="M97">
        <f t="shared" si="16"/>
        <v>11</v>
      </c>
      <c r="N97">
        <f t="shared" si="17"/>
        <v>4</v>
      </c>
      <c r="O97">
        <f t="shared" si="18"/>
        <v>2016</v>
      </c>
      <c r="P97" s="3">
        <f t="shared" si="19"/>
        <v>42678</v>
      </c>
      <c r="Q97" t="str">
        <f t="shared" si="20"/>
        <v>Portland Trail Blazers</v>
      </c>
      <c r="R97" t="str">
        <f t="shared" si="21"/>
        <v>Dallas Mavericks</v>
      </c>
    </row>
    <row r="98" spans="1:18" x14ac:dyDescent="0.3">
      <c r="A98" s="1" t="s">
        <v>85</v>
      </c>
      <c r="B98">
        <f>IF(OR(RIGHT(Full_2016_2017_Games_Data[[#This Row],[Column1]],4)="2016",RIGHT(Full_2016_2017_Games_Data[[#This Row],[Column1]],4)="2017"),1,0)</f>
        <v>0</v>
      </c>
      <c r="C98">
        <f>IF(AND(B97=1,B98=0,LEFT(Full_2016_2017_Games_Data[[#This Row],[Column1]],4)&lt;&gt;"OTat"),C96+1,IF(AND(B97=0,B98=0,LEFT(Full_2016_2017_Games_Data[[#This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Row],[Column1]],5)&lt;&gt;"4OTat"),C97+1,IF(OR(LEFT(Full_2016_2017_Games_Data[[#This Row],[Column1]],4)="OTat",LEFT(Full_2016_2017_Games_Data[[#This Row],[Column1]],4)="Full",LEFT(Full_2016_2017_Games_Data[[#This Row],[Column1]],5)="2OTat",LEFT(Full_2016_2017_Games_Data[[#This Row],[Column1]],5)="4OTat"),C97,"N/A")))</f>
        <v>77</v>
      </c>
      <c r="D98" t="str">
        <f>IF(AND(C98&lt;&gt;"N/A",C98&lt;&gt;C97),LEFT(Full_2016_2017_Games_Data[[#This Row],[Column1]],FIND("-",Full_2016_2017_Games_Data[[#This Row],[Column1]])-1),"N/A")</f>
        <v>San Antonio Spurs100</v>
      </c>
      <c r="E98" t="str">
        <f>IFERROR(IF(AND(C98&lt;&gt;"N/A",C98&lt;&gt;C97),MID(Full_2016_2017_Games_Data[[#This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Jazz86</v>
      </c>
      <c r="F98" t="str">
        <f>IFERROR(IF(AND(D98&lt;&gt;"N/A",E98&lt;&gt;"N/A",C98&lt;&gt;C99),RIGHT(Full_2016_2017_Games_Data[[#This Row],[Column1]],LEN(Full_2016_2017_Games_Data[[#This Row],[Column1]])-FIND("at ",Full_2016_2017_Games_Data[[#This Row],[Column1]])-2),IF(AND(C98&lt;&gt;"N/A",C98&lt;&gt;C97),RIGHT(A99,LEN(A99)-FIND("at ",A99)-2),"N/A")),RIGHT(Full_2016_2017_Games_Data[[#This Row],[Column1]],LEN(Full_2016_2017_Games_Data[[#This Row],[Column1]])-FIND("at ",Full_2016_2017_Games_Data[[#This Row],[Column1]])-2))</f>
        <v>Utah</v>
      </c>
      <c r="G98" t="str">
        <f t="shared" si="11"/>
        <v>Utah</v>
      </c>
      <c r="H98">
        <f t="shared" si="12"/>
        <v>100</v>
      </c>
      <c r="I98">
        <f t="shared" si="13"/>
        <v>86</v>
      </c>
      <c r="J98" s="3" t="str">
        <f>IF(B98=1,Full_2016_2017_Games_Data[[#This Row],[Column1]],"N/A")</f>
        <v>N/A</v>
      </c>
      <c r="K98" t="str">
        <f t="shared" si="14"/>
        <v>Nov 4, 2016</v>
      </c>
      <c r="L98" t="str">
        <f t="shared" si="15"/>
        <v>Nov 4, 2016</v>
      </c>
      <c r="M98">
        <f t="shared" si="16"/>
        <v>11</v>
      </c>
      <c r="N98">
        <f t="shared" si="17"/>
        <v>4</v>
      </c>
      <c r="O98">
        <f t="shared" si="18"/>
        <v>2016</v>
      </c>
      <c r="P98" s="3">
        <f t="shared" si="19"/>
        <v>42678</v>
      </c>
      <c r="Q98" t="str">
        <f t="shared" si="20"/>
        <v>San Antonio Spurs</v>
      </c>
      <c r="R98" t="str">
        <f t="shared" si="21"/>
        <v>Utah Jazz</v>
      </c>
    </row>
    <row r="99" spans="1:18" x14ac:dyDescent="0.3">
      <c r="A99" s="1" t="s">
        <v>86</v>
      </c>
      <c r="B99">
        <f>IF(OR(RIGHT(Full_2016_2017_Games_Data[[#This Row],[Column1]],4)="2016",RIGHT(Full_2016_2017_Games_Data[[#This Row],[Column1]],4)="2017"),1,0)</f>
        <v>0</v>
      </c>
      <c r="C99">
        <f>IF(AND(B98=1,B99=0,LEFT(Full_2016_2017_Games_Data[[#This Row],[Column1]],4)&lt;&gt;"OTat"),C97+1,IF(AND(B98=0,B99=0,LEFT(Full_2016_2017_Games_Data[[#This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Row],[Column1]],5)&lt;&gt;"4OTat"),C98+1,IF(OR(LEFT(Full_2016_2017_Games_Data[[#This Row],[Column1]],4)="OTat",LEFT(Full_2016_2017_Games_Data[[#This Row],[Column1]],4)="Full",LEFT(Full_2016_2017_Games_Data[[#This Row],[Column1]],5)="2OTat",LEFT(Full_2016_2017_Games_Data[[#This Row],[Column1]],5)="4OTat"),C98,"N/A")))</f>
        <v>78</v>
      </c>
      <c r="D99" t="str">
        <f>IF(AND(C99&lt;&gt;"N/A",C99&lt;&gt;C98),LEFT(Full_2016_2017_Games_Data[[#This Row],[Column1]],FIND("-",Full_2016_2017_Games_Data[[#This Row],[Column1]])-1),"N/A")</f>
        <v>Los Angeles Lakers117</v>
      </c>
      <c r="E99" t="str">
        <f>IFERROR(IF(AND(C99&lt;&gt;"N/A",C99&lt;&gt;C98),MID(Full_2016_2017_Games_Data[[#This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Warriors97</v>
      </c>
      <c r="F99" t="str">
        <f>IFERROR(IF(AND(D99&lt;&gt;"N/A",E99&lt;&gt;"N/A",C99&lt;&gt;C100),RIGHT(Full_2016_2017_Games_Data[[#This Row],[Column1]],LEN(Full_2016_2017_Games_Data[[#This Row],[Column1]])-FIND("at ",Full_2016_2017_Games_Data[[#This Row],[Column1]])-2),IF(AND(C99&lt;&gt;"N/A",C99&lt;&gt;C98),RIGHT(A100,LEN(A100)-FIND("at ",A100)-2),"N/A")),RIGHT(Full_2016_2017_Games_Data[[#This Row],[Column1]],LEN(Full_2016_2017_Games_Data[[#This Row],[Column1]])-FIND("at ",Full_2016_2017_Games_Data[[#This Row],[Column1]])-2))</f>
        <v>Los Angeles</v>
      </c>
      <c r="G99" t="str">
        <f t="shared" si="11"/>
        <v>Los Angeles</v>
      </c>
      <c r="H99">
        <f t="shared" si="12"/>
        <v>117</v>
      </c>
      <c r="I99">
        <f t="shared" si="13"/>
        <v>97</v>
      </c>
      <c r="J99" s="3" t="str">
        <f>IF(B99=1,Full_2016_2017_Games_Data[[#This Row],[Column1]],"N/A")</f>
        <v>N/A</v>
      </c>
      <c r="K99" t="str">
        <f t="shared" si="14"/>
        <v>Nov 4, 2016</v>
      </c>
      <c r="L99" t="str">
        <f t="shared" si="15"/>
        <v>Nov 4, 2016</v>
      </c>
      <c r="M99">
        <f t="shared" si="16"/>
        <v>11</v>
      </c>
      <c r="N99">
        <f t="shared" si="17"/>
        <v>4</v>
      </c>
      <c r="O99">
        <f t="shared" si="18"/>
        <v>2016</v>
      </c>
      <c r="P99" s="3">
        <f t="shared" si="19"/>
        <v>42678</v>
      </c>
      <c r="Q99" t="str">
        <f t="shared" si="20"/>
        <v>Los Angeles Lakers</v>
      </c>
      <c r="R99" t="str">
        <f t="shared" si="21"/>
        <v>Golden State Warriors</v>
      </c>
    </row>
    <row r="100" spans="1:18" x14ac:dyDescent="0.3">
      <c r="A100" s="1" t="s">
        <v>1356</v>
      </c>
      <c r="B100">
        <f>IF(OR(RIGHT(Full_2016_2017_Games_Data[[#This Row],[Column1]],4)="2016",RIGHT(Full_2016_2017_Games_Data[[#This Row],[Column1]],4)="2017"),1,0)</f>
        <v>1</v>
      </c>
      <c r="C100" t="str">
        <f>IF(AND(B99=1,B100=0,LEFT(Full_2016_2017_Games_Data[[#This Row],[Column1]],4)&lt;&gt;"OTat"),C98+1,IF(AND(B99=0,B100=0,LEFT(Full_2016_2017_Games_Data[[#This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Row],[Column1]],5)&lt;&gt;"4OTat"),C99+1,IF(OR(LEFT(Full_2016_2017_Games_Data[[#This Row],[Column1]],4)="OTat",LEFT(Full_2016_2017_Games_Data[[#This Row],[Column1]],4)="Full",LEFT(Full_2016_2017_Games_Data[[#This Row],[Column1]],5)="2OTat",LEFT(Full_2016_2017_Games_Data[[#This Row],[Column1]],5)="4OTat"),C99,"N/A")))</f>
        <v>N/A</v>
      </c>
      <c r="D100" t="str">
        <f>IF(AND(C100&lt;&gt;"N/A",C100&lt;&gt;C99),LEFT(Full_2016_2017_Games_Data[[#This Row],[Column1]],FIND("-",Full_2016_2017_Games_Data[[#This Row],[Column1]])-1),"N/A")</f>
        <v>N/A</v>
      </c>
      <c r="E100" t="str">
        <f>IFERROR(IF(AND(C100&lt;&gt;"N/A",C100&lt;&gt;C99),MID(Full_2016_2017_Games_Data[[#This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0" t="str">
        <f>IFERROR(IF(AND(D100&lt;&gt;"N/A",E100&lt;&gt;"N/A",C100&lt;&gt;C101),RIGHT(Full_2016_2017_Games_Data[[#This Row],[Column1]],LEN(Full_2016_2017_Games_Data[[#This Row],[Column1]])-FIND("at ",Full_2016_2017_Games_Data[[#This Row],[Column1]])-2),IF(AND(C100&lt;&gt;"N/A",C100&lt;&gt;C99),RIGHT(A101,LEN(A101)-FIND("at ",A101)-2),"N/A")),RIGHT(Full_2016_2017_Games_Data[[#This Row],[Column1]],LEN(Full_2016_2017_Games_Data[[#This Row],[Column1]])-FIND("at ",Full_2016_2017_Games_Data[[#This Row],[Column1]])-2))</f>
        <v>N/A</v>
      </c>
      <c r="G100" t="str">
        <f t="shared" si="11"/>
        <v>N/A</v>
      </c>
      <c r="H100" t="str">
        <f t="shared" si="12"/>
        <v>N/A</v>
      </c>
      <c r="I100" t="str">
        <f t="shared" si="13"/>
        <v>N/A</v>
      </c>
      <c r="J100" s="3" t="str">
        <f>IF(B100=1,Full_2016_2017_Games_Data[[#This Row],[Column1]],"N/A")</f>
        <v>Nov 5, 2016</v>
      </c>
      <c r="K100" t="str">
        <f t="shared" si="14"/>
        <v>Nov 5, 2016</v>
      </c>
      <c r="L100" t="str">
        <f t="shared" si="15"/>
        <v>N/A</v>
      </c>
      <c r="M100" t="str">
        <f t="shared" si="16"/>
        <v>N/A</v>
      </c>
      <c r="N100" t="str">
        <f t="shared" si="17"/>
        <v>N/A</v>
      </c>
      <c r="O100" t="str">
        <f t="shared" si="18"/>
        <v>N/A</v>
      </c>
      <c r="P100" s="3" t="str">
        <f t="shared" si="19"/>
        <v>N/A</v>
      </c>
      <c r="Q100" t="str">
        <f t="shared" si="20"/>
        <v>N/A</v>
      </c>
      <c r="R100" t="str">
        <f t="shared" si="21"/>
        <v>N/A</v>
      </c>
    </row>
    <row r="101" spans="1:18" x14ac:dyDescent="0.3">
      <c r="A101" s="1" t="s">
        <v>87</v>
      </c>
      <c r="B101">
        <f>IF(OR(RIGHT(Full_2016_2017_Games_Data[[#This Row],[Column1]],4)="2016",RIGHT(Full_2016_2017_Games_Data[[#This Row],[Column1]],4)="2017"),1,0)</f>
        <v>0</v>
      </c>
      <c r="C101">
        <f>IF(AND(B100=1,B101=0,LEFT(Full_2016_2017_Games_Data[[#This Row],[Column1]],4)&lt;&gt;"OTat"),C99+1,IF(AND(B100=0,B101=0,LEFT(Full_2016_2017_Games_Data[[#This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Row],[Column1]],5)&lt;&gt;"4OTat"),C100+1,IF(OR(LEFT(Full_2016_2017_Games_Data[[#This Row],[Column1]],4)="OTat",LEFT(Full_2016_2017_Games_Data[[#This Row],[Column1]],4)="Full",LEFT(Full_2016_2017_Games_Data[[#This Row],[Column1]],5)="2OTat",LEFT(Full_2016_2017_Games_Data[[#This Row],[Column1]],5)="4OTat"),C100,"N/A")))</f>
        <v>79</v>
      </c>
      <c r="D101" t="str">
        <f>IF(AND(C101&lt;&gt;"N/A",C101&lt;&gt;C100),LEFT(Full_2016_2017_Games_Data[[#This Row],[Column1]],FIND("-",Full_2016_2017_Games_Data[[#This Row],[Column1]])-1),"N/A")</f>
        <v>Oklahoma City Thunder112</v>
      </c>
      <c r="E101" t="str">
        <f>IFERROR(IF(AND(C101&lt;&gt;"N/A",C101&lt;&gt;C100),MID(Full_2016_2017_Games_Data[[#This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Timberwolves92</v>
      </c>
      <c r="F101" t="str">
        <f>IFERROR(IF(AND(D101&lt;&gt;"N/A",E101&lt;&gt;"N/A",C101&lt;&gt;C102),RIGHT(Full_2016_2017_Games_Data[[#This Row],[Column1]],LEN(Full_2016_2017_Games_Data[[#This Row],[Column1]])-FIND("at ",Full_2016_2017_Games_Data[[#This Row],[Column1]])-2),IF(AND(C101&lt;&gt;"N/A",C101&lt;&gt;C100),RIGHT(A102,LEN(A102)-FIND("at ",A102)-2),"N/A")),RIGHT(Full_2016_2017_Games_Data[[#This Row],[Column1]],LEN(Full_2016_2017_Games_Data[[#This Row],[Column1]])-FIND("at ",Full_2016_2017_Games_Data[[#This Row],[Column1]])-2))</f>
        <v>Oklahoma City</v>
      </c>
      <c r="G101" t="str">
        <f t="shared" si="11"/>
        <v>Oklahoma City</v>
      </c>
      <c r="H101">
        <f t="shared" si="12"/>
        <v>112</v>
      </c>
      <c r="I101">
        <f t="shared" si="13"/>
        <v>92</v>
      </c>
      <c r="J101" s="3" t="str">
        <f>IF(B101=1,Full_2016_2017_Games_Data[[#This Row],[Column1]],"N/A")</f>
        <v>N/A</v>
      </c>
      <c r="K101" t="str">
        <f t="shared" si="14"/>
        <v>Nov 5, 2016</v>
      </c>
      <c r="L101" t="str">
        <f t="shared" si="15"/>
        <v>Nov 5, 2016</v>
      </c>
      <c r="M101">
        <f t="shared" si="16"/>
        <v>11</v>
      </c>
      <c r="N101">
        <f t="shared" si="17"/>
        <v>5</v>
      </c>
      <c r="O101">
        <f t="shared" si="18"/>
        <v>2016</v>
      </c>
      <c r="P101" s="3">
        <f t="shared" si="19"/>
        <v>42679</v>
      </c>
      <c r="Q101" t="str">
        <f t="shared" si="20"/>
        <v>Oklahoma City Thunder</v>
      </c>
      <c r="R101" t="str">
        <f t="shared" si="21"/>
        <v>Minnesota Timberwolves</v>
      </c>
    </row>
    <row r="102" spans="1:18" x14ac:dyDescent="0.3">
      <c r="A102" s="1" t="s">
        <v>88</v>
      </c>
      <c r="B102">
        <f>IF(OR(RIGHT(Full_2016_2017_Games_Data[[#This Row],[Column1]],4)="2016",RIGHT(Full_2016_2017_Games_Data[[#This Row],[Column1]],4)="2017"),1,0)</f>
        <v>0</v>
      </c>
      <c r="C102">
        <f>IF(AND(B101=1,B102=0,LEFT(Full_2016_2017_Games_Data[[#This Row],[Column1]],4)&lt;&gt;"OTat"),C100+1,IF(AND(B101=0,B102=0,LEFT(Full_2016_2017_Games_Data[[#This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Row],[Column1]],5)&lt;&gt;"4OTat"),C101+1,IF(OR(LEFT(Full_2016_2017_Games_Data[[#This Row],[Column1]],4)="OTat",LEFT(Full_2016_2017_Games_Data[[#This Row],[Column1]],4)="Full",LEFT(Full_2016_2017_Games_Data[[#This Row],[Column1]],5)="2OTat",LEFT(Full_2016_2017_Games_Data[[#This Row],[Column1]],5)="4OTat"),C101,"N/A")))</f>
        <v>80</v>
      </c>
      <c r="D102" t="str">
        <f>IF(AND(C102&lt;&gt;"N/A",C102&lt;&gt;C101),LEFT(Full_2016_2017_Games_Data[[#This Row],[Column1]],FIND("-",Full_2016_2017_Games_Data[[#This Row],[Column1]])-1),"N/A")</f>
        <v>Cleveland Cavaliers102</v>
      </c>
      <c r="E102" t="str">
        <f>IFERROR(IF(AND(C102&lt;&gt;"N/A",C102&lt;&gt;C101),MID(Full_2016_2017_Games_Data[[#This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76ers101</v>
      </c>
      <c r="F102" t="str">
        <f>IFERROR(IF(AND(D102&lt;&gt;"N/A",E102&lt;&gt;"N/A",C102&lt;&gt;C103),RIGHT(Full_2016_2017_Games_Data[[#This Row],[Column1]],LEN(Full_2016_2017_Games_Data[[#This Row],[Column1]])-FIND("at ",Full_2016_2017_Games_Data[[#This Row],[Column1]])-2),IF(AND(C102&lt;&gt;"N/A",C102&lt;&gt;C101),RIGHT(A103,LEN(A103)-FIND("at ",A103)-2),"N/A")),RIGHT(Full_2016_2017_Games_Data[[#This Row],[Column1]],LEN(Full_2016_2017_Games_Data[[#This Row],[Column1]])-FIND("at ",Full_2016_2017_Games_Data[[#This Row],[Column1]])-2))</f>
        <v>Philadelphia</v>
      </c>
      <c r="G102" t="str">
        <f t="shared" si="11"/>
        <v>Philadelphia</v>
      </c>
      <c r="H102">
        <f t="shared" si="12"/>
        <v>102</v>
      </c>
      <c r="I102">
        <f t="shared" si="13"/>
        <v>101</v>
      </c>
      <c r="J102" s="3" t="str">
        <f>IF(B102=1,Full_2016_2017_Games_Data[[#This Row],[Column1]],"N/A")</f>
        <v>N/A</v>
      </c>
      <c r="K102" t="str">
        <f t="shared" si="14"/>
        <v>Nov 5, 2016</v>
      </c>
      <c r="L102" t="str">
        <f t="shared" si="15"/>
        <v>Nov 5, 2016</v>
      </c>
      <c r="M102">
        <f t="shared" si="16"/>
        <v>11</v>
      </c>
      <c r="N102">
        <f t="shared" si="17"/>
        <v>5</v>
      </c>
      <c r="O102">
        <f t="shared" si="18"/>
        <v>2016</v>
      </c>
      <c r="P102" s="3">
        <f t="shared" si="19"/>
        <v>42679</v>
      </c>
      <c r="Q102" t="str">
        <f t="shared" si="20"/>
        <v>Cleveland Cavaliers</v>
      </c>
      <c r="R102" t="str">
        <f t="shared" si="21"/>
        <v>Philadelphia 76ers</v>
      </c>
    </row>
    <row r="103" spans="1:18" x14ac:dyDescent="0.3">
      <c r="A103" s="1" t="s">
        <v>89</v>
      </c>
      <c r="B103">
        <f>IF(OR(RIGHT(Full_2016_2017_Games_Data[[#This Row],[Column1]],4)="2016",RIGHT(Full_2016_2017_Games_Data[[#This Row],[Column1]],4)="2017"),1,0)</f>
        <v>0</v>
      </c>
      <c r="C103">
        <f>IF(AND(B102=1,B103=0,LEFT(Full_2016_2017_Games_Data[[#This Row],[Column1]],4)&lt;&gt;"OTat"),C101+1,IF(AND(B102=0,B103=0,LEFT(Full_2016_2017_Games_Data[[#This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Row],[Column1]],5)&lt;&gt;"4OTat"),C102+1,IF(OR(LEFT(Full_2016_2017_Games_Data[[#This Row],[Column1]],4)="OTat",LEFT(Full_2016_2017_Games_Data[[#This Row],[Column1]],4)="Full",LEFT(Full_2016_2017_Games_Data[[#This Row],[Column1]],5)="2OTat",LEFT(Full_2016_2017_Games_Data[[#This Row],[Column1]],5)="4OTat"),C102,"N/A")))</f>
        <v>81</v>
      </c>
      <c r="D103" t="str">
        <f>IF(AND(C103&lt;&gt;"N/A",C103&lt;&gt;C102),LEFT(Full_2016_2017_Games_Data[[#This Row],[Column1]],FIND("-",Full_2016_2017_Games_Data[[#This Row],[Column1]])-1),"N/A")</f>
        <v>Orlando Magic88</v>
      </c>
      <c r="E103" t="str">
        <f>IFERROR(IF(AND(C103&lt;&gt;"N/A",C103&lt;&gt;C102),MID(Full_2016_2017_Games_Data[[#This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Wizards86</v>
      </c>
      <c r="F103" t="str">
        <f>IFERROR(IF(AND(D103&lt;&gt;"N/A",E103&lt;&gt;"N/A",C103&lt;&gt;C104),RIGHT(Full_2016_2017_Games_Data[[#This Row],[Column1]],LEN(Full_2016_2017_Games_Data[[#This Row],[Column1]])-FIND("at ",Full_2016_2017_Games_Data[[#This Row],[Column1]])-2),IF(AND(C103&lt;&gt;"N/A",C103&lt;&gt;C102),RIGHT(A104,LEN(A104)-FIND("at ",A104)-2),"N/A")),RIGHT(Full_2016_2017_Games_Data[[#This Row],[Column1]],LEN(Full_2016_2017_Games_Data[[#This Row],[Column1]])-FIND("at ",Full_2016_2017_Games_Data[[#This Row],[Column1]])-2))</f>
        <v>Orlando</v>
      </c>
      <c r="G103" t="str">
        <f t="shared" si="11"/>
        <v>Orlando</v>
      </c>
      <c r="H103">
        <f t="shared" si="12"/>
        <v>88</v>
      </c>
      <c r="I103">
        <f t="shared" si="13"/>
        <v>86</v>
      </c>
      <c r="J103" s="3" t="str">
        <f>IF(B103=1,Full_2016_2017_Games_Data[[#This Row],[Column1]],"N/A")</f>
        <v>N/A</v>
      </c>
      <c r="K103" t="str">
        <f t="shared" si="14"/>
        <v>Nov 5, 2016</v>
      </c>
      <c r="L103" t="str">
        <f t="shared" si="15"/>
        <v>Nov 5, 2016</v>
      </c>
      <c r="M103">
        <f t="shared" si="16"/>
        <v>11</v>
      </c>
      <c r="N103">
        <f t="shared" si="17"/>
        <v>5</v>
      </c>
      <c r="O103">
        <f t="shared" si="18"/>
        <v>2016</v>
      </c>
      <c r="P103" s="3">
        <f t="shared" si="19"/>
        <v>42679</v>
      </c>
      <c r="Q103" t="str">
        <f t="shared" si="20"/>
        <v>Orlando Magic</v>
      </c>
      <c r="R103" t="str">
        <f t="shared" si="21"/>
        <v>Washington Wizards</v>
      </c>
    </row>
    <row r="104" spans="1:18" x14ac:dyDescent="0.3">
      <c r="A104" s="1" t="s">
        <v>90</v>
      </c>
      <c r="B104">
        <f>IF(OR(RIGHT(Full_2016_2017_Games_Data[[#This Row],[Column1]],4)="2016",RIGHT(Full_2016_2017_Games_Data[[#This Row],[Column1]],4)="2017"),1,0)</f>
        <v>0</v>
      </c>
      <c r="C104">
        <f>IF(AND(B103=1,B104=0,LEFT(Full_2016_2017_Games_Data[[#This Row],[Column1]],4)&lt;&gt;"OTat"),C102+1,IF(AND(B103=0,B104=0,LEFT(Full_2016_2017_Games_Data[[#This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Row],[Column1]],5)&lt;&gt;"4OTat"),C103+1,IF(OR(LEFT(Full_2016_2017_Games_Data[[#This Row],[Column1]],4)="OTat",LEFT(Full_2016_2017_Games_Data[[#This Row],[Column1]],4)="Full",LEFT(Full_2016_2017_Games_Data[[#This Row],[Column1]],5)="2OTat",LEFT(Full_2016_2017_Games_Data[[#This Row],[Column1]],5)="4OTat"),C103,"N/A")))</f>
        <v>82</v>
      </c>
      <c r="D104" t="str">
        <f>IF(AND(C104&lt;&gt;"N/A",C104&lt;&gt;C103),LEFT(Full_2016_2017_Games_Data[[#This Row],[Column1]],FIND("-",Full_2016_2017_Games_Data[[#This Row],[Column1]])-1),"N/A")</f>
        <v>Detroit Pistons103</v>
      </c>
      <c r="E104" t="str">
        <f>IFERROR(IF(AND(C104&lt;&gt;"N/A",C104&lt;&gt;C103),MID(Full_2016_2017_Games_Data[[#This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Nuggets86</v>
      </c>
      <c r="F104" t="str">
        <f>IFERROR(IF(AND(D104&lt;&gt;"N/A",E104&lt;&gt;"N/A",C104&lt;&gt;C105),RIGHT(Full_2016_2017_Games_Data[[#This Row],[Column1]],LEN(Full_2016_2017_Games_Data[[#This Row],[Column1]])-FIND("at ",Full_2016_2017_Games_Data[[#This Row],[Column1]])-2),IF(AND(C104&lt;&gt;"N/A",C104&lt;&gt;C103),RIGHT(A105,LEN(A105)-FIND("at ",A105)-2),"N/A")),RIGHT(Full_2016_2017_Games_Data[[#This Row],[Column1]],LEN(Full_2016_2017_Games_Data[[#This Row],[Column1]])-FIND("at ",Full_2016_2017_Games_Data[[#This Row],[Column1]])-2))</f>
        <v>Detroit</v>
      </c>
      <c r="G104" t="str">
        <f t="shared" si="11"/>
        <v>Detroit</v>
      </c>
      <c r="H104">
        <f t="shared" si="12"/>
        <v>103</v>
      </c>
      <c r="I104">
        <f t="shared" si="13"/>
        <v>86</v>
      </c>
      <c r="J104" s="3" t="str">
        <f>IF(B104=1,Full_2016_2017_Games_Data[[#This Row],[Column1]],"N/A")</f>
        <v>N/A</v>
      </c>
      <c r="K104" t="str">
        <f t="shared" si="14"/>
        <v>Nov 5, 2016</v>
      </c>
      <c r="L104" t="str">
        <f t="shared" si="15"/>
        <v>Nov 5, 2016</v>
      </c>
      <c r="M104">
        <f t="shared" si="16"/>
        <v>11</v>
      </c>
      <c r="N104">
        <f t="shared" si="17"/>
        <v>5</v>
      </c>
      <c r="O104">
        <f t="shared" si="18"/>
        <v>2016</v>
      </c>
      <c r="P104" s="3">
        <f t="shared" si="19"/>
        <v>42679</v>
      </c>
      <c r="Q104" t="str">
        <f t="shared" si="20"/>
        <v>Detroit Pistons</v>
      </c>
      <c r="R104" t="str">
        <f t="shared" si="21"/>
        <v>Denver Nuggets</v>
      </c>
    </row>
    <row r="105" spans="1:18" x14ac:dyDescent="0.3">
      <c r="A105" s="1" t="s">
        <v>91</v>
      </c>
      <c r="B105">
        <f>IF(OR(RIGHT(Full_2016_2017_Games_Data[[#This Row],[Column1]],4)="2016",RIGHT(Full_2016_2017_Games_Data[[#This Row],[Column1]],4)="2017"),1,0)</f>
        <v>0</v>
      </c>
      <c r="C105">
        <f>IF(AND(B104=1,B105=0,LEFT(Full_2016_2017_Games_Data[[#This Row],[Column1]],4)&lt;&gt;"OTat"),C103+1,IF(AND(B104=0,B105=0,LEFT(Full_2016_2017_Games_Data[[#This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Row],[Column1]],5)&lt;&gt;"4OTat"),C104+1,IF(OR(LEFT(Full_2016_2017_Games_Data[[#This Row],[Column1]],4)="OTat",LEFT(Full_2016_2017_Games_Data[[#This Row],[Column1]],4)="Full",LEFT(Full_2016_2017_Games_Data[[#This Row],[Column1]],5)="2OTat",LEFT(Full_2016_2017_Games_Data[[#This Row],[Column1]],5)="4OTat"),C104,"N/A")))</f>
        <v>83</v>
      </c>
      <c r="D105" t="str">
        <f>IF(AND(C105&lt;&gt;"N/A",C105&lt;&gt;C104),LEFT(Full_2016_2017_Games_Data[[#This Row],[Column1]],FIND("-",Full_2016_2017_Games_Data[[#This Row],[Column1]])-1),"N/A")</f>
        <v>Indiana Pacers111</v>
      </c>
      <c r="E105" t="str">
        <f>IFERROR(IF(AND(C105&lt;&gt;"N/A",C105&lt;&gt;C104),MID(Full_2016_2017_Games_Data[[#This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Bulls94</v>
      </c>
      <c r="F105" t="str">
        <f>IFERROR(IF(AND(D105&lt;&gt;"N/A",E105&lt;&gt;"N/A",C105&lt;&gt;C106),RIGHT(Full_2016_2017_Games_Data[[#This Row],[Column1]],LEN(Full_2016_2017_Games_Data[[#This Row],[Column1]])-FIND("at ",Full_2016_2017_Games_Data[[#This Row],[Column1]])-2),IF(AND(C105&lt;&gt;"N/A",C105&lt;&gt;C104),RIGHT(A106,LEN(A106)-FIND("at ",A106)-2),"N/A")),RIGHT(Full_2016_2017_Games_Data[[#This Row],[Column1]],LEN(Full_2016_2017_Games_Data[[#This Row],[Column1]])-FIND("at ",Full_2016_2017_Games_Data[[#This Row],[Column1]])-2))</f>
        <v>Indiana</v>
      </c>
      <c r="G105" t="str">
        <f t="shared" si="11"/>
        <v>Indiana</v>
      </c>
      <c r="H105">
        <f t="shared" si="12"/>
        <v>111</v>
      </c>
      <c r="I105">
        <f t="shared" si="13"/>
        <v>94</v>
      </c>
      <c r="J105" s="3" t="str">
        <f>IF(B105=1,Full_2016_2017_Games_Data[[#This Row],[Column1]],"N/A")</f>
        <v>N/A</v>
      </c>
      <c r="K105" t="str">
        <f t="shared" si="14"/>
        <v>Nov 5, 2016</v>
      </c>
      <c r="L105" t="str">
        <f t="shared" si="15"/>
        <v>Nov 5, 2016</v>
      </c>
      <c r="M105">
        <f t="shared" si="16"/>
        <v>11</v>
      </c>
      <c r="N105">
        <f t="shared" si="17"/>
        <v>5</v>
      </c>
      <c r="O105">
        <f t="shared" si="18"/>
        <v>2016</v>
      </c>
      <c r="P105" s="3">
        <f t="shared" si="19"/>
        <v>42679</v>
      </c>
      <c r="Q105" t="str">
        <f t="shared" si="20"/>
        <v>Indiana Pacers</v>
      </c>
      <c r="R105" t="str">
        <f t="shared" si="21"/>
        <v>Chicago Bulls</v>
      </c>
    </row>
    <row r="106" spans="1:18" x14ac:dyDescent="0.3">
      <c r="A106" s="1" t="s">
        <v>92</v>
      </c>
      <c r="B106">
        <f>IF(OR(RIGHT(Full_2016_2017_Games_Data[[#This Row],[Column1]],4)="2016",RIGHT(Full_2016_2017_Games_Data[[#This Row],[Column1]],4)="2017"),1,0)</f>
        <v>0</v>
      </c>
      <c r="C106">
        <f>IF(AND(B105=1,B106=0,LEFT(Full_2016_2017_Games_Data[[#This Row],[Column1]],4)&lt;&gt;"OTat"),C104+1,IF(AND(B105=0,B106=0,LEFT(Full_2016_2017_Games_Data[[#This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Row],[Column1]],5)&lt;&gt;"4OTat"),C105+1,IF(OR(LEFT(Full_2016_2017_Games_Data[[#This Row],[Column1]],4)="OTat",LEFT(Full_2016_2017_Games_Data[[#This Row],[Column1]],4)="Full",LEFT(Full_2016_2017_Games_Data[[#This Row],[Column1]],5)="2OTat",LEFT(Full_2016_2017_Games_Data[[#This Row],[Column1]],5)="4OTat"),C105,"N/A")))</f>
        <v>84</v>
      </c>
      <c r="D106" t="str">
        <f>IF(AND(C106&lt;&gt;"N/A",C106&lt;&gt;C105),LEFT(Full_2016_2017_Games_Data[[#This Row],[Column1]],FIND("-",Full_2016_2017_Games_Data[[#This Row],[Column1]])-1),"N/A")</f>
        <v>Atlanta Hawks112</v>
      </c>
      <c r="E106" t="str">
        <f>IFERROR(IF(AND(C106&lt;&gt;"N/A",C106&lt;&gt;C105),MID(Full_2016_2017_Games_Data[[#This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Rockets97</v>
      </c>
      <c r="F106" t="str">
        <f>IFERROR(IF(AND(D106&lt;&gt;"N/A",E106&lt;&gt;"N/A",C106&lt;&gt;C107),RIGHT(Full_2016_2017_Games_Data[[#This Row],[Column1]],LEN(Full_2016_2017_Games_Data[[#This Row],[Column1]])-FIND("at ",Full_2016_2017_Games_Data[[#This Row],[Column1]])-2),IF(AND(C106&lt;&gt;"N/A",C106&lt;&gt;C105),RIGHT(A107,LEN(A107)-FIND("at ",A107)-2),"N/A")),RIGHT(Full_2016_2017_Games_Data[[#This Row],[Column1]],LEN(Full_2016_2017_Games_Data[[#This Row],[Column1]])-FIND("at ",Full_2016_2017_Games_Data[[#This Row],[Column1]])-2))</f>
        <v>Atlanta</v>
      </c>
      <c r="G106" t="str">
        <f t="shared" si="11"/>
        <v>Atlanta</v>
      </c>
      <c r="H106">
        <f t="shared" si="12"/>
        <v>112</v>
      </c>
      <c r="I106">
        <f t="shared" si="13"/>
        <v>97</v>
      </c>
      <c r="J106" s="3" t="str">
        <f>IF(B106=1,Full_2016_2017_Games_Data[[#This Row],[Column1]],"N/A")</f>
        <v>N/A</v>
      </c>
      <c r="K106" t="str">
        <f t="shared" si="14"/>
        <v>Nov 5, 2016</v>
      </c>
      <c r="L106" t="str">
        <f t="shared" si="15"/>
        <v>Nov 5, 2016</v>
      </c>
      <c r="M106">
        <f t="shared" si="16"/>
        <v>11</v>
      </c>
      <c r="N106">
        <f t="shared" si="17"/>
        <v>5</v>
      </c>
      <c r="O106">
        <f t="shared" si="18"/>
        <v>2016</v>
      </c>
      <c r="P106" s="3">
        <f t="shared" si="19"/>
        <v>42679</v>
      </c>
      <c r="Q106" t="str">
        <f t="shared" si="20"/>
        <v>Atlanta Hawks</v>
      </c>
      <c r="R106" t="str">
        <f t="shared" si="21"/>
        <v>Houston Rockets</v>
      </c>
    </row>
    <row r="107" spans="1:18" x14ac:dyDescent="0.3">
      <c r="A107" s="1" t="s">
        <v>93</v>
      </c>
      <c r="B107">
        <f>IF(OR(RIGHT(Full_2016_2017_Games_Data[[#This Row],[Column1]],4)="2016",RIGHT(Full_2016_2017_Games_Data[[#This Row],[Column1]],4)="2017"),1,0)</f>
        <v>0</v>
      </c>
      <c r="C107">
        <f>IF(AND(B106=1,B107=0,LEFT(Full_2016_2017_Games_Data[[#This Row],[Column1]],4)&lt;&gt;"OTat"),C105+1,IF(AND(B106=0,B107=0,LEFT(Full_2016_2017_Games_Data[[#This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Row],[Column1]],5)&lt;&gt;"4OTat"),C106+1,IF(OR(LEFT(Full_2016_2017_Games_Data[[#This Row],[Column1]],4)="OTat",LEFT(Full_2016_2017_Games_Data[[#This Row],[Column1]],4)="Full",LEFT(Full_2016_2017_Games_Data[[#This Row],[Column1]],5)="2OTat",LEFT(Full_2016_2017_Games_Data[[#This Row],[Column1]],5)="4OTat"),C106,"N/A")))</f>
        <v>85</v>
      </c>
      <c r="D107" t="str">
        <f>IF(AND(C107&lt;&gt;"N/A",C107&lt;&gt;C106),LEFT(Full_2016_2017_Games_Data[[#This Row],[Column1]],FIND("-",Full_2016_2017_Games_Data[[#This Row],[Column1]])-1),"N/A")</f>
        <v>Milwaukee Bucks117</v>
      </c>
      <c r="E107" t="str">
        <f>IFERROR(IF(AND(C107&lt;&gt;"N/A",C107&lt;&gt;C106),MID(Full_2016_2017_Games_Data[[#This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Kings91</v>
      </c>
      <c r="F107" t="str">
        <f>IFERROR(IF(AND(D107&lt;&gt;"N/A",E107&lt;&gt;"N/A",C107&lt;&gt;C108),RIGHT(Full_2016_2017_Games_Data[[#This Row],[Column1]],LEN(Full_2016_2017_Games_Data[[#This Row],[Column1]])-FIND("at ",Full_2016_2017_Games_Data[[#This Row],[Column1]])-2),IF(AND(C107&lt;&gt;"N/A",C107&lt;&gt;C106),RIGHT(A108,LEN(A108)-FIND("at ",A108)-2),"N/A")),RIGHT(Full_2016_2017_Games_Data[[#This Row],[Column1]],LEN(Full_2016_2017_Games_Data[[#This Row],[Column1]])-FIND("at ",Full_2016_2017_Games_Data[[#This Row],[Column1]])-2))</f>
        <v>Milwaukee</v>
      </c>
      <c r="G107" t="str">
        <f t="shared" si="11"/>
        <v>Milwaukee</v>
      </c>
      <c r="H107">
        <f t="shared" si="12"/>
        <v>117</v>
      </c>
      <c r="I107">
        <f t="shared" si="13"/>
        <v>91</v>
      </c>
      <c r="J107" s="3" t="str">
        <f>IF(B107=1,Full_2016_2017_Games_Data[[#This Row],[Column1]],"N/A")</f>
        <v>N/A</v>
      </c>
      <c r="K107" t="str">
        <f t="shared" si="14"/>
        <v>Nov 5, 2016</v>
      </c>
      <c r="L107" t="str">
        <f t="shared" si="15"/>
        <v>Nov 5, 2016</v>
      </c>
      <c r="M107">
        <f t="shared" si="16"/>
        <v>11</v>
      </c>
      <c r="N107">
        <f t="shared" si="17"/>
        <v>5</v>
      </c>
      <c r="O107">
        <f t="shared" si="18"/>
        <v>2016</v>
      </c>
      <c r="P107" s="3">
        <f t="shared" si="19"/>
        <v>42679</v>
      </c>
      <c r="Q107" t="str">
        <f t="shared" si="20"/>
        <v>Milwaukee Bucks</v>
      </c>
      <c r="R107" t="str">
        <f t="shared" si="21"/>
        <v>Sacramento Kings</v>
      </c>
    </row>
    <row r="108" spans="1:18" x14ac:dyDescent="0.3">
      <c r="A108" s="1" t="s">
        <v>94</v>
      </c>
      <c r="B108">
        <f>IF(OR(RIGHT(Full_2016_2017_Games_Data[[#This Row],[Column1]],4)="2016",RIGHT(Full_2016_2017_Games_Data[[#This Row],[Column1]],4)="2017"),1,0)</f>
        <v>0</v>
      </c>
      <c r="C108">
        <f>IF(AND(B107=1,B108=0,LEFT(Full_2016_2017_Games_Data[[#This Row],[Column1]],4)&lt;&gt;"OTat"),C106+1,IF(AND(B107=0,B108=0,LEFT(Full_2016_2017_Games_Data[[#This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Row],[Column1]],5)&lt;&gt;"4OTat"),C107+1,IF(OR(LEFT(Full_2016_2017_Games_Data[[#This Row],[Column1]],4)="OTat",LEFT(Full_2016_2017_Games_Data[[#This Row],[Column1]],4)="Full",LEFT(Full_2016_2017_Games_Data[[#This Row],[Column1]],5)="2OTat",LEFT(Full_2016_2017_Games_Data[[#This Row],[Column1]],5)="4OTat"),C107,"N/A")))</f>
        <v>86</v>
      </c>
      <c r="D108" t="str">
        <f>IF(AND(C108&lt;&gt;"N/A",C108&lt;&gt;C107),LEFT(Full_2016_2017_Games_Data[[#This Row],[Column1]],FIND("-",Full_2016_2017_Games_Data[[#This Row],[Column1]])-1),"N/A")</f>
        <v>Los Angeles Clippers116</v>
      </c>
      <c r="E108" t="str">
        <f>IFERROR(IF(AND(C108&lt;&gt;"N/A",C108&lt;&gt;C107),MID(Full_2016_2017_Games_Data[[#This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Spurs92</v>
      </c>
      <c r="F108" t="str">
        <f>IFERROR(IF(AND(D108&lt;&gt;"N/A",E108&lt;&gt;"N/A",C108&lt;&gt;C109),RIGHT(Full_2016_2017_Games_Data[[#This Row],[Column1]],LEN(Full_2016_2017_Games_Data[[#This Row],[Column1]])-FIND("at ",Full_2016_2017_Games_Data[[#This Row],[Column1]])-2),IF(AND(C108&lt;&gt;"N/A",C108&lt;&gt;C107),RIGHT(A109,LEN(A109)-FIND("at ",A109)-2),"N/A")),RIGHT(Full_2016_2017_Games_Data[[#This Row],[Column1]],LEN(Full_2016_2017_Games_Data[[#This Row],[Column1]])-FIND("at ",Full_2016_2017_Games_Data[[#This Row],[Column1]])-2))</f>
        <v>San Antonio</v>
      </c>
      <c r="G108" t="str">
        <f t="shared" si="11"/>
        <v>San Antonio</v>
      </c>
      <c r="H108">
        <f t="shared" si="12"/>
        <v>116</v>
      </c>
      <c r="I108">
        <f t="shared" si="13"/>
        <v>92</v>
      </c>
      <c r="J108" s="3" t="str">
        <f>IF(B108=1,Full_2016_2017_Games_Data[[#This Row],[Column1]],"N/A")</f>
        <v>N/A</v>
      </c>
      <c r="K108" t="str">
        <f t="shared" si="14"/>
        <v>Nov 5, 2016</v>
      </c>
      <c r="L108" t="str">
        <f t="shared" si="15"/>
        <v>Nov 5, 2016</v>
      </c>
      <c r="M108">
        <f t="shared" si="16"/>
        <v>11</v>
      </c>
      <c r="N108">
        <f t="shared" si="17"/>
        <v>5</v>
      </c>
      <c r="O108">
        <f t="shared" si="18"/>
        <v>2016</v>
      </c>
      <c r="P108" s="3">
        <f t="shared" si="19"/>
        <v>42679</v>
      </c>
      <c r="Q108" t="str">
        <f t="shared" si="20"/>
        <v>Los Angeles Clippers</v>
      </c>
      <c r="R108" t="str">
        <f t="shared" si="21"/>
        <v>San Antonio Spurs</v>
      </c>
    </row>
    <row r="109" spans="1:18" x14ac:dyDescent="0.3">
      <c r="A109" s="1" t="s">
        <v>1357</v>
      </c>
      <c r="B109">
        <f>IF(OR(RIGHT(Full_2016_2017_Games_Data[[#This Row],[Column1]],4)="2016",RIGHT(Full_2016_2017_Games_Data[[#This Row],[Column1]],4)="2017"),1,0)</f>
        <v>1</v>
      </c>
      <c r="C109" t="str">
        <f>IF(AND(B108=1,B109=0,LEFT(Full_2016_2017_Games_Data[[#This Row],[Column1]],4)&lt;&gt;"OTat"),C107+1,IF(AND(B108=0,B109=0,LEFT(Full_2016_2017_Games_Data[[#This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Row],[Column1]],5)&lt;&gt;"4OTat"),C108+1,IF(OR(LEFT(Full_2016_2017_Games_Data[[#This Row],[Column1]],4)="OTat",LEFT(Full_2016_2017_Games_Data[[#This Row],[Column1]],4)="Full",LEFT(Full_2016_2017_Games_Data[[#This Row],[Column1]],5)="2OTat",LEFT(Full_2016_2017_Games_Data[[#This Row],[Column1]],5)="4OTat"),C108,"N/A")))</f>
        <v>N/A</v>
      </c>
      <c r="D109" t="str">
        <f>IF(AND(C109&lt;&gt;"N/A",C109&lt;&gt;C108),LEFT(Full_2016_2017_Games_Data[[#This Row],[Column1]],FIND("-",Full_2016_2017_Games_Data[[#This Row],[Column1]])-1),"N/A")</f>
        <v>N/A</v>
      </c>
      <c r="E109" t="str">
        <f>IFERROR(IF(AND(C109&lt;&gt;"N/A",C109&lt;&gt;C108),MID(Full_2016_2017_Games_Data[[#This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9" t="str">
        <f>IFERROR(IF(AND(D109&lt;&gt;"N/A",E109&lt;&gt;"N/A",C109&lt;&gt;C110),RIGHT(Full_2016_2017_Games_Data[[#This Row],[Column1]],LEN(Full_2016_2017_Games_Data[[#This Row],[Column1]])-FIND("at ",Full_2016_2017_Games_Data[[#This Row],[Column1]])-2),IF(AND(C109&lt;&gt;"N/A",C109&lt;&gt;C108),RIGHT(A110,LEN(A110)-FIND("at ",A110)-2),"N/A")),RIGHT(Full_2016_2017_Games_Data[[#This Row],[Column1]],LEN(Full_2016_2017_Games_Data[[#This Row],[Column1]])-FIND("at ",Full_2016_2017_Games_Data[[#This Row],[Column1]])-2))</f>
        <v>N/A</v>
      </c>
      <c r="G109" t="str">
        <f t="shared" si="11"/>
        <v>N/A</v>
      </c>
      <c r="H109" t="str">
        <f t="shared" si="12"/>
        <v>N/A</v>
      </c>
      <c r="I109" t="str">
        <f t="shared" si="13"/>
        <v>N/A</v>
      </c>
      <c r="J109" s="3" t="str">
        <f>IF(B109=1,Full_2016_2017_Games_Data[[#This Row],[Column1]],"N/A")</f>
        <v>Nov 6, 2016</v>
      </c>
      <c r="K109" t="str">
        <f t="shared" si="14"/>
        <v>Nov 6, 2016</v>
      </c>
      <c r="L109" t="str">
        <f t="shared" si="15"/>
        <v>N/A</v>
      </c>
      <c r="M109" t="str">
        <f t="shared" si="16"/>
        <v>N/A</v>
      </c>
      <c r="N109" t="str">
        <f t="shared" si="17"/>
        <v>N/A</v>
      </c>
      <c r="O109" t="str">
        <f t="shared" si="18"/>
        <v>N/A</v>
      </c>
      <c r="P109" s="3" t="str">
        <f t="shared" si="19"/>
        <v>N/A</v>
      </c>
      <c r="Q109" t="str">
        <f t="shared" si="20"/>
        <v>N/A</v>
      </c>
      <c r="R109" t="str">
        <f t="shared" si="21"/>
        <v>N/A</v>
      </c>
    </row>
    <row r="110" spans="1:18" x14ac:dyDescent="0.3">
      <c r="A110" s="1" t="s">
        <v>95</v>
      </c>
      <c r="B110">
        <f>IF(OR(RIGHT(Full_2016_2017_Games_Data[[#This Row],[Column1]],4)="2016",RIGHT(Full_2016_2017_Games_Data[[#This Row],[Column1]],4)="2017"),1,0)</f>
        <v>0</v>
      </c>
      <c r="C110">
        <f>IF(AND(B109=1,B110=0,LEFT(Full_2016_2017_Games_Data[[#This Row],[Column1]],4)&lt;&gt;"OTat"),C108+1,IF(AND(B109=0,B110=0,LEFT(Full_2016_2017_Games_Data[[#This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Row],[Column1]],5)&lt;&gt;"4OTat"),C109+1,IF(OR(LEFT(Full_2016_2017_Games_Data[[#This Row],[Column1]],4)="OTat",LEFT(Full_2016_2017_Games_Data[[#This Row],[Column1]],4)="Full",LEFT(Full_2016_2017_Games_Data[[#This Row],[Column1]],5)="2OTat",LEFT(Full_2016_2017_Games_Data[[#This Row],[Column1]],5)="4OTat"),C109,"N/A")))</f>
        <v>87</v>
      </c>
      <c r="D110" t="str">
        <f>IF(AND(C110&lt;&gt;"N/A",C110&lt;&gt;C109),LEFT(Full_2016_2017_Games_Data[[#This Row],[Column1]],FIND("-",Full_2016_2017_Games_Data[[#This Row],[Column1]])-1),"N/A")</f>
        <v>Utah Jazz114</v>
      </c>
      <c r="E110" t="str">
        <f>IFERROR(IF(AND(C110&lt;&gt;"N/A",C110&lt;&gt;C109),MID(Full_2016_2017_Games_Data[[#This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Knicks109</v>
      </c>
      <c r="F110" t="str">
        <f>IFERROR(IF(AND(D110&lt;&gt;"N/A",E110&lt;&gt;"N/A",C110&lt;&gt;C111),RIGHT(Full_2016_2017_Games_Data[[#This Row],[Column1]],LEN(Full_2016_2017_Games_Data[[#This Row],[Column1]])-FIND("at ",Full_2016_2017_Games_Data[[#This Row],[Column1]])-2),IF(AND(C110&lt;&gt;"N/A",C110&lt;&gt;C109),RIGHT(A111,LEN(A111)-FIND("at ",A111)-2),"N/A")),RIGHT(Full_2016_2017_Games_Data[[#This Row],[Column1]],LEN(Full_2016_2017_Games_Data[[#This Row],[Column1]])-FIND("at ",Full_2016_2017_Games_Data[[#This Row],[Column1]])-2))</f>
        <v>New York</v>
      </c>
      <c r="G110" t="str">
        <f t="shared" si="11"/>
        <v>New York</v>
      </c>
      <c r="H110">
        <f t="shared" si="12"/>
        <v>114</v>
      </c>
      <c r="I110">
        <f t="shared" si="13"/>
        <v>109</v>
      </c>
      <c r="J110" s="3" t="str">
        <f>IF(B110=1,Full_2016_2017_Games_Data[[#This Row],[Column1]],"N/A")</f>
        <v>N/A</v>
      </c>
      <c r="K110" t="str">
        <f t="shared" si="14"/>
        <v>Nov 6, 2016</v>
      </c>
      <c r="L110" t="str">
        <f t="shared" si="15"/>
        <v>Nov 6, 2016</v>
      </c>
      <c r="M110">
        <f t="shared" si="16"/>
        <v>11</v>
      </c>
      <c r="N110">
        <f t="shared" si="17"/>
        <v>6</v>
      </c>
      <c r="O110">
        <f t="shared" si="18"/>
        <v>2016</v>
      </c>
      <c r="P110" s="3">
        <f t="shared" si="19"/>
        <v>42680</v>
      </c>
      <c r="Q110" t="str">
        <f t="shared" si="20"/>
        <v>Utah Jazz</v>
      </c>
      <c r="R110" t="str">
        <f t="shared" si="21"/>
        <v>New York Knicks</v>
      </c>
    </row>
    <row r="111" spans="1:18" x14ac:dyDescent="0.3">
      <c r="A111" s="1" t="s">
        <v>96</v>
      </c>
      <c r="B111">
        <f>IF(OR(RIGHT(Full_2016_2017_Games_Data[[#This Row],[Column1]],4)="2016",RIGHT(Full_2016_2017_Games_Data[[#This Row],[Column1]],4)="2017"),1,0)</f>
        <v>0</v>
      </c>
      <c r="C111">
        <f>IF(AND(B110=1,B111=0,LEFT(Full_2016_2017_Games_Data[[#This Row],[Column1]],4)&lt;&gt;"OTat"),C109+1,IF(AND(B110=0,B111=0,LEFT(Full_2016_2017_Games_Data[[#This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Row],[Column1]],5)&lt;&gt;"4OTat"),C110+1,IF(OR(LEFT(Full_2016_2017_Games_Data[[#This Row],[Column1]],4)="OTat",LEFT(Full_2016_2017_Games_Data[[#This Row],[Column1]],4)="Full",LEFT(Full_2016_2017_Games_Data[[#This Row],[Column1]],5)="2OTat",LEFT(Full_2016_2017_Games_Data[[#This Row],[Column1]],5)="4OTat"),C110,"N/A")))</f>
        <v>88</v>
      </c>
      <c r="D111" t="str">
        <f>IF(AND(C111&lt;&gt;"N/A",C111&lt;&gt;C110),LEFT(Full_2016_2017_Games_Data[[#This Row],[Column1]],FIND("-",Full_2016_2017_Games_Data[[#This Row],[Column1]])-1),"N/A")</f>
        <v>Portland Trail Blazers100</v>
      </c>
      <c r="E111" t="str">
        <f>IFERROR(IF(AND(C111&lt;&gt;"N/A",C111&lt;&gt;C110),MID(Full_2016_2017_Games_Data[[#This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Grizzlies94</v>
      </c>
      <c r="F111" t="str">
        <f>IFERROR(IF(AND(D111&lt;&gt;"N/A",E111&lt;&gt;"N/A",C111&lt;&gt;C112),RIGHT(Full_2016_2017_Games_Data[[#This Row],[Column1]],LEN(Full_2016_2017_Games_Data[[#This Row],[Column1]])-FIND("at ",Full_2016_2017_Games_Data[[#This Row],[Column1]])-2),IF(AND(C111&lt;&gt;"N/A",C111&lt;&gt;C110),RIGHT(A112,LEN(A112)-FIND("at ",A112)-2),"N/A")),RIGHT(Full_2016_2017_Games_Data[[#This Row],[Column1]],LEN(Full_2016_2017_Games_Data[[#This Row],[Column1]])-FIND("at ",Full_2016_2017_Games_Data[[#This Row],[Column1]])-2))</f>
        <v>Memphis</v>
      </c>
      <c r="G111" t="str">
        <f t="shared" si="11"/>
        <v>Memphis</v>
      </c>
      <c r="H111">
        <f t="shared" si="12"/>
        <v>100</v>
      </c>
      <c r="I111">
        <f t="shared" si="13"/>
        <v>94</v>
      </c>
      <c r="J111" s="3" t="str">
        <f>IF(B111=1,Full_2016_2017_Games_Data[[#This Row],[Column1]],"N/A")</f>
        <v>N/A</v>
      </c>
      <c r="K111" t="str">
        <f t="shared" si="14"/>
        <v>Nov 6, 2016</v>
      </c>
      <c r="L111" t="str">
        <f t="shared" si="15"/>
        <v>Nov 6, 2016</v>
      </c>
      <c r="M111">
        <f t="shared" si="16"/>
        <v>11</v>
      </c>
      <c r="N111">
        <f t="shared" si="17"/>
        <v>6</v>
      </c>
      <c r="O111">
        <f t="shared" si="18"/>
        <v>2016</v>
      </c>
      <c r="P111" s="3">
        <f t="shared" si="19"/>
        <v>42680</v>
      </c>
      <c r="Q111" t="str">
        <f t="shared" si="20"/>
        <v>Portland Trail Blazers</v>
      </c>
      <c r="R111" t="str">
        <f t="shared" si="21"/>
        <v>Memphis Grizzlies</v>
      </c>
    </row>
    <row r="112" spans="1:18" x14ac:dyDescent="0.3">
      <c r="A112" s="1" t="s">
        <v>97</v>
      </c>
      <c r="B112">
        <f>IF(OR(RIGHT(Full_2016_2017_Games_Data[[#This Row],[Column1]],4)="2016",RIGHT(Full_2016_2017_Games_Data[[#This Row],[Column1]],4)="2017"),1,0)</f>
        <v>0</v>
      </c>
      <c r="C112">
        <f>IF(AND(B111=1,B112=0,LEFT(Full_2016_2017_Games_Data[[#This Row],[Column1]],4)&lt;&gt;"OTat"),C110+1,IF(AND(B111=0,B112=0,LEFT(Full_2016_2017_Games_Data[[#This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Row],[Column1]],5)&lt;&gt;"4OTat"),C111+1,IF(OR(LEFT(Full_2016_2017_Games_Data[[#This Row],[Column1]],4)="OTat",LEFT(Full_2016_2017_Games_Data[[#This Row],[Column1]],4)="Full",LEFT(Full_2016_2017_Games_Data[[#This Row],[Column1]],5)="2OTat",LEFT(Full_2016_2017_Games_Data[[#This Row],[Column1]],5)="4OTat"),C111,"N/A")))</f>
        <v>89</v>
      </c>
      <c r="D112" t="str">
        <f>IF(AND(C112&lt;&gt;"N/A",C112&lt;&gt;C111),LEFT(Full_2016_2017_Games_Data[[#This Row],[Column1]],FIND("-",Full_2016_2017_Games_Data[[#This Row],[Column1]])-1),"N/A")</f>
        <v>Sacramento Kings96</v>
      </c>
      <c r="E112" t="str">
        <f>IFERROR(IF(AND(C112&lt;&gt;"N/A",C112&lt;&gt;C111),MID(Full_2016_2017_Games_Data[[#This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Raptors91</v>
      </c>
      <c r="F112" t="str">
        <f>IFERROR(IF(AND(D112&lt;&gt;"N/A",E112&lt;&gt;"N/A",C112&lt;&gt;C113),RIGHT(Full_2016_2017_Games_Data[[#This Row],[Column1]],LEN(Full_2016_2017_Games_Data[[#This Row],[Column1]])-FIND("at ",Full_2016_2017_Games_Data[[#This Row],[Column1]])-2),IF(AND(C112&lt;&gt;"N/A",C112&lt;&gt;C111),RIGHT(A113,LEN(A113)-FIND("at ",A113)-2),"N/A")),RIGHT(Full_2016_2017_Games_Data[[#This Row],[Column1]],LEN(Full_2016_2017_Games_Data[[#This Row],[Column1]])-FIND("at ",Full_2016_2017_Games_Data[[#This Row],[Column1]])-2))</f>
        <v>Toronto</v>
      </c>
      <c r="G112" t="str">
        <f t="shared" si="11"/>
        <v>Toronto</v>
      </c>
      <c r="H112">
        <f t="shared" si="12"/>
        <v>96</v>
      </c>
      <c r="I112">
        <f t="shared" si="13"/>
        <v>91</v>
      </c>
      <c r="J112" s="3" t="str">
        <f>IF(B112=1,Full_2016_2017_Games_Data[[#This Row],[Column1]],"N/A")</f>
        <v>N/A</v>
      </c>
      <c r="K112" t="str">
        <f t="shared" si="14"/>
        <v>Nov 6, 2016</v>
      </c>
      <c r="L112" t="str">
        <f t="shared" si="15"/>
        <v>Nov 6, 2016</v>
      </c>
      <c r="M112">
        <f t="shared" si="16"/>
        <v>11</v>
      </c>
      <c r="N112">
        <f t="shared" si="17"/>
        <v>6</v>
      </c>
      <c r="O112">
        <f t="shared" si="18"/>
        <v>2016</v>
      </c>
      <c r="P112" s="3">
        <f t="shared" si="19"/>
        <v>42680</v>
      </c>
      <c r="Q112" t="str">
        <f t="shared" si="20"/>
        <v>Sacramento Kings</v>
      </c>
      <c r="R112" t="str">
        <f t="shared" si="21"/>
        <v>Toronto Raptors</v>
      </c>
    </row>
    <row r="113" spans="1:18" x14ac:dyDescent="0.3">
      <c r="A113" s="1" t="s">
        <v>98</v>
      </c>
      <c r="B113">
        <f>IF(OR(RIGHT(Full_2016_2017_Games_Data[[#This Row],[Column1]],4)="2016",RIGHT(Full_2016_2017_Games_Data[[#This Row],[Column1]],4)="2017"),1,0)</f>
        <v>0</v>
      </c>
      <c r="C113">
        <f>IF(AND(B112=1,B113=0,LEFT(Full_2016_2017_Games_Data[[#This Row],[Column1]],4)&lt;&gt;"OTat"),C111+1,IF(AND(B112=0,B113=0,LEFT(Full_2016_2017_Games_Data[[#This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Row],[Column1]],5)&lt;&gt;"4OTat"),C112+1,IF(OR(LEFT(Full_2016_2017_Games_Data[[#This Row],[Column1]],4)="OTat",LEFT(Full_2016_2017_Games_Data[[#This Row],[Column1]],4)="Full",LEFT(Full_2016_2017_Games_Data[[#This Row],[Column1]],5)="2OTat",LEFT(Full_2016_2017_Games_Data[[#This Row],[Column1]],5)="4OTat"),C112,"N/A")))</f>
        <v>90</v>
      </c>
      <c r="D113" t="str">
        <f>IF(AND(C113&lt;&gt;"N/A",C113&lt;&gt;C112),LEFT(Full_2016_2017_Games_Data[[#This Row],[Column1]],FIND("-",Full_2016_2017_Games_Data[[#This Row],[Column1]])-1),"N/A")</f>
        <v>Dallas Mavericks86</v>
      </c>
      <c r="E113" t="str">
        <f>IFERROR(IF(AND(C113&lt;&gt;"N/A",C113&lt;&gt;C112),MID(Full_2016_2017_Games_Data[[#This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Bucks75</v>
      </c>
      <c r="F113" t="str">
        <f>IFERROR(IF(AND(D113&lt;&gt;"N/A",E113&lt;&gt;"N/A",C113&lt;&gt;C114),RIGHT(Full_2016_2017_Games_Data[[#This Row],[Column1]],LEN(Full_2016_2017_Games_Data[[#This Row],[Column1]])-FIND("at ",Full_2016_2017_Games_Data[[#This Row],[Column1]])-2),IF(AND(C113&lt;&gt;"N/A",C113&lt;&gt;C112),RIGHT(A114,LEN(A114)-FIND("at ",A114)-2),"N/A")),RIGHT(Full_2016_2017_Games_Data[[#This Row],[Column1]],LEN(Full_2016_2017_Games_Data[[#This Row],[Column1]])-FIND("at ",Full_2016_2017_Games_Data[[#This Row],[Column1]])-2))</f>
        <v>Dallas</v>
      </c>
      <c r="G113" t="str">
        <f t="shared" si="11"/>
        <v>Dallas</v>
      </c>
      <c r="H113">
        <f t="shared" si="12"/>
        <v>86</v>
      </c>
      <c r="I113">
        <f t="shared" si="13"/>
        <v>75</v>
      </c>
      <c r="J113" s="3" t="str">
        <f>IF(B113=1,Full_2016_2017_Games_Data[[#This Row],[Column1]],"N/A")</f>
        <v>N/A</v>
      </c>
      <c r="K113" t="str">
        <f t="shared" si="14"/>
        <v>Nov 6, 2016</v>
      </c>
      <c r="L113" t="str">
        <f t="shared" si="15"/>
        <v>Nov 6, 2016</v>
      </c>
      <c r="M113">
        <f t="shared" si="16"/>
        <v>11</v>
      </c>
      <c r="N113">
        <f t="shared" si="17"/>
        <v>6</v>
      </c>
      <c r="O113">
        <f t="shared" si="18"/>
        <v>2016</v>
      </c>
      <c r="P113" s="3">
        <f t="shared" si="19"/>
        <v>42680</v>
      </c>
      <c r="Q113" t="str">
        <f t="shared" si="20"/>
        <v>Dallas Mavericks</v>
      </c>
      <c r="R113" t="str">
        <f t="shared" si="21"/>
        <v>Milwaukee Bucks</v>
      </c>
    </row>
    <row r="114" spans="1:18" x14ac:dyDescent="0.3">
      <c r="A114" s="1" t="s">
        <v>99</v>
      </c>
      <c r="B114">
        <f>IF(OR(RIGHT(Full_2016_2017_Games_Data[[#This Row],[Column1]],4)="2016",RIGHT(Full_2016_2017_Games_Data[[#This Row],[Column1]],4)="2017"),1,0)</f>
        <v>0</v>
      </c>
      <c r="C114">
        <f>IF(AND(B113=1,B114=0,LEFT(Full_2016_2017_Games_Data[[#This Row],[Column1]],4)&lt;&gt;"OTat"),C112+1,IF(AND(B113=0,B114=0,LEFT(Full_2016_2017_Games_Data[[#This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Row],[Column1]],5)&lt;&gt;"4OTat"),C113+1,IF(OR(LEFT(Full_2016_2017_Games_Data[[#This Row],[Column1]],4)="OTat",LEFT(Full_2016_2017_Games_Data[[#This Row],[Column1]],4)="Full",LEFT(Full_2016_2017_Games_Data[[#This Row],[Column1]],5)="2OTat",LEFT(Full_2016_2017_Games_Data[[#This Row],[Column1]],5)="4OTat"),C113,"N/A")))</f>
        <v>90</v>
      </c>
      <c r="D114" t="str">
        <f>IF(AND(C114&lt;&gt;"N/A",C114&lt;&gt;C113),LEFT(Full_2016_2017_Games_Data[[#This Row],[Column1]],FIND("-",Full_2016_2017_Games_Data[[#This Row],[Column1]])-1),"N/A")</f>
        <v>N/A</v>
      </c>
      <c r="E114" t="str">
        <f>IFERROR(IF(AND(C114&lt;&gt;"N/A",C114&lt;&gt;C113),MID(Full_2016_2017_Games_Data[[#This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4" t="str">
        <f>IFERROR(IF(AND(D114&lt;&gt;"N/A",E114&lt;&gt;"N/A",C114&lt;&gt;C115),RIGHT(Full_2016_2017_Games_Data[[#This Row],[Column1]],LEN(Full_2016_2017_Games_Data[[#This Row],[Column1]])-FIND("at ",Full_2016_2017_Games_Data[[#This Row],[Column1]])-2),IF(AND(C114&lt;&gt;"N/A",C114&lt;&gt;C113),RIGHT(A115,LEN(A115)-FIND("at ",A115)-2),"N/A")),RIGHT(Full_2016_2017_Games_Data[[#This Row],[Column1]],LEN(Full_2016_2017_Games_Data[[#This Row],[Column1]])-FIND("at ",Full_2016_2017_Games_Data[[#This Row],[Column1]])-2))</f>
        <v>N/A</v>
      </c>
      <c r="G114" t="str">
        <f t="shared" si="11"/>
        <v>N/A</v>
      </c>
      <c r="H114" t="str">
        <f t="shared" si="12"/>
        <v>N/A</v>
      </c>
      <c r="I114" t="str">
        <f t="shared" si="13"/>
        <v>N/A</v>
      </c>
      <c r="J114" s="3" t="str">
        <f>IF(B114=1,Full_2016_2017_Games_Data[[#This Row],[Column1]],"N/A")</f>
        <v>N/A</v>
      </c>
      <c r="K114" t="str">
        <f t="shared" si="14"/>
        <v>Nov 6, 2016</v>
      </c>
      <c r="L114" t="str">
        <f t="shared" si="15"/>
        <v>N/A</v>
      </c>
      <c r="M114" t="str">
        <f t="shared" si="16"/>
        <v>N/A</v>
      </c>
      <c r="N114" t="str">
        <f t="shared" si="17"/>
        <v>N/A</v>
      </c>
      <c r="O114" t="str">
        <f t="shared" si="18"/>
        <v>N/A</v>
      </c>
      <c r="P114" s="3" t="str">
        <f t="shared" si="19"/>
        <v>N/A</v>
      </c>
      <c r="Q114" t="str">
        <f t="shared" si="20"/>
        <v>N/A</v>
      </c>
      <c r="R114" t="str">
        <f t="shared" si="21"/>
        <v>N/A</v>
      </c>
    </row>
    <row r="115" spans="1:18" x14ac:dyDescent="0.3">
      <c r="A115" s="1" t="s">
        <v>100</v>
      </c>
      <c r="B115">
        <f>IF(OR(RIGHT(Full_2016_2017_Games_Data[[#This Row],[Column1]],4)="2016",RIGHT(Full_2016_2017_Games_Data[[#This Row],[Column1]],4)="2017"),1,0)</f>
        <v>0</v>
      </c>
      <c r="C115">
        <f>IF(AND(B114=1,B115=0,LEFT(Full_2016_2017_Games_Data[[#This Row],[Column1]],4)&lt;&gt;"OTat"),C113+1,IF(AND(B114=0,B115=0,LEFT(Full_2016_2017_Games_Data[[#This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Row],[Column1]],5)&lt;&gt;"4OTat"),C114+1,IF(OR(LEFT(Full_2016_2017_Games_Data[[#This Row],[Column1]],4)="OTat",LEFT(Full_2016_2017_Games_Data[[#This Row],[Column1]],4)="Full",LEFT(Full_2016_2017_Games_Data[[#This Row],[Column1]],5)="2OTat",LEFT(Full_2016_2017_Games_Data[[#This Row],[Column1]],5)="4OTat"),C114,"N/A")))</f>
        <v>91</v>
      </c>
      <c r="D115" t="str">
        <f>IF(AND(C115&lt;&gt;"N/A",C115&lt;&gt;C114),LEFT(Full_2016_2017_Games_Data[[#This Row],[Column1]],FIND("-",Full_2016_2017_Games_Data[[#This Row],[Column1]])-1),"N/A")</f>
        <v>Denver Nuggets123</v>
      </c>
      <c r="E115" t="str">
        <f>IFERROR(IF(AND(C115&lt;&gt;"N/A",C115&lt;&gt;C114),MID(Full_2016_2017_Games_Data[[#This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Celtics107</v>
      </c>
      <c r="F115" t="str">
        <f>IFERROR(IF(AND(D115&lt;&gt;"N/A",E115&lt;&gt;"N/A",C115&lt;&gt;C116),RIGHT(Full_2016_2017_Games_Data[[#This Row],[Column1]],LEN(Full_2016_2017_Games_Data[[#This Row],[Column1]])-FIND("at ",Full_2016_2017_Games_Data[[#This Row],[Column1]])-2),IF(AND(C115&lt;&gt;"N/A",C115&lt;&gt;C114),RIGHT(A116,LEN(A116)-FIND("at ",A116)-2),"N/A")),RIGHT(Full_2016_2017_Games_Data[[#This Row],[Column1]],LEN(Full_2016_2017_Games_Data[[#This Row],[Column1]])-FIND("at ",Full_2016_2017_Games_Data[[#This Row],[Column1]])-2))</f>
        <v>Boston</v>
      </c>
      <c r="G115" t="str">
        <f t="shared" si="11"/>
        <v>Boston</v>
      </c>
      <c r="H115">
        <f t="shared" si="12"/>
        <v>123</v>
      </c>
      <c r="I115">
        <f t="shared" si="13"/>
        <v>107</v>
      </c>
      <c r="J115" s="3" t="str">
        <f>IF(B115=1,Full_2016_2017_Games_Data[[#This Row],[Column1]],"N/A")</f>
        <v>N/A</v>
      </c>
      <c r="K115" t="str">
        <f t="shared" si="14"/>
        <v>Nov 6, 2016</v>
      </c>
      <c r="L115" t="str">
        <f t="shared" si="15"/>
        <v>Nov 6, 2016</v>
      </c>
      <c r="M115">
        <f t="shared" si="16"/>
        <v>11</v>
      </c>
      <c r="N115">
        <f t="shared" si="17"/>
        <v>6</v>
      </c>
      <c r="O115">
        <f t="shared" si="18"/>
        <v>2016</v>
      </c>
      <c r="P115" s="3">
        <f t="shared" si="19"/>
        <v>42680</v>
      </c>
      <c r="Q115" t="str">
        <f t="shared" si="20"/>
        <v>Denver Nuggets</v>
      </c>
      <c r="R115" t="str">
        <f t="shared" si="21"/>
        <v>Boston Celtics</v>
      </c>
    </row>
    <row r="116" spans="1:18" x14ac:dyDescent="0.3">
      <c r="A116" s="1" t="s">
        <v>101</v>
      </c>
      <c r="B116">
        <f>IF(OR(RIGHT(Full_2016_2017_Games_Data[[#This Row],[Column1]],4)="2016",RIGHT(Full_2016_2017_Games_Data[[#This Row],[Column1]],4)="2017"),1,0)</f>
        <v>0</v>
      </c>
      <c r="C116">
        <f>IF(AND(B115=1,B116=0,LEFT(Full_2016_2017_Games_Data[[#This Row],[Column1]],4)&lt;&gt;"OTat"),C114+1,IF(AND(B115=0,B116=0,LEFT(Full_2016_2017_Games_Data[[#This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Row],[Column1]],5)&lt;&gt;"4OTat"),C115+1,IF(OR(LEFT(Full_2016_2017_Games_Data[[#This Row],[Column1]],4)="OTat",LEFT(Full_2016_2017_Games_Data[[#This Row],[Column1]],4)="Full",LEFT(Full_2016_2017_Games_Data[[#This Row],[Column1]],5)="2OTat",LEFT(Full_2016_2017_Games_Data[[#This Row],[Column1]],5)="4OTat"),C115,"N/A")))</f>
        <v>92</v>
      </c>
      <c r="D116" t="str">
        <f>IF(AND(C116&lt;&gt;"N/A",C116&lt;&gt;C115),LEFT(Full_2016_2017_Games_Data[[#This Row],[Column1]],FIND("-",Full_2016_2017_Games_Data[[#This Row],[Column1]])-1),"N/A")</f>
        <v>Los Angeles Lakers119</v>
      </c>
      <c r="E116" t="str">
        <f>IFERROR(IF(AND(C116&lt;&gt;"N/A",C116&lt;&gt;C115),MID(Full_2016_2017_Games_Data[[#This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Suns108</v>
      </c>
      <c r="F116" t="str">
        <f>IFERROR(IF(AND(D116&lt;&gt;"N/A",E116&lt;&gt;"N/A",C116&lt;&gt;C117),RIGHT(Full_2016_2017_Games_Data[[#This Row],[Column1]],LEN(Full_2016_2017_Games_Data[[#This Row],[Column1]])-FIND("at ",Full_2016_2017_Games_Data[[#This Row],[Column1]])-2),IF(AND(C116&lt;&gt;"N/A",C116&lt;&gt;C115),RIGHT(A117,LEN(A117)-FIND("at ",A117)-2),"N/A")),RIGHT(Full_2016_2017_Games_Data[[#This Row],[Column1]],LEN(Full_2016_2017_Games_Data[[#This Row],[Column1]])-FIND("at ",Full_2016_2017_Games_Data[[#This Row],[Column1]])-2))</f>
        <v>Los Angeles</v>
      </c>
      <c r="G116" t="str">
        <f t="shared" si="11"/>
        <v>Los Angeles</v>
      </c>
      <c r="H116">
        <f t="shared" si="12"/>
        <v>119</v>
      </c>
      <c r="I116">
        <f t="shared" si="13"/>
        <v>108</v>
      </c>
      <c r="J116" s="3" t="str">
        <f>IF(B116=1,Full_2016_2017_Games_Data[[#This Row],[Column1]],"N/A")</f>
        <v>N/A</v>
      </c>
      <c r="K116" t="str">
        <f t="shared" si="14"/>
        <v>Nov 6, 2016</v>
      </c>
      <c r="L116" t="str">
        <f t="shared" si="15"/>
        <v>Nov 6, 2016</v>
      </c>
      <c r="M116">
        <f t="shared" si="16"/>
        <v>11</v>
      </c>
      <c r="N116">
        <f t="shared" si="17"/>
        <v>6</v>
      </c>
      <c r="O116">
        <f t="shared" si="18"/>
        <v>2016</v>
      </c>
      <c r="P116" s="3">
        <f t="shared" si="19"/>
        <v>42680</v>
      </c>
      <c r="Q116" t="str">
        <f t="shared" si="20"/>
        <v>Los Angeles Lakers</v>
      </c>
      <c r="R116" t="str">
        <f t="shared" si="21"/>
        <v>Phoenix Suns</v>
      </c>
    </row>
    <row r="117" spans="1:18" x14ac:dyDescent="0.3">
      <c r="A117" s="1" t="s">
        <v>1358</v>
      </c>
      <c r="B117">
        <f>IF(OR(RIGHT(Full_2016_2017_Games_Data[[#This Row],[Column1]],4)="2016",RIGHT(Full_2016_2017_Games_Data[[#This Row],[Column1]],4)="2017"),1,0)</f>
        <v>1</v>
      </c>
      <c r="C117" t="str">
        <f>IF(AND(B116=1,B117=0,LEFT(Full_2016_2017_Games_Data[[#This Row],[Column1]],4)&lt;&gt;"OTat"),C115+1,IF(AND(B116=0,B117=0,LEFT(Full_2016_2017_Games_Data[[#This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Row],[Column1]],5)&lt;&gt;"4OTat"),C116+1,IF(OR(LEFT(Full_2016_2017_Games_Data[[#This Row],[Column1]],4)="OTat",LEFT(Full_2016_2017_Games_Data[[#This Row],[Column1]],4)="Full",LEFT(Full_2016_2017_Games_Data[[#This Row],[Column1]],5)="2OTat",LEFT(Full_2016_2017_Games_Data[[#This Row],[Column1]],5)="4OTat"),C116,"N/A")))</f>
        <v>N/A</v>
      </c>
      <c r="D117" t="str">
        <f>IF(AND(C117&lt;&gt;"N/A",C117&lt;&gt;C116),LEFT(Full_2016_2017_Games_Data[[#This Row],[Column1]],FIND("-",Full_2016_2017_Games_Data[[#This Row],[Column1]])-1),"N/A")</f>
        <v>N/A</v>
      </c>
      <c r="E117" t="str">
        <f>IFERROR(IF(AND(C117&lt;&gt;"N/A",C117&lt;&gt;C116),MID(Full_2016_2017_Games_Data[[#This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7" t="str">
        <f>IFERROR(IF(AND(D117&lt;&gt;"N/A",E117&lt;&gt;"N/A",C117&lt;&gt;C118),RIGHT(Full_2016_2017_Games_Data[[#This Row],[Column1]],LEN(Full_2016_2017_Games_Data[[#This Row],[Column1]])-FIND("at ",Full_2016_2017_Games_Data[[#This Row],[Column1]])-2),IF(AND(C117&lt;&gt;"N/A",C117&lt;&gt;C116),RIGHT(A118,LEN(A118)-FIND("at ",A118)-2),"N/A")),RIGHT(Full_2016_2017_Games_Data[[#This Row],[Column1]],LEN(Full_2016_2017_Games_Data[[#This Row],[Column1]])-FIND("at ",Full_2016_2017_Games_Data[[#This Row],[Column1]])-2))</f>
        <v>N/A</v>
      </c>
      <c r="G117" t="str">
        <f t="shared" si="11"/>
        <v>N/A</v>
      </c>
      <c r="H117" t="str">
        <f t="shared" si="12"/>
        <v>N/A</v>
      </c>
      <c r="I117" t="str">
        <f t="shared" si="13"/>
        <v>N/A</v>
      </c>
      <c r="J117" s="3" t="str">
        <f>IF(B117=1,Full_2016_2017_Games_Data[[#This Row],[Column1]],"N/A")</f>
        <v>Nov 7, 2016</v>
      </c>
      <c r="K117" t="str">
        <f t="shared" si="14"/>
        <v>Nov 7, 2016</v>
      </c>
      <c r="L117" t="str">
        <f t="shared" si="15"/>
        <v>N/A</v>
      </c>
      <c r="M117" t="str">
        <f t="shared" si="16"/>
        <v>N/A</v>
      </c>
      <c r="N117" t="str">
        <f t="shared" si="17"/>
        <v>N/A</v>
      </c>
      <c r="O117" t="str">
        <f t="shared" si="18"/>
        <v>N/A</v>
      </c>
      <c r="P117" s="3" t="str">
        <f t="shared" si="19"/>
        <v>N/A</v>
      </c>
      <c r="Q117" t="str">
        <f t="shared" si="20"/>
        <v>N/A</v>
      </c>
      <c r="R117" t="str">
        <f t="shared" si="21"/>
        <v>N/A</v>
      </c>
    </row>
    <row r="118" spans="1:18" x14ac:dyDescent="0.3">
      <c r="A118" s="1" t="s">
        <v>102</v>
      </c>
      <c r="B118">
        <f>IF(OR(RIGHT(Full_2016_2017_Games_Data[[#This Row],[Column1]],4)="2016",RIGHT(Full_2016_2017_Games_Data[[#This Row],[Column1]],4)="2017"),1,0)</f>
        <v>0</v>
      </c>
      <c r="C118">
        <f>IF(AND(B117=1,B118=0,LEFT(Full_2016_2017_Games_Data[[#This Row],[Column1]],4)&lt;&gt;"OTat"),C116+1,IF(AND(B117=0,B118=0,LEFT(Full_2016_2017_Games_Data[[#This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Row],[Column1]],5)&lt;&gt;"4OTat"),C117+1,IF(OR(LEFT(Full_2016_2017_Games_Data[[#This Row],[Column1]],4)="OTat",LEFT(Full_2016_2017_Games_Data[[#This Row],[Column1]],4)="Full",LEFT(Full_2016_2017_Games_Data[[#This Row],[Column1]],5)="2OTat",LEFT(Full_2016_2017_Games_Data[[#This Row],[Column1]],5)="4OTat"),C117,"N/A")))</f>
        <v>93</v>
      </c>
      <c r="D118" t="str">
        <f>IF(AND(C118&lt;&gt;"N/A",C118&lt;&gt;C117),LEFT(Full_2016_2017_Games_Data[[#This Row],[Column1]],FIND("-",Full_2016_2017_Games_Data[[#This Row],[Column1]])-1),"N/A")</f>
        <v>Utah Jazz109</v>
      </c>
      <c r="E118" t="str">
        <f>IFERROR(IF(AND(C118&lt;&gt;"N/A",C118&lt;&gt;C117),MID(Full_2016_2017_Games_Data[[#This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76ers84</v>
      </c>
      <c r="F118" t="str">
        <f>IFERROR(IF(AND(D118&lt;&gt;"N/A",E118&lt;&gt;"N/A",C118&lt;&gt;C119),RIGHT(Full_2016_2017_Games_Data[[#This Row],[Column1]],LEN(Full_2016_2017_Games_Data[[#This Row],[Column1]])-FIND("at ",Full_2016_2017_Games_Data[[#This Row],[Column1]])-2),IF(AND(C118&lt;&gt;"N/A",C118&lt;&gt;C117),RIGHT(A119,LEN(A119)-FIND("at ",A119)-2),"N/A")),RIGHT(Full_2016_2017_Games_Data[[#This Row],[Column1]],LEN(Full_2016_2017_Games_Data[[#This Row],[Column1]])-FIND("at ",Full_2016_2017_Games_Data[[#This Row],[Column1]])-2))</f>
        <v>Philadelphia</v>
      </c>
      <c r="G118" t="str">
        <f t="shared" si="11"/>
        <v>Philadelphia</v>
      </c>
      <c r="H118">
        <f t="shared" si="12"/>
        <v>109</v>
      </c>
      <c r="I118">
        <f t="shared" si="13"/>
        <v>84</v>
      </c>
      <c r="J118" s="3" t="str">
        <f>IF(B118=1,Full_2016_2017_Games_Data[[#This Row],[Column1]],"N/A")</f>
        <v>N/A</v>
      </c>
      <c r="K118" t="str">
        <f t="shared" si="14"/>
        <v>Nov 7, 2016</v>
      </c>
      <c r="L118" t="str">
        <f t="shared" si="15"/>
        <v>Nov 7, 2016</v>
      </c>
      <c r="M118">
        <f t="shared" si="16"/>
        <v>11</v>
      </c>
      <c r="N118">
        <f t="shared" si="17"/>
        <v>7</v>
      </c>
      <c r="O118">
        <f t="shared" si="18"/>
        <v>2016</v>
      </c>
      <c r="P118" s="3">
        <f t="shared" si="19"/>
        <v>42681</v>
      </c>
      <c r="Q118" t="str">
        <f t="shared" si="20"/>
        <v>Utah Jazz</v>
      </c>
      <c r="R118" t="str">
        <f t="shared" si="21"/>
        <v>Philadelphia 76ers</v>
      </c>
    </row>
    <row r="119" spans="1:18" x14ac:dyDescent="0.3">
      <c r="A119" s="1" t="s">
        <v>103</v>
      </c>
      <c r="B119">
        <f>IF(OR(RIGHT(Full_2016_2017_Games_Data[[#This Row],[Column1]],4)="2016",RIGHT(Full_2016_2017_Games_Data[[#This Row],[Column1]],4)="2017"),1,0)</f>
        <v>0</v>
      </c>
      <c r="C119">
        <f>IF(AND(B118=1,B119=0,LEFT(Full_2016_2017_Games_Data[[#This Row],[Column1]],4)&lt;&gt;"OTat"),C117+1,IF(AND(B118=0,B119=0,LEFT(Full_2016_2017_Games_Data[[#This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Row],[Column1]],5)&lt;&gt;"4OTat"),C118+1,IF(OR(LEFT(Full_2016_2017_Games_Data[[#This Row],[Column1]],4)="OTat",LEFT(Full_2016_2017_Games_Data[[#This Row],[Column1]],4)="Full",LEFT(Full_2016_2017_Games_Data[[#This Row],[Column1]],5)="2OTat",LEFT(Full_2016_2017_Games_Data[[#This Row],[Column1]],5)="4OTat"),C118,"N/A")))</f>
        <v>94</v>
      </c>
      <c r="D119" t="str">
        <f>IF(AND(C119&lt;&gt;"N/A",C119&lt;&gt;C118),LEFT(Full_2016_2017_Games_Data[[#This Row],[Column1]],FIND("-",Full_2016_2017_Games_Data[[#This Row],[Column1]])-1),"N/A")</f>
        <v>Houston Rockets114</v>
      </c>
      <c r="E119" t="str">
        <f>IFERROR(IF(AND(C119&lt;&gt;"N/A",C119&lt;&gt;C118),MID(Full_2016_2017_Games_Data[[#This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Wizards106</v>
      </c>
      <c r="F119" t="str">
        <f>IFERROR(IF(AND(D119&lt;&gt;"N/A",E119&lt;&gt;"N/A",C119&lt;&gt;C120),RIGHT(Full_2016_2017_Games_Data[[#This Row],[Column1]],LEN(Full_2016_2017_Games_Data[[#This Row],[Column1]])-FIND("at ",Full_2016_2017_Games_Data[[#This Row],[Column1]])-2),IF(AND(C119&lt;&gt;"N/A",C119&lt;&gt;C118),RIGHT(A120,LEN(A120)-FIND("at ",A120)-2),"N/A")),RIGHT(Full_2016_2017_Games_Data[[#This Row],[Column1]],LEN(Full_2016_2017_Games_Data[[#This Row],[Column1]])-FIND("at ",Full_2016_2017_Games_Data[[#This Row],[Column1]])-2))</f>
        <v>Washington</v>
      </c>
      <c r="G119" t="str">
        <f t="shared" si="11"/>
        <v>Washington</v>
      </c>
      <c r="H119">
        <f t="shared" si="12"/>
        <v>114</v>
      </c>
      <c r="I119">
        <f t="shared" si="13"/>
        <v>106</v>
      </c>
      <c r="J119" s="3" t="str">
        <f>IF(B119=1,Full_2016_2017_Games_Data[[#This Row],[Column1]],"N/A")</f>
        <v>N/A</v>
      </c>
      <c r="K119" t="str">
        <f t="shared" si="14"/>
        <v>Nov 7, 2016</v>
      </c>
      <c r="L119" t="str">
        <f t="shared" si="15"/>
        <v>Nov 7, 2016</v>
      </c>
      <c r="M119">
        <f t="shared" si="16"/>
        <v>11</v>
      </c>
      <c r="N119">
        <f t="shared" si="17"/>
        <v>7</v>
      </c>
      <c r="O119">
        <f t="shared" si="18"/>
        <v>2016</v>
      </c>
      <c r="P119" s="3">
        <f t="shared" si="19"/>
        <v>42681</v>
      </c>
      <c r="Q119" t="str">
        <f t="shared" si="20"/>
        <v>Houston Rockets</v>
      </c>
      <c r="R119" t="str">
        <f t="shared" si="21"/>
        <v>Washington Wizards</v>
      </c>
    </row>
    <row r="120" spans="1:18" x14ac:dyDescent="0.3">
      <c r="A120" s="1" t="s">
        <v>104</v>
      </c>
      <c r="B120">
        <f>IF(OR(RIGHT(Full_2016_2017_Games_Data[[#This Row],[Column1]],4)="2016",RIGHT(Full_2016_2017_Games_Data[[#This Row],[Column1]],4)="2017"),1,0)</f>
        <v>0</v>
      </c>
      <c r="C120">
        <f>IF(AND(B119=1,B120=0,LEFT(Full_2016_2017_Games_Data[[#This Row],[Column1]],4)&lt;&gt;"OTat"),C118+1,IF(AND(B119=0,B120=0,LEFT(Full_2016_2017_Games_Data[[#This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Row],[Column1]],5)&lt;&gt;"4OTat"),C119+1,IF(OR(LEFT(Full_2016_2017_Games_Data[[#This Row],[Column1]],4)="OTat",LEFT(Full_2016_2017_Games_Data[[#This Row],[Column1]],4)="Full",LEFT(Full_2016_2017_Games_Data[[#This Row],[Column1]],5)="2OTat",LEFT(Full_2016_2017_Games_Data[[#This Row],[Column1]],5)="4OTat"),C119,"N/A")))</f>
        <v>95</v>
      </c>
      <c r="D120" t="str">
        <f>IF(AND(C120&lt;&gt;"N/A",C120&lt;&gt;C119),LEFT(Full_2016_2017_Games_Data[[#This Row],[Column1]],FIND("-",Full_2016_2017_Games_Data[[#This Row],[Column1]])-1),"N/A")</f>
        <v>Charlotte Hornets122</v>
      </c>
      <c r="E120" t="str">
        <f>IFERROR(IF(AND(C120&lt;&gt;"N/A",C120&lt;&gt;C119),MID(Full_2016_2017_Games_Data[[#This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Pacers100</v>
      </c>
      <c r="F120" t="str">
        <f>IFERROR(IF(AND(D120&lt;&gt;"N/A",E120&lt;&gt;"N/A",C120&lt;&gt;C121),RIGHT(Full_2016_2017_Games_Data[[#This Row],[Column1]],LEN(Full_2016_2017_Games_Data[[#This Row],[Column1]])-FIND("at ",Full_2016_2017_Games_Data[[#This Row],[Column1]])-2),IF(AND(C120&lt;&gt;"N/A",C120&lt;&gt;C119),RIGHT(A121,LEN(A121)-FIND("at ",A121)-2),"N/A")),RIGHT(Full_2016_2017_Games_Data[[#This Row],[Column1]],LEN(Full_2016_2017_Games_Data[[#This Row],[Column1]])-FIND("at ",Full_2016_2017_Games_Data[[#This Row],[Column1]])-2))</f>
        <v>Charlotte</v>
      </c>
      <c r="G120" t="str">
        <f t="shared" si="11"/>
        <v>Charlotte</v>
      </c>
      <c r="H120">
        <f t="shared" si="12"/>
        <v>122</v>
      </c>
      <c r="I120">
        <f t="shared" si="13"/>
        <v>100</v>
      </c>
      <c r="J120" s="3" t="str">
        <f>IF(B120=1,Full_2016_2017_Games_Data[[#This Row],[Column1]],"N/A")</f>
        <v>N/A</v>
      </c>
      <c r="K120" t="str">
        <f t="shared" si="14"/>
        <v>Nov 7, 2016</v>
      </c>
      <c r="L120" t="str">
        <f t="shared" si="15"/>
        <v>Nov 7, 2016</v>
      </c>
      <c r="M120">
        <f t="shared" si="16"/>
        <v>11</v>
      </c>
      <c r="N120">
        <f t="shared" si="17"/>
        <v>7</v>
      </c>
      <c r="O120">
        <f t="shared" si="18"/>
        <v>2016</v>
      </c>
      <c r="P120" s="3">
        <f t="shared" si="19"/>
        <v>42681</v>
      </c>
      <c r="Q120" t="str">
        <f t="shared" si="20"/>
        <v>Charlotte Hornets</v>
      </c>
      <c r="R120" t="str">
        <f t="shared" si="21"/>
        <v>Indiana Pacers</v>
      </c>
    </row>
    <row r="121" spans="1:18" x14ac:dyDescent="0.3">
      <c r="A121" s="1" t="s">
        <v>105</v>
      </c>
      <c r="B121">
        <f>IF(OR(RIGHT(Full_2016_2017_Games_Data[[#This Row],[Column1]],4)="2016",RIGHT(Full_2016_2017_Games_Data[[#This Row],[Column1]],4)="2017"),1,0)</f>
        <v>0</v>
      </c>
      <c r="C121">
        <f>IF(AND(B120=1,B121=0,LEFT(Full_2016_2017_Games_Data[[#This Row],[Column1]],4)&lt;&gt;"OTat"),C119+1,IF(AND(B120=0,B121=0,LEFT(Full_2016_2017_Games_Data[[#This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Row],[Column1]],5)&lt;&gt;"4OTat"),C120+1,IF(OR(LEFT(Full_2016_2017_Games_Data[[#This Row],[Column1]],4)="OTat",LEFT(Full_2016_2017_Games_Data[[#This Row],[Column1]],4)="Full",LEFT(Full_2016_2017_Games_Data[[#This Row],[Column1]],5)="2OTat",LEFT(Full_2016_2017_Games_Data[[#This Row],[Column1]],5)="4OTat"),C120,"N/A")))</f>
        <v>96</v>
      </c>
      <c r="D121" t="str">
        <f>IF(AND(C121&lt;&gt;"N/A",C121&lt;&gt;C120),LEFT(Full_2016_2017_Games_Data[[#This Row],[Column1]],FIND("-",Full_2016_2017_Games_Data[[#This Row],[Column1]])-1),"N/A")</f>
        <v>Chicago Bulls112</v>
      </c>
      <c r="E121" t="str">
        <f>IFERROR(IF(AND(C121&lt;&gt;"N/A",C121&lt;&gt;C120),MID(Full_2016_2017_Games_Data[[#This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Magic80</v>
      </c>
      <c r="F121" t="str">
        <f>IFERROR(IF(AND(D121&lt;&gt;"N/A",E121&lt;&gt;"N/A",C121&lt;&gt;C122),RIGHT(Full_2016_2017_Games_Data[[#This Row],[Column1]],LEN(Full_2016_2017_Games_Data[[#This Row],[Column1]])-FIND("at ",Full_2016_2017_Games_Data[[#This Row],[Column1]])-2),IF(AND(C121&lt;&gt;"N/A",C121&lt;&gt;C120),RIGHT(A122,LEN(A122)-FIND("at ",A122)-2),"N/A")),RIGHT(Full_2016_2017_Games_Data[[#This Row],[Column1]],LEN(Full_2016_2017_Games_Data[[#This Row],[Column1]])-FIND("at ",Full_2016_2017_Games_Data[[#This Row],[Column1]])-2))</f>
        <v>Chicago</v>
      </c>
      <c r="G121" t="str">
        <f t="shared" si="11"/>
        <v>Chicago</v>
      </c>
      <c r="H121">
        <f t="shared" si="12"/>
        <v>112</v>
      </c>
      <c r="I121">
        <f t="shared" si="13"/>
        <v>80</v>
      </c>
      <c r="J121" s="3" t="str">
        <f>IF(B121=1,Full_2016_2017_Games_Data[[#This Row],[Column1]],"N/A")</f>
        <v>N/A</v>
      </c>
      <c r="K121" t="str">
        <f t="shared" si="14"/>
        <v>Nov 7, 2016</v>
      </c>
      <c r="L121" t="str">
        <f t="shared" si="15"/>
        <v>Nov 7, 2016</v>
      </c>
      <c r="M121">
        <f t="shared" si="16"/>
        <v>11</v>
      </c>
      <c r="N121">
        <f t="shared" si="17"/>
        <v>7</v>
      </c>
      <c r="O121">
        <f t="shared" si="18"/>
        <v>2016</v>
      </c>
      <c r="P121" s="3">
        <f t="shared" si="19"/>
        <v>42681</v>
      </c>
      <c r="Q121" t="str">
        <f t="shared" si="20"/>
        <v>Chicago Bulls</v>
      </c>
      <c r="R121" t="str">
        <f t="shared" si="21"/>
        <v>Orlando Magic</v>
      </c>
    </row>
    <row r="122" spans="1:18" x14ac:dyDescent="0.3">
      <c r="A122" s="1" t="s">
        <v>106</v>
      </c>
      <c r="B122">
        <f>IF(OR(RIGHT(Full_2016_2017_Games_Data[[#This Row],[Column1]],4)="2016",RIGHT(Full_2016_2017_Games_Data[[#This Row],[Column1]],4)="2017"),1,0)</f>
        <v>0</v>
      </c>
      <c r="C122">
        <f>IF(AND(B121=1,B122=0,LEFT(Full_2016_2017_Games_Data[[#This Row],[Column1]],4)&lt;&gt;"OTat"),C120+1,IF(AND(B121=0,B122=0,LEFT(Full_2016_2017_Games_Data[[#This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Row],[Column1]],5)&lt;&gt;"4OTat"),C121+1,IF(OR(LEFT(Full_2016_2017_Games_Data[[#This Row],[Column1]],4)="OTat",LEFT(Full_2016_2017_Games_Data[[#This Row],[Column1]],4)="Full",LEFT(Full_2016_2017_Games_Data[[#This Row],[Column1]],5)="2OTat",LEFT(Full_2016_2017_Games_Data[[#This Row],[Column1]],5)="4OTat"),C121,"N/A")))</f>
        <v>97</v>
      </c>
      <c r="D122" t="str">
        <f>IF(AND(C122&lt;&gt;"N/A",C122&lt;&gt;C121),LEFT(Full_2016_2017_Games_Data[[#This Row],[Column1]],FIND("-",Full_2016_2017_Games_Data[[#This Row],[Column1]])-1),"N/A")</f>
        <v>Oklahoma City Thunder97</v>
      </c>
      <c r="E122" t="str">
        <f>IFERROR(IF(AND(C122&lt;&gt;"N/A",C122&lt;&gt;C121),MID(Full_2016_2017_Games_Data[[#This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Heat85</v>
      </c>
      <c r="F122" t="str">
        <f>IFERROR(IF(AND(D122&lt;&gt;"N/A",E122&lt;&gt;"N/A",C122&lt;&gt;C123),RIGHT(Full_2016_2017_Games_Data[[#This Row],[Column1]],LEN(Full_2016_2017_Games_Data[[#This Row],[Column1]])-FIND("at ",Full_2016_2017_Games_Data[[#This Row],[Column1]])-2),IF(AND(C122&lt;&gt;"N/A",C122&lt;&gt;C121),RIGHT(A123,LEN(A123)-FIND("at ",A123)-2),"N/A")),RIGHT(Full_2016_2017_Games_Data[[#This Row],[Column1]],LEN(Full_2016_2017_Games_Data[[#This Row],[Column1]])-FIND("at ",Full_2016_2017_Games_Data[[#This Row],[Column1]])-2))</f>
        <v>Oklahoma City</v>
      </c>
      <c r="G122" t="str">
        <f t="shared" si="11"/>
        <v>Oklahoma City</v>
      </c>
      <c r="H122">
        <f t="shared" si="12"/>
        <v>97</v>
      </c>
      <c r="I122">
        <f t="shared" si="13"/>
        <v>85</v>
      </c>
      <c r="J122" s="3" t="str">
        <f>IF(B122=1,Full_2016_2017_Games_Data[[#This Row],[Column1]],"N/A")</f>
        <v>N/A</v>
      </c>
      <c r="K122" t="str">
        <f t="shared" si="14"/>
        <v>Nov 7, 2016</v>
      </c>
      <c r="L122" t="str">
        <f t="shared" si="15"/>
        <v>Nov 7, 2016</v>
      </c>
      <c r="M122">
        <f t="shared" si="16"/>
        <v>11</v>
      </c>
      <c r="N122">
        <f t="shared" si="17"/>
        <v>7</v>
      </c>
      <c r="O122">
        <f t="shared" si="18"/>
        <v>2016</v>
      </c>
      <c r="P122" s="3">
        <f t="shared" si="19"/>
        <v>42681</v>
      </c>
      <c r="Q122" t="str">
        <f t="shared" si="20"/>
        <v>Oklahoma City Thunder</v>
      </c>
      <c r="R122" t="str">
        <f t="shared" si="21"/>
        <v>Miami Heat</v>
      </c>
    </row>
    <row r="123" spans="1:18" x14ac:dyDescent="0.3">
      <c r="A123" s="1" t="s">
        <v>107</v>
      </c>
      <c r="B123">
        <f>IF(OR(RIGHT(Full_2016_2017_Games_Data[[#This Row],[Column1]],4)="2016",RIGHT(Full_2016_2017_Games_Data[[#This Row],[Column1]],4)="2017"),1,0)</f>
        <v>0</v>
      </c>
      <c r="C123">
        <f>IF(AND(B122=1,B123=0,LEFT(Full_2016_2017_Games_Data[[#This Row],[Column1]],4)&lt;&gt;"OTat"),C121+1,IF(AND(B122=0,B123=0,LEFT(Full_2016_2017_Games_Data[[#This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Row],[Column1]],5)&lt;&gt;"4OTat"),C122+1,IF(OR(LEFT(Full_2016_2017_Games_Data[[#This Row],[Column1]],4)="OTat",LEFT(Full_2016_2017_Games_Data[[#This Row],[Column1]],4)="Full",LEFT(Full_2016_2017_Games_Data[[#This Row],[Column1]],5)="2OTat",LEFT(Full_2016_2017_Games_Data[[#This Row],[Column1]],5)="4OTat"),C122,"N/A")))</f>
        <v>98</v>
      </c>
      <c r="D123" t="str">
        <f>IF(AND(C123&lt;&gt;"N/A",C123&lt;&gt;C122),LEFT(Full_2016_2017_Games_Data[[#This Row],[Column1]],FIND("-",Full_2016_2017_Games_Data[[#This Row],[Column1]])-1),"N/A")</f>
        <v>Los Angeles Clippers114</v>
      </c>
      <c r="E123" t="str">
        <f>IFERROR(IF(AND(C123&lt;&gt;"N/A",C123&lt;&gt;C122),MID(Full_2016_2017_Games_Data[[#This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Pistons82</v>
      </c>
      <c r="F123" t="str">
        <f>IFERROR(IF(AND(D123&lt;&gt;"N/A",E123&lt;&gt;"N/A",C123&lt;&gt;C124),RIGHT(Full_2016_2017_Games_Data[[#This Row],[Column1]],LEN(Full_2016_2017_Games_Data[[#This Row],[Column1]])-FIND("at ",Full_2016_2017_Games_Data[[#This Row],[Column1]])-2),IF(AND(C123&lt;&gt;"N/A",C123&lt;&gt;C122),RIGHT(A124,LEN(A124)-FIND("at ",A124)-2),"N/A")),RIGHT(Full_2016_2017_Games_Data[[#This Row],[Column1]],LEN(Full_2016_2017_Games_Data[[#This Row],[Column1]])-FIND("at ",Full_2016_2017_Games_Data[[#This Row],[Column1]])-2))</f>
        <v>Los Angeles</v>
      </c>
      <c r="G123" t="str">
        <f t="shared" si="11"/>
        <v>Los Angeles</v>
      </c>
      <c r="H123">
        <f t="shared" si="12"/>
        <v>114</v>
      </c>
      <c r="I123">
        <f t="shared" si="13"/>
        <v>82</v>
      </c>
      <c r="J123" s="3" t="str">
        <f>IF(B123=1,Full_2016_2017_Games_Data[[#This Row],[Column1]],"N/A")</f>
        <v>N/A</v>
      </c>
      <c r="K123" t="str">
        <f t="shared" si="14"/>
        <v>Nov 7, 2016</v>
      </c>
      <c r="L123" t="str">
        <f t="shared" si="15"/>
        <v>Nov 7, 2016</v>
      </c>
      <c r="M123">
        <f t="shared" si="16"/>
        <v>11</v>
      </c>
      <c r="N123">
        <f t="shared" si="17"/>
        <v>7</v>
      </c>
      <c r="O123">
        <f t="shared" si="18"/>
        <v>2016</v>
      </c>
      <c r="P123" s="3">
        <f t="shared" si="19"/>
        <v>42681</v>
      </c>
      <c r="Q123" t="str">
        <f t="shared" si="20"/>
        <v>Los Angeles Clippers</v>
      </c>
      <c r="R123" t="str">
        <f t="shared" si="21"/>
        <v>Detroit Pistons</v>
      </c>
    </row>
    <row r="124" spans="1:18" x14ac:dyDescent="0.3">
      <c r="A124" s="1" t="s">
        <v>108</v>
      </c>
      <c r="B124">
        <f>IF(OR(RIGHT(Full_2016_2017_Games_Data[[#This Row],[Column1]],4)="2016",RIGHT(Full_2016_2017_Games_Data[[#This Row],[Column1]],4)="2017"),1,0)</f>
        <v>0</v>
      </c>
      <c r="C124">
        <f>IF(AND(B123=1,B124=0,LEFT(Full_2016_2017_Games_Data[[#This Row],[Column1]],4)&lt;&gt;"OTat"),C122+1,IF(AND(B123=0,B124=0,LEFT(Full_2016_2017_Games_Data[[#This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Row],[Column1]],5)&lt;&gt;"4OTat"),C123+1,IF(OR(LEFT(Full_2016_2017_Games_Data[[#This Row],[Column1]],4)="OTat",LEFT(Full_2016_2017_Games_Data[[#This Row],[Column1]],4)="Full",LEFT(Full_2016_2017_Games_Data[[#This Row],[Column1]],5)="2OTat",LEFT(Full_2016_2017_Games_Data[[#This Row],[Column1]],5)="4OTat"),C123,"N/A")))</f>
        <v>99</v>
      </c>
      <c r="D124" t="str">
        <f>IF(AND(C124&lt;&gt;"N/A",C124&lt;&gt;C123),LEFT(Full_2016_2017_Games_Data[[#This Row],[Column1]],FIND("-",Full_2016_2017_Games_Data[[#This Row],[Column1]])-1),"N/A")</f>
        <v>Golden State Warriors116</v>
      </c>
      <c r="E124" t="str">
        <f>IFERROR(IF(AND(C124&lt;&gt;"N/A",C124&lt;&gt;C123),MID(Full_2016_2017_Games_Data[[#This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Pelicans106</v>
      </c>
      <c r="F124" t="str">
        <f>IFERROR(IF(AND(D124&lt;&gt;"N/A",E124&lt;&gt;"N/A",C124&lt;&gt;C125),RIGHT(Full_2016_2017_Games_Data[[#This Row],[Column1]],LEN(Full_2016_2017_Games_Data[[#This Row],[Column1]])-FIND("at ",Full_2016_2017_Games_Data[[#This Row],[Column1]])-2),IF(AND(C124&lt;&gt;"N/A",C124&lt;&gt;C123),RIGHT(A125,LEN(A125)-FIND("at ",A125)-2),"N/A")),RIGHT(Full_2016_2017_Games_Data[[#This Row],[Column1]],LEN(Full_2016_2017_Games_Data[[#This Row],[Column1]])-FIND("at ",Full_2016_2017_Games_Data[[#This Row],[Column1]])-2))</f>
        <v>Golden State</v>
      </c>
      <c r="G124" t="str">
        <f t="shared" si="11"/>
        <v>Golden State</v>
      </c>
      <c r="H124">
        <f t="shared" si="12"/>
        <v>116</v>
      </c>
      <c r="I124">
        <f t="shared" si="13"/>
        <v>106</v>
      </c>
      <c r="J124" s="3" t="str">
        <f>IF(B124=1,Full_2016_2017_Games_Data[[#This Row],[Column1]],"N/A")</f>
        <v>N/A</v>
      </c>
      <c r="K124" t="str">
        <f t="shared" si="14"/>
        <v>Nov 7, 2016</v>
      </c>
      <c r="L124" t="str">
        <f t="shared" si="15"/>
        <v>Nov 7, 2016</v>
      </c>
      <c r="M124">
        <f t="shared" si="16"/>
        <v>11</v>
      </c>
      <c r="N124">
        <f t="shared" si="17"/>
        <v>7</v>
      </c>
      <c r="O124">
        <f t="shared" si="18"/>
        <v>2016</v>
      </c>
      <c r="P124" s="3">
        <f t="shared" si="19"/>
        <v>42681</v>
      </c>
      <c r="Q124" t="str">
        <f t="shared" si="20"/>
        <v>Golden State Warriors</v>
      </c>
      <c r="R124" t="str">
        <f t="shared" si="21"/>
        <v>New Orleans Pelicans</v>
      </c>
    </row>
    <row r="125" spans="1:18" x14ac:dyDescent="0.3">
      <c r="A125" s="1" t="s">
        <v>1359</v>
      </c>
      <c r="B125">
        <f>IF(OR(RIGHT(Full_2016_2017_Games_Data[[#This Row],[Column1]],4)="2016",RIGHT(Full_2016_2017_Games_Data[[#This Row],[Column1]],4)="2017"),1,0)</f>
        <v>1</v>
      </c>
      <c r="C125" t="str">
        <f>IF(AND(B124=1,B125=0,LEFT(Full_2016_2017_Games_Data[[#This Row],[Column1]],4)&lt;&gt;"OTat"),C123+1,IF(AND(B124=0,B125=0,LEFT(Full_2016_2017_Games_Data[[#This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Row],[Column1]],5)&lt;&gt;"4OTat"),C124+1,IF(OR(LEFT(Full_2016_2017_Games_Data[[#This Row],[Column1]],4)="OTat",LEFT(Full_2016_2017_Games_Data[[#This Row],[Column1]],4)="Full",LEFT(Full_2016_2017_Games_Data[[#This Row],[Column1]],5)="2OTat",LEFT(Full_2016_2017_Games_Data[[#This Row],[Column1]],5)="4OTat"),C124,"N/A")))</f>
        <v>N/A</v>
      </c>
      <c r="D125" t="str">
        <f>IF(AND(C125&lt;&gt;"N/A",C125&lt;&gt;C124),LEFT(Full_2016_2017_Games_Data[[#This Row],[Column1]],FIND("-",Full_2016_2017_Games_Data[[#This Row],[Column1]])-1),"N/A")</f>
        <v>N/A</v>
      </c>
      <c r="E125" t="str">
        <f>IFERROR(IF(AND(C125&lt;&gt;"N/A",C125&lt;&gt;C124),MID(Full_2016_2017_Games_Data[[#This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5" t="str">
        <f>IFERROR(IF(AND(D125&lt;&gt;"N/A",E125&lt;&gt;"N/A",C125&lt;&gt;C126),RIGHT(Full_2016_2017_Games_Data[[#This Row],[Column1]],LEN(Full_2016_2017_Games_Data[[#This Row],[Column1]])-FIND("at ",Full_2016_2017_Games_Data[[#This Row],[Column1]])-2),IF(AND(C125&lt;&gt;"N/A",C125&lt;&gt;C124),RIGHT(A126,LEN(A126)-FIND("at ",A126)-2),"N/A")),RIGHT(Full_2016_2017_Games_Data[[#This Row],[Column1]],LEN(Full_2016_2017_Games_Data[[#This Row],[Column1]])-FIND("at ",Full_2016_2017_Games_Data[[#This Row],[Column1]])-2))</f>
        <v>N/A</v>
      </c>
      <c r="G125" t="str">
        <f t="shared" si="11"/>
        <v>N/A</v>
      </c>
      <c r="H125" t="str">
        <f t="shared" si="12"/>
        <v>N/A</v>
      </c>
      <c r="I125" t="str">
        <f t="shared" si="13"/>
        <v>N/A</v>
      </c>
      <c r="J125" s="3" t="str">
        <f>IF(B125=1,Full_2016_2017_Games_Data[[#This Row],[Column1]],"N/A")</f>
        <v>Nov 8, 2016</v>
      </c>
      <c r="K125" t="str">
        <f t="shared" si="14"/>
        <v>Nov 8, 2016</v>
      </c>
      <c r="L125" t="str">
        <f t="shared" si="15"/>
        <v>N/A</v>
      </c>
      <c r="M125" t="str">
        <f t="shared" si="16"/>
        <v>N/A</v>
      </c>
      <c r="N125" t="str">
        <f t="shared" si="17"/>
        <v>N/A</v>
      </c>
      <c r="O125" t="str">
        <f t="shared" si="18"/>
        <v>N/A</v>
      </c>
      <c r="P125" s="3" t="str">
        <f t="shared" si="19"/>
        <v>N/A</v>
      </c>
      <c r="Q125" t="str">
        <f t="shared" si="20"/>
        <v>N/A</v>
      </c>
      <c r="R125" t="str">
        <f t="shared" si="21"/>
        <v>N/A</v>
      </c>
    </row>
    <row r="126" spans="1:18" x14ac:dyDescent="0.3">
      <c r="A126" s="1" t="s">
        <v>109</v>
      </c>
      <c r="B126">
        <f>IF(OR(RIGHT(Full_2016_2017_Games_Data[[#This Row],[Column1]],4)="2016",RIGHT(Full_2016_2017_Games_Data[[#This Row],[Column1]],4)="2017"),1,0)</f>
        <v>0</v>
      </c>
      <c r="C126">
        <f>IF(AND(B125=1,B126=0,LEFT(Full_2016_2017_Games_Data[[#This Row],[Column1]],4)&lt;&gt;"OTat"),C124+1,IF(AND(B125=0,B126=0,LEFT(Full_2016_2017_Games_Data[[#This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Row],[Column1]],5)&lt;&gt;"4OTat"),C125+1,IF(OR(LEFT(Full_2016_2017_Games_Data[[#This Row],[Column1]],4)="OTat",LEFT(Full_2016_2017_Games_Data[[#This Row],[Column1]],4)="Full",LEFT(Full_2016_2017_Games_Data[[#This Row],[Column1]],5)="2OTat",LEFT(Full_2016_2017_Games_Data[[#This Row],[Column1]],5)="4OTat"),C125,"N/A")))</f>
        <v>100</v>
      </c>
      <c r="D126" t="str">
        <f>IF(AND(C126&lt;&gt;"N/A",C126&lt;&gt;C125),LEFT(Full_2016_2017_Games_Data[[#This Row],[Column1]],FIND("-",Full_2016_2017_Games_Data[[#This Row],[Column1]])-1),"N/A")</f>
        <v>Atlanta Hawks110</v>
      </c>
      <c r="E126" t="str">
        <f>IFERROR(IF(AND(C126&lt;&gt;"N/A",C126&lt;&gt;C125),MID(Full_2016_2017_Games_Data[[#This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Cavaliers106</v>
      </c>
      <c r="F126" t="str">
        <f>IFERROR(IF(AND(D126&lt;&gt;"N/A",E126&lt;&gt;"N/A",C126&lt;&gt;C127),RIGHT(Full_2016_2017_Games_Data[[#This Row],[Column1]],LEN(Full_2016_2017_Games_Data[[#This Row],[Column1]])-FIND("at ",Full_2016_2017_Games_Data[[#This Row],[Column1]])-2),IF(AND(C126&lt;&gt;"N/A",C126&lt;&gt;C125),RIGHT(A127,LEN(A127)-FIND("at ",A127)-2),"N/A")),RIGHT(Full_2016_2017_Games_Data[[#This Row],[Column1]],LEN(Full_2016_2017_Games_Data[[#This Row],[Column1]])-FIND("at ",Full_2016_2017_Games_Data[[#This Row],[Column1]])-2))</f>
        <v>Cleveland</v>
      </c>
      <c r="G126" t="str">
        <f t="shared" si="11"/>
        <v>Cleveland</v>
      </c>
      <c r="H126">
        <f t="shared" si="12"/>
        <v>110</v>
      </c>
      <c r="I126">
        <f t="shared" si="13"/>
        <v>106</v>
      </c>
      <c r="J126" s="3" t="str">
        <f>IF(B126=1,Full_2016_2017_Games_Data[[#This Row],[Column1]],"N/A")</f>
        <v>N/A</v>
      </c>
      <c r="K126" t="str">
        <f t="shared" si="14"/>
        <v>Nov 8, 2016</v>
      </c>
      <c r="L126" t="str">
        <f t="shared" si="15"/>
        <v>Nov 8, 2016</v>
      </c>
      <c r="M126">
        <f t="shared" si="16"/>
        <v>11</v>
      </c>
      <c r="N126">
        <f t="shared" si="17"/>
        <v>8</v>
      </c>
      <c r="O126">
        <f t="shared" si="18"/>
        <v>2016</v>
      </c>
      <c r="P126" s="3">
        <f t="shared" si="19"/>
        <v>42682</v>
      </c>
      <c r="Q126" t="str">
        <f t="shared" si="20"/>
        <v>Atlanta Hawks</v>
      </c>
      <c r="R126" t="str">
        <f t="shared" si="21"/>
        <v>Cleveland Cavaliers</v>
      </c>
    </row>
    <row r="127" spans="1:18" x14ac:dyDescent="0.3">
      <c r="A127" s="1" t="s">
        <v>110</v>
      </c>
      <c r="B127">
        <f>IF(OR(RIGHT(Full_2016_2017_Games_Data[[#This Row],[Column1]],4)="2016",RIGHT(Full_2016_2017_Games_Data[[#This Row],[Column1]],4)="2017"),1,0)</f>
        <v>0</v>
      </c>
      <c r="C127">
        <f>IF(AND(B126=1,B127=0,LEFT(Full_2016_2017_Games_Data[[#This Row],[Column1]],4)&lt;&gt;"OTat"),C125+1,IF(AND(B126=0,B127=0,LEFT(Full_2016_2017_Games_Data[[#This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Row],[Column1]],5)&lt;&gt;"4OTat"),C126+1,IF(OR(LEFT(Full_2016_2017_Games_Data[[#This Row],[Column1]],4)="OTat",LEFT(Full_2016_2017_Games_Data[[#This Row],[Column1]],4)="Full",LEFT(Full_2016_2017_Games_Data[[#This Row],[Column1]],5)="2OTat",LEFT(Full_2016_2017_Games_Data[[#This Row],[Column1]],5)="4OTat"),C126,"N/A")))</f>
        <v>101</v>
      </c>
      <c r="D127" t="str">
        <f>IF(AND(C127&lt;&gt;"N/A",C127&lt;&gt;C126),LEFT(Full_2016_2017_Games_Data[[#This Row],[Column1]],FIND("-",Full_2016_2017_Games_Data[[#This Row],[Column1]])-1),"N/A")</f>
        <v>Brooklyn Nets119</v>
      </c>
      <c r="E127" t="str">
        <f>IFERROR(IF(AND(C127&lt;&gt;"N/A",C127&lt;&gt;C126),MID(Full_2016_2017_Games_Data[[#This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Timberwolves110</v>
      </c>
      <c r="F127" t="str">
        <f>IFERROR(IF(AND(D127&lt;&gt;"N/A",E127&lt;&gt;"N/A",C127&lt;&gt;C128),RIGHT(Full_2016_2017_Games_Data[[#This Row],[Column1]],LEN(Full_2016_2017_Games_Data[[#This Row],[Column1]])-FIND("at ",Full_2016_2017_Games_Data[[#This Row],[Column1]])-2),IF(AND(C127&lt;&gt;"N/A",C127&lt;&gt;C126),RIGHT(A128,LEN(A128)-FIND("at ",A128)-2),"N/A")),RIGHT(Full_2016_2017_Games_Data[[#This Row],[Column1]],LEN(Full_2016_2017_Games_Data[[#This Row],[Column1]])-FIND("at ",Full_2016_2017_Games_Data[[#This Row],[Column1]])-2))</f>
        <v>Brooklyn</v>
      </c>
      <c r="G127" t="str">
        <f t="shared" si="11"/>
        <v>Brooklyn</v>
      </c>
      <c r="H127">
        <f t="shared" si="12"/>
        <v>119</v>
      </c>
      <c r="I127">
        <f t="shared" si="13"/>
        <v>110</v>
      </c>
      <c r="J127" s="3" t="str">
        <f>IF(B127=1,Full_2016_2017_Games_Data[[#This Row],[Column1]],"N/A")</f>
        <v>N/A</v>
      </c>
      <c r="K127" t="str">
        <f t="shared" si="14"/>
        <v>Nov 8, 2016</v>
      </c>
      <c r="L127" t="str">
        <f t="shared" si="15"/>
        <v>Nov 8, 2016</v>
      </c>
      <c r="M127">
        <f t="shared" si="16"/>
        <v>11</v>
      </c>
      <c r="N127">
        <f t="shared" si="17"/>
        <v>8</v>
      </c>
      <c r="O127">
        <f t="shared" si="18"/>
        <v>2016</v>
      </c>
      <c r="P127" s="3">
        <f t="shared" si="19"/>
        <v>42682</v>
      </c>
      <c r="Q127" t="str">
        <f t="shared" si="20"/>
        <v>Brooklyn Nets</v>
      </c>
      <c r="R127" t="str">
        <f t="shared" si="21"/>
        <v>Minnesota Timberwolves</v>
      </c>
    </row>
    <row r="128" spans="1:18" x14ac:dyDescent="0.3">
      <c r="A128" s="1" t="s">
        <v>111</v>
      </c>
      <c r="B128">
        <f>IF(OR(RIGHT(Full_2016_2017_Games_Data[[#This Row],[Column1]],4)="2016",RIGHT(Full_2016_2017_Games_Data[[#This Row],[Column1]],4)="2017"),1,0)</f>
        <v>0</v>
      </c>
      <c r="C128">
        <f>IF(AND(B127=1,B128=0,LEFT(Full_2016_2017_Games_Data[[#This Row],[Column1]],4)&lt;&gt;"OTat"),C126+1,IF(AND(B127=0,B128=0,LEFT(Full_2016_2017_Games_Data[[#This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Row],[Column1]],5)&lt;&gt;"4OTat"),C127+1,IF(OR(LEFT(Full_2016_2017_Games_Data[[#This Row],[Column1]],4)="OTat",LEFT(Full_2016_2017_Games_Data[[#This Row],[Column1]],4)="Full",LEFT(Full_2016_2017_Games_Data[[#This Row],[Column1]],5)="2OTat",LEFT(Full_2016_2017_Games_Data[[#This Row],[Column1]],5)="4OTat"),C127,"N/A")))</f>
        <v>102</v>
      </c>
      <c r="D128" t="str">
        <f>IF(AND(C128&lt;&gt;"N/A",C128&lt;&gt;C127),LEFT(Full_2016_2017_Games_Data[[#This Row],[Column1]],FIND("-",Full_2016_2017_Games_Data[[#This Row],[Column1]])-1),"N/A")</f>
        <v>Memphis Grizzlies108</v>
      </c>
      <c r="E128" t="str">
        <f>IFERROR(IF(AND(C128&lt;&gt;"N/A",C128&lt;&gt;C127),MID(Full_2016_2017_Games_Data[[#This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Nuggets107</v>
      </c>
      <c r="F128" t="str">
        <f>IFERROR(IF(AND(D128&lt;&gt;"N/A",E128&lt;&gt;"N/A",C128&lt;&gt;C129),RIGHT(Full_2016_2017_Games_Data[[#This Row],[Column1]],LEN(Full_2016_2017_Games_Data[[#This Row],[Column1]])-FIND("at ",Full_2016_2017_Games_Data[[#This Row],[Column1]])-2),IF(AND(C128&lt;&gt;"N/A",C128&lt;&gt;C127),RIGHT(A129,LEN(A129)-FIND("at ",A129)-2),"N/A")),RIGHT(Full_2016_2017_Games_Data[[#This Row],[Column1]],LEN(Full_2016_2017_Games_Data[[#This Row],[Column1]])-FIND("at ",Full_2016_2017_Games_Data[[#This Row],[Column1]])-2))</f>
        <v>Memphis</v>
      </c>
      <c r="G128" t="str">
        <f t="shared" si="11"/>
        <v>Memphis</v>
      </c>
      <c r="H128">
        <f t="shared" si="12"/>
        <v>108</v>
      </c>
      <c r="I128">
        <f t="shared" si="13"/>
        <v>107</v>
      </c>
      <c r="J128" s="3" t="str">
        <f>IF(B128=1,Full_2016_2017_Games_Data[[#This Row],[Column1]],"N/A")</f>
        <v>N/A</v>
      </c>
      <c r="K128" t="str">
        <f t="shared" si="14"/>
        <v>Nov 8, 2016</v>
      </c>
      <c r="L128" t="str">
        <f t="shared" si="15"/>
        <v>Nov 8, 2016</v>
      </c>
      <c r="M128">
        <f t="shared" si="16"/>
        <v>11</v>
      </c>
      <c r="N128">
        <f t="shared" si="17"/>
        <v>8</v>
      </c>
      <c r="O128">
        <f t="shared" si="18"/>
        <v>2016</v>
      </c>
      <c r="P128" s="3">
        <f t="shared" si="19"/>
        <v>42682</v>
      </c>
      <c r="Q128" t="str">
        <f t="shared" si="20"/>
        <v>Memphis Grizzlies</v>
      </c>
      <c r="R128" t="str">
        <f t="shared" si="21"/>
        <v>Denver Nuggets</v>
      </c>
    </row>
    <row r="129" spans="1:18" x14ac:dyDescent="0.3">
      <c r="A129" s="1" t="s">
        <v>112</v>
      </c>
      <c r="B129">
        <f>IF(OR(RIGHT(Full_2016_2017_Games_Data[[#This Row],[Column1]],4)="2016",RIGHT(Full_2016_2017_Games_Data[[#This Row],[Column1]],4)="2017"),1,0)</f>
        <v>0</v>
      </c>
      <c r="C129">
        <f>IF(AND(B128=1,B129=0,LEFT(Full_2016_2017_Games_Data[[#This Row],[Column1]],4)&lt;&gt;"OTat"),C127+1,IF(AND(B128=0,B129=0,LEFT(Full_2016_2017_Games_Data[[#This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Row],[Column1]],5)&lt;&gt;"4OTat"),C128+1,IF(OR(LEFT(Full_2016_2017_Games_Data[[#This Row],[Column1]],4)="OTat",LEFT(Full_2016_2017_Games_Data[[#This Row],[Column1]],4)="Full",LEFT(Full_2016_2017_Games_Data[[#This Row],[Column1]],5)="2OTat",LEFT(Full_2016_2017_Games_Data[[#This Row],[Column1]],5)="4OTat"),C128,"N/A")))</f>
        <v>103</v>
      </c>
      <c r="D129" t="str">
        <f>IF(AND(C129&lt;&gt;"N/A",C129&lt;&gt;C128),LEFT(Full_2016_2017_Games_Data[[#This Row],[Column1]],FIND("-",Full_2016_2017_Games_Data[[#This Row],[Column1]])-1),"N/A")</f>
        <v>Portland Trail Blazers124</v>
      </c>
      <c r="E129" t="str">
        <f>IFERROR(IF(AND(C129&lt;&gt;"N/A",C129&lt;&gt;C128),MID(Full_2016_2017_Games_Data[[#This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Suns121</v>
      </c>
      <c r="F129" t="str">
        <f>IFERROR(IF(AND(D129&lt;&gt;"N/A",E129&lt;&gt;"N/A",C129&lt;&gt;C130),RIGHT(Full_2016_2017_Games_Data[[#This Row],[Column1]],LEN(Full_2016_2017_Games_Data[[#This Row],[Column1]])-FIND("at ",Full_2016_2017_Games_Data[[#This Row],[Column1]])-2),IF(AND(C129&lt;&gt;"N/A",C129&lt;&gt;C128),RIGHT(A130,LEN(A130)-FIND("at ",A130)-2),"N/A")),RIGHT(Full_2016_2017_Games_Data[[#This Row],[Column1]],LEN(Full_2016_2017_Games_Data[[#This Row],[Column1]])-FIND("at ",Full_2016_2017_Games_Data[[#This Row],[Column1]])-2))</f>
        <v>Portland</v>
      </c>
      <c r="G129" t="str">
        <f t="shared" si="11"/>
        <v>Portland</v>
      </c>
      <c r="H129">
        <f t="shared" si="12"/>
        <v>124</v>
      </c>
      <c r="I129">
        <f t="shared" si="13"/>
        <v>121</v>
      </c>
      <c r="J129" s="3" t="str">
        <f>IF(B129=1,Full_2016_2017_Games_Data[[#This Row],[Column1]],"N/A")</f>
        <v>N/A</v>
      </c>
      <c r="K129" t="str">
        <f t="shared" si="14"/>
        <v>Nov 8, 2016</v>
      </c>
      <c r="L129" t="str">
        <f t="shared" si="15"/>
        <v>Nov 8, 2016</v>
      </c>
      <c r="M129">
        <f t="shared" si="16"/>
        <v>11</v>
      </c>
      <c r="N129">
        <f t="shared" si="17"/>
        <v>8</v>
      </c>
      <c r="O129">
        <f t="shared" si="18"/>
        <v>2016</v>
      </c>
      <c r="P129" s="3">
        <f t="shared" si="19"/>
        <v>42682</v>
      </c>
      <c r="Q129" t="str">
        <f t="shared" si="20"/>
        <v>Portland Trail Blazers</v>
      </c>
      <c r="R129" t="str">
        <f t="shared" si="21"/>
        <v>Phoenix Suns</v>
      </c>
    </row>
    <row r="130" spans="1:18" x14ac:dyDescent="0.3">
      <c r="A130" s="1" t="s">
        <v>113</v>
      </c>
      <c r="B130">
        <f>IF(OR(RIGHT(Full_2016_2017_Games_Data[[#This Row],[Column1]],4)="2016",RIGHT(Full_2016_2017_Games_Data[[#This Row],[Column1]],4)="2017"),1,0)</f>
        <v>0</v>
      </c>
      <c r="C130">
        <f>IF(AND(B129=1,B130=0,LEFT(Full_2016_2017_Games_Data[[#This Row],[Column1]],4)&lt;&gt;"OTat"),C128+1,IF(AND(B129=0,B130=0,LEFT(Full_2016_2017_Games_Data[[#This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Row],[Column1]],5)&lt;&gt;"4OTat"),C129+1,IF(OR(LEFT(Full_2016_2017_Games_Data[[#This Row],[Column1]],4)="OTat",LEFT(Full_2016_2017_Games_Data[[#This Row],[Column1]],4)="Full",LEFT(Full_2016_2017_Games_Data[[#This Row],[Column1]],5)="2OTat",LEFT(Full_2016_2017_Games_Data[[#This Row],[Column1]],5)="4OTat"),C129,"N/A")))</f>
        <v>104</v>
      </c>
      <c r="D130" t="str">
        <f>IF(AND(C130&lt;&gt;"N/A",C130&lt;&gt;C129),LEFT(Full_2016_2017_Games_Data[[#This Row],[Column1]],FIND("-",Full_2016_2017_Games_Data[[#This Row],[Column1]])-1),"N/A")</f>
        <v>Dallas Mavericks109</v>
      </c>
      <c r="E130" t="str">
        <f>IFERROR(IF(AND(C130&lt;&gt;"N/A",C130&lt;&gt;C129),MID(Full_2016_2017_Games_Data[[#This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Lakers97</v>
      </c>
      <c r="F130" t="str">
        <f>IFERROR(IF(AND(D130&lt;&gt;"N/A",E130&lt;&gt;"N/A",C130&lt;&gt;C131),RIGHT(Full_2016_2017_Games_Data[[#This Row],[Column1]],LEN(Full_2016_2017_Games_Data[[#This Row],[Column1]])-FIND("at ",Full_2016_2017_Games_Data[[#This Row],[Column1]])-2),IF(AND(C130&lt;&gt;"N/A",C130&lt;&gt;C129),RIGHT(A131,LEN(A131)-FIND("at ",A131)-2),"N/A")),RIGHT(Full_2016_2017_Games_Data[[#This Row],[Column1]],LEN(Full_2016_2017_Games_Data[[#This Row],[Column1]])-FIND("at ",Full_2016_2017_Games_Data[[#This Row],[Column1]])-2))</f>
        <v>Los Angeles</v>
      </c>
      <c r="G130" t="str">
        <f t="shared" si="11"/>
        <v>Los Angeles</v>
      </c>
      <c r="H130">
        <f t="shared" si="12"/>
        <v>109</v>
      </c>
      <c r="I130">
        <f t="shared" si="13"/>
        <v>97</v>
      </c>
      <c r="J130" s="3" t="str">
        <f>IF(B130=1,Full_2016_2017_Games_Data[[#This Row],[Column1]],"N/A")</f>
        <v>N/A</v>
      </c>
      <c r="K130" t="str">
        <f t="shared" si="14"/>
        <v>Nov 8, 2016</v>
      </c>
      <c r="L130" t="str">
        <f t="shared" si="15"/>
        <v>Nov 8, 2016</v>
      </c>
      <c r="M130">
        <f t="shared" si="16"/>
        <v>11</v>
      </c>
      <c r="N130">
        <f t="shared" si="17"/>
        <v>8</v>
      </c>
      <c r="O130">
        <f t="shared" si="18"/>
        <v>2016</v>
      </c>
      <c r="P130" s="3">
        <f t="shared" si="19"/>
        <v>42682</v>
      </c>
      <c r="Q130" t="str">
        <f t="shared" si="20"/>
        <v>Dallas Mavericks</v>
      </c>
      <c r="R130" t="str">
        <f t="shared" si="21"/>
        <v>Los Angeles Lakers</v>
      </c>
    </row>
    <row r="131" spans="1:18" x14ac:dyDescent="0.3">
      <c r="A131" s="1" t="s">
        <v>114</v>
      </c>
      <c r="B131">
        <f>IF(OR(RIGHT(Full_2016_2017_Games_Data[[#This Row],[Column1]],4)="2016",RIGHT(Full_2016_2017_Games_Data[[#This Row],[Column1]],4)="2017"),1,0)</f>
        <v>0</v>
      </c>
      <c r="C131">
        <f>IF(AND(B130=1,B131=0,LEFT(Full_2016_2017_Games_Data[[#This Row],[Column1]],4)&lt;&gt;"OTat"),C129+1,IF(AND(B130=0,B131=0,LEFT(Full_2016_2017_Games_Data[[#This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Row],[Column1]],5)&lt;&gt;"4OTat"),C130+1,IF(OR(LEFT(Full_2016_2017_Games_Data[[#This Row],[Column1]],4)="OTat",LEFT(Full_2016_2017_Games_Data[[#This Row],[Column1]],4)="Full",LEFT(Full_2016_2017_Games_Data[[#This Row],[Column1]],5)="2OTat",LEFT(Full_2016_2017_Games_Data[[#This Row],[Column1]],5)="4OTat"),C130,"N/A")))</f>
        <v>105</v>
      </c>
      <c r="D131" t="str">
        <f>IF(AND(C131&lt;&gt;"N/A",C131&lt;&gt;C130),LEFT(Full_2016_2017_Games_Data[[#This Row],[Column1]],FIND("-",Full_2016_2017_Games_Data[[#This Row],[Column1]])-1),"N/A")</f>
        <v>Sacramento Kings102</v>
      </c>
      <c r="E131" t="str">
        <f>IFERROR(IF(AND(C131&lt;&gt;"N/A",C131&lt;&gt;C130),MID(Full_2016_2017_Games_Data[[#This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Pelicans94</v>
      </c>
      <c r="F131" t="str">
        <f>IFERROR(IF(AND(D131&lt;&gt;"N/A",E131&lt;&gt;"N/A",C131&lt;&gt;C132),RIGHT(Full_2016_2017_Games_Data[[#This Row],[Column1]],LEN(Full_2016_2017_Games_Data[[#This Row],[Column1]])-FIND("at ",Full_2016_2017_Games_Data[[#This Row],[Column1]])-2),IF(AND(C131&lt;&gt;"N/A",C131&lt;&gt;C130),RIGHT(A132,LEN(A132)-FIND("at ",A132)-2),"N/A")),RIGHT(Full_2016_2017_Games_Data[[#This Row],[Column1]],LEN(Full_2016_2017_Games_Data[[#This Row],[Column1]])-FIND("at ",Full_2016_2017_Games_Data[[#This Row],[Column1]])-2))</f>
        <v>Sacramento</v>
      </c>
      <c r="G131" t="str">
        <f t="shared" si="11"/>
        <v>Sacramento</v>
      </c>
      <c r="H131">
        <f t="shared" si="12"/>
        <v>102</v>
      </c>
      <c r="I131">
        <f t="shared" si="13"/>
        <v>94</v>
      </c>
      <c r="J131" s="3" t="str">
        <f>IF(B131=1,Full_2016_2017_Games_Data[[#This Row],[Column1]],"N/A")</f>
        <v>N/A</v>
      </c>
      <c r="K131" t="str">
        <f t="shared" si="14"/>
        <v>Nov 8, 2016</v>
      </c>
      <c r="L131" t="str">
        <f t="shared" si="15"/>
        <v>Nov 8, 2016</v>
      </c>
      <c r="M131">
        <f t="shared" si="16"/>
        <v>11</v>
      </c>
      <c r="N131">
        <f t="shared" si="17"/>
        <v>8</v>
      </c>
      <c r="O131">
        <f t="shared" si="18"/>
        <v>2016</v>
      </c>
      <c r="P131" s="3">
        <f t="shared" si="19"/>
        <v>42682</v>
      </c>
      <c r="Q131" t="str">
        <f t="shared" si="20"/>
        <v>Sacramento Kings</v>
      </c>
      <c r="R131" t="str">
        <f t="shared" si="21"/>
        <v>New Orleans Pelicans</v>
      </c>
    </row>
    <row r="132" spans="1:18" x14ac:dyDescent="0.3">
      <c r="A132" s="1" t="s">
        <v>1360</v>
      </c>
      <c r="B132">
        <f>IF(OR(RIGHT(Full_2016_2017_Games_Data[[#This Row],[Column1]],4)="2016",RIGHT(Full_2016_2017_Games_Data[[#This Row],[Column1]],4)="2017"),1,0)</f>
        <v>1</v>
      </c>
      <c r="C132" t="str">
        <f>IF(AND(B131=1,B132=0,LEFT(Full_2016_2017_Games_Data[[#This Row],[Column1]],4)&lt;&gt;"OTat"),C130+1,IF(AND(B131=0,B132=0,LEFT(Full_2016_2017_Games_Data[[#This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Row],[Column1]],5)&lt;&gt;"4OTat"),C131+1,IF(OR(LEFT(Full_2016_2017_Games_Data[[#This Row],[Column1]],4)="OTat",LEFT(Full_2016_2017_Games_Data[[#This Row],[Column1]],4)="Full",LEFT(Full_2016_2017_Games_Data[[#This Row],[Column1]],5)="2OTat",LEFT(Full_2016_2017_Games_Data[[#This Row],[Column1]],5)="4OTat"),C131,"N/A")))</f>
        <v>N/A</v>
      </c>
      <c r="D132" t="str">
        <f>IF(AND(C132&lt;&gt;"N/A",C132&lt;&gt;C131),LEFT(Full_2016_2017_Games_Data[[#This Row],[Column1]],FIND("-",Full_2016_2017_Games_Data[[#This Row],[Column1]])-1),"N/A")</f>
        <v>N/A</v>
      </c>
      <c r="E132" t="str">
        <f>IFERROR(IF(AND(C132&lt;&gt;"N/A",C132&lt;&gt;C131),MID(Full_2016_2017_Games_Data[[#This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2" t="str">
        <f>IFERROR(IF(AND(D132&lt;&gt;"N/A",E132&lt;&gt;"N/A",C132&lt;&gt;C133),RIGHT(Full_2016_2017_Games_Data[[#This Row],[Column1]],LEN(Full_2016_2017_Games_Data[[#This Row],[Column1]])-FIND("at ",Full_2016_2017_Games_Data[[#This Row],[Column1]])-2),IF(AND(C132&lt;&gt;"N/A",C132&lt;&gt;C131),RIGHT(A133,LEN(A133)-FIND("at ",A133)-2),"N/A")),RIGHT(Full_2016_2017_Games_Data[[#This Row],[Column1]],LEN(Full_2016_2017_Games_Data[[#This Row],[Column1]])-FIND("at ",Full_2016_2017_Games_Data[[#This Row],[Column1]])-2))</f>
        <v>N/A</v>
      </c>
      <c r="G132" t="str">
        <f t="shared" si="11"/>
        <v>N/A</v>
      </c>
      <c r="H132" t="str">
        <f t="shared" si="12"/>
        <v>N/A</v>
      </c>
      <c r="I132" t="str">
        <f t="shared" si="13"/>
        <v>N/A</v>
      </c>
      <c r="J132" s="3" t="str">
        <f>IF(B132=1,Full_2016_2017_Games_Data[[#This Row],[Column1]],"N/A")</f>
        <v>Nov 9, 2016</v>
      </c>
      <c r="K132" t="str">
        <f t="shared" si="14"/>
        <v>Nov 9, 2016</v>
      </c>
      <c r="L132" t="str">
        <f t="shared" si="15"/>
        <v>N/A</v>
      </c>
      <c r="M132" t="str">
        <f t="shared" si="16"/>
        <v>N/A</v>
      </c>
      <c r="N132" t="str">
        <f t="shared" si="17"/>
        <v>N/A</v>
      </c>
      <c r="O132" t="str">
        <f t="shared" si="18"/>
        <v>N/A</v>
      </c>
      <c r="P132" s="3" t="str">
        <f t="shared" si="19"/>
        <v>N/A</v>
      </c>
      <c r="Q132" t="str">
        <f t="shared" si="20"/>
        <v>N/A</v>
      </c>
      <c r="R132" t="str">
        <f t="shared" si="21"/>
        <v>N/A</v>
      </c>
    </row>
    <row r="133" spans="1:18" x14ac:dyDescent="0.3">
      <c r="A133" s="1" t="s">
        <v>115</v>
      </c>
      <c r="B133">
        <f>IF(OR(RIGHT(Full_2016_2017_Games_Data[[#This Row],[Column1]],4)="2016",RIGHT(Full_2016_2017_Games_Data[[#This Row],[Column1]],4)="2017"),1,0)</f>
        <v>0</v>
      </c>
      <c r="C133">
        <f>IF(AND(B132=1,B133=0,LEFT(Full_2016_2017_Games_Data[[#This Row],[Column1]],4)&lt;&gt;"OTat"),C131+1,IF(AND(B132=0,B133=0,LEFT(Full_2016_2017_Games_Data[[#This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Row],[Column1]],5)&lt;&gt;"4OTat"),C132+1,IF(OR(LEFT(Full_2016_2017_Games_Data[[#This Row],[Column1]],4)="OTat",LEFT(Full_2016_2017_Games_Data[[#This Row],[Column1]],4)="Full",LEFT(Full_2016_2017_Games_Data[[#This Row],[Column1]],5)="2OTat",LEFT(Full_2016_2017_Games_Data[[#This Row],[Column1]],5)="4OTat"),C132,"N/A")))</f>
        <v>106</v>
      </c>
      <c r="D133" t="str">
        <f>IF(AND(C133&lt;&gt;"N/A",C133&lt;&gt;C132),LEFT(Full_2016_2017_Games_Data[[#This Row],[Column1]],FIND("-",Full_2016_2017_Games_Data[[#This Row],[Column1]])-1),"N/A")</f>
        <v>New York Knicks110</v>
      </c>
      <c r="E133" t="str">
        <f>IFERROR(IF(AND(C133&lt;&gt;"N/A",C133&lt;&gt;C132),MID(Full_2016_2017_Games_Data[[#This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Nets96</v>
      </c>
      <c r="F133" t="str">
        <f>IFERROR(IF(AND(D133&lt;&gt;"N/A",E133&lt;&gt;"N/A",C133&lt;&gt;C134),RIGHT(Full_2016_2017_Games_Data[[#This Row],[Column1]],LEN(Full_2016_2017_Games_Data[[#This Row],[Column1]])-FIND("at ",Full_2016_2017_Games_Data[[#This Row],[Column1]])-2),IF(AND(C133&lt;&gt;"N/A",C133&lt;&gt;C132),RIGHT(A134,LEN(A134)-FIND("at ",A134)-2),"N/A")),RIGHT(Full_2016_2017_Games_Data[[#This Row],[Column1]],LEN(Full_2016_2017_Games_Data[[#This Row],[Column1]])-FIND("at ",Full_2016_2017_Games_Data[[#This Row],[Column1]])-2))</f>
        <v>New York</v>
      </c>
      <c r="G133" t="str">
        <f t="shared" ref="G133:G196" si="22">IFERROR(LEFT(F133,FIND("Originally",F133)-2),F133)</f>
        <v>New York</v>
      </c>
      <c r="H133">
        <f t="shared" ref="H133:H196" si="23">IFERROR(VALUE(RIGHT(D133,3)),IFERROR(VALUE(RIGHT(D133,2)),"N/A"))</f>
        <v>110</v>
      </c>
      <c r="I133">
        <f t="shared" ref="I133:I196" si="24">IFERROR(VALUE(RIGHT(E133,3)),IFERROR(VALUE(RIGHT(E133,2)),"N/A"))</f>
        <v>96</v>
      </c>
      <c r="J133" s="3" t="str">
        <f>IF(B133=1,Full_2016_2017_Games_Data[[#This Row],[Column1]],"N/A")</f>
        <v>N/A</v>
      </c>
      <c r="K133" t="str">
        <f t="shared" ref="K133:K196" si="25">IF(J133&lt;&gt;"N/A",J133,K132)</f>
        <v>Nov 9, 2016</v>
      </c>
      <c r="L133" t="str">
        <f t="shared" ref="L133:L196" si="26">IF(I133&lt;&gt;"N/A",K133,"N/A")</f>
        <v>Nov 9, 2016</v>
      </c>
      <c r="M133">
        <f t="shared" ref="M133:M196" si="27">IFERROR(MONTH(1&amp;LEFT(L133,3)),"N/A")</f>
        <v>11</v>
      </c>
      <c r="N133">
        <f t="shared" ref="N133:N196" si="28">IFERROR(VALUE(MID(L133,FIND(" ",L133)+1,FIND(",",L133)-FIND(" ",L133)-1)),"N/A")</f>
        <v>9</v>
      </c>
      <c r="O133">
        <f t="shared" ref="O133:O196" si="29">IFERROR(VALUE(RIGHT(L133,4)),"N/A")</f>
        <v>2016</v>
      </c>
      <c r="P133" s="3">
        <f t="shared" ref="P133:P196" si="30">IFERROR(DATE(O133,M133,N133),"N/A")</f>
        <v>42683</v>
      </c>
      <c r="Q133" t="str">
        <f t="shared" ref="Q133:Q196" si="31">IF(D133&lt;&gt;H133,LEFT(D133,LEN(D133)-LEN(H133)),"N/A")</f>
        <v>New York Knicks</v>
      </c>
      <c r="R133" t="str">
        <f t="shared" ref="R133:R196" si="32">IF(E133&lt;&gt;I133,LEFT(E133,LEN(E133)-LEN(I133)),"N/A")</f>
        <v>Brooklyn Nets</v>
      </c>
    </row>
    <row r="134" spans="1:18" x14ac:dyDescent="0.3">
      <c r="A134" s="1" t="s">
        <v>116</v>
      </c>
      <c r="B134">
        <f>IF(OR(RIGHT(Full_2016_2017_Games_Data[[#This Row],[Column1]],4)="2016",RIGHT(Full_2016_2017_Games_Data[[#This Row],[Column1]],4)="2017"),1,0)</f>
        <v>0</v>
      </c>
      <c r="C134">
        <f>IF(AND(B133=1,B134=0,LEFT(Full_2016_2017_Games_Data[[#This Row],[Column1]],4)&lt;&gt;"OTat"),C132+1,IF(AND(B133=0,B134=0,LEFT(Full_2016_2017_Games_Data[[#This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Row],[Column1]],5)&lt;&gt;"4OTat"),C133+1,IF(OR(LEFT(Full_2016_2017_Games_Data[[#This Row],[Column1]],4)="OTat",LEFT(Full_2016_2017_Games_Data[[#This Row],[Column1]],4)="Full",LEFT(Full_2016_2017_Games_Data[[#This Row],[Column1]],5)="2OTat",LEFT(Full_2016_2017_Games_Data[[#This Row],[Column1]],5)="4OTat"),C133,"N/A")))</f>
        <v>107</v>
      </c>
      <c r="D134" t="str">
        <f>IF(AND(C134&lt;&gt;"N/A",C134&lt;&gt;C133),LEFT(Full_2016_2017_Games_Data[[#This Row],[Column1]],FIND("-",Full_2016_2017_Games_Data[[#This Row],[Column1]])-1),"N/A")</f>
        <v>Washington Wizards118</v>
      </c>
      <c r="E134" t="str">
        <f>IFERROR(IF(AND(C134&lt;&gt;"N/A",C134&lt;&gt;C133),MID(Full_2016_2017_Games_Data[[#This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Celtics93</v>
      </c>
      <c r="F134" t="str">
        <f>IFERROR(IF(AND(D134&lt;&gt;"N/A",E134&lt;&gt;"N/A",C134&lt;&gt;C135),RIGHT(Full_2016_2017_Games_Data[[#This Row],[Column1]],LEN(Full_2016_2017_Games_Data[[#This Row],[Column1]])-FIND("at ",Full_2016_2017_Games_Data[[#This Row],[Column1]])-2),IF(AND(C134&lt;&gt;"N/A",C134&lt;&gt;C133),RIGHT(A135,LEN(A135)-FIND("at ",A135)-2),"N/A")),RIGHT(Full_2016_2017_Games_Data[[#This Row],[Column1]],LEN(Full_2016_2017_Games_Data[[#This Row],[Column1]])-FIND("at ",Full_2016_2017_Games_Data[[#This Row],[Column1]])-2))</f>
        <v>Washington</v>
      </c>
      <c r="G134" t="str">
        <f t="shared" si="22"/>
        <v>Washington</v>
      </c>
      <c r="H134">
        <f t="shared" si="23"/>
        <v>118</v>
      </c>
      <c r="I134">
        <f t="shared" si="24"/>
        <v>93</v>
      </c>
      <c r="J134" s="3" t="str">
        <f>IF(B134=1,Full_2016_2017_Games_Data[[#This Row],[Column1]],"N/A")</f>
        <v>N/A</v>
      </c>
      <c r="K134" t="str">
        <f t="shared" si="25"/>
        <v>Nov 9, 2016</v>
      </c>
      <c r="L134" t="str">
        <f t="shared" si="26"/>
        <v>Nov 9, 2016</v>
      </c>
      <c r="M134">
        <f t="shared" si="27"/>
        <v>11</v>
      </c>
      <c r="N134">
        <f t="shared" si="28"/>
        <v>9</v>
      </c>
      <c r="O134">
        <f t="shared" si="29"/>
        <v>2016</v>
      </c>
      <c r="P134" s="3">
        <f t="shared" si="30"/>
        <v>42683</v>
      </c>
      <c r="Q134" t="str">
        <f t="shared" si="31"/>
        <v>Washington Wizards</v>
      </c>
      <c r="R134" t="str">
        <f t="shared" si="32"/>
        <v>Boston Celtics</v>
      </c>
    </row>
    <row r="135" spans="1:18" x14ac:dyDescent="0.3">
      <c r="A135" s="1" t="s">
        <v>117</v>
      </c>
      <c r="B135">
        <f>IF(OR(RIGHT(Full_2016_2017_Games_Data[[#This Row],[Column1]],4)="2016",RIGHT(Full_2016_2017_Games_Data[[#This Row],[Column1]],4)="2017"),1,0)</f>
        <v>0</v>
      </c>
      <c r="C135">
        <f>IF(AND(B134=1,B135=0,LEFT(Full_2016_2017_Games_Data[[#This Row],[Column1]],4)&lt;&gt;"OTat"),C133+1,IF(AND(B134=0,B135=0,LEFT(Full_2016_2017_Games_Data[[#This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Row],[Column1]],5)&lt;&gt;"4OTat"),C134+1,IF(OR(LEFT(Full_2016_2017_Games_Data[[#This Row],[Column1]],4)="OTat",LEFT(Full_2016_2017_Games_Data[[#This Row],[Column1]],4)="Full",LEFT(Full_2016_2017_Games_Data[[#This Row],[Column1]],5)="2OTat",LEFT(Full_2016_2017_Games_Data[[#This Row],[Column1]],5)="4OTat"),C134,"N/A")))</f>
        <v>108</v>
      </c>
      <c r="D135" t="str">
        <f>IF(AND(C135&lt;&gt;"N/A",C135&lt;&gt;C134),LEFT(Full_2016_2017_Games_Data[[#This Row],[Column1]],FIND("-",Full_2016_2017_Games_Data[[#This Row],[Column1]])-1),"N/A")</f>
        <v>Charlotte Hornets104</v>
      </c>
      <c r="E135" t="str">
        <f>IFERROR(IF(AND(C135&lt;&gt;"N/A",C135&lt;&gt;C134),MID(Full_2016_2017_Games_Data[[#This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Jazz98</v>
      </c>
      <c r="F135" t="str">
        <f>IFERROR(IF(AND(D135&lt;&gt;"N/A",E135&lt;&gt;"N/A",C135&lt;&gt;C136),RIGHT(Full_2016_2017_Games_Data[[#This Row],[Column1]],LEN(Full_2016_2017_Games_Data[[#This Row],[Column1]])-FIND("at ",Full_2016_2017_Games_Data[[#This Row],[Column1]])-2),IF(AND(C135&lt;&gt;"N/A",C135&lt;&gt;C134),RIGHT(A136,LEN(A136)-FIND("at ",A136)-2),"N/A")),RIGHT(Full_2016_2017_Games_Data[[#This Row],[Column1]],LEN(Full_2016_2017_Games_Data[[#This Row],[Column1]])-FIND("at ",Full_2016_2017_Games_Data[[#This Row],[Column1]])-2))</f>
        <v>Charlotte</v>
      </c>
      <c r="G135" t="str">
        <f t="shared" si="22"/>
        <v>Charlotte</v>
      </c>
      <c r="H135">
        <f t="shared" si="23"/>
        <v>104</v>
      </c>
      <c r="I135">
        <f t="shared" si="24"/>
        <v>98</v>
      </c>
      <c r="J135" s="3" t="str">
        <f>IF(B135=1,Full_2016_2017_Games_Data[[#This Row],[Column1]],"N/A")</f>
        <v>N/A</v>
      </c>
      <c r="K135" t="str">
        <f t="shared" si="25"/>
        <v>Nov 9, 2016</v>
      </c>
      <c r="L135" t="str">
        <f t="shared" si="26"/>
        <v>Nov 9, 2016</v>
      </c>
      <c r="M135">
        <f t="shared" si="27"/>
        <v>11</v>
      </c>
      <c r="N135">
        <f t="shared" si="28"/>
        <v>9</v>
      </c>
      <c r="O135">
        <f t="shared" si="29"/>
        <v>2016</v>
      </c>
      <c r="P135" s="3">
        <f t="shared" si="30"/>
        <v>42683</v>
      </c>
      <c r="Q135" t="str">
        <f t="shared" si="31"/>
        <v>Charlotte Hornets</v>
      </c>
      <c r="R135" t="str">
        <f t="shared" si="32"/>
        <v>Utah Jazz</v>
      </c>
    </row>
    <row r="136" spans="1:18" x14ac:dyDescent="0.3">
      <c r="A136" s="1" t="s">
        <v>118</v>
      </c>
      <c r="B136">
        <f>IF(OR(RIGHT(Full_2016_2017_Games_Data[[#This Row],[Column1]],4)="2016",RIGHT(Full_2016_2017_Games_Data[[#This Row],[Column1]],4)="2017"),1,0)</f>
        <v>0</v>
      </c>
      <c r="C136">
        <f>IF(AND(B135=1,B136=0,LEFT(Full_2016_2017_Games_Data[[#This Row],[Column1]],4)&lt;&gt;"OTat"),C134+1,IF(AND(B135=0,B136=0,LEFT(Full_2016_2017_Games_Data[[#This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Row],[Column1]],5)&lt;&gt;"4OTat"),C135+1,IF(OR(LEFT(Full_2016_2017_Games_Data[[#This Row],[Column1]],4)="OTat",LEFT(Full_2016_2017_Games_Data[[#This Row],[Column1]],4)="Full",LEFT(Full_2016_2017_Games_Data[[#This Row],[Column1]],5)="2OTat",LEFT(Full_2016_2017_Games_Data[[#This Row],[Column1]],5)="4OTat"),C135,"N/A")))</f>
        <v>109</v>
      </c>
      <c r="D136" t="str">
        <f>IF(AND(C136&lt;&gt;"N/A",C136&lt;&gt;C135),LEFT(Full_2016_2017_Games_Data[[#This Row],[Column1]],FIND("-",Full_2016_2017_Games_Data[[#This Row],[Column1]])-1),"N/A")</f>
        <v>Minnesota Timberwolves123</v>
      </c>
      <c r="E136" t="str">
        <f>IFERROR(IF(AND(C136&lt;&gt;"N/A",C136&lt;&gt;C135),MID(Full_2016_2017_Games_Data[[#This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Magic107</v>
      </c>
      <c r="F136" t="str">
        <f>IFERROR(IF(AND(D136&lt;&gt;"N/A",E136&lt;&gt;"N/A",C136&lt;&gt;C137),RIGHT(Full_2016_2017_Games_Data[[#This Row],[Column1]],LEN(Full_2016_2017_Games_Data[[#This Row],[Column1]])-FIND("at ",Full_2016_2017_Games_Data[[#This Row],[Column1]])-2),IF(AND(C136&lt;&gt;"N/A",C136&lt;&gt;C135),RIGHT(A137,LEN(A137)-FIND("at ",A137)-2),"N/A")),RIGHT(Full_2016_2017_Games_Data[[#This Row],[Column1]],LEN(Full_2016_2017_Games_Data[[#This Row],[Column1]])-FIND("at ",Full_2016_2017_Games_Data[[#This Row],[Column1]])-2))</f>
        <v>Orlando</v>
      </c>
      <c r="G136" t="str">
        <f t="shared" si="22"/>
        <v>Orlando</v>
      </c>
      <c r="H136">
        <f t="shared" si="23"/>
        <v>123</v>
      </c>
      <c r="I136">
        <f t="shared" si="24"/>
        <v>107</v>
      </c>
      <c r="J136" s="3" t="str">
        <f>IF(B136=1,Full_2016_2017_Games_Data[[#This Row],[Column1]],"N/A")</f>
        <v>N/A</v>
      </c>
      <c r="K136" t="str">
        <f t="shared" si="25"/>
        <v>Nov 9, 2016</v>
      </c>
      <c r="L136" t="str">
        <f t="shared" si="26"/>
        <v>Nov 9, 2016</v>
      </c>
      <c r="M136">
        <f t="shared" si="27"/>
        <v>11</v>
      </c>
      <c r="N136">
        <f t="shared" si="28"/>
        <v>9</v>
      </c>
      <c r="O136">
        <f t="shared" si="29"/>
        <v>2016</v>
      </c>
      <c r="P136" s="3">
        <f t="shared" si="30"/>
        <v>42683</v>
      </c>
      <c r="Q136" t="str">
        <f t="shared" si="31"/>
        <v>Minnesota Timberwolves</v>
      </c>
      <c r="R136" t="str">
        <f t="shared" si="32"/>
        <v>Orlando Magic</v>
      </c>
    </row>
    <row r="137" spans="1:18" x14ac:dyDescent="0.3">
      <c r="A137" s="1" t="s">
        <v>119</v>
      </c>
      <c r="B137">
        <f>IF(OR(RIGHT(Full_2016_2017_Games_Data[[#This Row],[Column1]],4)="2016",RIGHT(Full_2016_2017_Games_Data[[#This Row],[Column1]],4)="2017"),1,0)</f>
        <v>0</v>
      </c>
      <c r="C137">
        <f>IF(AND(B136=1,B137=0,LEFT(Full_2016_2017_Games_Data[[#This Row],[Column1]],4)&lt;&gt;"OTat"),C135+1,IF(AND(B136=0,B137=0,LEFT(Full_2016_2017_Games_Data[[#This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Row],[Column1]],5)&lt;&gt;"4OTat"),C136+1,IF(OR(LEFT(Full_2016_2017_Games_Data[[#This Row],[Column1]],4)="OTat",LEFT(Full_2016_2017_Games_Data[[#This Row],[Column1]],4)="Full",LEFT(Full_2016_2017_Games_Data[[#This Row],[Column1]],5)="2OTat",LEFT(Full_2016_2017_Games_Data[[#This Row],[Column1]],5)="4OTat"),C136,"N/A")))</f>
        <v>110</v>
      </c>
      <c r="D137" t="str">
        <f>IF(AND(C137&lt;&gt;"N/A",C137&lt;&gt;C136),LEFT(Full_2016_2017_Games_Data[[#This Row],[Column1]],FIND("-",Full_2016_2017_Games_Data[[#This Row],[Column1]])-1),"N/A")</f>
        <v>Indiana Pacers122</v>
      </c>
      <c r="E137" t="str">
        <f>IFERROR(IF(AND(C137&lt;&gt;"N/A",C137&lt;&gt;C136),MID(Full_2016_2017_Games_Data[[#This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76ers115</v>
      </c>
      <c r="F137" t="str">
        <f>IFERROR(IF(AND(D137&lt;&gt;"N/A",E137&lt;&gt;"N/A",C137&lt;&gt;C138),RIGHT(Full_2016_2017_Games_Data[[#This Row],[Column1]],LEN(Full_2016_2017_Games_Data[[#This Row],[Column1]])-FIND("at ",Full_2016_2017_Games_Data[[#This Row],[Column1]])-2),IF(AND(C137&lt;&gt;"N/A",C137&lt;&gt;C136),RIGHT(A138,LEN(A138)-FIND("at ",A138)-2),"N/A")),RIGHT(Full_2016_2017_Games_Data[[#This Row],[Column1]],LEN(Full_2016_2017_Games_Data[[#This Row],[Column1]])-FIND("at ",Full_2016_2017_Games_Data[[#This Row],[Column1]])-2))</f>
        <v>Indiana</v>
      </c>
      <c r="G137" t="str">
        <f t="shared" si="22"/>
        <v>Indiana</v>
      </c>
      <c r="H137">
        <f t="shared" si="23"/>
        <v>122</v>
      </c>
      <c r="I137">
        <f t="shared" si="24"/>
        <v>115</v>
      </c>
      <c r="J137" s="3" t="str">
        <f>IF(B137=1,Full_2016_2017_Games_Data[[#This Row],[Column1]],"N/A")</f>
        <v>N/A</v>
      </c>
      <c r="K137" t="str">
        <f t="shared" si="25"/>
        <v>Nov 9, 2016</v>
      </c>
      <c r="L137" t="str">
        <f t="shared" si="26"/>
        <v>Nov 9, 2016</v>
      </c>
      <c r="M137">
        <f t="shared" si="27"/>
        <v>11</v>
      </c>
      <c r="N137">
        <f t="shared" si="28"/>
        <v>9</v>
      </c>
      <c r="O137">
        <f t="shared" si="29"/>
        <v>2016</v>
      </c>
      <c r="P137" s="3">
        <f t="shared" si="30"/>
        <v>42683</v>
      </c>
      <c r="Q137" t="str">
        <f t="shared" si="31"/>
        <v>Indiana Pacers</v>
      </c>
      <c r="R137" t="str">
        <f t="shared" si="32"/>
        <v>Philadelphia 76ers</v>
      </c>
    </row>
    <row r="138" spans="1:18" x14ac:dyDescent="0.3">
      <c r="A138" s="1" t="s">
        <v>7</v>
      </c>
      <c r="B138">
        <f>IF(OR(RIGHT(Full_2016_2017_Games_Data[[#This Row],[Column1]],4)="2016",RIGHT(Full_2016_2017_Games_Data[[#This Row],[Column1]],4)="2017"),1,0)</f>
        <v>0</v>
      </c>
      <c r="C138">
        <f>IF(AND(B137=1,B138=0,LEFT(Full_2016_2017_Games_Data[[#This Row],[Column1]],4)&lt;&gt;"OTat"),C136+1,IF(AND(B137=0,B138=0,LEFT(Full_2016_2017_Games_Data[[#This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Row],[Column1]],5)&lt;&gt;"4OTat"),C137+1,IF(OR(LEFT(Full_2016_2017_Games_Data[[#This Row],[Column1]],4)="OTat",LEFT(Full_2016_2017_Games_Data[[#This Row],[Column1]],4)="Full",LEFT(Full_2016_2017_Games_Data[[#This Row],[Column1]],5)="2OTat",LEFT(Full_2016_2017_Games_Data[[#This Row],[Column1]],5)="4OTat"),C137,"N/A")))</f>
        <v>110</v>
      </c>
      <c r="D138" t="str">
        <f>IF(AND(C138&lt;&gt;"N/A",C138&lt;&gt;C137),LEFT(Full_2016_2017_Games_Data[[#This Row],[Column1]],FIND("-",Full_2016_2017_Games_Data[[#This Row],[Column1]])-1),"N/A")</f>
        <v>N/A</v>
      </c>
      <c r="E138" t="str">
        <f>IFERROR(IF(AND(C138&lt;&gt;"N/A",C138&lt;&gt;C137),MID(Full_2016_2017_Games_Data[[#This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8" t="str">
        <f>IFERROR(IF(AND(D138&lt;&gt;"N/A",E138&lt;&gt;"N/A",C138&lt;&gt;C139),RIGHT(Full_2016_2017_Games_Data[[#This Row],[Column1]],LEN(Full_2016_2017_Games_Data[[#This Row],[Column1]])-FIND("at ",Full_2016_2017_Games_Data[[#This Row],[Column1]])-2),IF(AND(C138&lt;&gt;"N/A",C138&lt;&gt;C137),RIGHT(A139,LEN(A139)-FIND("at ",A139)-2),"N/A")),RIGHT(Full_2016_2017_Games_Data[[#This Row],[Column1]],LEN(Full_2016_2017_Games_Data[[#This Row],[Column1]])-FIND("at ",Full_2016_2017_Games_Data[[#This Row],[Column1]])-2))</f>
        <v>N/A</v>
      </c>
      <c r="G138" t="str">
        <f t="shared" si="22"/>
        <v>N/A</v>
      </c>
      <c r="H138" t="str">
        <f t="shared" si="23"/>
        <v>N/A</v>
      </c>
      <c r="I138" t="str">
        <f t="shared" si="24"/>
        <v>N/A</v>
      </c>
      <c r="J138" s="3" t="str">
        <f>IF(B138=1,Full_2016_2017_Games_Data[[#This Row],[Column1]],"N/A")</f>
        <v>N/A</v>
      </c>
      <c r="K138" t="str">
        <f t="shared" si="25"/>
        <v>Nov 9, 2016</v>
      </c>
      <c r="L138" t="str">
        <f t="shared" si="26"/>
        <v>N/A</v>
      </c>
      <c r="M138" t="str">
        <f t="shared" si="27"/>
        <v>N/A</v>
      </c>
      <c r="N138" t="str">
        <f t="shared" si="28"/>
        <v>N/A</v>
      </c>
      <c r="O138" t="str">
        <f t="shared" si="29"/>
        <v>N/A</v>
      </c>
      <c r="P138" s="3" t="str">
        <f t="shared" si="30"/>
        <v>N/A</v>
      </c>
      <c r="Q138" t="str">
        <f t="shared" si="31"/>
        <v>N/A</v>
      </c>
      <c r="R138" t="str">
        <f t="shared" si="32"/>
        <v>N/A</v>
      </c>
    </row>
    <row r="139" spans="1:18" x14ac:dyDescent="0.3">
      <c r="A139" s="1" t="s">
        <v>120</v>
      </c>
      <c r="B139">
        <f>IF(OR(RIGHT(Full_2016_2017_Games_Data[[#This Row],[Column1]],4)="2016",RIGHT(Full_2016_2017_Games_Data[[#This Row],[Column1]],4)="2017"),1,0)</f>
        <v>0</v>
      </c>
      <c r="C139">
        <f>IF(AND(B138=1,B139=0,LEFT(Full_2016_2017_Games_Data[[#This Row],[Column1]],4)&lt;&gt;"OTat"),C137+1,IF(AND(B138=0,B139=0,LEFT(Full_2016_2017_Games_Data[[#This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Row],[Column1]],5)&lt;&gt;"4OTat"),C138+1,IF(OR(LEFT(Full_2016_2017_Games_Data[[#This Row],[Column1]],4)="OTat",LEFT(Full_2016_2017_Games_Data[[#This Row],[Column1]],4)="Full",LEFT(Full_2016_2017_Games_Data[[#This Row],[Column1]],5)="2OTat",LEFT(Full_2016_2017_Games_Data[[#This Row],[Column1]],5)="4OTat"),C138,"N/A")))</f>
        <v>111</v>
      </c>
      <c r="D139" t="str">
        <f>IF(AND(C139&lt;&gt;"N/A",C139&lt;&gt;C138),LEFT(Full_2016_2017_Games_Data[[#This Row],[Column1]],FIND("-",Full_2016_2017_Games_Data[[#This Row],[Column1]])-1),"N/A")</f>
        <v>Atlanta Hawks115</v>
      </c>
      <c r="E139" t="str">
        <f>IFERROR(IF(AND(C139&lt;&gt;"N/A",C139&lt;&gt;C138),MID(Full_2016_2017_Games_Data[[#This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Bulls107</v>
      </c>
      <c r="F139" t="str">
        <f>IFERROR(IF(AND(D139&lt;&gt;"N/A",E139&lt;&gt;"N/A",C139&lt;&gt;C140),RIGHT(Full_2016_2017_Games_Data[[#This Row],[Column1]],LEN(Full_2016_2017_Games_Data[[#This Row],[Column1]])-FIND("at ",Full_2016_2017_Games_Data[[#This Row],[Column1]])-2),IF(AND(C139&lt;&gt;"N/A",C139&lt;&gt;C138),RIGHT(A140,LEN(A140)-FIND("at ",A140)-2),"N/A")),RIGHT(Full_2016_2017_Games_Data[[#This Row],[Column1]],LEN(Full_2016_2017_Games_Data[[#This Row],[Column1]])-FIND("at ",Full_2016_2017_Games_Data[[#This Row],[Column1]])-2))</f>
        <v>Atlanta</v>
      </c>
      <c r="G139" t="str">
        <f t="shared" si="22"/>
        <v>Atlanta</v>
      </c>
      <c r="H139">
        <f t="shared" si="23"/>
        <v>115</v>
      </c>
      <c r="I139">
        <f t="shared" si="24"/>
        <v>107</v>
      </c>
      <c r="J139" s="3" t="str">
        <f>IF(B139=1,Full_2016_2017_Games_Data[[#This Row],[Column1]],"N/A")</f>
        <v>N/A</v>
      </c>
      <c r="K139" t="str">
        <f t="shared" si="25"/>
        <v>Nov 9, 2016</v>
      </c>
      <c r="L139" t="str">
        <f t="shared" si="26"/>
        <v>Nov 9, 2016</v>
      </c>
      <c r="M139">
        <f t="shared" si="27"/>
        <v>11</v>
      </c>
      <c r="N139">
        <f t="shared" si="28"/>
        <v>9</v>
      </c>
      <c r="O139">
        <f t="shared" si="29"/>
        <v>2016</v>
      </c>
      <c r="P139" s="3">
        <f t="shared" si="30"/>
        <v>42683</v>
      </c>
      <c r="Q139" t="str">
        <f t="shared" si="31"/>
        <v>Atlanta Hawks</v>
      </c>
      <c r="R139" t="str">
        <f t="shared" si="32"/>
        <v>Chicago Bulls</v>
      </c>
    </row>
    <row r="140" spans="1:18" x14ac:dyDescent="0.3">
      <c r="A140" s="1" t="s">
        <v>121</v>
      </c>
      <c r="B140">
        <f>IF(OR(RIGHT(Full_2016_2017_Games_Data[[#This Row],[Column1]],4)="2016",RIGHT(Full_2016_2017_Games_Data[[#This Row],[Column1]],4)="2017"),1,0)</f>
        <v>0</v>
      </c>
      <c r="C140">
        <f>IF(AND(B139=1,B140=0,LEFT(Full_2016_2017_Games_Data[[#This Row],[Column1]],4)&lt;&gt;"OTat"),C138+1,IF(AND(B139=0,B140=0,LEFT(Full_2016_2017_Games_Data[[#This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Row],[Column1]],5)&lt;&gt;"4OTat"),C139+1,IF(OR(LEFT(Full_2016_2017_Games_Data[[#This Row],[Column1]],4)="OTat",LEFT(Full_2016_2017_Games_Data[[#This Row],[Column1]],4)="Full",LEFT(Full_2016_2017_Games_Data[[#This Row],[Column1]],5)="2OTat",LEFT(Full_2016_2017_Games_Data[[#This Row],[Column1]],5)="4OTat"),C139,"N/A")))</f>
        <v>112</v>
      </c>
      <c r="D140" t="str">
        <f>IF(AND(C140&lt;&gt;"N/A",C140&lt;&gt;C139),LEFT(Full_2016_2017_Games_Data[[#This Row],[Column1]],FIND("-",Full_2016_2017_Games_Data[[#This Row],[Column1]])-1),"N/A")</f>
        <v>Toronto Raptors112</v>
      </c>
      <c r="E140" t="str">
        <f>IFERROR(IF(AND(C140&lt;&gt;"N/A",C140&lt;&gt;C139),MID(Full_2016_2017_Games_Data[[#This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Thunder102</v>
      </c>
      <c r="F140" t="str">
        <f>IFERROR(IF(AND(D140&lt;&gt;"N/A",E140&lt;&gt;"N/A",C140&lt;&gt;C141),RIGHT(Full_2016_2017_Games_Data[[#This Row],[Column1]],LEN(Full_2016_2017_Games_Data[[#This Row],[Column1]])-FIND("at ",Full_2016_2017_Games_Data[[#This Row],[Column1]])-2),IF(AND(C140&lt;&gt;"N/A",C140&lt;&gt;C139),RIGHT(A141,LEN(A141)-FIND("at ",A141)-2),"N/A")),RIGHT(Full_2016_2017_Games_Data[[#This Row],[Column1]],LEN(Full_2016_2017_Games_Data[[#This Row],[Column1]])-FIND("at ",Full_2016_2017_Games_Data[[#This Row],[Column1]])-2))</f>
        <v>Oklahoma City</v>
      </c>
      <c r="G140" t="str">
        <f t="shared" si="22"/>
        <v>Oklahoma City</v>
      </c>
      <c r="H140">
        <f t="shared" si="23"/>
        <v>112</v>
      </c>
      <c r="I140">
        <f t="shared" si="24"/>
        <v>102</v>
      </c>
      <c r="J140" s="3" t="str">
        <f>IF(B140=1,Full_2016_2017_Games_Data[[#This Row],[Column1]],"N/A")</f>
        <v>N/A</v>
      </c>
      <c r="K140" t="str">
        <f t="shared" si="25"/>
        <v>Nov 9, 2016</v>
      </c>
      <c r="L140" t="str">
        <f t="shared" si="26"/>
        <v>Nov 9, 2016</v>
      </c>
      <c r="M140">
        <f t="shared" si="27"/>
        <v>11</v>
      </c>
      <c r="N140">
        <f t="shared" si="28"/>
        <v>9</v>
      </c>
      <c r="O140">
        <f t="shared" si="29"/>
        <v>2016</v>
      </c>
      <c r="P140" s="3">
        <f t="shared" si="30"/>
        <v>42683</v>
      </c>
      <c r="Q140" t="str">
        <f t="shared" si="31"/>
        <v>Toronto Raptors</v>
      </c>
      <c r="R140" t="str">
        <f t="shared" si="32"/>
        <v>Oklahoma City Thunder</v>
      </c>
    </row>
    <row r="141" spans="1:18" x14ac:dyDescent="0.3">
      <c r="A141" s="1" t="s">
        <v>122</v>
      </c>
      <c r="B141">
        <f>IF(OR(RIGHT(Full_2016_2017_Games_Data[[#This Row],[Column1]],4)="2016",RIGHT(Full_2016_2017_Games_Data[[#This Row],[Column1]],4)="2017"),1,0)</f>
        <v>0</v>
      </c>
      <c r="C141">
        <f>IF(AND(B140=1,B141=0,LEFT(Full_2016_2017_Games_Data[[#This Row],[Column1]],4)&lt;&gt;"OTat"),C139+1,IF(AND(B140=0,B141=0,LEFT(Full_2016_2017_Games_Data[[#This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Row],[Column1]],5)&lt;&gt;"4OTat"),C140+1,IF(OR(LEFT(Full_2016_2017_Games_Data[[#This Row],[Column1]],4)="OTat",LEFT(Full_2016_2017_Games_Data[[#This Row],[Column1]],4)="Full",LEFT(Full_2016_2017_Games_Data[[#This Row],[Column1]],5)="2OTat",LEFT(Full_2016_2017_Games_Data[[#This Row],[Column1]],5)="4OTat"),C140,"N/A")))</f>
        <v>113</v>
      </c>
      <c r="D141" t="str">
        <f>IF(AND(C141&lt;&gt;"N/A",C141&lt;&gt;C140),LEFT(Full_2016_2017_Games_Data[[#This Row],[Column1]],FIND("-",Full_2016_2017_Games_Data[[#This Row],[Column1]])-1),"N/A")</f>
        <v>Phoenix Suns107</v>
      </c>
      <c r="E141" t="str">
        <f>IFERROR(IF(AND(C141&lt;&gt;"N/A",C141&lt;&gt;C140),MID(Full_2016_2017_Games_Data[[#This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Pistons100</v>
      </c>
      <c r="F141" t="str">
        <f>IFERROR(IF(AND(D141&lt;&gt;"N/A",E141&lt;&gt;"N/A",C141&lt;&gt;C142),RIGHT(Full_2016_2017_Games_Data[[#This Row],[Column1]],LEN(Full_2016_2017_Games_Data[[#This Row],[Column1]])-FIND("at ",Full_2016_2017_Games_Data[[#This Row],[Column1]])-2),IF(AND(C141&lt;&gt;"N/A",C141&lt;&gt;C140),RIGHT(A142,LEN(A142)-FIND("at ",A142)-2),"N/A")),RIGHT(Full_2016_2017_Games_Data[[#This Row],[Column1]],LEN(Full_2016_2017_Games_Data[[#This Row],[Column1]])-FIND("at ",Full_2016_2017_Games_Data[[#This Row],[Column1]])-2))</f>
        <v>Phoenix</v>
      </c>
      <c r="G141" t="str">
        <f t="shared" si="22"/>
        <v>Phoenix</v>
      </c>
      <c r="H141">
        <f t="shared" si="23"/>
        <v>107</v>
      </c>
      <c r="I141">
        <f t="shared" si="24"/>
        <v>100</v>
      </c>
      <c r="J141" s="3" t="str">
        <f>IF(B141=1,Full_2016_2017_Games_Data[[#This Row],[Column1]],"N/A")</f>
        <v>N/A</v>
      </c>
      <c r="K141" t="str">
        <f t="shared" si="25"/>
        <v>Nov 9, 2016</v>
      </c>
      <c r="L141" t="str">
        <f t="shared" si="26"/>
        <v>Nov 9, 2016</v>
      </c>
      <c r="M141">
        <f t="shared" si="27"/>
        <v>11</v>
      </c>
      <c r="N141">
        <f t="shared" si="28"/>
        <v>9</v>
      </c>
      <c r="O141">
        <f t="shared" si="29"/>
        <v>2016</v>
      </c>
      <c r="P141" s="3">
        <f t="shared" si="30"/>
        <v>42683</v>
      </c>
      <c r="Q141" t="str">
        <f t="shared" si="31"/>
        <v>Phoenix Suns</v>
      </c>
      <c r="R141" t="str">
        <f t="shared" si="32"/>
        <v>Detroit Pistons</v>
      </c>
    </row>
    <row r="142" spans="1:18" x14ac:dyDescent="0.3">
      <c r="A142" s="1" t="s">
        <v>123</v>
      </c>
      <c r="B142">
        <f>IF(OR(RIGHT(Full_2016_2017_Games_Data[[#This Row],[Column1]],4)="2016",RIGHT(Full_2016_2017_Games_Data[[#This Row],[Column1]],4)="2017"),1,0)</f>
        <v>0</v>
      </c>
      <c r="C142">
        <f>IF(AND(B141=1,B142=0,LEFT(Full_2016_2017_Games_Data[[#This Row],[Column1]],4)&lt;&gt;"OTat"),C140+1,IF(AND(B141=0,B142=0,LEFT(Full_2016_2017_Games_Data[[#This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Row],[Column1]],5)&lt;&gt;"4OTat"),C141+1,IF(OR(LEFT(Full_2016_2017_Games_Data[[#This Row],[Column1]],4)="OTat",LEFT(Full_2016_2017_Games_Data[[#This Row],[Column1]],4)="Full",LEFT(Full_2016_2017_Games_Data[[#This Row],[Column1]],5)="2OTat",LEFT(Full_2016_2017_Games_Data[[#This Row],[Column1]],5)="4OTat"),C141,"N/A")))</f>
        <v>114</v>
      </c>
      <c r="D142" t="str">
        <f>IF(AND(C142&lt;&gt;"N/A",C142&lt;&gt;C141),LEFT(Full_2016_2017_Games_Data[[#This Row],[Column1]],FIND("-",Full_2016_2017_Games_Data[[#This Row],[Column1]])-1),"N/A")</f>
        <v>Houston Rockets101</v>
      </c>
      <c r="E142" t="str">
        <f>IFERROR(IF(AND(C142&lt;&gt;"N/A",C142&lt;&gt;C141),MID(Full_2016_2017_Games_Data[[#This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Spurs99</v>
      </c>
      <c r="F142" t="str">
        <f>IFERROR(IF(AND(D142&lt;&gt;"N/A",E142&lt;&gt;"N/A",C142&lt;&gt;C143),RIGHT(Full_2016_2017_Games_Data[[#This Row],[Column1]],LEN(Full_2016_2017_Games_Data[[#This Row],[Column1]])-FIND("at ",Full_2016_2017_Games_Data[[#This Row],[Column1]])-2),IF(AND(C142&lt;&gt;"N/A",C142&lt;&gt;C141),RIGHT(A143,LEN(A143)-FIND("at ",A143)-2),"N/A")),RIGHT(Full_2016_2017_Games_Data[[#This Row],[Column1]],LEN(Full_2016_2017_Games_Data[[#This Row],[Column1]])-FIND("at ",Full_2016_2017_Games_Data[[#This Row],[Column1]])-2))</f>
        <v>San Antonio</v>
      </c>
      <c r="G142" t="str">
        <f t="shared" si="22"/>
        <v>San Antonio</v>
      </c>
      <c r="H142">
        <f t="shared" si="23"/>
        <v>101</v>
      </c>
      <c r="I142">
        <f t="shared" si="24"/>
        <v>99</v>
      </c>
      <c r="J142" s="3" t="str">
        <f>IF(B142=1,Full_2016_2017_Games_Data[[#This Row],[Column1]],"N/A")</f>
        <v>N/A</v>
      </c>
      <c r="K142" t="str">
        <f t="shared" si="25"/>
        <v>Nov 9, 2016</v>
      </c>
      <c r="L142" t="str">
        <f t="shared" si="26"/>
        <v>Nov 9, 2016</v>
      </c>
      <c r="M142">
        <f t="shared" si="27"/>
        <v>11</v>
      </c>
      <c r="N142">
        <f t="shared" si="28"/>
        <v>9</v>
      </c>
      <c r="O142">
        <f t="shared" si="29"/>
        <v>2016</v>
      </c>
      <c r="P142" s="3">
        <f t="shared" si="30"/>
        <v>42683</v>
      </c>
      <c r="Q142" t="str">
        <f t="shared" si="31"/>
        <v>Houston Rockets</v>
      </c>
      <c r="R142" t="str">
        <f t="shared" si="32"/>
        <v>San Antonio Spurs</v>
      </c>
    </row>
    <row r="143" spans="1:18" x14ac:dyDescent="0.3">
      <c r="A143" s="1" t="s">
        <v>124</v>
      </c>
      <c r="B143">
        <f>IF(OR(RIGHT(Full_2016_2017_Games_Data[[#This Row],[Column1]],4)="2016",RIGHT(Full_2016_2017_Games_Data[[#This Row],[Column1]],4)="2017"),1,0)</f>
        <v>0</v>
      </c>
      <c r="C143">
        <f>IF(AND(B142=1,B143=0,LEFT(Full_2016_2017_Games_Data[[#This Row],[Column1]],4)&lt;&gt;"OTat"),C141+1,IF(AND(B142=0,B143=0,LEFT(Full_2016_2017_Games_Data[[#This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Row],[Column1]],5)&lt;&gt;"4OTat"),C142+1,IF(OR(LEFT(Full_2016_2017_Games_Data[[#This Row],[Column1]],4)="OTat",LEFT(Full_2016_2017_Games_Data[[#This Row],[Column1]],4)="Full",LEFT(Full_2016_2017_Games_Data[[#This Row],[Column1]],5)="2OTat",LEFT(Full_2016_2017_Games_Data[[#This Row],[Column1]],5)="4OTat"),C142,"N/A")))</f>
        <v>115</v>
      </c>
      <c r="D143" t="str">
        <f>IF(AND(C143&lt;&gt;"N/A",C143&lt;&gt;C142),LEFT(Full_2016_2017_Games_Data[[#This Row],[Column1]],FIND("-",Full_2016_2017_Games_Data[[#This Row],[Column1]])-1),"N/A")</f>
        <v>Los Angeles Clippers111</v>
      </c>
      <c r="E143" t="str">
        <f>IFERROR(IF(AND(C143&lt;&gt;"N/A",C143&lt;&gt;C142),MID(Full_2016_2017_Games_Data[[#This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Blazers80</v>
      </c>
      <c r="F143" t="str">
        <f>IFERROR(IF(AND(D143&lt;&gt;"N/A",E143&lt;&gt;"N/A",C143&lt;&gt;C144),RIGHT(Full_2016_2017_Games_Data[[#This Row],[Column1]],LEN(Full_2016_2017_Games_Data[[#This Row],[Column1]])-FIND("at ",Full_2016_2017_Games_Data[[#This Row],[Column1]])-2),IF(AND(C143&lt;&gt;"N/A",C143&lt;&gt;C142),RIGHT(A144,LEN(A144)-FIND("at ",A144)-2),"N/A")),RIGHT(Full_2016_2017_Games_Data[[#This Row],[Column1]],LEN(Full_2016_2017_Games_Data[[#This Row],[Column1]])-FIND("at ",Full_2016_2017_Games_Data[[#This Row],[Column1]])-2))</f>
        <v>Los Angeles</v>
      </c>
      <c r="G143" t="str">
        <f t="shared" si="22"/>
        <v>Los Angeles</v>
      </c>
      <c r="H143">
        <f t="shared" si="23"/>
        <v>111</v>
      </c>
      <c r="I143">
        <f t="shared" si="24"/>
        <v>80</v>
      </c>
      <c r="J143" s="3" t="str">
        <f>IF(B143=1,Full_2016_2017_Games_Data[[#This Row],[Column1]],"N/A")</f>
        <v>N/A</v>
      </c>
      <c r="K143" t="str">
        <f t="shared" si="25"/>
        <v>Nov 9, 2016</v>
      </c>
      <c r="L143" t="str">
        <f t="shared" si="26"/>
        <v>Nov 9, 2016</v>
      </c>
      <c r="M143">
        <f t="shared" si="27"/>
        <v>11</v>
      </c>
      <c r="N143">
        <f t="shared" si="28"/>
        <v>9</v>
      </c>
      <c r="O143">
        <f t="shared" si="29"/>
        <v>2016</v>
      </c>
      <c r="P143" s="3">
        <f t="shared" si="30"/>
        <v>42683</v>
      </c>
      <c r="Q143" t="str">
        <f t="shared" si="31"/>
        <v>Los Angeles Clippers</v>
      </c>
      <c r="R143" t="str">
        <f t="shared" si="32"/>
        <v>Portland Trail Blazers</v>
      </c>
    </row>
    <row r="144" spans="1:18" x14ac:dyDescent="0.3">
      <c r="A144" s="1" t="s">
        <v>125</v>
      </c>
      <c r="B144">
        <f>IF(OR(RIGHT(Full_2016_2017_Games_Data[[#This Row],[Column1]],4)="2016",RIGHT(Full_2016_2017_Games_Data[[#This Row],[Column1]],4)="2017"),1,0)</f>
        <v>0</v>
      </c>
      <c r="C144">
        <f>IF(AND(B143=1,B144=0,LEFT(Full_2016_2017_Games_Data[[#This Row],[Column1]],4)&lt;&gt;"OTat"),C142+1,IF(AND(B143=0,B144=0,LEFT(Full_2016_2017_Games_Data[[#This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Row],[Column1]],5)&lt;&gt;"4OTat"),C143+1,IF(OR(LEFT(Full_2016_2017_Games_Data[[#This Row],[Column1]],4)="OTat",LEFT(Full_2016_2017_Games_Data[[#This Row],[Column1]],4)="Full",LEFT(Full_2016_2017_Games_Data[[#This Row],[Column1]],5)="2OTat",LEFT(Full_2016_2017_Games_Data[[#This Row],[Column1]],5)="4OTat"),C143,"N/A")))</f>
        <v>116</v>
      </c>
      <c r="D144" t="str">
        <f>IF(AND(C144&lt;&gt;"N/A",C144&lt;&gt;C143),LEFT(Full_2016_2017_Games_Data[[#This Row],[Column1]],FIND("-",Full_2016_2017_Games_Data[[#This Row],[Column1]])-1),"N/A")</f>
        <v>Golden State Warriors116</v>
      </c>
      <c r="E144" t="str">
        <f>IFERROR(IF(AND(C144&lt;&gt;"N/A",C144&lt;&gt;C143),MID(Full_2016_2017_Games_Data[[#This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Mavericks95</v>
      </c>
      <c r="F144" t="str">
        <f>IFERROR(IF(AND(D144&lt;&gt;"N/A",E144&lt;&gt;"N/A",C144&lt;&gt;C145),RIGHT(Full_2016_2017_Games_Data[[#This Row],[Column1]],LEN(Full_2016_2017_Games_Data[[#This Row],[Column1]])-FIND("at ",Full_2016_2017_Games_Data[[#This Row],[Column1]])-2),IF(AND(C144&lt;&gt;"N/A",C144&lt;&gt;C143),RIGHT(A145,LEN(A145)-FIND("at ",A145)-2),"N/A")),RIGHT(Full_2016_2017_Games_Data[[#This Row],[Column1]],LEN(Full_2016_2017_Games_Data[[#This Row],[Column1]])-FIND("at ",Full_2016_2017_Games_Data[[#This Row],[Column1]])-2))</f>
        <v>Golden State</v>
      </c>
      <c r="G144" t="str">
        <f t="shared" si="22"/>
        <v>Golden State</v>
      </c>
      <c r="H144">
        <f t="shared" si="23"/>
        <v>116</v>
      </c>
      <c r="I144">
        <f t="shared" si="24"/>
        <v>95</v>
      </c>
      <c r="J144" s="3" t="str">
        <f>IF(B144=1,Full_2016_2017_Games_Data[[#This Row],[Column1]],"N/A")</f>
        <v>N/A</v>
      </c>
      <c r="K144" t="str">
        <f t="shared" si="25"/>
        <v>Nov 9, 2016</v>
      </c>
      <c r="L144" t="str">
        <f t="shared" si="26"/>
        <v>Nov 9, 2016</v>
      </c>
      <c r="M144">
        <f t="shared" si="27"/>
        <v>11</v>
      </c>
      <c r="N144">
        <f t="shared" si="28"/>
        <v>9</v>
      </c>
      <c r="O144">
        <f t="shared" si="29"/>
        <v>2016</v>
      </c>
      <c r="P144" s="3">
        <f t="shared" si="30"/>
        <v>42683</v>
      </c>
      <c r="Q144" t="str">
        <f t="shared" si="31"/>
        <v>Golden State Warriors</v>
      </c>
      <c r="R144" t="str">
        <f t="shared" si="32"/>
        <v>Dallas Mavericks</v>
      </c>
    </row>
    <row r="145" spans="1:18" x14ac:dyDescent="0.3">
      <c r="A145" s="1" t="s">
        <v>1361</v>
      </c>
      <c r="B145">
        <f>IF(OR(RIGHT(Full_2016_2017_Games_Data[[#This Row],[Column1]],4)="2016",RIGHT(Full_2016_2017_Games_Data[[#This Row],[Column1]],4)="2017"),1,0)</f>
        <v>1</v>
      </c>
      <c r="C145" t="str">
        <f>IF(AND(B144=1,B145=0,LEFT(Full_2016_2017_Games_Data[[#This Row],[Column1]],4)&lt;&gt;"OTat"),C143+1,IF(AND(B144=0,B145=0,LEFT(Full_2016_2017_Games_Data[[#This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Row],[Column1]],5)&lt;&gt;"4OTat"),C144+1,IF(OR(LEFT(Full_2016_2017_Games_Data[[#This Row],[Column1]],4)="OTat",LEFT(Full_2016_2017_Games_Data[[#This Row],[Column1]],4)="Full",LEFT(Full_2016_2017_Games_Data[[#This Row],[Column1]],5)="2OTat",LEFT(Full_2016_2017_Games_Data[[#This Row],[Column1]],5)="4OTat"),C144,"N/A")))</f>
        <v>N/A</v>
      </c>
      <c r="D145" t="str">
        <f>IF(AND(C145&lt;&gt;"N/A",C145&lt;&gt;C144),LEFT(Full_2016_2017_Games_Data[[#This Row],[Column1]],FIND("-",Full_2016_2017_Games_Data[[#This Row],[Column1]])-1),"N/A")</f>
        <v>N/A</v>
      </c>
      <c r="E145" t="str">
        <f>IFERROR(IF(AND(C145&lt;&gt;"N/A",C145&lt;&gt;C144),MID(Full_2016_2017_Games_Data[[#This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5" t="str">
        <f>IFERROR(IF(AND(D145&lt;&gt;"N/A",E145&lt;&gt;"N/A",C145&lt;&gt;C146),RIGHT(Full_2016_2017_Games_Data[[#This Row],[Column1]],LEN(Full_2016_2017_Games_Data[[#This Row],[Column1]])-FIND("at ",Full_2016_2017_Games_Data[[#This Row],[Column1]])-2),IF(AND(C145&lt;&gt;"N/A",C145&lt;&gt;C144),RIGHT(A146,LEN(A146)-FIND("at ",A146)-2),"N/A")),RIGHT(Full_2016_2017_Games_Data[[#This Row],[Column1]],LEN(Full_2016_2017_Games_Data[[#This Row],[Column1]])-FIND("at ",Full_2016_2017_Games_Data[[#This Row],[Column1]])-2))</f>
        <v>N/A</v>
      </c>
      <c r="G145" t="str">
        <f t="shared" si="22"/>
        <v>N/A</v>
      </c>
      <c r="H145" t="str">
        <f t="shared" si="23"/>
        <v>N/A</v>
      </c>
      <c r="I145" t="str">
        <f t="shared" si="24"/>
        <v>N/A</v>
      </c>
      <c r="J145" s="3" t="str">
        <f>IF(B145=1,Full_2016_2017_Games_Data[[#This Row],[Column1]],"N/A")</f>
        <v>Nov 10, 2016</v>
      </c>
      <c r="K145" t="str">
        <f t="shared" si="25"/>
        <v>Nov 10, 2016</v>
      </c>
      <c r="L145" t="str">
        <f t="shared" si="26"/>
        <v>N/A</v>
      </c>
      <c r="M145" t="str">
        <f t="shared" si="27"/>
        <v>N/A</v>
      </c>
      <c r="N145" t="str">
        <f t="shared" si="28"/>
        <v>N/A</v>
      </c>
      <c r="O145" t="str">
        <f t="shared" si="29"/>
        <v>N/A</v>
      </c>
      <c r="P145" s="3" t="str">
        <f t="shared" si="30"/>
        <v>N/A</v>
      </c>
      <c r="Q145" t="str">
        <f t="shared" si="31"/>
        <v>N/A</v>
      </c>
      <c r="R145" t="str">
        <f t="shared" si="32"/>
        <v>N/A</v>
      </c>
    </row>
    <row r="146" spans="1:18" x14ac:dyDescent="0.3">
      <c r="A146" s="1" t="s">
        <v>126</v>
      </c>
      <c r="B146">
        <f>IF(OR(RIGHT(Full_2016_2017_Games_Data[[#This Row],[Column1]],4)="2016",RIGHT(Full_2016_2017_Games_Data[[#This Row],[Column1]],4)="2017"),1,0)</f>
        <v>0</v>
      </c>
      <c r="C146">
        <f>IF(AND(B145=1,B146=0,LEFT(Full_2016_2017_Games_Data[[#This Row],[Column1]],4)&lt;&gt;"OTat"),C144+1,IF(AND(B145=0,B146=0,LEFT(Full_2016_2017_Games_Data[[#This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Row],[Column1]],5)&lt;&gt;"4OTat"),C145+1,IF(OR(LEFT(Full_2016_2017_Games_Data[[#This Row],[Column1]],4)="OTat",LEFT(Full_2016_2017_Games_Data[[#This Row],[Column1]],4)="Full",LEFT(Full_2016_2017_Games_Data[[#This Row],[Column1]],5)="2OTat",LEFT(Full_2016_2017_Games_Data[[#This Row],[Column1]],5)="4OTat"),C145,"N/A")))</f>
        <v>117</v>
      </c>
      <c r="D146" t="str">
        <f>IF(AND(C146&lt;&gt;"N/A",C146&lt;&gt;C145),LEFT(Full_2016_2017_Games_Data[[#This Row],[Column1]],FIND("-",Full_2016_2017_Games_Data[[#This Row],[Column1]])-1),"N/A")</f>
        <v>New Orleans Pelicans112</v>
      </c>
      <c r="E146" t="str">
        <f>IFERROR(IF(AND(C146&lt;&gt;"N/A",C146&lt;&gt;C145),MID(Full_2016_2017_Games_Data[[#This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Bucks106</v>
      </c>
      <c r="F146" t="str">
        <f>IFERROR(IF(AND(D146&lt;&gt;"N/A",E146&lt;&gt;"N/A",C146&lt;&gt;C147),RIGHT(Full_2016_2017_Games_Data[[#This Row],[Column1]],LEN(Full_2016_2017_Games_Data[[#This Row],[Column1]])-FIND("at ",Full_2016_2017_Games_Data[[#This Row],[Column1]])-2),IF(AND(C146&lt;&gt;"N/A",C146&lt;&gt;C145),RIGHT(A147,LEN(A147)-FIND("at ",A147)-2),"N/A")),RIGHT(Full_2016_2017_Games_Data[[#This Row],[Column1]],LEN(Full_2016_2017_Games_Data[[#This Row],[Column1]])-FIND("at ",Full_2016_2017_Games_Data[[#This Row],[Column1]])-2))</f>
        <v>Milwaukee</v>
      </c>
      <c r="G146" t="str">
        <f t="shared" si="22"/>
        <v>Milwaukee</v>
      </c>
      <c r="H146">
        <f t="shared" si="23"/>
        <v>112</v>
      </c>
      <c r="I146">
        <f t="shared" si="24"/>
        <v>106</v>
      </c>
      <c r="J146" s="3" t="str">
        <f>IF(B146=1,Full_2016_2017_Games_Data[[#This Row],[Column1]],"N/A")</f>
        <v>N/A</v>
      </c>
      <c r="K146" t="str">
        <f t="shared" si="25"/>
        <v>Nov 10, 2016</v>
      </c>
      <c r="L146" t="str">
        <f t="shared" si="26"/>
        <v>Nov 10, 2016</v>
      </c>
      <c r="M146">
        <f t="shared" si="27"/>
        <v>11</v>
      </c>
      <c r="N146">
        <f t="shared" si="28"/>
        <v>10</v>
      </c>
      <c r="O146">
        <f t="shared" si="29"/>
        <v>2016</v>
      </c>
      <c r="P146" s="3">
        <f t="shared" si="30"/>
        <v>42684</v>
      </c>
      <c r="Q146" t="str">
        <f t="shared" si="31"/>
        <v>New Orleans Pelicans</v>
      </c>
      <c r="R146" t="str">
        <f t="shared" si="32"/>
        <v>Milwaukee Bucks</v>
      </c>
    </row>
    <row r="147" spans="1:18" x14ac:dyDescent="0.3">
      <c r="A147" s="1" t="s">
        <v>127</v>
      </c>
      <c r="B147">
        <f>IF(OR(RIGHT(Full_2016_2017_Games_Data[[#This Row],[Column1]],4)="2016",RIGHT(Full_2016_2017_Games_Data[[#This Row],[Column1]],4)="2017"),1,0)</f>
        <v>0</v>
      </c>
      <c r="C147">
        <f>IF(AND(B146=1,B147=0,LEFT(Full_2016_2017_Games_Data[[#This Row],[Column1]],4)&lt;&gt;"OTat"),C145+1,IF(AND(B146=0,B147=0,LEFT(Full_2016_2017_Games_Data[[#This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Row],[Column1]],5)&lt;&gt;"4OTat"),C146+1,IF(OR(LEFT(Full_2016_2017_Games_Data[[#This Row],[Column1]],4)="OTat",LEFT(Full_2016_2017_Games_Data[[#This Row],[Column1]],4)="Full",LEFT(Full_2016_2017_Games_Data[[#This Row],[Column1]],5)="2OTat",LEFT(Full_2016_2017_Games_Data[[#This Row],[Column1]],5)="4OTat"),C146,"N/A")))</f>
        <v>118</v>
      </c>
      <c r="D147" t="str">
        <f>IF(AND(C147&lt;&gt;"N/A",C147&lt;&gt;C146),LEFT(Full_2016_2017_Games_Data[[#This Row],[Column1]],FIND("-",Full_2016_2017_Games_Data[[#This Row],[Column1]])-1),"N/A")</f>
        <v>Chicago Bulls98</v>
      </c>
      <c r="E147" t="str">
        <f>IFERROR(IF(AND(C147&lt;&gt;"N/A",C147&lt;&gt;C146),MID(Full_2016_2017_Games_Data[[#This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Heat95</v>
      </c>
      <c r="F147" t="str">
        <f>IFERROR(IF(AND(D147&lt;&gt;"N/A",E147&lt;&gt;"N/A",C147&lt;&gt;C148),RIGHT(Full_2016_2017_Games_Data[[#This Row],[Column1]],LEN(Full_2016_2017_Games_Data[[#This Row],[Column1]])-FIND("at ",Full_2016_2017_Games_Data[[#This Row],[Column1]])-2),IF(AND(C147&lt;&gt;"N/A",C147&lt;&gt;C146),RIGHT(A148,LEN(A148)-FIND("at ",A148)-2),"N/A")),RIGHT(Full_2016_2017_Games_Data[[#This Row],[Column1]],LEN(Full_2016_2017_Games_Data[[#This Row],[Column1]])-FIND("at ",Full_2016_2017_Games_Data[[#This Row],[Column1]])-2))</f>
        <v>Miami</v>
      </c>
      <c r="G147" t="str">
        <f t="shared" si="22"/>
        <v>Miami</v>
      </c>
      <c r="H147">
        <f t="shared" si="23"/>
        <v>98</v>
      </c>
      <c r="I147">
        <f t="shared" si="24"/>
        <v>95</v>
      </c>
      <c r="J147" s="3" t="str">
        <f>IF(B147=1,Full_2016_2017_Games_Data[[#This Row],[Column1]],"N/A")</f>
        <v>N/A</v>
      </c>
      <c r="K147" t="str">
        <f t="shared" si="25"/>
        <v>Nov 10, 2016</v>
      </c>
      <c r="L147" t="str">
        <f t="shared" si="26"/>
        <v>Nov 10, 2016</v>
      </c>
      <c r="M147">
        <f t="shared" si="27"/>
        <v>11</v>
      </c>
      <c r="N147">
        <f t="shared" si="28"/>
        <v>10</v>
      </c>
      <c r="O147">
        <f t="shared" si="29"/>
        <v>2016</v>
      </c>
      <c r="P147" s="3">
        <f t="shared" si="30"/>
        <v>42684</v>
      </c>
      <c r="Q147" t="str">
        <f t="shared" si="31"/>
        <v>Chicago Bulls</v>
      </c>
      <c r="R147" t="str">
        <f t="shared" si="32"/>
        <v>Miami Heat</v>
      </c>
    </row>
    <row r="148" spans="1:18" x14ac:dyDescent="0.3">
      <c r="A148" s="1" t="s">
        <v>128</v>
      </c>
      <c r="B148">
        <f>IF(OR(RIGHT(Full_2016_2017_Games_Data[[#This Row],[Column1]],4)="2016",RIGHT(Full_2016_2017_Games_Data[[#This Row],[Column1]],4)="2017"),1,0)</f>
        <v>0</v>
      </c>
      <c r="C148">
        <f>IF(AND(B147=1,B148=0,LEFT(Full_2016_2017_Games_Data[[#This Row],[Column1]],4)&lt;&gt;"OTat"),C146+1,IF(AND(B147=0,B148=0,LEFT(Full_2016_2017_Games_Data[[#This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Row],[Column1]],5)&lt;&gt;"4OTat"),C147+1,IF(OR(LEFT(Full_2016_2017_Games_Data[[#This Row],[Column1]],4)="OTat",LEFT(Full_2016_2017_Games_Data[[#This Row],[Column1]],4)="Full",LEFT(Full_2016_2017_Games_Data[[#This Row],[Column1]],5)="2OTat",LEFT(Full_2016_2017_Games_Data[[#This Row],[Column1]],5)="4OTat"),C147,"N/A")))</f>
        <v>119</v>
      </c>
      <c r="D148" t="str">
        <f>IF(AND(C148&lt;&gt;"N/A",C148&lt;&gt;C147),LEFT(Full_2016_2017_Games_Data[[#This Row],[Column1]],FIND("-",Full_2016_2017_Games_Data[[#This Row],[Column1]])-1),"N/A")</f>
        <v>Golden State Warriors125</v>
      </c>
      <c r="E148" t="str">
        <f>IFERROR(IF(AND(C148&lt;&gt;"N/A",C148&lt;&gt;C147),MID(Full_2016_2017_Games_Data[[#This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Nuggets101</v>
      </c>
      <c r="F148" t="str">
        <f>IFERROR(IF(AND(D148&lt;&gt;"N/A",E148&lt;&gt;"N/A",C148&lt;&gt;C149),RIGHT(Full_2016_2017_Games_Data[[#This Row],[Column1]],LEN(Full_2016_2017_Games_Data[[#This Row],[Column1]])-FIND("at ",Full_2016_2017_Games_Data[[#This Row],[Column1]])-2),IF(AND(C148&lt;&gt;"N/A",C148&lt;&gt;C147),RIGHT(A149,LEN(A149)-FIND("at ",A149)-2),"N/A")),RIGHT(Full_2016_2017_Games_Data[[#This Row],[Column1]],LEN(Full_2016_2017_Games_Data[[#This Row],[Column1]])-FIND("at ",Full_2016_2017_Games_Data[[#This Row],[Column1]])-2))</f>
        <v>Denver</v>
      </c>
      <c r="G148" t="str">
        <f t="shared" si="22"/>
        <v>Denver</v>
      </c>
      <c r="H148">
        <f t="shared" si="23"/>
        <v>125</v>
      </c>
      <c r="I148">
        <f t="shared" si="24"/>
        <v>101</v>
      </c>
      <c r="J148" s="3" t="str">
        <f>IF(B148=1,Full_2016_2017_Games_Data[[#This Row],[Column1]],"N/A")</f>
        <v>N/A</v>
      </c>
      <c r="K148" t="str">
        <f t="shared" si="25"/>
        <v>Nov 10, 2016</v>
      </c>
      <c r="L148" t="str">
        <f t="shared" si="26"/>
        <v>Nov 10, 2016</v>
      </c>
      <c r="M148">
        <f t="shared" si="27"/>
        <v>11</v>
      </c>
      <c r="N148">
        <f t="shared" si="28"/>
        <v>10</v>
      </c>
      <c r="O148">
        <f t="shared" si="29"/>
        <v>2016</v>
      </c>
      <c r="P148" s="3">
        <f t="shared" si="30"/>
        <v>42684</v>
      </c>
      <c r="Q148" t="str">
        <f t="shared" si="31"/>
        <v>Golden State Warriors</v>
      </c>
      <c r="R148" t="str">
        <f t="shared" si="32"/>
        <v>Denver Nuggets</v>
      </c>
    </row>
    <row r="149" spans="1:18" x14ac:dyDescent="0.3">
      <c r="A149" s="1" t="s">
        <v>129</v>
      </c>
      <c r="B149">
        <f>IF(OR(RIGHT(Full_2016_2017_Games_Data[[#This Row],[Column1]],4)="2016",RIGHT(Full_2016_2017_Games_Data[[#This Row],[Column1]],4)="2017"),1,0)</f>
        <v>0</v>
      </c>
      <c r="C149">
        <f>IF(AND(B148=1,B149=0,LEFT(Full_2016_2017_Games_Data[[#This Row],[Column1]],4)&lt;&gt;"OTat"),C147+1,IF(AND(B148=0,B149=0,LEFT(Full_2016_2017_Games_Data[[#This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Row],[Column1]],5)&lt;&gt;"4OTat"),C148+1,IF(OR(LEFT(Full_2016_2017_Games_Data[[#This Row],[Column1]],4)="OTat",LEFT(Full_2016_2017_Games_Data[[#This Row],[Column1]],4)="Full",LEFT(Full_2016_2017_Games_Data[[#This Row],[Column1]],5)="2OTat",LEFT(Full_2016_2017_Games_Data[[#This Row],[Column1]],5)="4OTat"),C148,"N/A")))</f>
        <v>120</v>
      </c>
      <c r="D149" t="str">
        <f>IF(AND(C149&lt;&gt;"N/A",C149&lt;&gt;C148),LEFT(Full_2016_2017_Games_Data[[#This Row],[Column1]],FIND("-",Full_2016_2017_Games_Data[[#This Row],[Column1]])-1),"N/A")</f>
        <v>Los Angeles Lakers101</v>
      </c>
      <c r="E149" t="str">
        <f>IFERROR(IF(AND(C149&lt;&gt;"N/A",C149&lt;&gt;C148),MID(Full_2016_2017_Games_Data[[#This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Kings91</v>
      </c>
      <c r="F149" t="str">
        <f>IFERROR(IF(AND(D149&lt;&gt;"N/A",E149&lt;&gt;"N/A",C149&lt;&gt;C150),RIGHT(Full_2016_2017_Games_Data[[#This Row],[Column1]],LEN(Full_2016_2017_Games_Data[[#This Row],[Column1]])-FIND("at ",Full_2016_2017_Games_Data[[#This Row],[Column1]])-2),IF(AND(C149&lt;&gt;"N/A",C149&lt;&gt;C148),RIGHT(A150,LEN(A150)-FIND("at ",A150)-2),"N/A")),RIGHT(Full_2016_2017_Games_Data[[#This Row],[Column1]],LEN(Full_2016_2017_Games_Data[[#This Row],[Column1]])-FIND("at ",Full_2016_2017_Games_Data[[#This Row],[Column1]])-2))</f>
        <v>Sacramento</v>
      </c>
      <c r="G149" t="str">
        <f t="shared" si="22"/>
        <v>Sacramento</v>
      </c>
      <c r="H149">
        <f t="shared" si="23"/>
        <v>101</v>
      </c>
      <c r="I149">
        <f t="shared" si="24"/>
        <v>91</v>
      </c>
      <c r="J149" s="3" t="str">
        <f>IF(B149=1,Full_2016_2017_Games_Data[[#This Row],[Column1]],"N/A")</f>
        <v>N/A</v>
      </c>
      <c r="K149" t="str">
        <f t="shared" si="25"/>
        <v>Nov 10, 2016</v>
      </c>
      <c r="L149" t="str">
        <f t="shared" si="26"/>
        <v>Nov 10, 2016</v>
      </c>
      <c r="M149">
        <f t="shared" si="27"/>
        <v>11</v>
      </c>
      <c r="N149">
        <f t="shared" si="28"/>
        <v>10</v>
      </c>
      <c r="O149">
        <f t="shared" si="29"/>
        <v>2016</v>
      </c>
      <c r="P149" s="3">
        <f t="shared" si="30"/>
        <v>42684</v>
      </c>
      <c r="Q149" t="str">
        <f t="shared" si="31"/>
        <v>Los Angeles Lakers</v>
      </c>
      <c r="R149" t="str">
        <f t="shared" si="32"/>
        <v>Sacramento Kings</v>
      </c>
    </row>
    <row r="150" spans="1:18" x14ac:dyDescent="0.3">
      <c r="A150" s="1" t="s">
        <v>1362</v>
      </c>
      <c r="B150">
        <f>IF(OR(RIGHT(Full_2016_2017_Games_Data[[#This Row],[Column1]],4)="2016",RIGHT(Full_2016_2017_Games_Data[[#This Row],[Column1]],4)="2017"),1,0)</f>
        <v>1</v>
      </c>
      <c r="C150" t="str">
        <f>IF(AND(B149=1,B150=0,LEFT(Full_2016_2017_Games_Data[[#This Row],[Column1]],4)&lt;&gt;"OTat"),C148+1,IF(AND(B149=0,B150=0,LEFT(Full_2016_2017_Games_Data[[#This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Row],[Column1]],5)&lt;&gt;"4OTat"),C149+1,IF(OR(LEFT(Full_2016_2017_Games_Data[[#This Row],[Column1]],4)="OTat",LEFT(Full_2016_2017_Games_Data[[#This Row],[Column1]],4)="Full",LEFT(Full_2016_2017_Games_Data[[#This Row],[Column1]],5)="2OTat",LEFT(Full_2016_2017_Games_Data[[#This Row],[Column1]],5)="4OTat"),C149,"N/A")))</f>
        <v>N/A</v>
      </c>
      <c r="D150" t="str">
        <f>IF(AND(C150&lt;&gt;"N/A",C150&lt;&gt;C149),LEFT(Full_2016_2017_Games_Data[[#This Row],[Column1]],FIND("-",Full_2016_2017_Games_Data[[#This Row],[Column1]])-1),"N/A")</f>
        <v>N/A</v>
      </c>
      <c r="E150" t="str">
        <f>IFERROR(IF(AND(C150&lt;&gt;"N/A",C150&lt;&gt;C149),MID(Full_2016_2017_Games_Data[[#This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0" t="str">
        <f>IFERROR(IF(AND(D150&lt;&gt;"N/A",E150&lt;&gt;"N/A",C150&lt;&gt;C151),RIGHT(Full_2016_2017_Games_Data[[#This Row],[Column1]],LEN(Full_2016_2017_Games_Data[[#This Row],[Column1]])-FIND("at ",Full_2016_2017_Games_Data[[#This Row],[Column1]])-2),IF(AND(C150&lt;&gt;"N/A",C150&lt;&gt;C149),RIGHT(A151,LEN(A151)-FIND("at ",A151)-2),"N/A")),RIGHT(Full_2016_2017_Games_Data[[#This Row],[Column1]],LEN(Full_2016_2017_Games_Data[[#This Row],[Column1]])-FIND("at ",Full_2016_2017_Games_Data[[#This Row],[Column1]])-2))</f>
        <v>N/A</v>
      </c>
      <c r="G150" t="str">
        <f t="shared" si="22"/>
        <v>N/A</v>
      </c>
      <c r="H150" t="str">
        <f t="shared" si="23"/>
        <v>N/A</v>
      </c>
      <c r="I150" t="str">
        <f t="shared" si="24"/>
        <v>N/A</v>
      </c>
      <c r="J150" s="3" t="str">
        <f>IF(B150=1,Full_2016_2017_Games_Data[[#This Row],[Column1]],"N/A")</f>
        <v>Nov 11, 2016</v>
      </c>
      <c r="K150" t="str">
        <f t="shared" si="25"/>
        <v>Nov 11, 2016</v>
      </c>
      <c r="L150" t="str">
        <f t="shared" si="26"/>
        <v>N/A</v>
      </c>
      <c r="M150" t="str">
        <f t="shared" si="27"/>
        <v>N/A</v>
      </c>
      <c r="N150" t="str">
        <f t="shared" si="28"/>
        <v>N/A</v>
      </c>
      <c r="O150" t="str">
        <f t="shared" si="29"/>
        <v>N/A</v>
      </c>
      <c r="P150" s="3" t="str">
        <f t="shared" si="30"/>
        <v>N/A</v>
      </c>
      <c r="Q150" t="str">
        <f t="shared" si="31"/>
        <v>N/A</v>
      </c>
      <c r="R150" t="str">
        <f t="shared" si="32"/>
        <v>N/A</v>
      </c>
    </row>
    <row r="151" spans="1:18" x14ac:dyDescent="0.3">
      <c r="A151" s="1" t="s">
        <v>130</v>
      </c>
      <c r="B151">
        <f>IF(OR(RIGHT(Full_2016_2017_Games_Data[[#This Row],[Column1]],4)="2016",RIGHT(Full_2016_2017_Games_Data[[#This Row],[Column1]],4)="2017"),1,0)</f>
        <v>0</v>
      </c>
      <c r="C151">
        <f>IF(AND(B150=1,B151=0,LEFT(Full_2016_2017_Games_Data[[#This Row],[Column1]],4)&lt;&gt;"OTat"),C149+1,IF(AND(B150=0,B151=0,LEFT(Full_2016_2017_Games_Data[[#This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Row],[Column1]],5)&lt;&gt;"4OTat"),C150+1,IF(OR(LEFT(Full_2016_2017_Games_Data[[#This Row],[Column1]],4)="OTat",LEFT(Full_2016_2017_Games_Data[[#This Row],[Column1]],4)="Full",LEFT(Full_2016_2017_Games_Data[[#This Row],[Column1]],5)="2OTat",LEFT(Full_2016_2017_Games_Data[[#This Row],[Column1]],5)="4OTat"),C150,"N/A")))</f>
        <v>121</v>
      </c>
      <c r="D151" t="str">
        <f>IF(AND(C151&lt;&gt;"N/A",C151&lt;&gt;C150),LEFT(Full_2016_2017_Games_Data[[#This Row],[Column1]],FIND("-",Full_2016_2017_Games_Data[[#This Row],[Column1]])-1),"N/A")</f>
        <v>Philadelphia 76ers109</v>
      </c>
      <c r="E151" t="str">
        <f>IFERROR(IF(AND(C151&lt;&gt;"N/A",C151&lt;&gt;C150),MID(Full_2016_2017_Games_Data[[#This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Pacers105</v>
      </c>
      <c r="F151" t="str">
        <f>IFERROR(IF(AND(D151&lt;&gt;"N/A",E151&lt;&gt;"N/A",C151&lt;&gt;C152),RIGHT(Full_2016_2017_Games_Data[[#This Row],[Column1]],LEN(Full_2016_2017_Games_Data[[#This Row],[Column1]])-FIND("at ",Full_2016_2017_Games_Data[[#This Row],[Column1]])-2),IF(AND(C151&lt;&gt;"N/A",C151&lt;&gt;C150),RIGHT(A152,LEN(A152)-FIND("at ",A152)-2),"N/A")),RIGHT(Full_2016_2017_Games_Data[[#This Row],[Column1]],LEN(Full_2016_2017_Games_Data[[#This Row],[Column1]])-FIND("at ",Full_2016_2017_Games_Data[[#This Row],[Column1]])-2))</f>
        <v>Philadelphia</v>
      </c>
      <c r="G151" t="str">
        <f t="shared" si="22"/>
        <v>Philadelphia</v>
      </c>
      <c r="H151">
        <f t="shared" si="23"/>
        <v>109</v>
      </c>
      <c r="I151">
        <f t="shared" si="24"/>
        <v>105</v>
      </c>
      <c r="J151" s="3" t="str">
        <f>IF(B151=1,Full_2016_2017_Games_Data[[#This Row],[Column1]],"N/A")</f>
        <v>N/A</v>
      </c>
      <c r="K151" t="str">
        <f t="shared" si="25"/>
        <v>Nov 11, 2016</v>
      </c>
      <c r="L151" t="str">
        <f t="shared" si="26"/>
        <v>Nov 11, 2016</v>
      </c>
      <c r="M151">
        <f t="shared" si="27"/>
        <v>11</v>
      </c>
      <c r="N151">
        <f t="shared" si="28"/>
        <v>11</v>
      </c>
      <c r="O151">
        <f t="shared" si="29"/>
        <v>2016</v>
      </c>
      <c r="P151" s="3">
        <f t="shared" si="30"/>
        <v>42685</v>
      </c>
      <c r="Q151" t="str">
        <f t="shared" si="31"/>
        <v>Philadelphia 76ers</v>
      </c>
      <c r="R151" t="str">
        <f t="shared" si="32"/>
        <v>Indiana Pacers</v>
      </c>
    </row>
    <row r="152" spans="1:18" x14ac:dyDescent="0.3">
      <c r="A152" s="1" t="s">
        <v>131</v>
      </c>
      <c r="B152">
        <f>IF(OR(RIGHT(Full_2016_2017_Games_Data[[#This Row],[Column1]],4)="2016",RIGHT(Full_2016_2017_Games_Data[[#This Row],[Column1]],4)="2017"),1,0)</f>
        <v>0</v>
      </c>
      <c r="C152">
        <f>IF(AND(B151=1,B152=0,LEFT(Full_2016_2017_Games_Data[[#This Row],[Column1]],4)&lt;&gt;"OTat"),C150+1,IF(AND(B151=0,B152=0,LEFT(Full_2016_2017_Games_Data[[#This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Row],[Column1]],5)&lt;&gt;"4OTat"),C151+1,IF(OR(LEFT(Full_2016_2017_Games_Data[[#This Row],[Column1]],4)="OTat",LEFT(Full_2016_2017_Games_Data[[#This Row],[Column1]],4)="Full",LEFT(Full_2016_2017_Games_Data[[#This Row],[Column1]],5)="2OTat",LEFT(Full_2016_2017_Games_Data[[#This Row],[Column1]],5)="4OTat"),C151,"N/A")))</f>
        <v>121</v>
      </c>
      <c r="D152" t="str">
        <f>IF(AND(C152&lt;&gt;"N/A",C152&lt;&gt;C151),LEFT(Full_2016_2017_Games_Data[[#This Row],[Column1]],FIND("-",Full_2016_2017_Games_Data[[#This Row],[Column1]])-1),"N/A")</f>
        <v>N/A</v>
      </c>
      <c r="E152" t="str">
        <f>IFERROR(IF(AND(C152&lt;&gt;"N/A",C152&lt;&gt;C151),MID(Full_2016_2017_Games_Data[[#This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2" t="str">
        <f>IFERROR(IF(AND(D152&lt;&gt;"N/A",E152&lt;&gt;"N/A",C152&lt;&gt;C153),RIGHT(Full_2016_2017_Games_Data[[#This Row],[Column1]],LEN(Full_2016_2017_Games_Data[[#This Row],[Column1]])-FIND("at ",Full_2016_2017_Games_Data[[#This Row],[Column1]])-2),IF(AND(C152&lt;&gt;"N/A",C152&lt;&gt;C151),RIGHT(A153,LEN(A153)-FIND("at ",A153)-2),"N/A")),RIGHT(Full_2016_2017_Games_Data[[#This Row],[Column1]],LEN(Full_2016_2017_Games_Data[[#This Row],[Column1]])-FIND("at ",Full_2016_2017_Games_Data[[#This Row],[Column1]])-2))</f>
        <v>N/A</v>
      </c>
      <c r="G152" t="str">
        <f t="shared" si="22"/>
        <v>N/A</v>
      </c>
      <c r="H152" t="str">
        <f t="shared" si="23"/>
        <v>N/A</v>
      </c>
      <c r="I152" t="str">
        <f t="shared" si="24"/>
        <v>N/A</v>
      </c>
      <c r="J152" s="3" t="str">
        <f>IF(B152=1,Full_2016_2017_Games_Data[[#This Row],[Column1]],"N/A")</f>
        <v>N/A</v>
      </c>
      <c r="K152" t="str">
        <f t="shared" si="25"/>
        <v>Nov 11, 2016</v>
      </c>
      <c r="L152" t="str">
        <f t="shared" si="26"/>
        <v>N/A</v>
      </c>
      <c r="M152" t="str">
        <f t="shared" si="27"/>
        <v>N/A</v>
      </c>
      <c r="N152" t="str">
        <f t="shared" si="28"/>
        <v>N/A</v>
      </c>
      <c r="O152" t="str">
        <f t="shared" si="29"/>
        <v>N/A</v>
      </c>
      <c r="P152" s="3" t="str">
        <f t="shared" si="30"/>
        <v>N/A</v>
      </c>
      <c r="Q152" t="str">
        <f t="shared" si="31"/>
        <v>N/A</v>
      </c>
      <c r="R152" t="str">
        <f t="shared" si="32"/>
        <v>N/A</v>
      </c>
    </row>
    <row r="153" spans="1:18" x14ac:dyDescent="0.3">
      <c r="A153" s="1" t="s">
        <v>132</v>
      </c>
      <c r="B153">
        <f>IF(OR(RIGHT(Full_2016_2017_Games_Data[[#This Row],[Column1]],4)="2016",RIGHT(Full_2016_2017_Games_Data[[#This Row],[Column1]],4)="2017"),1,0)</f>
        <v>0</v>
      </c>
      <c r="C153">
        <f>IF(AND(B152=1,B153=0,LEFT(Full_2016_2017_Games_Data[[#This Row],[Column1]],4)&lt;&gt;"OTat"),C151+1,IF(AND(B152=0,B153=0,LEFT(Full_2016_2017_Games_Data[[#This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Row],[Column1]],5)&lt;&gt;"4OTat"),C152+1,IF(OR(LEFT(Full_2016_2017_Games_Data[[#This Row],[Column1]],4)="OTat",LEFT(Full_2016_2017_Games_Data[[#This Row],[Column1]],4)="Full",LEFT(Full_2016_2017_Games_Data[[#This Row],[Column1]],5)="2OTat",LEFT(Full_2016_2017_Games_Data[[#This Row],[Column1]],5)="4OTat"),C152,"N/A")))</f>
        <v>122</v>
      </c>
      <c r="D153" t="str">
        <f>IF(AND(C153&lt;&gt;"N/A",C153&lt;&gt;C152),LEFT(Full_2016_2017_Games_Data[[#This Row],[Column1]],FIND("-",Full_2016_2017_Games_Data[[#This Row],[Column1]])-1),"N/A")</f>
        <v>Cleveland Cavaliers105</v>
      </c>
      <c r="E153" t="str">
        <f>IFERROR(IF(AND(C153&lt;&gt;"N/A",C153&lt;&gt;C152),MID(Full_2016_2017_Games_Data[[#This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Wizards94</v>
      </c>
      <c r="F153" t="str">
        <f>IFERROR(IF(AND(D153&lt;&gt;"N/A",E153&lt;&gt;"N/A",C153&lt;&gt;C154),RIGHT(Full_2016_2017_Games_Data[[#This Row],[Column1]],LEN(Full_2016_2017_Games_Data[[#This Row],[Column1]])-FIND("at ",Full_2016_2017_Games_Data[[#This Row],[Column1]])-2),IF(AND(C153&lt;&gt;"N/A",C153&lt;&gt;C152),RIGHT(A154,LEN(A154)-FIND("at ",A154)-2),"N/A")),RIGHT(Full_2016_2017_Games_Data[[#This Row],[Column1]],LEN(Full_2016_2017_Games_Data[[#This Row],[Column1]])-FIND("at ",Full_2016_2017_Games_Data[[#This Row],[Column1]])-2))</f>
        <v>Washington</v>
      </c>
      <c r="G153" t="str">
        <f t="shared" si="22"/>
        <v>Washington</v>
      </c>
      <c r="H153">
        <f t="shared" si="23"/>
        <v>105</v>
      </c>
      <c r="I153">
        <f t="shared" si="24"/>
        <v>94</v>
      </c>
      <c r="J153" s="3" t="str">
        <f>IF(B153=1,Full_2016_2017_Games_Data[[#This Row],[Column1]],"N/A")</f>
        <v>N/A</v>
      </c>
      <c r="K153" t="str">
        <f t="shared" si="25"/>
        <v>Nov 11, 2016</v>
      </c>
      <c r="L153" t="str">
        <f t="shared" si="26"/>
        <v>Nov 11, 2016</v>
      </c>
      <c r="M153">
        <f t="shared" si="27"/>
        <v>11</v>
      </c>
      <c r="N153">
        <f t="shared" si="28"/>
        <v>11</v>
      </c>
      <c r="O153">
        <f t="shared" si="29"/>
        <v>2016</v>
      </c>
      <c r="P153" s="3">
        <f t="shared" si="30"/>
        <v>42685</v>
      </c>
      <c r="Q153" t="str">
        <f t="shared" si="31"/>
        <v>Cleveland Cavaliers</v>
      </c>
      <c r="R153" t="str">
        <f t="shared" si="32"/>
        <v>Washington Wizards</v>
      </c>
    </row>
    <row r="154" spans="1:18" x14ac:dyDescent="0.3">
      <c r="A154" s="1" t="s">
        <v>133</v>
      </c>
      <c r="B154">
        <f>IF(OR(RIGHT(Full_2016_2017_Games_Data[[#This Row],[Column1]],4)="2016",RIGHT(Full_2016_2017_Games_Data[[#This Row],[Column1]],4)="2017"),1,0)</f>
        <v>0</v>
      </c>
      <c r="C154">
        <f>IF(AND(B153=1,B154=0,LEFT(Full_2016_2017_Games_Data[[#This Row],[Column1]],4)&lt;&gt;"OTat"),C152+1,IF(AND(B153=0,B154=0,LEFT(Full_2016_2017_Games_Data[[#This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Row],[Column1]],5)&lt;&gt;"4OTat"),C153+1,IF(OR(LEFT(Full_2016_2017_Games_Data[[#This Row],[Column1]],4)="OTat",LEFT(Full_2016_2017_Games_Data[[#This Row],[Column1]],4)="Full",LEFT(Full_2016_2017_Games_Data[[#This Row],[Column1]],5)="2OTat",LEFT(Full_2016_2017_Games_Data[[#This Row],[Column1]],5)="4OTat"),C153,"N/A")))</f>
        <v>123</v>
      </c>
      <c r="D154" t="str">
        <f>IF(AND(C154&lt;&gt;"N/A",C154&lt;&gt;C153),LEFT(Full_2016_2017_Games_Data[[#This Row],[Column1]],FIND("-",Full_2016_2017_Games_Data[[#This Row],[Column1]])-1),"N/A")</f>
        <v>Toronto Raptors113</v>
      </c>
      <c r="E154" t="str">
        <f>IFERROR(IF(AND(C154&lt;&gt;"N/A",C154&lt;&gt;C153),MID(Full_2016_2017_Games_Data[[#This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Hornets111</v>
      </c>
      <c r="F154" t="str">
        <f>IFERROR(IF(AND(D154&lt;&gt;"N/A",E154&lt;&gt;"N/A",C154&lt;&gt;C155),RIGHT(Full_2016_2017_Games_Data[[#This Row],[Column1]],LEN(Full_2016_2017_Games_Data[[#This Row],[Column1]])-FIND("at ",Full_2016_2017_Games_Data[[#This Row],[Column1]])-2),IF(AND(C154&lt;&gt;"N/A",C154&lt;&gt;C153),RIGHT(A155,LEN(A155)-FIND("at ",A155)-2),"N/A")),RIGHT(Full_2016_2017_Games_Data[[#This Row],[Column1]],LEN(Full_2016_2017_Games_Data[[#This Row],[Column1]])-FIND("at ",Full_2016_2017_Games_Data[[#This Row],[Column1]])-2))</f>
        <v>Charlotte</v>
      </c>
      <c r="G154" t="str">
        <f t="shared" si="22"/>
        <v>Charlotte</v>
      </c>
      <c r="H154">
        <f t="shared" si="23"/>
        <v>113</v>
      </c>
      <c r="I154">
        <f t="shared" si="24"/>
        <v>111</v>
      </c>
      <c r="J154" s="3" t="str">
        <f>IF(B154=1,Full_2016_2017_Games_Data[[#This Row],[Column1]],"N/A")</f>
        <v>N/A</v>
      </c>
      <c r="K154" t="str">
        <f t="shared" si="25"/>
        <v>Nov 11, 2016</v>
      </c>
      <c r="L154" t="str">
        <f t="shared" si="26"/>
        <v>Nov 11, 2016</v>
      </c>
      <c r="M154">
        <f t="shared" si="27"/>
        <v>11</v>
      </c>
      <c r="N154">
        <f t="shared" si="28"/>
        <v>11</v>
      </c>
      <c r="O154">
        <f t="shared" si="29"/>
        <v>2016</v>
      </c>
      <c r="P154" s="3">
        <f t="shared" si="30"/>
        <v>42685</v>
      </c>
      <c r="Q154" t="str">
        <f t="shared" si="31"/>
        <v>Toronto Raptors</v>
      </c>
      <c r="R154" t="str">
        <f t="shared" si="32"/>
        <v>Charlotte Hornets</v>
      </c>
    </row>
    <row r="155" spans="1:18" x14ac:dyDescent="0.3">
      <c r="A155" s="1" t="s">
        <v>134</v>
      </c>
      <c r="B155">
        <f>IF(OR(RIGHT(Full_2016_2017_Games_Data[[#This Row],[Column1]],4)="2016",RIGHT(Full_2016_2017_Games_Data[[#This Row],[Column1]],4)="2017"),1,0)</f>
        <v>0</v>
      </c>
      <c r="C155">
        <f>IF(AND(B154=1,B155=0,LEFT(Full_2016_2017_Games_Data[[#This Row],[Column1]],4)&lt;&gt;"OTat"),C153+1,IF(AND(B154=0,B155=0,LEFT(Full_2016_2017_Games_Data[[#This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Row],[Column1]],5)&lt;&gt;"4OTat"),C154+1,IF(OR(LEFT(Full_2016_2017_Games_Data[[#This Row],[Column1]],4)="OTat",LEFT(Full_2016_2017_Games_Data[[#This Row],[Column1]],4)="Full",LEFT(Full_2016_2017_Games_Data[[#This Row],[Column1]],5)="2OTat",LEFT(Full_2016_2017_Games_Data[[#This Row],[Column1]],5)="4OTat"),C154,"N/A")))</f>
        <v>124</v>
      </c>
      <c r="D155" t="str">
        <f>IF(AND(C155&lt;&gt;"N/A",C155&lt;&gt;C154),LEFT(Full_2016_2017_Games_Data[[#This Row],[Column1]],FIND("-",Full_2016_2017_Games_Data[[#This Row],[Column1]])-1),"N/A")</f>
        <v>Utah Jazz87</v>
      </c>
      <c r="E155" t="str">
        <f>IFERROR(IF(AND(C155&lt;&gt;"N/A",C155&lt;&gt;C154),MID(Full_2016_2017_Games_Data[[#This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Magic74</v>
      </c>
      <c r="F155" t="str">
        <f>IFERROR(IF(AND(D155&lt;&gt;"N/A",E155&lt;&gt;"N/A",C155&lt;&gt;C156),RIGHT(Full_2016_2017_Games_Data[[#This Row],[Column1]],LEN(Full_2016_2017_Games_Data[[#This Row],[Column1]])-FIND("at ",Full_2016_2017_Games_Data[[#This Row],[Column1]])-2),IF(AND(C155&lt;&gt;"N/A",C155&lt;&gt;C154),RIGHT(A156,LEN(A156)-FIND("at ",A156)-2),"N/A")),RIGHT(Full_2016_2017_Games_Data[[#This Row],[Column1]],LEN(Full_2016_2017_Games_Data[[#This Row],[Column1]])-FIND("at ",Full_2016_2017_Games_Data[[#This Row],[Column1]])-2))</f>
        <v>Orlando</v>
      </c>
      <c r="G155" t="str">
        <f t="shared" si="22"/>
        <v>Orlando</v>
      </c>
      <c r="H155">
        <f t="shared" si="23"/>
        <v>87</v>
      </c>
      <c r="I155">
        <f t="shared" si="24"/>
        <v>74</v>
      </c>
      <c r="J155" s="3" t="str">
        <f>IF(B155=1,Full_2016_2017_Games_Data[[#This Row],[Column1]],"N/A")</f>
        <v>N/A</v>
      </c>
      <c r="K155" t="str">
        <f t="shared" si="25"/>
        <v>Nov 11, 2016</v>
      </c>
      <c r="L155" t="str">
        <f t="shared" si="26"/>
        <v>Nov 11, 2016</v>
      </c>
      <c r="M155">
        <f t="shared" si="27"/>
        <v>11</v>
      </c>
      <c r="N155">
        <f t="shared" si="28"/>
        <v>11</v>
      </c>
      <c r="O155">
        <f t="shared" si="29"/>
        <v>2016</v>
      </c>
      <c r="P155" s="3">
        <f t="shared" si="30"/>
        <v>42685</v>
      </c>
      <c r="Q155" t="str">
        <f t="shared" si="31"/>
        <v>Utah Jazz</v>
      </c>
      <c r="R155" t="str">
        <f t="shared" si="32"/>
        <v>Orlando Magic</v>
      </c>
    </row>
    <row r="156" spans="1:18" x14ac:dyDescent="0.3">
      <c r="A156" s="1" t="s">
        <v>135</v>
      </c>
      <c r="B156">
        <f>IF(OR(RIGHT(Full_2016_2017_Games_Data[[#This Row],[Column1]],4)="2016",RIGHT(Full_2016_2017_Games_Data[[#This Row],[Column1]],4)="2017"),1,0)</f>
        <v>0</v>
      </c>
      <c r="C156">
        <f>IF(AND(B155=1,B156=0,LEFT(Full_2016_2017_Games_Data[[#This Row],[Column1]],4)&lt;&gt;"OTat"),C154+1,IF(AND(B155=0,B156=0,LEFT(Full_2016_2017_Games_Data[[#This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Row],[Column1]],5)&lt;&gt;"4OTat"),C155+1,IF(OR(LEFT(Full_2016_2017_Games_Data[[#This Row],[Column1]],4)="OTat",LEFT(Full_2016_2017_Games_Data[[#This Row],[Column1]],4)="Full",LEFT(Full_2016_2017_Games_Data[[#This Row],[Column1]],5)="2OTat",LEFT(Full_2016_2017_Games_Data[[#This Row],[Column1]],5)="4OTat"),C155,"N/A")))</f>
        <v>125</v>
      </c>
      <c r="D156" t="str">
        <f>IF(AND(C156&lt;&gt;"N/A",C156&lt;&gt;C155),LEFT(Full_2016_2017_Games_Data[[#This Row],[Column1]],FIND("-",Full_2016_2017_Games_Data[[#This Row],[Column1]])-1),"N/A")</f>
        <v>Boston Celtics115</v>
      </c>
      <c r="E156" t="str">
        <f>IFERROR(IF(AND(C156&lt;&gt;"N/A",C156&lt;&gt;C155),MID(Full_2016_2017_Games_Data[[#This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Knicks87</v>
      </c>
      <c r="F156" t="str">
        <f>IFERROR(IF(AND(D156&lt;&gt;"N/A",E156&lt;&gt;"N/A",C156&lt;&gt;C157),RIGHT(Full_2016_2017_Games_Data[[#This Row],[Column1]],LEN(Full_2016_2017_Games_Data[[#This Row],[Column1]])-FIND("at ",Full_2016_2017_Games_Data[[#This Row],[Column1]])-2),IF(AND(C156&lt;&gt;"N/A",C156&lt;&gt;C155),RIGHT(A157,LEN(A157)-FIND("at ",A157)-2),"N/A")),RIGHT(Full_2016_2017_Games_Data[[#This Row],[Column1]],LEN(Full_2016_2017_Games_Data[[#This Row],[Column1]])-FIND("at ",Full_2016_2017_Games_Data[[#This Row],[Column1]])-2))</f>
        <v>Boston</v>
      </c>
      <c r="G156" t="str">
        <f t="shared" si="22"/>
        <v>Boston</v>
      </c>
      <c r="H156">
        <f t="shared" si="23"/>
        <v>115</v>
      </c>
      <c r="I156">
        <f t="shared" si="24"/>
        <v>87</v>
      </c>
      <c r="J156" s="3" t="str">
        <f>IF(B156=1,Full_2016_2017_Games_Data[[#This Row],[Column1]],"N/A")</f>
        <v>N/A</v>
      </c>
      <c r="K156" t="str">
        <f t="shared" si="25"/>
        <v>Nov 11, 2016</v>
      </c>
      <c r="L156" t="str">
        <f t="shared" si="26"/>
        <v>Nov 11, 2016</v>
      </c>
      <c r="M156">
        <f t="shared" si="27"/>
        <v>11</v>
      </c>
      <c r="N156">
        <f t="shared" si="28"/>
        <v>11</v>
      </c>
      <c r="O156">
        <f t="shared" si="29"/>
        <v>2016</v>
      </c>
      <c r="P156" s="3">
        <f t="shared" si="30"/>
        <v>42685</v>
      </c>
      <c r="Q156" t="str">
        <f t="shared" si="31"/>
        <v>Boston Celtics</v>
      </c>
      <c r="R156" t="str">
        <f t="shared" si="32"/>
        <v>New York Knicks</v>
      </c>
    </row>
    <row r="157" spans="1:18" x14ac:dyDescent="0.3">
      <c r="A157" s="1" t="s">
        <v>136</v>
      </c>
      <c r="B157">
        <f>IF(OR(RIGHT(Full_2016_2017_Games_Data[[#This Row],[Column1]],4)="2016",RIGHT(Full_2016_2017_Games_Data[[#This Row],[Column1]],4)="2017"),1,0)</f>
        <v>0</v>
      </c>
      <c r="C157">
        <f>IF(AND(B156=1,B157=0,LEFT(Full_2016_2017_Games_Data[[#This Row],[Column1]],4)&lt;&gt;"OTat"),C155+1,IF(AND(B156=0,B157=0,LEFT(Full_2016_2017_Games_Data[[#This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Row],[Column1]],5)&lt;&gt;"4OTat"),C156+1,IF(OR(LEFT(Full_2016_2017_Games_Data[[#This Row],[Column1]],4)="OTat",LEFT(Full_2016_2017_Games_Data[[#This Row],[Column1]],4)="Full",LEFT(Full_2016_2017_Games_Data[[#This Row],[Column1]],5)="2OTat",LEFT(Full_2016_2017_Games_Data[[#This Row],[Column1]],5)="4OTat"),C156,"N/A")))</f>
        <v>126</v>
      </c>
      <c r="D157" t="str">
        <f>IF(AND(C157&lt;&gt;"N/A",C157&lt;&gt;C156),LEFT(Full_2016_2017_Games_Data[[#This Row],[Column1]],FIND("-",Full_2016_2017_Games_Data[[#This Row],[Column1]])-1),"N/A")</f>
        <v>Los Angeles Clippers110</v>
      </c>
      <c r="E157" t="str">
        <f>IFERROR(IF(AND(C157&lt;&gt;"N/A",C157&lt;&gt;C156),MID(Full_2016_2017_Games_Data[[#This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Thunder108</v>
      </c>
      <c r="F157" t="str">
        <f>IFERROR(IF(AND(D157&lt;&gt;"N/A",E157&lt;&gt;"N/A",C157&lt;&gt;C158),RIGHT(Full_2016_2017_Games_Data[[#This Row],[Column1]],LEN(Full_2016_2017_Games_Data[[#This Row],[Column1]])-FIND("at ",Full_2016_2017_Games_Data[[#This Row],[Column1]])-2),IF(AND(C157&lt;&gt;"N/A",C157&lt;&gt;C156),RIGHT(A158,LEN(A158)-FIND("at ",A158)-2),"N/A")),RIGHT(Full_2016_2017_Games_Data[[#This Row],[Column1]],LEN(Full_2016_2017_Games_Data[[#This Row],[Column1]])-FIND("at ",Full_2016_2017_Games_Data[[#This Row],[Column1]])-2))</f>
        <v>Oklahoma City</v>
      </c>
      <c r="G157" t="str">
        <f t="shared" si="22"/>
        <v>Oklahoma City</v>
      </c>
      <c r="H157">
        <f t="shared" si="23"/>
        <v>110</v>
      </c>
      <c r="I157">
        <f t="shared" si="24"/>
        <v>108</v>
      </c>
      <c r="J157" s="3" t="str">
        <f>IF(B157=1,Full_2016_2017_Games_Data[[#This Row],[Column1]],"N/A")</f>
        <v>N/A</v>
      </c>
      <c r="K157" t="str">
        <f t="shared" si="25"/>
        <v>Nov 11, 2016</v>
      </c>
      <c r="L157" t="str">
        <f t="shared" si="26"/>
        <v>Nov 11, 2016</v>
      </c>
      <c r="M157">
        <f t="shared" si="27"/>
        <v>11</v>
      </c>
      <c r="N157">
        <f t="shared" si="28"/>
        <v>11</v>
      </c>
      <c r="O157">
        <f t="shared" si="29"/>
        <v>2016</v>
      </c>
      <c r="P157" s="3">
        <f t="shared" si="30"/>
        <v>42685</v>
      </c>
      <c r="Q157" t="str">
        <f t="shared" si="31"/>
        <v>Los Angeles Clippers</v>
      </c>
      <c r="R157" t="str">
        <f t="shared" si="32"/>
        <v>Oklahoma City Thunder</v>
      </c>
    </row>
    <row r="158" spans="1:18" x14ac:dyDescent="0.3">
      <c r="A158" s="1" t="s">
        <v>137</v>
      </c>
      <c r="B158">
        <f>IF(OR(RIGHT(Full_2016_2017_Games_Data[[#This Row],[Column1]],4)="2016",RIGHT(Full_2016_2017_Games_Data[[#This Row],[Column1]],4)="2017"),1,0)</f>
        <v>0</v>
      </c>
      <c r="C158">
        <f>IF(AND(B157=1,B158=0,LEFT(Full_2016_2017_Games_Data[[#This Row],[Column1]],4)&lt;&gt;"OTat"),C156+1,IF(AND(B157=0,B158=0,LEFT(Full_2016_2017_Games_Data[[#This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Row],[Column1]],5)&lt;&gt;"4OTat"),C157+1,IF(OR(LEFT(Full_2016_2017_Games_Data[[#This Row],[Column1]],4)="OTat",LEFT(Full_2016_2017_Games_Data[[#This Row],[Column1]],4)="Full",LEFT(Full_2016_2017_Games_Data[[#This Row],[Column1]],5)="2OTat",LEFT(Full_2016_2017_Games_Data[[#This Row],[Column1]],5)="4OTat"),C157,"N/A")))</f>
        <v>127</v>
      </c>
      <c r="D158" t="str">
        <f>IF(AND(C158&lt;&gt;"N/A",C158&lt;&gt;C157),LEFT(Full_2016_2017_Games_Data[[#This Row],[Column1]],FIND("-",Full_2016_2017_Games_Data[[#This Row],[Column1]])-1),"N/A")</f>
        <v>San Antonio Spurs96</v>
      </c>
      <c r="E158" t="str">
        <f>IFERROR(IF(AND(C158&lt;&gt;"N/A",C158&lt;&gt;C157),MID(Full_2016_2017_Games_Data[[#This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Pistons86</v>
      </c>
      <c r="F158" t="str">
        <f>IFERROR(IF(AND(D158&lt;&gt;"N/A",E158&lt;&gt;"N/A",C158&lt;&gt;C159),RIGHT(Full_2016_2017_Games_Data[[#This Row],[Column1]],LEN(Full_2016_2017_Games_Data[[#This Row],[Column1]])-FIND("at ",Full_2016_2017_Games_Data[[#This Row],[Column1]])-2),IF(AND(C158&lt;&gt;"N/A",C158&lt;&gt;C157),RIGHT(A159,LEN(A159)-FIND("at ",A159)-2),"N/A")),RIGHT(Full_2016_2017_Games_Data[[#This Row],[Column1]],LEN(Full_2016_2017_Games_Data[[#This Row],[Column1]])-FIND("at ",Full_2016_2017_Games_Data[[#This Row],[Column1]])-2))</f>
        <v>San Antonio</v>
      </c>
      <c r="G158" t="str">
        <f t="shared" si="22"/>
        <v>San Antonio</v>
      </c>
      <c r="H158">
        <f t="shared" si="23"/>
        <v>96</v>
      </c>
      <c r="I158">
        <f t="shared" si="24"/>
        <v>86</v>
      </c>
      <c r="J158" s="3" t="str">
        <f>IF(B158=1,Full_2016_2017_Games_Data[[#This Row],[Column1]],"N/A")</f>
        <v>N/A</v>
      </c>
      <c r="K158" t="str">
        <f t="shared" si="25"/>
        <v>Nov 11, 2016</v>
      </c>
      <c r="L158" t="str">
        <f t="shared" si="26"/>
        <v>Nov 11, 2016</v>
      </c>
      <c r="M158">
        <f t="shared" si="27"/>
        <v>11</v>
      </c>
      <c r="N158">
        <f t="shared" si="28"/>
        <v>11</v>
      </c>
      <c r="O158">
        <f t="shared" si="29"/>
        <v>2016</v>
      </c>
      <c r="P158" s="3">
        <f t="shared" si="30"/>
        <v>42685</v>
      </c>
      <c r="Q158" t="str">
        <f t="shared" si="31"/>
        <v>San Antonio Spurs</v>
      </c>
      <c r="R158" t="str">
        <f t="shared" si="32"/>
        <v>Detroit Pistons</v>
      </c>
    </row>
    <row r="159" spans="1:18" x14ac:dyDescent="0.3">
      <c r="A159" s="1" t="s">
        <v>138</v>
      </c>
      <c r="B159">
        <f>IF(OR(RIGHT(Full_2016_2017_Games_Data[[#This Row],[Column1]],4)="2016",RIGHT(Full_2016_2017_Games_Data[[#This Row],[Column1]],4)="2017"),1,0)</f>
        <v>0</v>
      </c>
      <c r="C159">
        <f>IF(AND(B158=1,B159=0,LEFT(Full_2016_2017_Games_Data[[#This Row],[Column1]],4)&lt;&gt;"OTat"),C157+1,IF(AND(B158=0,B159=0,LEFT(Full_2016_2017_Games_Data[[#This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Row],[Column1]],5)&lt;&gt;"4OTat"),C158+1,IF(OR(LEFT(Full_2016_2017_Games_Data[[#This Row],[Column1]],4)="OTat",LEFT(Full_2016_2017_Games_Data[[#This Row],[Column1]],4)="Full",LEFT(Full_2016_2017_Games_Data[[#This Row],[Column1]],5)="2OTat",LEFT(Full_2016_2017_Games_Data[[#This Row],[Column1]],5)="4OTat"),C158,"N/A")))</f>
        <v>128</v>
      </c>
      <c r="D159" t="str">
        <f>IF(AND(C159&lt;&gt;"N/A",C159&lt;&gt;C158),LEFT(Full_2016_2017_Games_Data[[#This Row],[Column1]],FIND("-",Full_2016_2017_Games_Data[[#This Row],[Column1]])-1),"N/A")</f>
        <v>Portland Trail Blazers122</v>
      </c>
      <c r="E159" t="str">
        <f>IFERROR(IF(AND(C159&lt;&gt;"N/A",C159&lt;&gt;C158),MID(Full_2016_2017_Games_Data[[#This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Kings120</v>
      </c>
      <c r="F159" t="str">
        <f>IFERROR(IF(AND(D159&lt;&gt;"N/A",E159&lt;&gt;"N/A",C159&lt;&gt;C160),RIGHT(Full_2016_2017_Games_Data[[#This Row],[Column1]],LEN(Full_2016_2017_Games_Data[[#This Row],[Column1]])-FIND("at ",Full_2016_2017_Games_Data[[#This Row],[Column1]])-2),IF(AND(C159&lt;&gt;"N/A",C159&lt;&gt;C158),RIGHT(A160,LEN(A160)-FIND("at ",A160)-2),"N/A")),RIGHT(Full_2016_2017_Games_Data[[#This Row],[Column1]],LEN(Full_2016_2017_Games_Data[[#This Row],[Column1]])-FIND("at ",Full_2016_2017_Games_Data[[#This Row],[Column1]])-2))</f>
        <v>Portland</v>
      </c>
      <c r="G159" t="str">
        <f t="shared" si="22"/>
        <v>Portland</v>
      </c>
      <c r="H159">
        <f t="shared" si="23"/>
        <v>122</v>
      </c>
      <c r="I159">
        <f t="shared" si="24"/>
        <v>120</v>
      </c>
      <c r="J159" s="3" t="str">
        <f>IF(B159=1,Full_2016_2017_Games_Data[[#This Row],[Column1]],"N/A")</f>
        <v>N/A</v>
      </c>
      <c r="K159" t="str">
        <f t="shared" si="25"/>
        <v>Nov 11, 2016</v>
      </c>
      <c r="L159" t="str">
        <f t="shared" si="26"/>
        <v>Nov 11, 2016</v>
      </c>
      <c r="M159">
        <f t="shared" si="27"/>
        <v>11</v>
      </c>
      <c r="N159">
        <f t="shared" si="28"/>
        <v>11</v>
      </c>
      <c r="O159">
        <f t="shared" si="29"/>
        <v>2016</v>
      </c>
      <c r="P159" s="3">
        <f t="shared" si="30"/>
        <v>42685</v>
      </c>
      <c r="Q159" t="str">
        <f t="shared" si="31"/>
        <v>Portland Trail Blazers</v>
      </c>
      <c r="R159" t="str">
        <f t="shared" si="32"/>
        <v>Sacramento Kings</v>
      </c>
    </row>
    <row r="160" spans="1:18" x14ac:dyDescent="0.3">
      <c r="A160" s="1" t="s">
        <v>139</v>
      </c>
      <c r="B160">
        <f>IF(OR(RIGHT(Full_2016_2017_Games_Data[[#This Row],[Column1]],4)="2016",RIGHT(Full_2016_2017_Games_Data[[#This Row],[Column1]],4)="2017"),1,0)</f>
        <v>0</v>
      </c>
      <c r="C160">
        <f>IF(AND(B159=1,B160=0,LEFT(Full_2016_2017_Games_Data[[#This Row],[Column1]],4)&lt;&gt;"OTat"),C158+1,IF(AND(B159=0,B160=0,LEFT(Full_2016_2017_Games_Data[[#This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Row],[Column1]],5)&lt;&gt;"4OTat"),C159+1,IF(OR(LEFT(Full_2016_2017_Games_Data[[#This Row],[Column1]],4)="OTat",LEFT(Full_2016_2017_Games_Data[[#This Row],[Column1]],4)="Full",LEFT(Full_2016_2017_Games_Data[[#This Row],[Column1]],5)="2OTat",LEFT(Full_2016_2017_Games_Data[[#This Row],[Column1]],5)="4OTat"),C159,"N/A")))</f>
        <v>128</v>
      </c>
      <c r="D160" t="str">
        <f>IF(AND(C160&lt;&gt;"N/A",C160&lt;&gt;C159),LEFT(Full_2016_2017_Games_Data[[#This Row],[Column1]],FIND("-",Full_2016_2017_Games_Data[[#This Row],[Column1]])-1),"N/A")</f>
        <v>N/A</v>
      </c>
      <c r="E160" t="str">
        <f>IFERROR(IF(AND(C160&lt;&gt;"N/A",C160&lt;&gt;C159),MID(Full_2016_2017_Games_Data[[#This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60" t="str">
        <f>IFERROR(IF(AND(D160&lt;&gt;"N/A",E160&lt;&gt;"N/A",C160&lt;&gt;C161),RIGHT(Full_2016_2017_Games_Data[[#This Row],[Column1]],LEN(Full_2016_2017_Games_Data[[#This Row],[Column1]])-FIND("at ",Full_2016_2017_Games_Data[[#This Row],[Column1]])-2),IF(AND(C160&lt;&gt;"N/A",C160&lt;&gt;C159),RIGHT(A161,LEN(A161)-FIND("at ",A161)-2),"N/A")),RIGHT(Full_2016_2017_Games_Data[[#This Row],[Column1]],LEN(Full_2016_2017_Games_Data[[#This Row],[Column1]])-FIND("at ",Full_2016_2017_Games_Data[[#This Row],[Column1]])-2))</f>
        <v>N/A</v>
      </c>
      <c r="G160" t="str">
        <f t="shared" si="22"/>
        <v>N/A</v>
      </c>
      <c r="H160" t="str">
        <f t="shared" si="23"/>
        <v>N/A</v>
      </c>
      <c r="I160" t="str">
        <f t="shared" si="24"/>
        <v>N/A</v>
      </c>
      <c r="J160" s="3" t="str">
        <f>IF(B160=1,Full_2016_2017_Games_Data[[#This Row],[Column1]],"N/A")</f>
        <v>N/A</v>
      </c>
      <c r="K160" t="str">
        <f t="shared" si="25"/>
        <v>Nov 11, 2016</v>
      </c>
      <c r="L160" t="str">
        <f t="shared" si="26"/>
        <v>N/A</v>
      </c>
      <c r="M160" t="str">
        <f t="shared" si="27"/>
        <v>N/A</v>
      </c>
      <c r="N160" t="str">
        <f t="shared" si="28"/>
        <v>N/A</v>
      </c>
      <c r="O160" t="str">
        <f t="shared" si="29"/>
        <v>N/A</v>
      </c>
      <c r="P160" s="3" t="str">
        <f t="shared" si="30"/>
        <v>N/A</v>
      </c>
      <c r="Q160" t="str">
        <f t="shared" si="31"/>
        <v>N/A</v>
      </c>
      <c r="R160" t="str">
        <f t="shared" si="32"/>
        <v>N/A</v>
      </c>
    </row>
    <row r="161" spans="1:18" x14ac:dyDescent="0.3">
      <c r="A161" s="1" t="s">
        <v>1363</v>
      </c>
      <c r="B161">
        <f>IF(OR(RIGHT(Full_2016_2017_Games_Data[[#This Row],[Column1]],4)="2016",RIGHT(Full_2016_2017_Games_Data[[#This Row],[Column1]],4)="2017"),1,0)</f>
        <v>1</v>
      </c>
      <c r="C161" t="str">
        <f>IF(AND(B160=1,B161=0,LEFT(Full_2016_2017_Games_Data[[#This Row],[Column1]],4)&lt;&gt;"OTat"),C159+1,IF(AND(B160=0,B161=0,LEFT(Full_2016_2017_Games_Data[[#This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Row],[Column1]],5)&lt;&gt;"4OTat"),C160+1,IF(OR(LEFT(Full_2016_2017_Games_Data[[#This Row],[Column1]],4)="OTat",LEFT(Full_2016_2017_Games_Data[[#This Row],[Column1]],4)="Full",LEFT(Full_2016_2017_Games_Data[[#This Row],[Column1]],5)="2OTat",LEFT(Full_2016_2017_Games_Data[[#This Row],[Column1]],5)="4OTat"),C160,"N/A")))</f>
        <v>N/A</v>
      </c>
      <c r="D161" t="str">
        <f>IF(AND(C161&lt;&gt;"N/A",C161&lt;&gt;C160),LEFT(Full_2016_2017_Games_Data[[#This Row],[Column1]],FIND("-",Full_2016_2017_Games_Data[[#This Row],[Column1]])-1),"N/A")</f>
        <v>N/A</v>
      </c>
      <c r="E161" t="str">
        <f>IFERROR(IF(AND(C161&lt;&gt;"N/A",C161&lt;&gt;C160),MID(Full_2016_2017_Games_Data[[#This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61" t="str">
        <f>IFERROR(IF(AND(D161&lt;&gt;"N/A",E161&lt;&gt;"N/A",C161&lt;&gt;C162),RIGHT(Full_2016_2017_Games_Data[[#This Row],[Column1]],LEN(Full_2016_2017_Games_Data[[#This Row],[Column1]])-FIND("at ",Full_2016_2017_Games_Data[[#This Row],[Column1]])-2),IF(AND(C161&lt;&gt;"N/A",C161&lt;&gt;C160),RIGHT(A162,LEN(A162)-FIND("at ",A162)-2),"N/A")),RIGHT(Full_2016_2017_Games_Data[[#This Row],[Column1]],LEN(Full_2016_2017_Games_Data[[#This Row],[Column1]])-FIND("at ",Full_2016_2017_Games_Data[[#This Row],[Column1]])-2))</f>
        <v>N/A</v>
      </c>
      <c r="G161" t="str">
        <f t="shared" si="22"/>
        <v>N/A</v>
      </c>
      <c r="H161" t="str">
        <f t="shared" si="23"/>
        <v>N/A</v>
      </c>
      <c r="I161" t="str">
        <f t="shared" si="24"/>
        <v>N/A</v>
      </c>
      <c r="J161" s="3" t="str">
        <f>IF(B161=1,Full_2016_2017_Games_Data[[#This Row],[Column1]],"N/A")</f>
        <v>Nov 12, 2016</v>
      </c>
      <c r="K161" t="str">
        <f t="shared" si="25"/>
        <v>Nov 12, 2016</v>
      </c>
      <c r="L161" t="str">
        <f t="shared" si="26"/>
        <v>N/A</v>
      </c>
      <c r="M161" t="str">
        <f t="shared" si="27"/>
        <v>N/A</v>
      </c>
      <c r="N161" t="str">
        <f t="shared" si="28"/>
        <v>N/A</v>
      </c>
      <c r="O161" t="str">
        <f t="shared" si="29"/>
        <v>N/A</v>
      </c>
      <c r="P161" s="3" t="str">
        <f t="shared" si="30"/>
        <v>N/A</v>
      </c>
      <c r="Q161" t="str">
        <f t="shared" si="31"/>
        <v>N/A</v>
      </c>
      <c r="R161" t="str">
        <f t="shared" si="32"/>
        <v>N/A</v>
      </c>
    </row>
    <row r="162" spans="1:18" x14ac:dyDescent="0.3">
      <c r="A162" s="1" t="s">
        <v>140</v>
      </c>
      <c r="B162">
        <f>IF(OR(RIGHT(Full_2016_2017_Games_Data[[#This Row],[Column1]],4)="2016",RIGHT(Full_2016_2017_Games_Data[[#This Row],[Column1]],4)="2017"),1,0)</f>
        <v>0</v>
      </c>
      <c r="C162">
        <f>IF(AND(B161=1,B162=0,LEFT(Full_2016_2017_Games_Data[[#This Row],[Column1]],4)&lt;&gt;"OTat"),C160+1,IF(AND(B161=0,B162=0,LEFT(Full_2016_2017_Games_Data[[#This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Row],[Column1]],5)&lt;&gt;"4OTat"),C161+1,IF(OR(LEFT(Full_2016_2017_Games_Data[[#This Row],[Column1]],4)="OTat",LEFT(Full_2016_2017_Games_Data[[#This Row],[Column1]],4)="Full",LEFT(Full_2016_2017_Games_Data[[#This Row],[Column1]],5)="2OTat",LEFT(Full_2016_2017_Games_Data[[#This Row],[Column1]],5)="4OTat"),C161,"N/A")))</f>
        <v>129</v>
      </c>
      <c r="D162" t="str">
        <f>IF(AND(C162&lt;&gt;"N/A",C162&lt;&gt;C161),LEFT(Full_2016_2017_Games_Data[[#This Row],[Column1]],FIND("-",Full_2016_2017_Games_Data[[#This Row],[Column1]])-1),"N/A")</f>
        <v>Los Angeles Lakers126</v>
      </c>
      <c r="E162" t="str">
        <f>IFERROR(IF(AND(C162&lt;&gt;"N/A",C162&lt;&gt;C161),MID(Full_2016_2017_Games_Data[[#This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Pelicans99</v>
      </c>
      <c r="F162" t="str">
        <f>IFERROR(IF(AND(D162&lt;&gt;"N/A",E162&lt;&gt;"N/A",C162&lt;&gt;C163),RIGHT(Full_2016_2017_Games_Data[[#This Row],[Column1]],LEN(Full_2016_2017_Games_Data[[#This Row],[Column1]])-FIND("at ",Full_2016_2017_Games_Data[[#This Row],[Column1]])-2),IF(AND(C162&lt;&gt;"N/A",C162&lt;&gt;C161),RIGHT(A163,LEN(A163)-FIND("at ",A163)-2),"N/A")),RIGHT(Full_2016_2017_Games_Data[[#This Row],[Column1]],LEN(Full_2016_2017_Games_Data[[#This Row],[Column1]])-FIND("at ",Full_2016_2017_Games_Data[[#This Row],[Column1]])-2))</f>
        <v>New Orleans</v>
      </c>
      <c r="G162" t="str">
        <f t="shared" si="22"/>
        <v>New Orleans</v>
      </c>
      <c r="H162">
        <f t="shared" si="23"/>
        <v>126</v>
      </c>
      <c r="I162">
        <f t="shared" si="24"/>
        <v>99</v>
      </c>
      <c r="J162" s="3" t="str">
        <f>IF(B162=1,Full_2016_2017_Games_Data[[#This Row],[Column1]],"N/A")</f>
        <v>N/A</v>
      </c>
      <c r="K162" t="str">
        <f t="shared" si="25"/>
        <v>Nov 12, 2016</v>
      </c>
      <c r="L162" t="str">
        <f t="shared" si="26"/>
        <v>Nov 12, 2016</v>
      </c>
      <c r="M162">
        <f t="shared" si="27"/>
        <v>11</v>
      </c>
      <c r="N162">
        <f t="shared" si="28"/>
        <v>12</v>
      </c>
      <c r="O162">
        <f t="shared" si="29"/>
        <v>2016</v>
      </c>
      <c r="P162" s="3">
        <f t="shared" si="30"/>
        <v>42686</v>
      </c>
      <c r="Q162" t="str">
        <f t="shared" si="31"/>
        <v>Los Angeles Lakers</v>
      </c>
      <c r="R162" t="str">
        <f t="shared" si="32"/>
        <v>New Orleans Pelicans</v>
      </c>
    </row>
    <row r="163" spans="1:18" x14ac:dyDescent="0.3">
      <c r="A163" s="1" t="s">
        <v>141</v>
      </c>
      <c r="B163">
        <f>IF(OR(RIGHT(Full_2016_2017_Games_Data[[#This Row],[Column1]],4)="2016",RIGHT(Full_2016_2017_Games_Data[[#This Row],[Column1]],4)="2017"),1,0)</f>
        <v>0</v>
      </c>
      <c r="C163">
        <f>IF(AND(B162=1,B163=0,LEFT(Full_2016_2017_Games_Data[[#This Row],[Column1]],4)&lt;&gt;"OTat"),C161+1,IF(AND(B162=0,B163=0,LEFT(Full_2016_2017_Games_Data[[#This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Row],[Column1]],5)&lt;&gt;"4OTat"),C162+1,IF(OR(LEFT(Full_2016_2017_Games_Data[[#This Row],[Column1]],4)="OTat",LEFT(Full_2016_2017_Games_Data[[#This Row],[Column1]],4)="Full",LEFT(Full_2016_2017_Games_Data[[#This Row],[Column1]],5)="2OTat",LEFT(Full_2016_2017_Games_Data[[#This Row],[Column1]],5)="4OTat"),C162,"N/A")))</f>
        <v>130</v>
      </c>
      <c r="D163" t="str">
        <f>IF(AND(C163&lt;&gt;"N/A",C163&lt;&gt;C162),LEFT(Full_2016_2017_Games_Data[[#This Row],[Column1]],FIND("-",Full_2016_2017_Games_Data[[#This Row],[Column1]])-1),"N/A")</f>
        <v>Boston Celtics105</v>
      </c>
      <c r="E163" t="str">
        <f>IFERROR(IF(AND(C163&lt;&gt;"N/A",C163&lt;&gt;C162),MID(Full_2016_2017_Games_Data[[#This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Pacers99</v>
      </c>
      <c r="F163" t="str">
        <f>IFERROR(IF(AND(D163&lt;&gt;"N/A",E163&lt;&gt;"N/A",C163&lt;&gt;C164),RIGHT(Full_2016_2017_Games_Data[[#This Row],[Column1]],LEN(Full_2016_2017_Games_Data[[#This Row],[Column1]])-FIND("at ",Full_2016_2017_Games_Data[[#This Row],[Column1]])-2),IF(AND(C163&lt;&gt;"N/A",C163&lt;&gt;C162),RIGHT(A164,LEN(A164)-FIND("at ",A164)-2),"N/A")),RIGHT(Full_2016_2017_Games_Data[[#This Row],[Column1]],LEN(Full_2016_2017_Games_Data[[#This Row],[Column1]])-FIND("at ",Full_2016_2017_Games_Data[[#This Row],[Column1]])-2))</f>
        <v>Indiana</v>
      </c>
      <c r="G163" t="str">
        <f t="shared" si="22"/>
        <v>Indiana</v>
      </c>
      <c r="H163">
        <f t="shared" si="23"/>
        <v>105</v>
      </c>
      <c r="I163">
        <f t="shared" si="24"/>
        <v>99</v>
      </c>
      <c r="J163" s="3" t="str">
        <f>IF(B163=1,Full_2016_2017_Games_Data[[#This Row],[Column1]],"N/A")</f>
        <v>N/A</v>
      </c>
      <c r="K163" t="str">
        <f t="shared" si="25"/>
        <v>Nov 12, 2016</v>
      </c>
      <c r="L163" t="str">
        <f t="shared" si="26"/>
        <v>Nov 12, 2016</v>
      </c>
      <c r="M163">
        <f t="shared" si="27"/>
        <v>11</v>
      </c>
      <c r="N163">
        <f t="shared" si="28"/>
        <v>12</v>
      </c>
      <c r="O163">
        <f t="shared" si="29"/>
        <v>2016</v>
      </c>
      <c r="P163" s="3">
        <f t="shared" si="30"/>
        <v>42686</v>
      </c>
      <c r="Q163" t="str">
        <f t="shared" si="31"/>
        <v>Boston Celtics</v>
      </c>
      <c r="R163" t="str">
        <f t="shared" si="32"/>
        <v>Indiana Pacers</v>
      </c>
    </row>
    <row r="164" spans="1:18" x14ac:dyDescent="0.3">
      <c r="A164" s="1" t="s">
        <v>142</v>
      </c>
      <c r="B164">
        <f>IF(OR(RIGHT(Full_2016_2017_Games_Data[[#This Row],[Column1]],4)="2016",RIGHT(Full_2016_2017_Games_Data[[#This Row],[Column1]],4)="2017"),1,0)</f>
        <v>0</v>
      </c>
      <c r="C164">
        <f>IF(AND(B163=1,B164=0,LEFT(Full_2016_2017_Games_Data[[#This Row],[Column1]],4)&lt;&gt;"OTat"),C162+1,IF(AND(B163=0,B164=0,LEFT(Full_2016_2017_Games_Data[[#This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Row],[Column1]],5)&lt;&gt;"4OTat"),C163+1,IF(OR(LEFT(Full_2016_2017_Games_Data[[#This Row],[Column1]],4)="OTat",LEFT(Full_2016_2017_Games_Data[[#This Row],[Column1]],4)="Full",LEFT(Full_2016_2017_Games_Data[[#This Row],[Column1]],5)="2OTat",LEFT(Full_2016_2017_Games_Data[[#This Row],[Column1]],5)="4OTat"),C163,"N/A")))</f>
        <v>131</v>
      </c>
      <c r="D164" t="str">
        <f>IF(AND(C164&lt;&gt;"N/A",C164&lt;&gt;C163),LEFT(Full_2016_2017_Games_Data[[#This Row],[Column1]],FIND("-",Full_2016_2017_Games_Data[[#This Row],[Column1]])-1),"N/A")</f>
        <v>Toronto Raptors118</v>
      </c>
      <c r="E164" t="str">
        <f>IFERROR(IF(AND(C164&lt;&gt;"N/A",C164&lt;&gt;C163),MID(Full_2016_2017_Games_Data[[#This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Knicks107</v>
      </c>
      <c r="F164" t="str">
        <f>IFERROR(IF(AND(D164&lt;&gt;"N/A",E164&lt;&gt;"N/A",C164&lt;&gt;C165),RIGHT(Full_2016_2017_Games_Data[[#This Row],[Column1]],LEN(Full_2016_2017_Games_Data[[#This Row],[Column1]])-FIND("at ",Full_2016_2017_Games_Data[[#This Row],[Column1]])-2),IF(AND(C164&lt;&gt;"N/A",C164&lt;&gt;C163),RIGHT(A165,LEN(A165)-FIND("at ",A165)-2),"N/A")),RIGHT(Full_2016_2017_Games_Data[[#This Row],[Column1]],LEN(Full_2016_2017_Games_Data[[#This Row],[Column1]])-FIND("at ",Full_2016_2017_Games_Data[[#This Row],[Column1]])-2))</f>
        <v>Toronto</v>
      </c>
      <c r="G164" t="str">
        <f t="shared" si="22"/>
        <v>Toronto</v>
      </c>
      <c r="H164">
        <f t="shared" si="23"/>
        <v>118</v>
      </c>
      <c r="I164">
        <f t="shared" si="24"/>
        <v>107</v>
      </c>
      <c r="J164" s="3" t="str">
        <f>IF(B164=1,Full_2016_2017_Games_Data[[#This Row],[Column1]],"N/A")</f>
        <v>N/A</v>
      </c>
      <c r="K164" t="str">
        <f t="shared" si="25"/>
        <v>Nov 12, 2016</v>
      </c>
      <c r="L164" t="str">
        <f t="shared" si="26"/>
        <v>Nov 12, 2016</v>
      </c>
      <c r="M164">
        <f t="shared" si="27"/>
        <v>11</v>
      </c>
      <c r="N164">
        <f t="shared" si="28"/>
        <v>12</v>
      </c>
      <c r="O164">
        <f t="shared" si="29"/>
        <v>2016</v>
      </c>
      <c r="P164" s="3">
        <f t="shared" si="30"/>
        <v>42686</v>
      </c>
      <c r="Q164" t="str">
        <f t="shared" si="31"/>
        <v>Toronto Raptors</v>
      </c>
      <c r="R164" t="str">
        <f t="shared" si="32"/>
        <v>New York Knicks</v>
      </c>
    </row>
    <row r="165" spans="1:18" x14ac:dyDescent="0.3">
      <c r="A165" s="1" t="s">
        <v>143</v>
      </c>
      <c r="B165">
        <f>IF(OR(RIGHT(Full_2016_2017_Games_Data[[#This Row],[Column1]],4)="2016",RIGHT(Full_2016_2017_Games_Data[[#This Row],[Column1]],4)="2017"),1,0)</f>
        <v>0</v>
      </c>
      <c r="C165">
        <f>IF(AND(B164=1,B165=0,LEFT(Full_2016_2017_Games_Data[[#This Row],[Column1]],4)&lt;&gt;"OTat"),C163+1,IF(AND(B164=0,B165=0,LEFT(Full_2016_2017_Games_Data[[#This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Row],[Column1]],5)&lt;&gt;"4OTat"),C164+1,IF(OR(LEFT(Full_2016_2017_Games_Data[[#This Row],[Column1]],4)="OTat",LEFT(Full_2016_2017_Games_Data[[#This Row],[Column1]],4)="Full",LEFT(Full_2016_2017_Games_Data[[#This Row],[Column1]],5)="2OTat",LEFT(Full_2016_2017_Games_Data[[#This Row],[Column1]],5)="4OTat"),C164,"N/A")))</f>
        <v>132</v>
      </c>
      <c r="D165" t="str">
        <f>IF(AND(C165&lt;&gt;"N/A",C165&lt;&gt;C164),LEFT(Full_2016_2017_Games_Data[[#This Row],[Column1]],FIND("-",Full_2016_2017_Games_Data[[#This Row],[Column1]])-1),"N/A")</f>
        <v>Atlanta Hawks117</v>
      </c>
      <c r="E165" t="str">
        <f>IFERROR(IF(AND(C165&lt;&gt;"N/A",C165&lt;&gt;C164),MID(Full_2016_2017_Games_Data[[#This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76ers96</v>
      </c>
      <c r="F165" t="str">
        <f>IFERROR(IF(AND(D165&lt;&gt;"N/A",E165&lt;&gt;"N/A",C165&lt;&gt;C166),RIGHT(Full_2016_2017_Games_Data[[#This Row],[Column1]],LEN(Full_2016_2017_Games_Data[[#This Row],[Column1]])-FIND("at ",Full_2016_2017_Games_Data[[#This Row],[Column1]])-2),IF(AND(C165&lt;&gt;"N/A",C165&lt;&gt;C164),RIGHT(A166,LEN(A166)-FIND("at ",A166)-2),"N/A")),RIGHT(Full_2016_2017_Games_Data[[#This Row],[Column1]],LEN(Full_2016_2017_Games_Data[[#This Row],[Column1]])-FIND("at ",Full_2016_2017_Games_Data[[#This Row],[Column1]])-2))</f>
        <v>Atlanta</v>
      </c>
      <c r="G165" t="str">
        <f t="shared" si="22"/>
        <v>Atlanta</v>
      </c>
      <c r="H165">
        <f t="shared" si="23"/>
        <v>117</v>
      </c>
      <c r="I165">
        <f t="shared" si="24"/>
        <v>96</v>
      </c>
      <c r="J165" s="3" t="str">
        <f>IF(B165=1,Full_2016_2017_Games_Data[[#This Row],[Column1]],"N/A")</f>
        <v>N/A</v>
      </c>
      <c r="K165" t="str">
        <f t="shared" si="25"/>
        <v>Nov 12, 2016</v>
      </c>
      <c r="L165" t="str">
        <f t="shared" si="26"/>
        <v>Nov 12, 2016</v>
      </c>
      <c r="M165">
        <f t="shared" si="27"/>
        <v>11</v>
      </c>
      <c r="N165">
        <f t="shared" si="28"/>
        <v>12</v>
      </c>
      <c r="O165">
        <f t="shared" si="29"/>
        <v>2016</v>
      </c>
      <c r="P165" s="3">
        <f t="shared" si="30"/>
        <v>42686</v>
      </c>
      <c r="Q165" t="str">
        <f t="shared" si="31"/>
        <v>Atlanta Hawks</v>
      </c>
      <c r="R165" t="str">
        <f t="shared" si="32"/>
        <v>Philadelphia 76ers</v>
      </c>
    </row>
    <row r="166" spans="1:18" x14ac:dyDescent="0.3">
      <c r="A166" s="1" t="s">
        <v>144</v>
      </c>
      <c r="B166">
        <f>IF(OR(RIGHT(Full_2016_2017_Games_Data[[#This Row],[Column1]],4)="2016",RIGHT(Full_2016_2017_Games_Data[[#This Row],[Column1]],4)="2017"),1,0)</f>
        <v>0</v>
      </c>
      <c r="C166">
        <f>IF(AND(B165=1,B166=0,LEFT(Full_2016_2017_Games_Data[[#This Row],[Column1]],4)&lt;&gt;"OTat"),C164+1,IF(AND(B165=0,B166=0,LEFT(Full_2016_2017_Games_Data[[#This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Row],[Column1]],5)&lt;&gt;"4OTat"),C165+1,IF(OR(LEFT(Full_2016_2017_Games_Data[[#This Row],[Column1]],4)="OTat",LEFT(Full_2016_2017_Games_Data[[#This Row],[Column1]],4)="Full",LEFT(Full_2016_2017_Games_Data[[#This Row],[Column1]],5)="2OTat",LEFT(Full_2016_2017_Games_Data[[#This Row],[Column1]],5)="4OTat"),C165,"N/A")))</f>
        <v>133</v>
      </c>
      <c r="D166" t="str">
        <f>IF(AND(C166&lt;&gt;"N/A",C166&lt;&gt;C165),LEFT(Full_2016_2017_Games_Data[[#This Row],[Column1]],FIND("-",Full_2016_2017_Games_Data[[#This Row],[Column1]])-1),"N/A")</f>
        <v>Chicago Bulls106</v>
      </c>
      <c r="E166" t="str">
        <f>IFERROR(IF(AND(C166&lt;&gt;"N/A",C166&lt;&gt;C165),MID(Full_2016_2017_Games_Data[[#This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Wizards95</v>
      </c>
      <c r="F166" t="str">
        <f>IFERROR(IF(AND(D166&lt;&gt;"N/A",E166&lt;&gt;"N/A",C166&lt;&gt;C167),RIGHT(Full_2016_2017_Games_Data[[#This Row],[Column1]],LEN(Full_2016_2017_Games_Data[[#This Row],[Column1]])-FIND("at ",Full_2016_2017_Games_Data[[#This Row],[Column1]])-2),IF(AND(C166&lt;&gt;"N/A",C166&lt;&gt;C165),RIGHT(A167,LEN(A167)-FIND("at ",A167)-2),"N/A")),RIGHT(Full_2016_2017_Games_Data[[#This Row],[Column1]],LEN(Full_2016_2017_Games_Data[[#This Row],[Column1]])-FIND("at ",Full_2016_2017_Games_Data[[#This Row],[Column1]])-2))</f>
        <v>Chicago</v>
      </c>
      <c r="G166" t="str">
        <f t="shared" si="22"/>
        <v>Chicago</v>
      </c>
      <c r="H166">
        <f t="shared" si="23"/>
        <v>106</v>
      </c>
      <c r="I166">
        <f t="shared" si="24"/>
        <v>95</v>
      </c>
      <c r="J166" s="3" t="str">
        <f>IF(B166=1,Full_2016_2017_Games_Data[[#This Row],[Column1]],"N/A")</f>
        <v>N/A</v>
      </c>
      <c r="K166" t="str">
        <f t="shared" si="25"/>
        <v>Nov 12, 2016</v>
      </c>
      <c r="L166" t="str">
        <f t="shared" si="26"/>
        <v>Nov 12, 2016</v>
      </c>
      <c r="M166">
        <f t="shared" si="27"/>
        <v>11</v>
      </c>
      <c r="N166">
        <f t="shared" si="28"/>
        <v>12</v>
      </c>
      <c r="O166">
        <f t="shared" si="29"/>
        <v>2016</v>
      </c>
      <c r="P166" s="3">
        <f t="shared" si="30"/>
        <v>42686</v>
      </c>
      <c r="Q166" t="str">
        <f t="shared" si="31"/>
        <v>Chicago Bulls</v>
      </c>
      <c r="R166" t="str">
        <f t="shared" si="32"/>
        <v>Washington Wizards</v>
      </c>
    </row>
    <row r="167" spans="1:18" x14ac:dyDescent="0.3">
      <c r="A167" s="1" t="s">
        <v>145</v>
      </c>
      <c r="B167">
        <f>IF(OR(RIGHT(Full_2016_2017_Games_Data[[#This Row],[Column1]],4)="2016",RIGHT(Full_2016_2017_Games_Data[[#This Row],[Column1]],4)="2017"),1,0)</f>
        <v>0</v>
      </c>
      <c r="C167">
        <f>IF(AND(B166=1,B167=0,LEFT(Full_2016_2017_Games_Data[[#This Row],[Column1]],4)&lt;&gt;"OTat"),C165+1,IF(AND(B166=0,B167=0,LEFT(Full_2016_2017_Games_Data[[#This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Row],[Column1]],5)&lt;&gt;"4OTat"),C166+1,IF(OR(LEFT(Full_2016_2017_Games_Data[[#This Row],[Column1]],4)="OTat",LEFT(Full_2016_2017_Games_Data[[#This Row],[Column1]],4)="Full",LEFT(Full_2016_2017_Games_Data[[#This Row],[Column1]],5)="2OTat",LEFT(Full_2016_2017_Games_Data[[#This Row],[Column1]],5)="4OTat"),C166,"N/A")))</f>
        <v>134</v>
      </c>
      <c r="D167" t="str">
        <f>IF(AND(C167&lt;&gt;"N/A",C167&lt;&gt;C166),LEFT(Full_2016_2017_Games_Data[[#This Row],[Column1]],FIND("-",Full_2016_2017_Games_Data[[#This Row],[Column1]])-1),"N/A")</f>
        <v>San Antonio Spurs106</v>
      </c>
      <c r="E167" t="str">
        <f>IFERROR(IF(AND(C167&lt;&gt;"N/A",C167&lt;&gt;C166),MID(Full_2016_2017_Games_Data[[#This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Rockets100</v>
      </c>
      <c r="F167" t="str">
        <f>IFERROR(IF(AND(D167&lt;&gt;"N/A",E167&lt;&gt;"N/A",C167&lt;&gt;C168),RIGHT(Full_2016_2017_Games_Data[[#This Row],[Column1]],LEN(Full_2016_2017_Games_Data[[#This Row],[Column1]])-FIND("at ",Full_2016_2017_Games_Data[[#This Row],[Column1]])-2),IF(AND(C167&lt;&gt;"N/A",C167&lt;&gt;C166),RIGHT(A168,LEN(A168)-FIND("at ",A168)-2),"N/A")),RIGHT(Full_2016_2017_Games_Data[[#This Row],[Column1]],LEN(Full_2016_2017_Games_Data[[#This Row],[Column1]])-FIND("at ",Full_2016_2017_Games_Data[[#This Row],[Column1]])-2))</f>
        <v>Houston</v>
      </c>
      <c r="G167" t="str">
        <f t="shared" si="22"/>
        <v>Houston</v>
      </c>
      <c r="H167">
        <f t="shared" si="23"/>
        <v>106</v>
      </c>
      <c r="I167">
        <f t="shared" si="24"/>
        <v>100</v>
      </c>
      <c r="J167" s="3" t="str">
        <f>IF(B167=1,Full_2016_2017_Games_Data[[#This Row],[Column1]],"N/A")</f>
        <v>N/A</v>
      </c>
      <c r="K167" t="str">
        <f t="shared" si="25"/>
        <v>Nov 12, 2016</v>
      </c>
      <c r="L167" t="str">
        <f t="shared" si="26"/>
        <v>Nov 12, 2016</v>
      </c>
      <c r="M167">
        <f t="shared" si="27"/>
        <v>11</v>
      </c>
      <c r="N167">
        <f t="shared" si="28"/>
        <v>12</v>
      </c>
      <c r="O167">
        <f t="shared" si="29"/>
        <v>2016</v>
      </c>
      <c r="P167" s="3">
        <f t="shared" si="30"/>
        <v>42686</v>
      </c>
      <c r="Q167" t="str">
        <f t="shared" si="31"/>
        <v>San Antonio Spurs</v>
      </c>
      <c r="R167" t="str">
        <f t="shared" si="32"/>
        <v>Houston Rockets</v>
      </c>
    </row>
    <row r="168" spans="1:18" x14ac:dyDescent="0.3">
      <c r="A168" s="1" t="s">
        <v>146</v>
      </c>
      <c r="B168">
        <f>IF(OR(RIGHT(Full_2016_2017_Games_Data[[#This Row],[Column1]],4)="2016",RIGHT(Full_2016_2017_Games_Data[[#This Row],[Column1]],4)="2017"),1,0)</f>
        <v>0</v>
      </c>
      <c r="C168">
        <f>IF(AND(B167=1,B168=0,LEFT(Full_2016_2017_Games_Data[[#This Row],[Column1]],4)&lt;&gt;"OTat"),C166+1,IF(AND(B167=0,B168=0,LEFT(Full_2016_2017_Games_Data[[#This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Row],[Column1]],5)&lt;&gt;"4OTat"),C167+1,IF(OR(LEFT(Full_2016_2017_Games_Data[[#This Row],[Column1]],4)="OTat",LEFT(Full_2016_2017_Games_Data[[#This Row],[Column1]],4)="Full",LEFT(Full_2016_2017_Games_Data[[#This Row],[Column1]],5)="2OTat",LEFT(Full_2016_2017_Games_Data[[#This Row],[Column1]],5)="4OTat"),C167,"N/A")))</f>
        <v>135</v>
      </c>
      <c r="D168" t="str">
        <f>IF(AND(C168&lt;&gt;"N/A",C168&lt;&gt;C167),LEFT(Full_2016_2017_Games_Data[[#This Row],[Column1]],FIND("-",Full_2016_2017_Games_Data[[#This Row],[Column1]])-1),"N/A")</f>
        <v>Los Angeles Clippers119</v>
      </c>
      <c r="E168" t="str">
        <f>IFERROR(IF(AND(C168&lt;&gt;"N/A",C168&lt;&gt;C167),MID(Full_2016_2017_Games_Data[[#This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Timberwolves105</v>
      </c>
      <c r="F168" t="str">
        <f>IFERROR(IF(AND(D168&lt;&gt;"N/A",E168&lt;&gt;"N/A",C168&lt;&gt;C169),RIGHT(Full_2016_2017_Games_Data[[#This Row],[Column1]],LEN(Full_2016_2017_Games_Data[[#This Row],[Column1]])-FIND("at ",Full_2016_2017_Games_Data[[#This Row],[Column1]])-2),IF(AND(C168&lt;&gt;"N/A",C168&lt;&gt;C167),RIGHT(A169,LEN(A169)-FIND("at ",A169)-2),"N/A")),RIGHT(Full_2016_2017_Games_Data[[#This Row],[Column1]],LEN(Full_2016_2017_Games_Data[[#This Row],[Column1]])-FIND("at ",Full_2016_2017_Games_Data[[#This Row],[Column1]])-2))</f>
        <v>Minnesota</v>
      </c>
      <c r="G168" t="str">
        <f t="shared" si="22"/>
        <v>Minnesota</v>
      </c>
      <c r="H168">
        <f t="shared" si="23"/>
        <v>119</v>
      </c>
      <c r="I168">
        <f t="shared" si="24"/>
        <v>105</v>
      </c>
      <c r="J168" s="3" t="str">
        <f>IF(B168=1,Full_2016_2017_Games_Data[[#This Row],[Column1]],"N/A")</f>
        <v>N/A</v>
      </c>
      <c r="K168" t="str">
        <f t="shared" si="25"/>
        <v>Nov 12, 2016</v>
      </c>
      <c r="L168" t="str">
        <f t="shared" si="26"/>
        <v>Nov 12, 2016</v>
      </c>
      <c r="M168">
        <f t="shared" si="27"/>
        <v>11</v>
      </c>
      <c r="N168">
        <f t="shared" si="28"/>
        <v>12</v>
      </c>
      <c r="O168">
        <f t="shared" si="29"/>
        <v>2016</v>
      </c>
      <c r="P168" s="3">
        <f t="shared" si="30"/>
        <v>42686</v>
      </c>
      <c r="Q168" t="str">
        <f t="shared" si="31"/>
        <v>Los Angeles Clippers</v>
      </c>
      <c r="R168" t="str">
        <f t="shared" si="32"/>
        <v>Minnesota Timberwolves</v>
      </c>
    </row>
    <row r="169" spans="1:18" x14ac:dyDescent="0.3">
      <c r="A169" s="1" t="s">
        <v>147</v>
      </c>
      <c r="B169">
        <f>IF(OR(RIGHT(Full_2016_2017_Games_Data[[#This Row],[Column1]],4)="2016",RIGHT(Full_2016_2017_Games_Data[[#This Row],[Column1]],4)="2017"),1,0)</f>
        <v>0</v>
      </c>
      <c r="C169">
        <f>IF(AND(B168=1,B169=0,LEFT(Full_2016_2017_Games_Data[[#This Row],[Column1]],4)&lt;&gt;"OTat"),C167+1,IF(AND(B168=0,B169=0,LEFT(Full_2016_2017_Games_Data[[#This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Row],[Column1]],5)&lt;&gt;"4OTat"),C168+1,IF(OR(LEFT(Full_2016_2017_Games_Data[[#This Row],[Column1]],4)="OTat",LEFT(Full_2016_2017_Games_Data[[#This Row],[Column1]],4)="Full",LEFT(Full_2016_2017_Games_Data[[#This Row],[Column1]],5)="2OTat",LEFT(Full_2016_2017_Games_Data[[#This Row],[Column1]],5)="4OTat"),C168,"N/A")))</f>
        <v>136</v>
      </c>
      <c r="D169" t="str">
        <f>IF(AND(C169&lt;&gt;"N/A",C169&lt;&gt;C168),LEFT(Full_2016_2017_Games_Data[[#This Row],[Column1]],FIND("-",Full_2016_2017_Games_Data[[#This Row],[Column1]])-1),"N/A")</f>
        <v>Utah Jazz102</v>
      </c>
      <c r="E169" t="str">
        <f>IFERROR(IF(AND(C169&lt;&gt;"N/A",C169&lt;&gt;C168),MID(Full_2016_2017_Games_Data[[#This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Heat91</v>
      </c>
      <c r="F169" t="str">
        <f>IFERROR(IF(AND(D169&lt;&gt;"N/A",E169&lt;&gt;"N/A",C169&lt;&gt;C170),RIGHT(Full_2016_2017_Games_Data[[#This Row],[Column1]],LEN(Full_2016_2017_Games_Data[[#This Row],[Column1]])-FIND("at ",Full_2016_2017_Games_Data[[#This Row],[Column1]])-2),IF(AND(C169&lt;&gt;"N/A",C169&lt;&gt;C168),RIGHT(A170,LEN(A170)-FIND("at ",A170)-2),"N/A")),RIGHT(Full_2016_2017_Games_Data[[#This Row],[Column1]],LEN(Full_2016_2017_Games_Data[[#This Row],[Column1]])-FIND("at ",Full_2016_2017_Games_Data[[#This Row],[Column1]])-2))</f>
        <v>Miami</v>
      </c>
      <c r="G169" t="str">
        <f t="shared" si="22"/>
        <v>Miami</v>
      </c>
      <c r="H169">
        <f t="shared" si="23"/>
        <v>102</v>
      </c>
      <c r="I169">
        <f t="shared" si="24"/>
        <v>91</v>
      </c>
      <c r="J169" s="3" t="str">
        <f>IF(B169=1,Full_2016_2017_Games_Data[[#This Row],[Column1]],"N/A")</f>
        <v>N/A</v>
      </c>
      <c r="K169" t="str">
        <f t="shared" si="25"/>
        <v>Nov 12, 2016</v>
      </c>
      <c r="L169" t="str">
        <f t="shared" si="26"/>
        <v>Nov 12, 2016</v>
      </c>
      <c r="M169">
        <f t="shared" si="27"/>
        <v>11</v>
      </c>
      <c r="N169">
        <f t="shared" si="28"/>
        <v>12</v>
      </c>
      <c r="O169">
        <f t="shared" si="29"/>
        <v>2016</v>
      </c>
      <c r="P169" s="3">
        <f t="shared" si="30"/>
        <v>42686</v>
      </c>
      <c r="Q169" t="str">
        <f t="shared" si="31"/>
        <v>Utah Jazz</v>
      </c>
      <c r="R169" t="str">
        <f t="shared" si="32"/>
        <v>Miami Heat</v>
      </c>
    </row>
    <row r="170" spans="1:18" x14ac:dyDescent="0.3">
      <c r="A170" s="1" t="s">
        <v>148</v>
      </c>
      <c r="B170">
        <f>IF(OR(RIGHT(Full_2016_2017_Games_Data[[#This Row],[Column1]],4)="2016",RIGHT(Full_2016_2017_Games_Data[[#This Row],[Column1]],4)="2017"),1,0)</f>
        <v>0</v>
      </c>
      <c r="C170">
        <f>IF(AND(B169=1,B170=0,LEFT(Full_2016_2017_Games_Data[[#This Row],[Column1]],4)&lt;&gt;"OTat"),C168+1,IF(AND(B169=0,B170=0,LEFT(Full_2016_2017_Games_Data[[#This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Row],[Column1]],5)&lt;&gt;"4OTat"),C169+1,IF(OR(LEFT(Full_2016_2017_Games_Data[[#This Row],[Column1]],4)="OTat",LEFT(Full_2016_2017_Games_Data[[#This Row],[Column1]],4)="Full",LEFT(Full_2016_2017_Games_Data[[#This Row],[Column1]],5)="2OTat",LEFT(Full_2016_2017_Games_Data[[#This Row],[Column1]],5)="4OTat"),C169,"N/A")))</f>
        <v>137</v>
      </c>
      <c r="D170" t="str">
        <f>IF(AND(C170&lt;&gt;"N/A",C170&lt;&gt;C169),LEFT(Full_2016_2017_Games_Data[[#This Row],[Column1]],FIND("-",Full_2016_2017_Games_Data[[#This Row],[Column1]])-1),"N/A")</f>
        <v>Milwaukee Bucks106</v>
      </c>
      <c r="E170" t="str">
        <f>IFERROR(IF(AND(C170&lt;&gt;"N/A",C170&lt;&gt;C169),MID(Full_2016_2017_Games_Data[[#This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Grizzlies96</v>
      </c>
      <c r="F170" t="str">
        <f>IFERROR(IF(AND(D170&lt;&gt;"N/A",E170&lt;&gt;"N/A",C170&lt;&gt;C171),RIGHT(Full_2016_2017_Games_Data[[#This Row],[Column1]],LEN(Full_2016_2017_Games_Data[[#This Row],[Column1]])-FIND("at ",Full_2016_2017_Games_Data[[#This Row],[Column1]])-2),IF(AND(C170&lt;&gt;"N/A",C170&lt;&gt;C169),RIGHT(A171,LEN(A171)-FIND("at ",A171)-2),"N/A")),RIGHT(Full_2016_2017_Games_Data[[#This Row],[Column1]],LEN(Full_2016_2017_Games_Data[[#This Row],[Column1]])-FIND("at ",Full_2016_2017_Games_Data[[#This Row],[Column1]])-2))</f>
        <v>Milwaukee</v>
      </c>
      <c r="G170" t="str">
        <f t="shared" si="22"/>
        <v>Milwaukee</v>
      </c>
      <c r="H170">
        <f t="shared" si="23"/>
        <v>106</v>
      </c>
      <c r="I170">
        <f t="shared" si="24"/>
        <v>96</v>
      </c>
      <c r="J170" s="3" t="str">
        <f>IF(B170=1,Full_2016_2017_Games_Data[[#This Row],[Column1]],"N/A")</f>
        <v>N/A</v>
      </c>
      <c r="K170" t="str">
        <f t="shared" si="25"/>
        <v>Nov 12, 2016</v>
      </c>
      <c r="L170" t="str">
        <f t="shared" si="26"/>
        <v>Nov 12, 2016</v>
      </c>
      <c r="M170">
        <f t="shared" si="27"/>
        <v>11</v>
      </c>
      <c r="N170">
        <f t="shared" si="28"/>
        <v>12</v>
      </c>
      <c r="O170">
        <f t="shared" si="29"/>
        <v>2016</v>
      </c>
      <c r="P170" s="3">
        <f t="shared" si="30"/>
        <v>42686</v>
      </c>
      <c r="Q170" t="str">
        <f t="shared" si="31"/>
        <v>Milwaukee Bucks</v>
      </c>
      <c r="R170" t="str">
        <f t="shared" si="32"/>
        <v>Memphis Grizzlies</v>
      </c>
    </row>
    <row r="171" spans="1:18" x14ac:dyDescent="0.3">
      <c r="A171" s="1" t="s">
        <v>149</v>
      </c>
      <c r="B171">
        <f>IF(OR(RIGHT(Full_2016_2017_Games_Data[[#This Row],[Column1]],4)="2016",RIGHT(Full_2016_2017_Games_Data[[#This Row],[Column1]],4)="2017"),1,0)</f>
        <v>0</v>
      </c>
      <c r="C171">
        <f>IF(AND(B170=1,B171=0,LEFT(Full_2016_2017_Games_Data[[#This Row],[Column1]],4)&lt;&gt;"OTat"),C169+1,IF(AND(B170=0,B171=0,LEFT(Full_2016_2017_Games_Data[[#This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Row],[Column1]],5)&lt;&gt;"4OTat"),C170+1,IF(OR(LEFT(Full_2016_2017_Games_Data[[#This Row],[Column1]],4)="OTat",LEFT(Full_2016_2017_Games_Data[[#This Row],[Column1]],4)="Full",LEFT(Full_2016_2017_Games_Data[[#This Row],[Column1]],5)="2OTat",LEFT(Full_2016_2017_Games_Data[[#This Row],[Column1]],5)="4OTat"),C170,"N/A")))</f>
        <v>138</v>
      </c>
      <c r="D171" t="str">
        <f>IF(AND(C171&lt;&gt;"N/A",C171&lt;&gt;C170),LEFT(Full_2016_2017_Games_Data[[#This Row],[Column1]],FIND("-",Full_2016_2017_Games_Data[[#This Row],[Column1]])-1),"N/A")</f>
        <v>Detroit Pistons106</v>
      </c>
      <c r="E171" t="str">
        <f>IFERROR(IF(AND(C171&lt;&gt;"N/A",C171&lt;&gt;C170),MID(Full_2016_2017_Games_Data[[#This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Nuggets95</v>
      </c>
      <c r="F171" t="str">
        <f>IFERROR(IF(AND(D171&lt;&gt;"N/A",E171&lt;&gt;"N/A",C171&lt;&gt;C172),RIGHT(Full_2016_2017_Games_Data[[#This Row],[Column1]],LEN(Full_2016_2017_Games_Data[[#This Row],[Column1]])-FIND("at ",Full_2016_2017_Games_Data[[#This Row],[Column1]])-2),IF(AND(C171&lt;&gt;"N/A",C171&lt;&gt;C170),RIGHT(A172,LEN(A172)-FIND("at ",A172)-2),"N/A")),RIGHT(Full_2016_2017_Games_Data[[#This Row],[Column1]],LEN(Full_2016_2017_Games_Data[[#This Row],[Column1]])-FIND("at ",Full_2016_2017_Games_Data[[#This Row],[Column1]])-2))</f>
        <v>Denver</v>
      </c>
      <c r="G171" t="str">
        <f t="shared" si="22"/>
        <v>Denver</v>
      </c>
      <c r="H171">
        <f t="shared" si="23"/>
        <v>106</v>
      </c>
      <c r="I171">
        <f t="shared" si="24"/>
        <v>95</v>
      </c>
      <c r="J171" s="3" t="str">
        <f>IF(B171=1,Full_2016_2017_Games_Data[[#This Row],[Column1]],"N/A")</f>
        <v>N/A</v>
      </c>
      <c r="K171" t="str">
        <f t="shared" si="25"/>
        <v>Nov 12, 2016</v>
      </c>
      <c r="L171" t="str">
        <f t="shared" si="26"/>
        <v>Nov 12, 2016</v>
      </c>
      <c r="M171">
        <f t="shared" si="27"/>
        <v>11</v>
      </c>
      <c r="N171">
        <f t="shared" si="28"/>
        <v>12</v>
      </c>
      <c r="O171">
        <f t="shared" si="29"/>
        <v>2016</v>
      </c>
      <c r="P171" s="3">
        <f t="shared" si="30"/>
        <v>42686</v>
      </c>
      <c r="Q171" t="str">
        <f t="shared" si="31"/>
        <v>Detroit Pistons</v>
      </c>
      <c r="R171" t="str">
        <f t="shared" si="32"/>
        <v>Denver Nuggets</v>
      </c>
    </row>
    <row r="172" spans="1:18" x14ac:dyDescent="0.3">
      <c r="A172" s="1" t="s">
        <v>150</v>
      </c>
      <c r="B172">
        <f>IF(OR(RIGHT(Full_2016_2017_Games_Data[[#This Row],[Column1]],4)="2016",RIGHT(Full_2016_2017_Games_Data[[#This Row],[Column1]],4)="2017"),1,0)</f>
        <v>0</v>
      </c>
      <c r="C172">
        <f>IF(AND(B171=1,B172=0,LEFT(Full_2016_2017_Games_Data[[#This Row],[Column1]],4)&lt;&gt;"OTat"),C170+1,IF(AND(B171=0,B172=0,LEFT(Full_2016_2017_Games_Data[[#This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Row],[Column1]],5)&lt;&gt;"4OTat"),C171+1,IF(OR(LEFT(Full_2016_2017_Games_Data[[#This Row],[Column1]],4)="OTat",LEFT(Full_2016_2017_Games_Data[[#This Row],[Column1]],4)="Full",LEFT(Full_2016_2017_Games_Data[[#This Row],[Column1]],5)="2OTat",LEFT(Full_2016_2017_Games_Data[[#This Row],[Column1]],5)="4OTat"),C171,"N/A")))</f>
        <v>139</v>
      </c>
      <c r="D172" t="str">
        <f>IF(AND(C172&lt;&gt;"N/A",C172&lt;&gt;C171),LEFT(Full_2016_2017_Games_Data[[#This Row],[Column1]],FIND("-",Full_2016_2017_Games_Data[[#This Row],[Column1]])-1),"N/A")</f>
        <v>Brooklyn Nets122</v>
      </c>
      <c r="E172" t="str">
        <f>IFERROR(IF(AND(C172&lt;&gt;"N/A",C172&lt;&gt;C171),MID(Full_2016_2017_Games_Data[[#This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Suns104</v>
      </c>
      <c r="F172" t="str">
        <f>IFERROR(IF(AND(D172&lt;&gt;"N/A",E172&lt;&gt;"N/A",C172&lt;&gt;C173),RIGHT(Full_2016_2017_Games_Data[[#This Row],[Column1]],LEN(Full_2016_2017_Games_Data[[#This Row],[Column1]])-FIND("at ",Full_2016_2017_Games_Data[[#This Row],[Column1]])-2),IF(AND(C172&lt;&gt;"N/A",C172&lt;&gt;C171),RIGHT(A173,LEN(A173)-FIND("at ",A173)-2),"N/A")),RIGHT(Full_2016_2017_Games_Data[[#This Row],[Column1]],LEN(Full_2016_2017_Games_Data[[#This Row],[Column1]])-FIND("at ",Full_2016_2017_Games_Data[[#This Row],[Column1]])-2))</f>
        <v>Phoenix</v>
      </c>
      <c r="G172" t="str">
        <f t="shared" si="22"/>
        <v>Phoenix</v>
      </c>
      <c r="H172">
        <f t="shared" si="23"/>
        <v>122</v>
      </c>
      <c r="I172">
        <f t="shared" si="24"/>
        <v>104</v>
      </c>
      <c r="J172" s="3" t="str">
        <f>IF(B172=1,Full_2016_2017_Games_Data[[#This Row],[Column1]],"N/A")</f>
        <v>N/A</v>
      </c>
      <c r="K172" t="str">
        <f t="shared" si="25"/>
        <v>Nov 12, 2016</v>
      </c>
      <c r="L172" t="str">
        <f t="shared" si="26"/>
        <v>Nov 12, 2016</v>
      </c>
      <c r="M172">
        <f t="shared" si="27"/>
        <v>11</v>
      </c>
      <c r="N172">
        <f t="shared" si="28"/>
        <v>12</v>
      </c>
      <c r="O172">
        <f t="shared" si="29"/>
        <v>2016</v>
      </c>
      <c r="P172" s="3">
        <f t="shared" si="30"/>
        <v>42686</v>
      </c>
      <c r="Q172" t="str">
        <f t="shared" si="31"/>
        <v>Brooklyn Nets</v>
      </c>
      <c r="R172" t="str">
        <f t="shared" si="32"/>
        <v>Phoenix Suns</v>
      </c>
    </row>
    <row r="173" spans="1:18" x14ac:dyDescent="0.3">
      <c r="A173" s="1" t="s">
        <v>1364</v>
      </c>
      <c r="B173">
        <f>IF(OR(RIGHT(Full_2016_2017_Games_Data[[#This Row],[Column1]],4)="2016",RIGHT(Full_2016_2017_Games_Data[[#This Row],[Column1]],4)="2017"),1,0)</f>
        <v>1</v>
      </c>
      <c r="C173" t="str">
        <f>IF(AND(B172=1,B173=0,LEFT(Full_2016_2017_Games_Data[[#This Row],[Column1]],4)&lt;&gt;"OTat"),C171+1,IF(AND(B172=0,B173=0,LEFT(Full_2016_2017_Games_Data[[#This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Row],[Column1]],5)&lt;&gt;"4OTat"),C172+1,IF(OR(LEFT(Full_2016_2017_Games_Data[[#This Row],[Column1]],4)="OTat",LEFT(Full_2016_2017_Games_Data[[#This Row],[Column1]],4)="Full",LEFT(Full_2016_2017_Games_Data[[#This Row],[Column1]],5)="2OTat",LEFT(Full_2016_2017_Games_Data[[#This Row],[Column1]],5)="4OTat"),C172,"N/A")))</f>
        <v>N/A</v>
      </c>
      <c r="D173" t="str">
        <f>IF(AND(C173&lt;&gt;"N/A",C173&lt;&gt;C172),LEFT(Full_2016_2017_Games_Data[[#This Row],[Column1]],FIND("-",Full_2016_2017_Games_Data[[#This Row],[Column1]])-1),"N/A")</f>
        <v>N/A</v>
      </c>
      <c r="E173" t="str">
        <f>IFERROR(IF(AND(C173&lt;&gt;"N/A",C173&lt;&gt;C172),MID(Full_2016_2017_Games_Data[[#This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73" t="str">
        <f>IFERROR(IF(AND(D173&lt;&gt;"N/A",E173&lt;&gt;"N/A",C173&lt;&gt;C174),RIGHT(Full_2016_2017_Games_Data[[#This Row],[Column1]],LEN(Full_2016_2017_Games_Data[[#This Row],[Column1]])-FIND("at ",Full_2016_2017_Games_Data[[#This Row],[Column1]])-2),IF(AND(C173&lt;&gt;"N/A",C173&lt;&gt;C172),RIGHT(A174,LEN(A174)-FIND("at ",A174)-2),"N/A")),RIGHT(Full_2016_2017_Games_Data[[#This Row],[Column1]],LEN(Full_2016_2017_Games_Data[[#This Row],[Column1]])-FIND("at ",Full_2016_2017_Games_Data[[#This Row],[Column1]])-2))</f>
        <v>N/A</v>
      </c>
      <c r="G173" t="str">
        <f t="shared" si="22"/>
        <v>N/A</v>
      </c>
      <c r="H173" t="str">
        <f t="shared" si="23"/>
        <v>N/A</v>
      </c>
      <c r="I173" t="str">
        <f t="shared" si="24"/>
        <v>N/A</v>
      </c>
      <c r="J173" s="3" t="str">
        <f>IF(B173=1,Full_2016_2017_Games_Data[[#This Row],[Column1]],"N/A")</f>
        <v>Nov 13, 2016</v>
      </c>
      <c r="K173" t="str">
        <f t="shared" si="25"/>
        <v>Nov 13, 2016</v>
      </c>
      <c r="L173" t="str">
        <f t="shared" si="26"/>
        <v>N/A</v>
      </c>
      <c r="M173" t="str">
        <f t="shared" si="27"/>
        <v>N/A</v>
      </c>
      <c r="N173" t="str">
        <f t="shared" si="28"/>
        <v>N/A</v>
      </c>
      <c r="O173" t="str">
        <f t="shared" si="29"/>
        <v>N/A</v>
      </c>
      <c r="P173" s="3" t="str">
        <f t="shared" si="30"/>
        <v>N/A</v>
      </c>
      <c r="Q173" t="str">
        <f t="shared" si="31"/>
        <v>N/A</v>
      </c>
      <c r="R173" t="str">
        <f t="shared" si="32"/>
        <v>N/A</v>
      </c>
    </row>
    <row r="174" spans="1:18" x14ac:dyDescent="0.3">
      <c r="A174" s="1" t="s">
        <v>151</v>
      </c>
      <c r="B174">
        <f>IF(OR(RIGHT(Full_2016_2017_Games_Data[[#This Row],[Column1]],4)="2016",RIGHT(Full_2016_2017_Games_Data[[#This Row],[Column1]],4)="2017"),1,0)</f>
        <v>0</v>
      </c>
      <c r="C174">
        <f>IF(AND(B173=1,B174=0,LEFT(Full_2016_2017_Games_Data[[#This Row],[Column1]],4)&lt;&gt;"OTat"),C172+1,IF(AND(B173=0,B174=0,LEFT(Full_2016_2017_Games_Data[[#This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Row],[Column1]],5)&lt;&gt;"4OTat"),C173+1,IF(OR(LEFT(Full_2016_2017_Games_Data[[#This Row],[Column1]],4)="OTat",LEFT(Full_2016_2017_Games_Data[[#This Row],[Column1]],4)="Full",LEFT(Full_2016_2017_Games_Data[[#This Row],[Column1]],5)="2OTat",LEFT(Full_2016_2017_Games_Data[[#This Row],[Column1]],5)="4OTat"),C173,"N/A")))</f>
        <v>140</v>
      </c>
      <c r="D174" t="str">
        <f>IF(AND(C174&lt;&gt;"N/A",C174&lt;&gt;C173),LEFT(Full_2016_2017_Games_Data[[#This Row],[Column1]],FIND("-",Full_2016_2017_Games_Data[[#This Row],[Column1]])-1),"N/A")</f>
        <v>Cleveland Cavaliers100</v>
      </c>
      <c r="E174" t="str">
        <f>IFERROR(IF(AND(C174&lt;&gt;"N/A",C174&lt;&gt;C173),MID(Full_2016_2017_Games_Data[[#This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Hornets93</v>
      </c>
      <c r="F174" t="str">
        <f>IFERROR(IF(AND(D174&lt;&gt;"N/A",E174&lt;&gt;"N/A",C174&lt;&gt;C175),RIGHT(Full_2016_2017_Games_Data[[#This Row],[Column1]],LEN(Full_2016_2017_Games_Data[[#This Row],[Column1]])-FIND("at ",Full_2016_2017_Games_Data[[#This Row],[Column1]])-2),IF(AND(C174&lt;&gt;"N/A",C174&lt;&gt;C173),RIGHT(A175,LEN(A175)-FIND("at ",A175)-2),"N/A")),RIGHT(Full_2016_2017_Games_Data[[#This Row],[Column1]],LEN(Full_2016_2017_Games_Data[[#This Row],[Column1]])-FIND("at ",Full_2016_2017_Games_Data[[#This Row],[Column1]])-2))</f>
        <v>Cleveland</v>
      </c>
      <c r="G174" t="str">
        <f t="shared" si="22"/>
        <v>Cleveland</v>
      </c>
      <c r="H174">
        <f t="shared" si="23"/>
        <v>100</v>
      </c>
      <c r="I174">
        <f t="shared" si="24"/>
        <v>93</v>
      </c>
      <c r="J174" s="3" t="str">
        <f>IF(B174=1,Full_2016_2017_Games_Data[[#This Row],[Column1]],"N/A")</f>
        <v>N/A</v>
      </c>
      <c r="K174" t="str">
        <f t="shared" si="25"/>
        <v>Nov 13, 2016</v>
      </c>
      <c r="L174" t="str">
        <f t="shared" si="26"/>
        <v>Nov 13, 2016</v>
      </c>
      <c r="M174">
        <f t="shared" si="27"/>
        <v>11</v>
      </c>
      <c r="N174">
        <f t="shared" si="28"/>
        <v>13</v>
      </c>
      <c r="O174">
        <f t="shared" si="29"/>
        <v>2016</v>
      </c>
      <c r="P174" s="3">
        <f t="shared" si="30"/>
        <v>42687</v>
      </c>
      <c r="Q174" t="str">
        <f t="shared" si="31"/>
        <v>Cleveland Cavaliers</v>
      </c>
      <c r="R174" t="str">
        <f t="shared" si="32"/>
        <v>Charlotte Hornets</v>
      </c>
    </row>
    <row r="175" spans="1:18" x14ac:dyDescent="0.3">
      <c r="A175" s="1" t="s">
        <v>152</v>
      </c>
      <c r="B175">
        <f>IF(OR(RIGHT(Full_2016_2017_Games_Data[[#This Row],[Column1]],4)="2016",RIGHT(Full_2016_2017_Games_Data[[#This Row],[Column1]],4)="2017"),1,0)</f>
        <v>0</v>
      </c>
      <c r="C175">
        <f>IF(AND(B174=1,B175=0,LEFT(Full_2016_2017_Games_Data[[#This Row],[Column1]],4)&lt;&gt;"OTat"),C173+1,IF(AND(B174=0,B175=0,LEFT(Full_2016_2017_Games_Data[[#This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Row],[Column1]],5)&lt;&gt;"4OTat"),C174+1,IF(OR(LEFT(Full_2016_2017_Games_Data[[#This Row],[Column1]],4)="OTat",LEFT(Full_2016_2017_Games_Data[[#This Row],[Column1]],4)="Full",LEFT(Full_2016_2017_Games_Data[[#This Row],[Column1]],5)="2OTat",LEFT(Full_2016_2017_Games_Data[[#This Row],[Column1]],5)="4OTat"),C174,"N/A")))</f>
        <v>141</v>
      </c>
      <c r="D175" t="str">
        <f>IF(AND(C175&lt;&gt;"N/A",C175&lt;&gt;C174),LEFT(Full_2016_2017_Games_Data[[#This Row],[Column1]],FIND("-",Full_2016_2017_Games_Data[[#This Row],[Column1]])-1),"N/A")</f>
        <v>Orlando Magic119</v>
      </c>
      <c r="E175" t="str">
        <f>IFERROR(IF(AND(C175&lt;&gt;"N/A",C175&lt;&gt;C174),MID(Full_2016_2017_Games_Data[[#This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Thunder117</v>
      </c>
      <c r="F175" t="str">
        <f>IFERROR(IF(AND(D175&lt;&gt;"N/A",E175&lt;&gt;"N/A",C175&lt;&gt;C176),RIGHT(Full_2016_2017_Games_Data[[#This Row],[Column1]],LEN(Full_2016_2017_Games_Data[[#This Row],[Column1]])-FIND("at ",Full_2016_2017_Games_Data[[#This Row],[Column1]])-2),IF(AND(C175&lt;&gt;"N/A",C175&lt;&gt;C174),RIGHT(A176,LEN(A176)-FIND("at ",A176)-2),"N/A")),RIGHT(Full_2016_2017_Games_Data[[#This Row],[Column1]],LEN(Full_2016_2017_Games_Data[[#This Row],[Column1]])-FIND("at ",Full_2016_2017_Games_Data[[#This Row],[Column1]])-2))</f>
        <v>Oklahoma City</v>
      </c>
      <c r="G175" t="str">
        <f t="shared" si="22"/>
        <v>Oklahoma City</v>
      </c>
      <c r="H175">
        <f t="shared" si="23"/>
        <v>119</v>
      </c>
      <c r="I175">
        <f t="shared" si="24"/>
        <v>117</v>
      </c>
      <c r="J175" s="3" t="str">
        <f>IF(B175=1,Full_2016_2017_Games_Data[[#This Row],[Column1]],"N/A")</f>
        <v>N/A</v>
      </c>
      <c r="K175" t="str">
        <f t="shared" si="25"/>
        <v>Nov 13, 2016</v>
      </c>
      <c r="L175" t="str">
        <f t="shared" si="26"/>
        <v>Nov 13, 2016</v>
      </c>
      <c r="M175">
        <f t="shared" si="27"/>
        <v>11</v>
      </c>
      <c r="N175">
        <f t="shared" si="28"/>
        <v>13</v>
      </c>
      <c r="O175">
        <f t="shared" si="29"/>
        <v>2016</v>
      </c>
      <c r="P175" s="3">
        <f t="shared" si="30"/>
        <v>42687</v>
      </c>
      <c r="Q175" t="str">
        <f t="shared" si="31"/>
        <v>Orlando Magic</v>
      </c>
      <c r="R175" t="str">
        <f t="shared" si="32"/>
        <v>Oklahoma City Thunder</v>
      </c>
    </row>
    <row r="176" spans="1:18" x14ac:dyDescent="0.3">
      <c r="A176" s="1" t="s">
        <v>153</v>
      </c>
      <c r="B176">
        <f>IF(OR(RIGHT(Full_2016_2017_Games_Data[[#This Row],[Column1]],4)="2016",RIGHT(Full_2016_2017_Games_Data[[#This Row],[Column1]],4)="2017"),1,0)</f>
        <v>0</v>
      </c>
      <c r="C176">
        <f>IF(AND(B175=1,B176=0,LEFT(Full_2016_2017_Games_Data[[#This Row],[Column1]],4)&lt;&gt;"OTat"),C174+1,IF(AND(B175=0,B176=0,LEFT(Full_2016_2017_Games_Data[[#This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Row],[Column1]],5)&lt;&gt;"4OTat"),C175+1,IF(OR(LEFT(Full_2016_2017_Games_Data[[#This Row],[Column1]],4)="OTat",LEFT(Full_2016_2017_Games_Data[[#This Row],[Column1]],4)="Full",LEFT(Full_2016_2017_Games_Data[[#This Row],[Column1]],5)="2OTat",LEFT(Full_2016_2017_Games_Data[[#This Row],[Column1]],5)="4OTat"),C175,"N/A")))</f>
        <v>142</v>
      </c>
      <c r="D176" t="str">
        <f>IF(AND(C176&lt;&gt;"N/A",C176&lt;&gt;C175),LEFT(Full_2016_2017_Games_Data[[#This Row],[Column1]],FIND("-",Full_2016_2017_Games_Data[[#This Row],[Column1]])-1),"N/A")</f>
        <v>Minnesota Timberwolves125</v>
      </c>
      <c r="E176" t="str">
        <f>IFERROR(IF(AND(C176&lt;&gt;"N/A",C176&lt;&gt;C175),MID(Full_2016_2017_Games_Data[[#This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Lakers99</v>
      </c>
      <c r="F176" t="str">
        <f>IFERROR(IF(AND(D176&lt;&gt;"N/A",E176&lt;&gt;"N/A",C176&lt;&gt;C177),RIGHT(Full_2016_2017_Games_Data[[#This Row],[Column1]],LEN(Full_2016_2017_Games_Data[[#This Row],[Column1]])-FIND("at ",Full_2016_2017_Games_Data[[#This Row],[Column1]])-2),IF(AND(C176&lt;&gt;"N/A",C176&lt;&gt;C175),RIGHT(A177,LEN(A177)-FIND("at ",A177)-2),"N/A")),RIGHT(Full_2016_2017_Games_Data[[#This Row],[Column1]],LEN(Full_2016_2017_Games_Data[[#This Row],[Column1]])-FIND("at ",Full_2016_2017_Games_Data[[#This Row],[Column1]])-2))</f>
        <v>Minnesota</v>
      </c>
      <c r="G176" t="str">
        <f t="shared" si="22"/>
        <v>Minnesota</v>
      </c>
      <c r="H176">
        <f t="shared" si="23"/>
        <v>125</v>
      </c>
      <c r="I176">
        <f t="shared" si="24"/>
        <v>99</v>
      </c>
      <c r="J176" s="3" t="str">
        <f>IF(B176=1,Full_2016_2017_Games_Data[[#This Row],[Column1]],"N/A")</f>
        <v>N/A</v>
      </c>
      <c r="K176" t="str">
        <f t="shared" si="25"/>
        <v>Nov 13, 2016</v>
      </c>
      <c r="L176" t="str">
        <f t="shared" si="26"/>
        <v>Nov 13, 2016</v>
      </c>
      <c r="M176">
        <f t="shared" si="27"/>
        <v>11</v>
      </c>
      <c r="N176">
        <f t="shared" si="28"/>
        <v>13</v>
      </c>
      <c r="O176">
        <f t="shared" si="29"/>
        <v>2016</v>
      </c>
      <c r="P176" s="3">
        <f t="shared" si="30"/>
        <v>42687</v>
      </c>
      <c r="Q176" t="str">
        <f t="shared" si="31"/>
        <v>Minnesota Timberwolves</v>
      </c>
      <c r="R176" t="str">
        <f t="shared" si="32"/>
        <v>Los Angeles Lakers</v>
      </c>
    </row>
    <row r="177" spans="1:18" x14ac:dyDescent="0.3">
      <c r="A177" s="1" t="s">
        <v>154</v>
      </c>
      <c r="B177">
        <f>IF(OR(RIGHT(Full_2016_2017_Games_Data[[#This Row],[Column1]],4)="2016",RIGHT(Full_2016_2017_Games_Data[[#This Row],[Column1]],4)="2017"),1,0)</f>
        <v>0</v>
      </c>
      <c r="C177">
        <f>IF(AND(B176=1,B177=0,LEFT(Full_2016_2017_Games_Data[[#This Row],[Column1]],4)&lt;&gt;"OTat"),C175+1,IF(AND(B176=0,B177=0,LEFT(Full_2016_2017_Games_Data[[#This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Row],[Column1]],5)&lt;&gt;"4OTat"),C176+1,IF(OR(LEFT(Full_2016_2017_Games_Data[[#This Row],[Column1]],4)="OTat",LEFT(Full_2016_2017_Games_Data[[#This Row],[Column1]],4)="Full",LEFT(Full_2016_2017_Games_Data[[#This Row],[Column1]],5)="2OTat",LEFT(Full_2016_2017_Games_Data[[#This Row],[Column1]],5)="4OTat"),C176,"N/A")))</f>
        <v>143</v>
      </c>
      <c r="D177" t="str">
        <f>IF(AND(C177&lt;&gt;"N/A",C177&lt;&gt;C176),LEFT(Full_2016_2017_Games_Data[[#This Row],[Column1]],FIND("-",Full_2016_2017_Games_Data[[#This Row],[Column1]])-1),"N/A")</f>
        <v>Golden State Warriors133</v>
      </c>
      <c r="E177" t="str">
        <f>IFERROR(IF(AND(C177&lt;&gt;"N/A",C177&lt;&gt;C176),MID(Full_2016_2017_Games_Data[[#This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Suns120</v>
      </c>
      <c r="F177" t="str">
        <f>IFERROR(IF(AND(D177&lt;&gt;"N/A",E177&lt;&gt;"N/A",C177&lt;&gt;C178),RIGHT(Full_2016_2017_Games_Data[[#This Row],[Column1]],LEN(Full_2016_2017_Games_Data[[#This Row],[Column1]])-FIND("at ",Full_2016_2017_Games_Data[[#This Row],[Column1]])-2),IF(AND(C177&lt;&gt;"N/A",C177&lt;&gt;C176),RIGHT(A178,LEN(A178)-FIND("at ",A178)-2),"N/A")),RIGHT(Full_2016_2017_Games_Data[[#This Row],[Column1]],LEN(Full_2016_2017_Games_Data[[#This Row],[Column1]])-FIND("at ",Full_2016_2017_Games_Data[[#This Row],[Column1]])-2))</f>
        <v>Golden State</v>
      </c>
      <c r="G177" t="str">
        <f t="shared" si="22"/>
        <v>Golden State</v>
      </c>
      <c r="H177">
        <f t="shared" si="23"/>
        <v>133</v>
      </c>
      <c r="I177">
        <f t="shared" si="24"/>
        <v>120</v>
      </c>
      <c r="J177" s="3" t="str">
        <f>IF(B177=1,Full_2016_2017_Games_Data[[#This Row],[Column1]],"N/A")</f>
        <v>N/A</v>
      </c>
      <c r="K177" t="str">
        <f t="shared" si="25"/>
        <v>Nov 13, 2016</v>
      </c>
      <c r="L177" t="str">
        <f t="shared" si="26"/>
        <v>Nov 13, 2016</v>
      </c>
      <c r="M177">
        <f t="shared" si="27"/>
        <v>11</v>
      </c>
      <c r="N177">
        <f t="shared" si="28"/>
        <v>13</v>
      </c>
      <c r="O177">
        <f t="shared" si="29"/>
        <v>2016</v>
      </c>
      <c r="P177" s="3">
        <f t="shared" si="30"/>
        <v>42687</v>
      </c>
      <c r="Q177" t="str">
        <f t="shared" si="31"/>
        <v>Golden State Warriors</v>
      </c>
      <c r="R177" t="str">
        <f t="shared" si="32"/>
        <v>Phoenix Suns</v>
      </c>
    </row>
    <row r="178" spans="1:18" x14ac:dyDescent="0.3">
      <c r="A178" s="1" t="s">
        <v>155</v>
      </c>
      <c r="B178">
        <f>IF(OR(RIGHT(Full_2016_2017_Games_Data[[#This Row],[Column1]],4)="2016",RIGHT(Full_2016_2017_Games_Data[[#This Row],[Column1]],4)="2017"),1,0)</f>
        <v>0</v>
      </c>
      <c r="C178">
        <f>IF(AND(B177=1,B178=0,LEFT(Full_2016_2017_Games_Data[[#This Row],[Column1]],4)&lt;&gt;"OTat"),C176+1,IF(AND(B177=0,B178=0,LEFT(Full_2016_2017_Games_Data[[#This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Row],[Column1]],5)&lt;&gt;"4OTat"),C177+1,IF(OR(LEFT(Full_2016_2017_Games_Data[[#This Row],[Column1]],4)="OTat",LEFT(Full_2016_2017_Games_Data[[#This Row],[Column1]],4)="Full",LEFT(Full_2016_2017_Games_Data[[#This Row],[Column1]],5)="2OTat",LEFT(Full_2016_2017_Games_Data[[#This Row],[Column1]],5)="4OTat"),C177,"N/A")))</f>
        <v>144</v>
      </c>
      <c r="D178" t="str">
        <f>IF(AND(C178&lt;&gt;"N/A",C178&lt;&gt;C177),LEFT(Full_2016_2017_Games_Data[[#This Row],[Column1]],FIND("-",Full_2016_2017_Games_Data[[#This Row],[Column1]])-1),"N/A")</f>
        <v>Portland Trail Blazers112</v>
      </c>
      <c r="E178" t="str">
        <f>IFERROR(IF(AND(C178&lt;&gt;"N/A",C178&lt;&gt;C177),MID(Full_2016_2017_Games_Data[[#This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Nuggets105</v>
      </c>
      <c r="F178" t="str">
        <f>IFERROR(IF(AND(D178&lt;&gt;"N/A",E178&lt;&gt;"N/A",C178&lt;&gt;C179),RIGHT(Full_2016_2017_Games_Data[[#This Row],[Column1]],LEN(Full_2016_2017_Games_Data[[#This Row],[Column1]])-FIND("at ",Full_2016_2017_Games_Data[[#This Row],[Column1]])-2),IF(AND(C178&lt;&gt;"N/A",C178&lt;&gt;C177),RIGHT(A179,LEN(A179)-FIND("at ",A179)-2),"N/A")),RIGHT(Full_2016_2017_Games_Data[[#This Row],[Column1]],LEN(Full_2016_2017_Games_Data[[#This Row],[Column1]])-FIND("at ",Full_2016_2017_Games_Data[[#This Row],[Column1]])-2))</f>
        <v>Portland</v>
      </c>
      <c r="G178" t="str">
        <f t="shared" si="22"/>
        <v>Portland</v>
      </c>
      <c r="H178">
        <f t="shared" si="23"/>
        <v>112</v>
      </c>
      <c r="I178">
        <f t="shared" si="24"/>
        <v>105</v>
      </c>
      <c r="J178" s="3" t="str">
        <f>IF(B178=1,Full_2016_2017_Games_Data[[#This Row],[Column1]],"N/A")</f>
        <v>N/A</v>
      </c>
      <c r="K178" t="str">
        <f t="shared" si="25"/>
        <v>Nov 13, 2016</v>
      </c>
      <c r="L178" t="str">
        <f t="shared" si="26"/>
        <v>Nov 13, 2016</v>
      </c>
      <c r="M178">
        <f t="shared" si="27"/>
        <v>11</v>
      </c>
      <c r="N178">
        <f t="shared" si="28"/>
        <v>13</v>
      </c>
      <c r="O178">
        <f t="shared" si="29"/>
        <v>2016</v>
      </c>
      <c r="P178" s="3">
        <f t="shared" si="30"/>
        <v>42687</v>
      </c>
      <c r="Q178" t="str">
        <f t="shared" si="31"/>
        <v>Portland Trail Blazers</v>
      </c>
      <c r="R178" t="str">
        <f t="shared" si="32"/>
        <v>Denver Nuggets</v>
      </c>
    </row>
    <row r="179" spans="1:18" x14ac:dyDescent="0.3">
      <c r="A179" s="1" t="s">
        <v>1365</v>
      </c>
      <c r="B179">
        <f>IF(OR(RIGHT(Full_2016_2017_Games_Data[[#This Row],[Column1]],4)="2016",RIGHT(Full_2016_2017_Games_Data[[#This Row],[Column1]],4)="2017"),1,0)</f>
        <v>1</v>
      </c>
      <c r="C179" t="str">
        <f>IF(AND(B178=1,B179=0,LEFT(Full_2016_2017_Games_Data[[#This Row],[Column1]],4)&lt;&gt;"OTat"),C177+1,IF(AND(B178=0,B179=0,LEFT(Full_2016_2017_Games_Data[[#This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Row],[Column1]],5)&lt;&gt;"4OTat"),C178+1,IF(OR(LEFT(Full_2016_2017_Games_Data[[#This Row],[Column1]],4)="OTat",LEFT(Full_2016_2017_Games_Data[[#This Row],[Column1]],4)="Full",LEFT(Full_2016_2017_Games_Data[[#This Row],[Column1]],5)="2OTat",LEFT(Full_2016_2017_Games_Data[[#This Row],[Column1]],5)="4OTat"),C178,"N/A")))</f>
        <v>N/A</v>
      </c>
      <c r="D179" t="str">
        <f>IF(AND(C179&lt;&gt;"N/A",C179&lt;&gt;C178),LEFT(Full_2016_2017_Games_Data[[#This Row],[Column1]],FIND("-",Full_2016_2017_Games_Data[[#This Row],[Column1]])-1),"N/A")</f>
        <v>N/A</v>
      </c>
      <c r="E179" t="str">
        <f>IFERROR(IF(AND(C179&lt;&gt;"N/A",C179&lt;&gt;C178),MID(Full_2016_2017_Games_Data[[#This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79" t="str">
        <f>IFERROR(IF(AND(D179&lt;&gt;"N/A",E179&lt;&gt;"N/A",C179&lt;&gt;C180),RIGHT(Full_2016_2017_Games_Data[[#This Row],[Column1]],LEN(Full_2016_2017_Games_Data[[#This Row],[Column1]])-FIND("at ",Full_2016_2017_Games_Data[[#This Row],[Column1]])-2),IF(AND(C179&lt;&gt;"N/A",C179&lt;&gt;C178),RIGHT(A180,LEN(A180)-FIND("at ",A180)-2),"N/A")),RIGHT(Full_2016_2017_Games_Data[[#This Row],[Column1]],LEN(Full_2016_2017_Games_Data[[#This Row],[Column1]])-FIND("at ",Full_2016_2017_Games_Data[[#This Row],[Column1]])-2))</f>
        <v>N/A</v>
      </c>
      <c r="G179" t="str">
        <f t="shared" si="22"/>
        <v>N/A</v>
      </c>
      <c r="H179" t="str">
        <f t="shared" si="23"/>
        <v>N/A</v>
      </c>
      <c r="I179" t="str">
        <f t="shared" si="24"/>
        <v>N/A</v>
      </c>
      <c r="J179" s="3" t="str">
        <f>IF(B179=1,Full_2016_2017_Games_Data[[#This Row],[Column1]],"N/A")</f>
        <v>Nov 14, 2016</v>
      </c>
      <c r="K179" t="str">
        <f t="shared" si="25"/>
        <v>Nov 14, 2016</v>
      </c>
      <c r="L179" t="str">
        <f t="shared" si="26"/>
        <v>N/A</v>
      </c>
      <c r="M179" t="str">
        <f t="shared" si="27"/>
        <v>N/A</v>
      </c>
      <c r="N179" t="str">
        <f t="shared" si="28"/>
        <v>N/A</v>
      </c>
      <c r="O179" t="str">
        <f t="shared" si="29"/>
        <v>N/A</v>
      </c>
      <c r="P179" s="3" t="str">
        <f t="shared" si="30"/>
        <v>N/A</v>
      </c>
      <c r="Q179" t="str">
        <f t="shared" si="31"/>
        <v>N/A</v>
      </c>
      <c r="R179" t="str">
        <f t="shared" si="32"/>
        <v>N/A</v>
      </c>
    </row>
    <row r="180" spans="1:18" x14ac:dyDescent="0.3">
      <c r="A180" s="1" t="s">
        <v>156</v>
      </c>
      <c r="B180">
        <f>IF(OR(RIGHT(Full_2016_2017_Games_Data[[#This Row],[Column1]],4)="2016",RIGHT(Full_2016_2017_Games_Data[[#This Row],[Column1]],4)="2017"),1,0)</f>
        <v>0</v>
      </c>
      <c r="C180">
        <f>IF(AND(B179=1,B180=0,LEFT(Full_2016_2017_Games_Data[[#This Row],[Column1]],4)&lt;&gt;"OTat"),C178+1,IF(AND(B179=0,B180=0,LEFT(Full_2016_2017_Games_Data[[#This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Row],[Column1]],5)&lt;&gt;"4OTat"),C179+1,IF(OR(LEFT(Full_2016_2017_Games_Data[[#This Row],[Column1]],4)="OTat",LEFT(Full_2016_2017_Games_Data[[#This Row],[Column1]],4)="Full",LEFT(Full_2016_2017_Games_Data[[#This Row],[Column1]],5)="2OTat",LEFT(Full_2016_2017_Games_Data[[#This Row],[Column1]],5)="4OTat"),C179,"N/A")))</f>
        <v>145</v>
      </c>
      <c r="D180" t="str">
        <f>IF(AND(C180&lt;&gt;"N/A",C180&lt;&gt;C179),LEFT(Full_2016_2017_Games_Data[[#This Row],[Column1]],FIND("-",Full_2016_2017_Games_Data[[#This Row],[Column1]])-1),"N/A")</f>
        <v>Indiana Pacers88</v>
      </c>
      <c r="E180" t="str">
        <f>IFERROR(IF(AND(C180&lt;&gt;"N/A",C180&lt;&gt;C179),MID(Full_2016_2017_Games_Data[[#This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Magic69</v>
      </c>
      <c r="F180" t="str">
        <f>IFERROR(IF(AND(D180&lt;&gt;"N/A",E180&lt;&gt;"N/A",C180&lt;&gt;C181),RIGHT(Full_2016_2017_Games_Data[[#This Row],[Column1]],LEN(Full_2016_2017_Games_Data[[#This Row],[Column1]])-FIND("at ",Full_2016_2017_Games_Data[[#This Row],[Column1]])-2),IF(AND(C180&lt;&gt;"N/A",C180&lt;&gt;C179),RIGHT(A181,LEN(A181)-FIND("at ",A181)-2),"N/A")),RIGHT(Full_2016_2017_Games_Data[[#This Row],[Column1]],LEN(Full_2016_2017_Games_Data[[#This Row],[Column1]])-FIND("at ",Full_2016_2017_Games_Data[[#This Row],[Column1]])-2))</f>
        <v>Indiana</v>
      </c>
      <c r="G180" t="str">
        <f t="shared" si="22"/>
        <v>Indiana</v>
      </c>
      <c r="H180">
        <f t="shared" si="23"/>
        <v>88</v>
      </c>
      <c r="I180">
        <f t="shared" si="24"/>
        <v>69</v>
      </c>
      <c r="J180" s="3" t="str">
        <f>IF(B180=1,Full_2016_2017_Games_Data[[#This Row],[Column1]],"N/A")</f>
        <v>N/A</v>
      </c>
      <c r="K180" t="str">
        <f t="shared" si="25"/>
        <v>Nov 14, 2016</v>
      </c>
      <c r="L180" t="str">
        <f t="shared" si="26"/>
        <v>Nov 14, 2016</v>
      </c>
      <c r="M180">
        <f t="shared" si="27"/>
        <v>11</v>
      </c>
      <c r="N180">
        <f t="shared" si="28"/>
        <v>14</v>
      </c>
      <c r="O180">
        <f t="shared" si="29"/>
        <v>2016</v>
      </c>
      <c r="P180" s="3">
        <f t="shared" si="30"/>
        <v>42688</v>
      </c>
      <c r="Q180" t="str">
        <f t="shared" si="31"/>
        <v>Indiana Pacers</v>
      </c>
      <c r="R180" t="str">
        <f t="shared" si="32"/>
        <v>Orlando Magic</v>
      </c>
    </row>
    <row r="181" spans="1:18" x14ac:dyDescent="0.3">
      <c r="A181" s="1" t="s">
        <v>157</v>
      </c>
      <c r="B181">
        <f>IF(OR(RIGHT(Full_2016_2017_Games_Data[[#This Row],[Column1]],4)="2016",RIGHT(Full_2016_2017_Games_Data[[#This Row],[Column1]],4)="2017"),1,0)</f>
        <v>0</v>
      </c>
      <c r="C181">
        <f>IF(AND(B180=1,B181=0,LEFT(Full_2016_2017_Games_Data[[#This Row],[Column1]],4)&lt;&gt;"OTat"),C179+1,IF(AND(B180=0,B181=0,LEFT(Full_2016_2017_Games_Data[[#This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Row],[Column1]],5)&lt;&gt;"4OTat"),C180+1,IF(OR(LEFT(Full_2016_2017_Games_Data[[#This Row],[Column1]],4)="OTat",LEFT(Full_2016_2017_Games_Data[[#This Row],[Column1]],4)="Full",LEFT(Full_2016_2017_Games_Data[[#This Row],[Column1]],5)="2OTat",LEFT(Full_2016_2017_Games_Data[[#This Row],[Column1]],5)="4OTat"),C180,"N/A")))</f>
        <v>146</v>
      </c>
      <c r="D181" t="str">
        <f>IF(AND(C181&lt;&gt;"N/A",C181&lt;&gt;C180),LEFT(Full_2016_2017_Games_Data[[#This Row],[Column1]],FIND("-",Full_2016_2017_Games_Data[[#This Row],[Column1]])-1),"N/A")</f>
        <v>New York Knicks93</v>
      </c>
      <c r="E181" t="str">
        <f>IFERROR(IF(AND(C181&lt;&gt;"N/A",C181&lt;&gt;C180),MID(Full_2016_2017_Games_Data[[#This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Mavericks77</v>
      </c>
      <c r="F181" t="str">
        <f>IFERROR(IF(AND(D181&lt;&gt;"N/A",E181&lt;&gt;"N/A",C181&lt;&gt;C182),RIGHT(Full_2016_2017_Games_Data[[#This Row],[Column1]],LEN(Full_2016_2017_Games_Data[[#This Row],[Column1]])-FIND("at ",Full_2016_2017_Games_Data[[#This Row],[Column1]])-2),IF(AND(C181&lt;&gt;"N/A",C181&lt;&gt;C180),RIGHT(A182,LEN(A182)-FIND("at ",A182)-2),"N/A")),RIGHT(Full_2016_2017_Games_Data[[#This Row],[Column1]],LEN(Full_2016_2017_Games_Data[[#This Row],[Column1]])-FIND("at ",Full_2016_2017_Games_Data[[#This Row],[Column1]])-2))</f>
        <v>New York</v>
      </c>
      <c r="G181" t="str">
        <f t="shared" si="22"/>
        <v>New York</v>
      </c>
      <c r="H181">
        <f t="shared" si="23"/>
        <v>93</v>
      </c>
      <c r="I181">
        <f t="shared" si="24"/>
        <v>77</v>
      </c>
      <c r="J181" s="3" t="str">
        <f>IF(B181=1,Full_2016_2017_Games_Data[[#This Row],[Column1]],"N/A")</f>
        <v>N/A</v>
      </c>
      <c r="K181" t="str">
        <f t="shared" si="25"/>
        <v>Nov 14, 2016</v>
      </c>
      <c r="L181" t="str">
        <f t="shared" si="26"/>
        <v>Nov 14, 2016</v>
      </c>
      <c r="M181">
        <f t="shared" si="27"/>
        <v>11</v>
      </c>
      <c r="N181">
        <f t="shared" si="28"/>
        <v>14</v>
      </c>
      <c r="O181">
        <f t="shared" si="29"/>
        <v>2016</v>
      </c>
      <c r="P181" s="3">
        <f t="shared" si="30"/>
        <v>42688</v>
      </c>
      <c r="Q181" t="str">
        <f t="shared" si="31"/>
        <v>New York Knicks</v>
      </c>
      <c r="R181" t="str">
        <f t="shared" si="32"/>
        <v>Dallas Mavericks</v>
      </c>
    </row>
    <row r="182" spans="1:18" x14ac:dyDescent="0.3">
      <c r="A182" s="1" t="s">
        <v>158</v>
      </c>
      <c r="B182">
        <f>IF(OR(RIGHT(Full_2016_2017_Games_Data[[#This Row],[Column1]],4)="2016",RIGHT(Full_2016_2017_Games_Data[[#This Row],[Column1]],4)="2017"),1,0)</f>
        <v>0</v>
      </c>
      <c r="C182">
        <f>IF(AND(B181=1,B182=0,LEFT(Full_2016_2017_Games_Data[[#This Row],[Column1]],4)&lt;&gt;"OTat"),C180+1,IF(AND(B181=0,B182=0,LEFT(Full_2016_2017_Games_Data[[#This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Row],[Column1]],5)&lt;&gt;"4OTat"),C181+1,IF(OR(LEFT(Full_2016_2017_Games_Data[[#This Row],[Column1]],4)="OTat",LEFT(Full_2016_2017_Games_Data[[#This Row],[Column1]],4)="Full",LEFT(Full_2016_2017_Games_Data[[#This Row],[Column1]],5)="2OTat",LEFT(Full_2016_2017_Games_Data[[#This Row],[Column1]],5)="4OTat"),C181,"N/A")))</f>
        <v>147</v>
      </c>
      <c r="D182" t="str">
        <f>IF(AND(C182&lt;&gt;"N/A",C182&lt;&gt;C181),LEFT(Full_2016_2017_Games_Data[[#This Row],[Column1]],FIND("-",Full_2016_2017_Games_Data[[#This Row],[Column1]])-1),"N/A")</f>
        <v>Detroit Pistons104</v>
      </c>
      <c r="E182" t="str">
        <f>IFERROR(IF(AND(C182&lt;&gt;"N/A",C182&lt;&gt;C181),MID(Full_2016_2017_Games_Data[[#This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Thunder88</v>
      </c>
      <c r="F182" t="str">
        <f>IFERROR(IF(AND(D182&lt;&gt;"N/A",E182&lt;&gt;"N/A",C182&lt;&gt;C183),RIGHT(Full_2016_2017_Games_Data[[#This Row],[Column1]],LEN(Full_2016_2017_Games_Data[[#This Row],[Column1]])-FIND("at ",Full_2016_2017_Games_Data[[#This Row],[Column1]])-2),IF(AND(C182&lt;&gt;"N/A",C182&lt;&gt;C181),RIGHT(A183,LEN(A183)-FIND("at ",A183)-2),"N/A")),RIGHT(Full_2016_2017_Games_Data[[#This Row],[Column1]],LEN(Full_2016_2017_Games_Data[[#This Row],[Column1]])-FIND("at ",Full_2016_2017_Games_Data[[#This Row],[Column1]])-2))</f>
        <v>Detroit</v>
      </c>
      <c r="G182" t="str">
        <f t="shared" si="22"/>
        <v>Detroit</v>
      </c>
      <c r="H182">
        <f t="shared" si="23"/>
        <v>104</v>
      </c>
      <c r="I182">
        <f t="shared" si="24"/>
        <v>88</v>
      </c>
      <c r="J182" s="3" t="str">
        <f>IF(B182=1,Full_2016_2017_Games_Data[[#This Row],[Column1]],"N/A")</f>
        <v>N/A</v>
      </c>
      <c r="K182" t="str">
        <f t="shared" si="25"/>
        <v>Nov 14, 2016</v>
      </c>
      <c r="L182" t="str">
        <f t="shared" si="26"/>
        <v>Nov 14, 2016</v>
      </c>
      <c r="M182">
        <f t="shared" si="27"/>
        <v>11</v>
      </c>
      <c r="N182">
        <f t="shared" si="28"/>
        <v>14</v>
      </c>
      <c r="O182">
        <f t="shared" si="29"/>
        <v>2016</v>
      </c>
      <c r="P182" s="3">
        <f t="shared" si="30"/>
        <v>42688</v>
      </c>
      <c r="Q182" t="str">
        <f t="shared" si="31"/>
        <v>Detroit Pistons</v>
      </c>
      <c r="R182" t="str">
        <f t="shared" si="32"/>
        <v>Oklahoma City Thunder</v>
      </c>
    </row>
    <row r="183" spans="1:18" x14ac:dyDescent="0.3">
      <c r="A183" s="1" t="s">
        <v>159</v>
      </c>
      <c r="B183">
        <f>IF(OR(RIGHT(Full_2016_2017_Games_Data[[#This Row],[Column1]],4)="2016",RIGHT(Full_2016_2017_Games_Data[[#This Row],[Column1]],4)="2017"),1,0)</f>
        <v>0</v>
      </c>
      <c r="C183">
        <f>IF(AND(B182=1,B183=0,LEFT(Full_2016_2017_Games_Data[[#This Row],[Column1]],4)&lt;&gt;"OTat"),C181+1,IF(AND(B182=0,B183=0,LEFT(Full_2016_2017_Games_Data[[#This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Row],[Column1]],5)&lt;&gt;"4OTat"),C182+1,IF(OR(LEFT(Full_2016_2017_Games_Data[[#This Row],[Column1]],4)="OTat",LEFT(Full_2016_2017_Games_Data[[#This Row],[Column1]],4)="Full",LEFT(Full_2016_2017_Games_Data[[#This Row],[Column1]],5)="2OTat",LEFT(Full_2016_2017_Games_Data[[#This Row],[Column1]],5)="4OTat"),C182,"N/A")))</f>
        <v>148</v>
      </c>
      <c r="D183" t="str">
        <f>IF(AND(C183&lt;&gt;"N/A",C183&lt;&gt;C182),LEFT(Full_2016_2017_Games_Data[[#This Row],[Column1]],FIND("-",Full_2016_2017_Games_Data[[#This Row],[Column1]])-1),"N/A")</f>
        <v>New Orleans Pelicans106</v>
      </c>
      <c r="E183" t="str">
        <f>IFERROR(IF(AND(C183&lt;&gt;"N/A",C183&lt;&gt;C182),MID(Full_2016_2017_Games_Data[[#This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Celtics105</v>
      </c>
      <c r="F183" t="str">
        <f>IFERROR(IF(AND(D183&lt;&gt;"N/A",E183&lt;&gt;"N/A",C183&lt;&gt;C184),RIGHT(Full_2016_2017_Games_Data[[#This Row],[Column1]],LEN(Full_2016_2017_Games_Data[[#This Row],[Column1]])-FIND("at ",Full_2016_2017_Games_Data[[#This Row],[Column1]])-2),IF(AND(C183&lt;&gt;"N/A",C183&lt;&gt;C182),RIGHT(A184,LEN(A184)-FIND("at ",A184)-2),"N/A")),RIGHT(Full_2016_2017_Games_Data[[#This Row],[Column1]],LEN(Full_2016_2017_Games_Data[[#This Row],[Column1]])-FIND("at ",Full_2016_2017_Games_Data[[#This Row],[Column1]])-2))</f>
        <v>New Orleans</v>
      </c>
      <c r="G183" t="str">
        <f t="shared" si="22"/>
        <v>New Orleans</v>
      </c>
      <c r="H183">
        <f t="shared" si="23"/>
        <v>106</v>
      </c>
      <c r="I183">
        <f t="shared" si="24"/>
        <v>105</v>
      </c>
      <c r="J183" s="3" t="str">
        <f>IF(B183=1,Full_2016_2017_Games_Data[[#This Row],[Column1]],"N/A")</f>
        <v>N/A</v>
      </c>
      <c r="K183" t="str">
        <f t="shared" si="25"/>
        <v>Nov 14, 2016</v>
      </c>
      <c r="L183" t="str">
        <f t="shared" si="26"/>
        <v>Nov 14, 2016</v>
      </c>
      <c r="M183">
        <f t="shared" si="27"/>
        <v>11</v>
      </c>
      <c r="N183">
        <f t="shared" si="28"/>
        <v>14</v>
      </c>
      <c r="O183">
        <f t="shared" si="29"/>
        <v>2016</v>
      </c>
      <c r="P183" s="3">
        <f t="shared" si="30"/>
        <v>42688</v>
      </c>
      <c r="Q183" t="str">
        <f t="shared" si="31"/>
        <v>New Orleans Pelicans</v>
      </c>
      <c r="R183" t="str">
        <f t="shared" si="32"/>
        <v>Boston Celtics</v>
      </c>
    </row>
    <row r="184" spans="1:18" x14ac:dyDescent="0.3">
      <c r="A184" s="1" t="s">
        <v>160</v>
      </c>
      <c r="B184">
        <f>IF(OR(RIGHT(Full_2016_2017_Games_Data[[#This Row],[Column1]],4)="2016",RIGHT(Full_2016_2017_Games_Data[[#This Row],[Column1]],4)="2017"),1,0)</f>
        <v>0</v>
      </c>
      <c r="C184">
        <f>IF(AND(B183=1,B184=0,LEFT(Full_2016_2017_Games_Data[[#This Row],[Column1]],4)&lt;&gt;"OTat"),C182+1,IF(AND(B183=0,B184=0,LEFT(Full_2016_2017_Games_Data[[#This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Row],[Column1]],5)&lt;&gt;"4OTat"),C183+1,IF(OR(LEFT(Full_2016_2017_Games_Data[[#This Row],[Column1]],4)="OTat",LEFT(Full_2016_2017_Games_Data[[#This Row],[Column1]],4)="Full",LEFT(Full_2016_2017_Games_Data[[#This Row],[Column1]],5)="2OTat",LEFT(Full_2016_2017_Games_Data[[#This Row],[Column1]],5)="4OTat"),C183,"N/A")))</f>
        <v>149</v>
      </c>
      <c r="D184" t="str">
        <f>IF(AND(C184&lt;&gt;"N/A",C184&lt;&gt;C183),LEFT(Full_2016_2017_Games_Data[[#This Row],[Column1]],FIND("-",Full_2016_2017_Games_Data[[#This Row],[Column1]])-1),"N/A")</f>
        <v>Houston Rockets115</v>
      </c>
      <c r="E184" t="str">
        <f>IFERROR(IF(AND(C184&lt;&gt;"N/A",C184&lt;&gt;C183),MID(Full_2016_2017_Games_Data[[#This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76ers88</v>
      </c>
      <c r="F184" t="str">
        <f>IFERROR(IF(AND(D184&lt;&gt;"N/A",E184&lt;&gt;"N/A",C184&lt;&gt;C185),RIGHT(Full_2016_2017_Games_Data[[#This Row],[Column1]],LEN(Full_2016_2017_Games_Data[[#This Row],[Column1]])-FIND("at ",Full_2016_2017_Games_Data[[#This Row],[Column1]])-2),IF(AND(C184&lt;&gt;"N/A",C184&lt;&gt;C183),RIGHT(A185,LEN(A185)-FIND("at ",A185)-2),"N/A")),RIGHT(Full_2016_2017_Games_Data[[#This Row],[Column1]],LEN(Full_2016_2017_Games_Data[[#This Row],[Column1]])-FIND("at ",Full_2016_2017_Games_Data[[#This Row],[Column1]])-2))</f>
        <v>Houston</v>
      </c>
      <c r="G184" t="str">
        <f t="shared" si="22"/>
        <v>Houston</v>
      </c>
      <c r="H184">
        <f t="shared" si="23"/>
        <v>115</v>
      </c>
      <c r="I184">
        <f t="shared" si="24"/>
        <v>88</v>
      </c>
      <c r="J184" s="3" t="str">
        <f>IF(B184=1,Full_2016_2017_Games_Data[[#This Row],[Column1]],"N/A")</f>
        <v>N/A</v>
      </c>
      <c r="K184" t="str">
        <f t="shared" si="25"/>
        <v>Nov 14, 2016</v>
      </c>
      <c r="L184" t="str">
        <f t="shared" si="26"/>
        <v>Nov 14, 2016</v>
      </c>
      <c r="M184">
        <f t="shared" si="27"/>
        <v>11</v>
      </c>
      <c r="N184">
        <f t="shared" si="28"/>
        <v>14</v>
      </c>
      <c r="O184">
        <f t="shared" si="29"/>
        <v>2016</v>
      </c>
      <c r="P184" s="3">
        <f t="shared" si="30"/>
        <v>42688</v>
      </c>
      <c r="Q184" t="str">
        <f t="shared" si="31"/>
        <v>Houston Rockets</v>
      </c>
      <c r="R184" t="str">
        <f t="shared" si="32"/>
        <v>Philadelphia 76ers</v>
      </c>
    </row>
    <row r="185" spans="1:18" x14ac:dyDescent="0.3">
      <c r="A185" s="1" t="s">
        <v>161</v>
      </c>
      <c r="B185">
        <f>IF(OR(RIGHT(Full_2016_2017_Games_Data[[#This Row],[Column1]],4)="2016",RIGHT(Full_2016_2017_Games_Data[[#This Row],[Column1]],4)="2017"),1,0)</f>
        <v>0</v>
      </c>
      <c r="C185">
        <f>IF(AND(B184=1,B185=0,LEFT(Full_2016_2017_Games_Data[[#This Row],[Column1]],4)&lt;&gt;"OTat"),C183+1,IF(AND(B184=0,B185=0,LEFT(Full_2016_2017_Games_Data[[#This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Row],[Column1]],5)&lt;&gt;"4OTat"),C184+1,IF(OR(LEFT(Full_2016_2017_Games_Data[[#This Row],[Column1]],4)="OTat",LEFT(Full_2016_2017_Games_Data[[#This Row],[Column1]],4)="Full",LEFT(Full_2016_2017_Games_Data[[#This Row],[Column1]],5)="2OTat",LEFT(Full_2016_2017_Games_Data[[#This Row],[Column1]],5)="4OTat"),C184,"N/A")))</f>
        <v>150</v>
      </c>
      <c r="D185" t="str">
        <f>IF(AND(C185&lt;&gt;"N/A",C185&lt;&gt;C184),LEFT(Full_2016_2017_Games_Data[[#This Row],[Column1]],FIND("-",Full_2016_2017_Games_Data[[#This Row],[Column1]])-1),"N/A")</f>
        <v>San Antonio Spurs94</v>
      </c>
      <c r="E185" t="str">
        <f>IFERROR(IF(AND(C185&lt;&gt;"N/A",C185&lt;&gt;C184),MID(Full_2016_2017_Games_Data[[#This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Heat90</v>
      </c>
      <c r="F185" t="str">
        <f>IFERROR(IF(AND(D185&lt;&gt;"N/A",E185&lt;&gt;"N/A",C185&lt;&gt;C186),RIGHT(Full_2016_2017_Games_Data[[#This Row],[Column1]],LEN(Full_2016_2017_Games_Data[[#This Row],[Column1]])-FIND("at ",Full_2016_2017_Games_Data[[#This Row],[Column1]])-2),IF(AND(C185&lt;&gt;"N/A",C185&lt;&gt;C184),RIGHT(A186,LEN(A186)-FIND("at ",A186)-2),"N/A")),RIGHT(Full_2016_2017_Games_Data[[#This Row],[Column1]],LEN(Full_2016_2017_Games_Data[[#This Row],[Column1]])-FIND("at ",Full_2016_2017_Games_Data[[#This Row],[Column1]])-2))</f>
        <v>San Antonio</v>
      </c>
      <c r="G185" t="str">
        <f t="shared" si="22"/>
        <v>San Antonio</v>
      </c>
      <c r="H185">
        <f t="shared" si="23"/>
        <v>94</v>
      </c>
      <c r="I185">
        <f t="shared" si="24"/>
        <v>90</v>
      </c>
      <c r="J185" s="3" t="str">
        <f>IF(B185=1,Full_2016_2017_Games_Data[[#This Row],[Column1]],"N/A")</f>
        <v>N/A</v>
      </c>
      <c r="K185" t="str">
        <f t="shared" si="25"/>
        <v>Nov 14, 2016</v>
      </c>
      <c r="L185" t="str">
        <f t="shared" si="26"/>
        <v>Nov 14, 2016</v>
      </c>
      <c r="M185">
        <f t="shared" si="27"/>
        <v>11</v>
      </c>
      <c r="N185">
        <f t="shared" si="28"/>
        <v>14</v>
      </c>
      <c r="O185">
        <f t="shared" si="29"/>
        <v>2016</v>
      </c>
      <c r="P185" s="3">
        <f t="shared" si="30"/>
        <v>42688</v>
      </c>
      <c r="Q185" t="str">
        <f t="shared" si="31"/>
        <v>San Antonio Spurs</v>
      </c>
      <c r="R185" t="str">
        <f t="shared" si="32"/>
        <v>Miami Heat</v>
      </c>
    </row>
    <row r="186" spans="1:18" x14ac:dyDescent="0.3">
      <c r="A186" s="1" t="s">
        <v>162</v>
      </c>
      <c r="B186">
        <f>IF(OR(RIGHT(Full_2016_2017_Games_Data[[#This Row],[Column1]],4)="2016",RIGHT(Full_2016_2017_Games_Data[[#This Row],[Column1]],4)="2017"),1,0)</f>
        <v>0</v>
      </c>
      <c r="C186">
        <f>IF(AND(B185=1,B186=0,LEFT(Full_2016_2017_Games_Data[[#This Row],[Column1]],4)&lt;&gt;"OTat"),C184+1,IF(AND(B185=0,B186=0,LEFT(Full_2016_2017_Games_Data[[#This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Row],[Column1]],5)&lt;&gt;"4OTat"),C185+1,IF(OR(LEFT(Full_2016_2017_Games_Data[[#This Row],[Column1]],4)="OTat",LEFT(Full_2016_2017_Games_Data[[#This Row],[Column1]],4)="Full",LEFT(Full_2016_2017_Games_Data[[#This Row],[Column1]],5)="2OTat",LEFT(Full_2016_2017_Games_Data[[#This Row],[Column1]],5)="4OTat"),C185,"N/A")))</f>
        <v>151</v>
      </c>
      <c r="D186" t="str">
        <f>IF(AND(C186&lt;&gt;"N/A",C186&lt;&gt;C185),LEFT(Full_2016_2017_Games_Data[[#This Row],[Column1]],FIND("-",Full_2016_2017_Games_Data[[#This Row],[Column1]])-1),"N/A")</f>
        <v>Memphis Grizzlies102</v>
      </c>
      <c r="E186" t="str">
        <f>IFERROR(IF(AND(C186&lt;&gt;"N/A",C186&lt;&gt;C185),MID(Full_2016_2017_Games_Data[[#This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Jazz96</v>
      </c>
      <c r="F186" t="str">
        <f>IFERROR(IF(AND(D186&lt;&gt;"N/A",E186&lt;&gt;"N/A",C186&lt;&gt;C187),RIGHT(Full_2016_2017_Games_Data[[#This Row],[Column1]],LEN(Full_2016_2017_Games_Data[[#This Row],[Column1]])-FIND("at ",Full_2016_2017_Games_Data[[#This Row],[Column1]])-2),IF(AND(C186&lt;&gt;"N/A",C186&lt;&gt;C185),RIGHT(A187,LEN(A187)-FIND("at ",A187)-2),"N/A")),RIGHT(Full_2016_2017_Games_Data[[#This Row],[Column1]],LEN(Full_2016_2017_Games_Data[[#This Row],[Column1]])-FIND("at ",Full_2016_2017_Games_Data[[#This Row],[Column1]])-2))</f>
        <v>Utah</v>
      </c>
      <c r="G186" t="str">
        <f t="shared" si="22"/>
        <v>Utah</v>
      </c>
      <c r="H186">
        <f t="shared" si="23"/>
        <v>102</v>
      </c>
      <c r="I186">
        <f t="shared" si="24"/>
        <v>96</v>
      </c>
      <c r="J186" s="3" t="str">
        <f>IF(B186=1,Full_2016_2017_Games_Data[[#This Row],[Column1]],"N/A")</f>
        <v>N/A</v>
      </c>
      <c r="K186" t="str">
        <f t="shared" si="25"/>
        <v>Nov 14, 2016</v>
      </c>
      <c r="L186" t="str">
        <f t="shared" si="26"/>
        <v>Nov 14, 2016</v>
      </c>
      <c r="M186">
        <f t="shared" si="27"/>
        <v>11</v>
      </c>
      <c r="N186">
        <f t="shared" si="28"/>
        <v>14</v>
      </c>
      <c r="O186">
        <f t="shared" si="29"/>
        <v>2016</v>
      </c>
      <c r="P186" s="3">
        <f t="shared" si="30"/>
        <v>42688</v>
      </c>
      <c r="Q186" t="str">
        <f t="shared" si="31"/>
        <v>Memphis Grizzlies</v>
      </c>
      <c r="R186" t="str">
        <f t="shared" si="32"/>
        <v>Utah Jazz</v>
      </c>
    </row>
    <row r="187" spans="1:18" x14ac:dyDescent="0.3">
      <c r="A187" s="1" t="s">
        <v>163</v>
      </c>
      <c r="B187">
        <f>IF(OR(RIGHT(Full_2016_2017_Games_Data[[#This Row],[Column1]],4)="2016",RIGHT(Full_2016_2017_Games_Data[[#This Row],[Column1]],4)="2017"),1,0)</f>
        <v>0</v>
      </c>
      <c r="C187">
        <f>IF(AND(B186=1,B187=0,LEFT(Full_2016_2017_Games_Data[[#This Row],[Column1]],4)&lt;&gt;"OTat"),C185+1,IF(AND(B186=0,B187=0,LEFT(Full_2016_2017_Games_Data[[#This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Row],[Column1]],5)&lt;&gt;"4OTat"),C186+1,IF(OR(LEFT(Full_2016_2017_Games_Data[[#This Row],[Column1]],4)="OTat",LEFT(Full_2016_2017_Games_Data[[#This Row],[Column1]],4)="Full",LEFT(Full_2016_2017_Games_Data[[#This Row],[Column1]],5)="2OTat",LEFT(Full_2016_2017_Games_Data[[#This Row],[Column1]],5)="4OTat"),C186,"N/A")))</f>
        <v>152</v>
      </c>
      <c r="D187" t="str">
        <f>IF(AND(C187&lt;&gt;"N/A",C187&lt;&gt;C186),LEFT(Full_2016_2017_Games_Data[[#This Row],[Column1]],FIND("-",Full_2016_2017_Games_Data[[#This Row],[Column1]])-1),"N/A")</f>
        <v>Los Angeles Clippers127</v>
      </c>
      <c r="E187" t="str">
        <f>IFERROR(IF(AND(C187&lt;&gt;"N/A",C187&lt;&gt;C186),MID(Full_2016_2017_Games_Data[[#This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Nets95</v>
      </c>
      <c r="F187" t="str">
        <f>IFERROR(IF(AND(D187&lt;&gt;"N/A",E187&lt;&gt;"N/A",C187&lt;&gt;C188),RIGHT(Full_2016_2017_Games_Data[[#This Row],[Column1]],LEN(Full_2016_2017_Games_Data[[#This Row],[Column1]])-FIND("at ",Full_2016_2017_Games_Data[[#This Row],[Column1]])-2),IF(AND(C187&lt;&gt;"N/A",C187&lt;&gt;C186),RIGHT(A188,LEN(A188)-FIND("at ",A188)-2),"N/A")),RIGHT(Full_2016_2017_Games_Data[[#This Row],[Column1]],LEN(Full_2016_2017_Games_Data[[#This Row],[Column1]])-FIND("at ",Full_2016_2017_Games_Data[[#This Row],[Column1]])-2))</f>
        <v>Los Angeles</v>
      </c>
      <c r="G187" t="str">
        <f t="shared" si="22"/>
        <v>Los Angeles</v>
      </c>
      <c r="H187">
        <f t="shared" si="23"/>
        <v>127</v>
      </c>
      <c r="I187">
        <f t="shared" si="24"/>
        <v>95</v>
      </c>
      <c r="J187" s="3" t="str">
        <f>IF(B187=1,Full_2016_2017_Games_Data[[#This Row],[Column1]],"N/A")</f>
        <v>N/A</v>
      </c>
      <c r="K187" t="str">
        <f t="shared" si="25"/>
        <v>Nov 14, 2016</v>
      </c>
      <c r="L187" t="str">
        <f t="shared" si="26"/>
        <v>Nov 14, 2016</v>
      </c>
      <c r="M187">
        <f t="shared" si="27"/>
        <v>11</v>
      </c>
      <c r="N187">
        <f t="shared" si="28"/>
        <v>14</v>
      </c>
      <c r="O187">
        <f t="shared" si="29"/>
        <v>2016</v>
      </c>
      <c r="P187" s="3">
        <f t="shared" si="30"/>
        <v>42688</v>
      </c>
      <c r="Q187" t="str">
        <f t="shared" si="31"/>
        <v>Los Angeles Clippers</v>
      </c>
      <c r="R187" t="str">
        <f t="shared" si="32"/>
        <v>Brooklyn Nets</v>
      </c>
    </row>
    <row r="188" spans="1:18" x14ac:dyDescent="0.3">
      <c r="A188" s="1" t="s">
        <v>1366</v>
      </c>
      <c r="B188">
        <f>IF(OR(RIGHT(Full_2016_2017_Games_Data[[#This Row],[Column1]],4)="2016",RIGHT(Full_2016_2017_Games_Data[[#This Row],[Column1]],4)="2017"),1,0)</f>
        <v>1</v>
      </c>
      <c r="C188" t="str">
        <f>IF(AND(B187=1,B188=0,LEFT(Full_2016_2017_Games_Data[[#This Row],[Column1]],4)&lt;&gt;"OTat"),C186+1,IF(AND(B187=0,B188=0,LEFT(Full_2016_2017_Games_Data[[#This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Row],[Column1]],5)&lt;&gt;"4OTat"),C187+1,IF(OR(LEFT(Full_2016_2017_Games_Data[[#This Row],[Column1]],4)="OTat",LEFT(Full_2016_2017_Games_Data[[#This Row],[Column1]],4)="Full",LEFT(Full_2016_2017_Games_Data[[#This Row],[Column1]],5)="2OTat",LEFT(Full_2016_2017_Games_Data[[#This Row],[Column1]],5)="4OTat"),C187,"N/A")))</f>
        <v>N/A</v>
      </c>
      <c r="D188" t="str">
        <f>IF(AND(C188&lt;&gt;"N/A",C188&lt;&gt;C187),LEFT(Full_2016_2017_Games_Data[[#This Row],[Column1]],FIND("-",Full_2016_2017_Games_Data[[#This Row],[Column1]])-1),"N/A")</f>
        <v>N/A</v>
      </c>
      <c r="E188" t="str">
        <f>IFERROR(IF(AND(C188&lt;&gt;"N/A",C188&lt;&gt;C187),MID(Full_2016_2017_Games_Data[[#This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88" t="str">
        <f>IFERROR(IF(AND(D188&lt;&gt;"N/A",E188&lt;&gt;"N/A",C188&lt;&gt;C189),RIGHT(Full_2016_2017_Games_Data[[#This Row],[Column1]],LEN(Full_2016_2017_Games_Data[[#This Row],[Column1]])-FIND("at ",Full_2016_2017_Games_Data[[#This Row],[Column1]])-2),IF(AND(C188&lt;&gt;"N/A",C188&lt;&gt;C187),RIGHT(A189,LEN(A189)-FIND("at ",A189)-2),"N/A")),RIGHT(Full_2016_2017_Games_Data[[#This Row],[Column1]],LEN(Full_2016_2017_Games_Data[[#This Row],[Column1]])-FIND("at ",Full_2016_2017_Games_Data[[#This Row],[Column1]])-2))</f>
        <v>N/A</v>
      </c>
      <c r="G188" t="str">
        <f t="shared" si="22"/>
        <v>N/A</v>
      </c>
      <c r="H188" t="str">
        <f t="shared" si="23"/>
        <v>N/A</v>
      </c>
      <c r="I188" t="str">
        <f t="shared" si="24"/>
        <v>N/A</v>
      </c>
      <c r="J188" s="3" t="str">
        <f>IF(B188=1,Full_2016_2017_Games_Data[[#This Row],[Column1]],"N/A")</f>
        <v>Nov 15, 2016</v>
      </c>
      <c r="K188" t="str">
        <f t="shared" si="25"/>
        <v>Nov 15, 2016</v>
      </c>
      <c r="L188" t="str">
        <f t="shared" si="26"/>
        <v>N/A</v>
      </c>
      <c r="M188" t="str">
        <f t="shared" si="27"/>
        <v>N/A</v>
      </c>
      <c r="N188" t="str">
        <f t="shared" si="28"/>
        <v>N/A</v>
      </c>
      <c r="O188" t="str">
        <f t="shared" si="29"/>
        <v>N/A</v>
      </c>
      <c r="P188" s="3" t="str">
        <f t="shared" si="30"/>
        <v>N/A</v>
      </c>
      <c r="Q188" t="str">
        <f t="shared" si="31"/>
        <v>N/A</v>
      </c>
      <c r="R188" t="str">
        <f t="shared" si="32"/>
        <v>N/A</v>
      </c>
    </row>
    <row r="189" spans="1:18" x14ac:dyDescent="0.3">
      <c r="A189" s="1" t="s">
        <v>164</v>
      </c>
      <c r="B189">
        <f>IF(OR(RIGHT(Full_2016_2017_Games_Data[[#This Row],[Column1]],4)="2016",RIGHT(Full_2016_2017_Games_Data[[#This Row],[Column1]],4)="2017"),1,0)</f>
        <v>0</v>
      </c>
      <c r="C189">
        <f>IF(AND(B188=1,B189=0,LEFT(Full_2016_2017_Games_Data[[#This Row],[Column1]],4)&lt;&gt;"OTat"),C187+1,IF(AND(B188=0,B189=0,LEFT(Full_2016_2017_Games_Data[[#This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Row],[Column1]],5)&lt;&gt;"4OTat"),C188+1,IF(OR(LEFT(Full_2016_2017_Games_Data[[#This Row],[Column1]],4)="OTat",LEFT(Full_2016_2017_Games_Data[[#This Row],[Column1]],4)="Full",LEFT(Full_2016_2017_Games_Data[[#This Row],[Column1]],5)="2OTat",LEFT(Full_2016_2017_Games_Data[[#This Row],[Column1]],5)="4OTat"),C188,"N/A")))</f>
        <v>153</v>
      </c>
      <c r="D189" t="str">
        <f>IF(AND(C189&lt;&gt;"N/A",C189&lt;&gt;C188),LEFT(Full_2016_2017_Games_Data[[#This Row],[Column1]],FIND("-",Full_2016_2017_Games_Data[[#This Row],[Column1]])-1),"N/A")</f>
        <v>Cleveland Cavaliers121</v>
      </c>
      <c r="E189" t="str">
        <f>IFERROR(IF(AND(C189&lt;&gt;"N/A",C189&lt;&gt;C188),MID(Full_2016_2017_Games_Data[[#This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Raptors117</v>
      </c>
      <c r="F189" t="str">
        <f>IFERROR(IF(AND(D189&lt;&gt;"N/A",E189&lt;&gt;"N/A",C189&lt;&gt;C190),RIGHT(Full_2016_2017_Games_Data[[#This Row],[Column1]],LEN(Full_2016_2017_Games_Data[[#This Row],[Column1]])-FIND("at ",Full_2016_2017_Games_Data[[#This Row],[Column1]])-2),IF(AND(C189&lt;&gt;"N/A",C189&lt;&gt;C188),RIGHT(A190,LEN(A190)-FIND("at ",A190)-2),"N/A")),RIGHT(Full_2016_2017_Games_Data[[#This Row],[Column1]],LEN(Full_2016_2017_Games_Data[[#This Row],[Column1]])-FIND("at ",Full_2016_2017_Games_Data[[#This Row],[Column1]])-2))</f>
        <v>Cleveland</v>
      </c>
      <c r="G189" t="str">
        <f t="shared" si="22"/>
        <v>Cleveland</v>
      </c>
      <c r="H189">
        <f t="shared" si="23"/>
        <v>121</v>
      </c>
      <c r="I189">
        <f t="shared" si="24"/>
        <v>117</v>
      </c>
      <c r="J189" s="3" t="str">
        <f>IF(B189=1,Full_2016_2017_Games_Data[[#This Row],[Column1]],"N/A")</f>
        <v>N/A</v>
      </c>
      <c r="K189" t="str">
        <f t="shared" si="25"/>
        <v>Nov 15, 2016</v>
      </c>
      <c r="L189" t="str">
        <f t="shared" si="26"/>
        <v>Nov 15, 2016</v>
      </c>
      <c r="M189">
        <f t="shared" si="27"/>
        <v>11</v>
      </c>
      <c r="N189">
        <f t="shared" si="28"/>
        <v>15</v>
      </c>
      <c r="O189">
        <f t="shared" si="29"/>
        <v>2016</v>
      </c>
      <c r="P189" s="3">
        <f t="shared" si="30"/>
        <v>42689</v>
      </c>
      <c r="Q189" t="str">
        <f t="shared" si="31"/>
        <v>Cleveland Cavaliers</v>
      </c>
      <c r="R189" t="str">
        <f t="shared" si="32"/>
        <v>Toronto Raptors</v>
      </c>
    </row>
    <row r="190" spans="1:18" x14ac:dyDescent="0.3">
      <c r="A190" s="1" t="s">
        <v>165</v>
      </c>
      <c r="B190">
        <f>IF(OR(RIGHT(Full_2016_2017_Games_Data[[#This Row],[Column1]],4)="2016",RIGHT(Full_2016_2017_Games_Data[[#This Row],[Column1]],4)="2017"),1,0)</f>
        <v>0</v>
      </c>
      <c r="C190">
        <f>IF(AND(B189=1,B190=0,LEFT(Full_2016_2017_Games_Data[[#This Row],[Column1]],4)&lt;&gt;"OTat"),C188+1,IF(AND(B189=0,B190=0,LEFT(Full_2016_2017_Games_Data[[#This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Row],[Column1]],5)&lt;&gt;"4OTat"),C189+1,IF(OR(LEFT(Full_2016_2017_Games_Data[[#This Row],[Column1]],4)="OTat",LEFT(Full_2016_2017_Games_Data[[#This Row],[Column1]],4)="Full",LEFT(Full_2016_2017_Games_Data[[#This Row],[Column1]],5)="2OTat",LEFT(Full_2016_2017_Games_Data[[#This Row],[Column1]],5)="4OTat"),C189,"N/A")))</f>
        <v>154</v>
      </c>
      <c r="D190" t="str">
        <f>IF(AND(C190&lt;&gt;"N/A",C190&lt;&gt;C189),LEFT(Full_2016_2017_Games_Data[[#This Row],[Column1]],FIND("-",Full_2016_2017_Games_Data[[#This Row],[Column1]])-1),"N/A")</f>
        <v>Atlanta Hawks93</v>
      </c>
      <c r="E190" t="str">
        <f>IFERROR(IF(AND(C190&lt;&gt;"N/A",C190&lt;&gt;C189),MID(Full_2016_2017_Games_Data[[#This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Heat90</v>
      </c>
      <c r="F190" t="str">
        <f>IFERROR(IF(AND(D190&lt;&gt;"N/A",E190&lt;&gt;"N/A",C190&lt;&gt;C191),RIGHT(Full_2016_2017_Games_Data[[#This Row],[Column1]],LEN(Full_2016_2017_Games_Data[[#This Row],[Column1]])-FIND("at ",Full_2016_2017_Games_Data[[#This Row],[Column1]])-2),IF(AND(C190&lt;&gt;"N/A",C190&lt;&gt;C189),RIGHT(A191,LEN(A191)-FIND("at ",A191)-2),"N/A")),RIGHT(Full_2016_2017_Games_Data[[#This Row],[Column1]],LEN(Full_2016_2017_Games_Data[[#This Row],[Column1]])-FIND("at ",Full_2016_2017_Games_Data[[#This Row],[Column1]])-2))</f>
        <v>Miami</v>
      </c>
      <c r="G190" t="str">
        <f t="shared" si="22"/>
        <v>Miami</v>
      </c>
      <c r="H190">
        <f t="shared" si="23"/>
        <v>93</v>
      </c>
      <c r="I190">
        <f t="shared" si="24"/>
        <v>90</v>
      </c>
      <c r="J190" s="3" t="str">
        <f>IF(B190=1,Full_2016_2017_Games_Data[[#This Row],[Column1]],"N/A")</f>
        <v>N/A</v>
      </c>
      <c r="K190" t="str">
        <f t="shared" si="25"/>
        <v>Nov 15, 2016</v>
      </c>
      <c r="L190" t="str">
        <f t="shared" si="26"/>
        <v>Nov 15, 2016</v>
      </c>
      <c r="M190">
        <f t="shared" si="27"/>
        <v>11</v>
      </c>
      <c r="N190">
        <f t="shared" si="28"/>
        <v>15</v>
      </c>
      <c r="O190">
        <f t="shared" si="29"/>
        <v>2016</v>
      </c>
      <c r="P190" s="3">
        <f t="shared" si="30"/>
        <v>42689</v>
      </c>
      <c r="Q190" t="str">
        <f t="shared" si="31"/>
        <v>Atlanta Hawks</v>
      </c>
      <c r="R190" t="str">
        <f t="shared" si="32"/>
        <v>Miami Heat</v>
      </c>
    </row>
    <row r="191" spans="1:18" x14ac:dyDescent="0.3">
      <c r="A191" s="1" t="s">
        <v>166</v>
      </c>
      <c r="B191">
        <f>IF(OR(RIGHT(Full_2016_2017_Games_Data[[#This Row],[Column1]],4)="2016",RIGHT(Full_2016_2017_Games_Data[[#This Row],[Column1]],4)="2017"),1,0)</f>
        <v>0</v>
      </c>
      <c r="C191">
        <f>IF(AND(B190=1,B191=0,LEFT(Full_2016_2017_Games_Data[[#This Row],[Column1]],4)&lt;&gt;"OTat"),C189+1,IF(AND(B190=0,B191=0,LEFT(Full_2016_2017_Games_Data[[#This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Row],[Column1]],5)&lt;&gt;"4OTat"),C190+1,IF(OR(LEFT(Full_2016_2017_Games_Data[[#This Row],[Column1]],4)="OTat",LEFT(Full_2016_2017_Games_Data[[#This Row],[Column1]],4)="Full",LEFT(Full_2016_2017_Games_Data[[#This Row],[Column1]],5)="2OTat",LEFT(Full_2016_2017_Games_Data[[#This Row],[Column1]],5)="4OTat"),C190,"N/A")))</f>
        <v>155</v>
      </c>
      <c r="D191" t="str">
        <f>IF(AND(C191&lt;&gt;"N/A",C191&lt;&gt;C190),LEFT(Full_2016_2017_Games_Data[[#This Row],[Column1]],FIND("-",Full_2016_2017_Games_Data[[#This Row],[Column1]])-1),"N/A")</f>
        <v>Charlotte Hornets115</v>
      </c>
      <c r="E191" t="str">
        <f>IFERROR(IF(AND(C191&lt;&gt;"N/A",C191&lt;&gt;C190),MID(Full_2016_2017_Games_Data[[#This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Timberwolves108</v>
      </c>
      <c r="F191" t="str">
        <f>IFERROR(IF(AND(D191&lt;&gt;"N/A",E191&lt;&gt;"N/A",C191&lt;&gt;C192),RIGHT(Full_2016_2017_Games_Data[[#This Row],[Column1]],LEN(Full_2016_2017_Games_Data[[#This Row],[Column1]])-FIND("at ",Full_2016_2017_Games_Data[[#This Row],[Column1]])-2),IF(AND(C191&lt;&gt;"N/A",C191&lt;&gt;C190),RIGHT(A192,LEN(A192)-FIND("at ",A192)-2),"N/A")),RIGHT(Full_2016_2017_Games_Data[[#This Row],[Column1]],LEN(Full_2016_2017_Games_Data[[#This Row],[Column1]])-FIND("at ",Full_2016_2017_Games_Data[[#This Row],[Column1]])-2))</f>
        <v>Minnesota</v>
      </c>
      <c r="G191" t="str">
        <f t="shared" si="22"/>
        <v>Minnesota</v>
      </c>
      <c r="H191">
        <f t="shared" si="23"/>
        <v>115</v>
      </c>
      <c r="I191">
        <f t="shared" si="24"/>
        <v>108</v>
      </c>
      <c r="J191" s="3" t="str">
        <f>IF(B191=1,Full_2016_2017_Games_Data[[#This Row],[Column1]],"N/A")</f>
        <v>N/A</v>
      </c>
      <c r="K191" t="str">
        <f t="shared" si="25"/>
        <v>Nov 15, 2016</v>
      </c>
      <c r="L191" t="str">
        <f t="shared" si="26"/>
        <v>Nov 15, 2016</v>
      </c>
      <c r="M191">
        <f t="shared" si="27"/>
        <v>11</v>
      </c>
      <c r="N191">
        <f t="shared" si="28"/>
        <v>15</v>
      </c>
      <c r="O191">
        <f t="shared" si="29"/>
        <v>2016</v>
      </c>
      <c r="P191" s="3">
        <f t="shared" si="30"/>
        <v>42689</v>
      </c>
      <c r="Q191" t="str">
        <f t="shared" si="31"/>
        <v>Charlotte Hornets</v>
      </c>
      <c r="R191" t="str">
        <f t="shared" si="32"/>
        <v>Minnesota Timberwolves</v>
      </c>
    </row>
    <row r="192" spans="1:18" x14ac:dyDescent="0.3">
      <c r="A192" s="1" t="s">
        <v>167</v>
      </c>
      <c r="B192">
        <f>IF(OR(RIGHT(Full_2016_2017_Games_Data[[#This Row],[Column1]],4)="2016",RIGHT(Full_2016_2017_Games_Data[[#This Row],[Column1]],4)="2017"),1,0)</f>
        <v>0</v>
      </c>
      <c r="C192">
        <f>IF(AND(B191=1,B192=0,LEFT(Full_2016_2017_Games_Data[[#This Row],[Column1]],4)&lt;&gt;"OTat"),C190+1,IF(AND(B191=0,B192=0,LEFT(Full_2016_2017_Games_Data[[#This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Row],[Column1]],5)&lt;&gt;"4OTat"),C191+1,IF(OR(LEFT(Full_2016_2017_Games_Data[[#This Row],[Column1]],4)="OTat",LEFT(Full_2016_2017_Games_Data[[#This Row],[Column1]],4)="Full",LEFT(Full_2016_2017_Games_Data[[#This Row],[Column1]],5)="2OTat",LEFT(Full_2016_2017_Games_Data[[#This Row],[Column1]],5)="4OTat"),C191,"N/A")))</f>
        <v>156</v>
      </c>
      <c r="D192" t="str">
        <f>IF(AND(C192&lt;&gt;"N/A",C192&lt;&gt;C191),LEFT(Full_2016_2017_Games_Data[[#This Row],[Column1]],FIND("-",Full_2016_2017_Games_Data[[#This Row],[Column1]])-1),"N/A")</f>
        <v>Chicago Bulls113</v>
      </c>
      <c r="E192" t="str">
        <f>IFERROR(IF(AND(C192&lt;&gt;"N/A",C192&lt;&gt;C191),MID(Full_2016_2017_Games_Data[[#This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Blazers88</v>
      </c>
      <c r="F192" t="str">
        <f>IFERROR(IF(AND(D192&lt;&gt;"N/A",E192&lt;&gt;"N/A",C192&lt;&gt;C193),RIGHT(Full_2016_2017_Games_Data[[#This Row],[Column1]],LEN(Full_2016_2017_Games_Data[[#This Row],[Column1]])-FIND("at ",Full_2016_2017_Games_Data[[#This Row],[Column1]])-2),IF(AND(C192&lt;&gt;"N/A",C192&lt;&gt;C191),RIGHT(A193,LEN(A193)-FIND("at ",A193)-2),"N/A")),RIGHT(Full_2016_2017_Games_Data[[#This Row],[Column1]],LEN(Full_2016_2017_Games_Data[[#This Row],[Column1]])-FIND("at ",Full_2016_2017_Games_Data[[#This Row],[Column1]])-2))</f>
        <v>Portland</v>
      </c>
      <c r="G192" t="str">
        <f t="shared" si="22"/>
        <v>Portland</v>
      </c>
      <c r="H192">
        <f t="shared" si="23"/>
        <v>113</v>
      </c>
      <c r="I192">
        <f t="shared" si="24"/>
        <v>88</v>
      </c>
      <c r="J192" s="3" t="str">
        <f>IF(B192=1,Full_2016_2017_Games_Data[[#This Row],[Column1]],"N/A")</f>
        <v>N/A</v>
      </c>
      <c r="K192" t="str">
        <f t="shared" si="25"/>
        <v>Nov 15, 2016</v>
      </c>
      <c r="L192" t="str">
        <f t="shared" si="26"/>
        <v>Nov 15, 2016</v>
      </c>
      <c r="M192">
        <f t="shared" si="27"/>
        <v>11</v>
      </c>
      <c r="N192">
        <f t="shared" si="28"/>
        <v>15</v>
      </c>
      <c r="O192">
        <f t="shared" si="29"/>
        <v>2016</v>
      </c>
      <c r="P192" s="3">
        <f t="shared" si="30"/>
        <v>42689</v>
      </c>
      <c r="Q192" t="str">
        <f t="shared" si="31"/>
        <v>Chicago Bulls</v>
      </c>
      <c r="R192" t="str">
        <f t="shared" si="32"/>
        <v>Portland Trail Blazers</v>
      </c>
    </row>
    <row r="193" spans="1:18" x14ac:dyDescent="0.3">
      <c r="A193" s="1" t="s">
        <v>168</v>
      </c>
      <c r="B193">
        <f>IF(OR(RIGHT(Full_2016_2017_Games_Data[[#This Row],[Column1]],4)="2016",RIGHT(Full_2016_2017_Games_Data[[#This Row],[Column1]],4)="2017"),1,0)</f>
        <v>0</v>
      </c>
      <c r="C193">
        <f>IF(AND(B192=1,B193=0,LEFT(Full_2016_2017_Games_Data[[#This Row],[Column1]],4)&lt;&gt;"OTat"),C191+1,IF(AND(B192=0,B193=0,LEFT(Full_2016_2017_Games_Data[[#This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Row],[Column1]],5)&lt;&gt;"4OTat"),C192+1,IF(OR(LEFT(Full_2016_2017_Games_Data[[#This Row],[Column1]],4)="OTat",LEFT(Full_2016_2017_Games_Data[[#This Row],[Column1]],4)="Full",LEFT(Full_2016_2017_Games_Data[[#This Row],[Column1]],5)="2OTat",LEFT(Full_2016_2017_Games_Data[[#This Row],[Column1]],5)="4OTat"),C192,"N/A")))</f>
        <v>157</v>
      </c>
      <c r="D193" t="str">
        <f>IF(AND(C193&lt;&gt;"N/A",C193&lt;&gt;C192),LEFT(Full_2016_2017_Games_Data[[#This Row],[Column1]],FIND("-",Full_2016_2017_Games_Data[[#This Row],[Column1]])-1),"N/A")</f>
        <v>Los Angeles Lakers125</v>
      </c>
      <c r="E193" t="str">
        <f>IFERROR(IF(AND(C193&lt;&gt;"N/A",C193&lt;&gt;C192),MID(Full_2016_2017_Games_Data[[#This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Nets118</v>
      </c>
      <c r="F193" t="str">
        <f>IFERROR(IF(AND(D193&lt;&gt;"N/A",E193&lt;&gt;"N/A",C193&lt;&gt;C194),RIGHT(Full_2016_2017_Games_Data[[#This Row],[Column1]],LEN(Full_2016_2017_Games_Data[[#This Row],[Column1]])-FIND("at ",Full_2016_2017_Games_Data[[#This Row],[Column1]])-2),IF(AND(C193&lt;&gt;"N/A",C193&lt;&gt;C192),RIGHT(A194,LEN(A194)-FIND("at ",A194)-2),"N/A")),RIGHT(Full_2016_2017_Games_Data[[#This Row],[Column1]],LEN(Full_2016_2017_Games_Data[[#This Row],[Column1]])-FIND("at ",Full_2016_2017_Games_Data[[#This Row],[Column1]])-2))</f>
        <v>Los Angeles</v>
      </c>
      <c r="G193" t="str">
        <f t="shared" si="22"/>
        <v>Los Angeles</v>
      </c>
      <c r="H193">
        <f t="shared" si="23"/>
        <v>125</v>
      </c>
      <c r="I193">
        <f t="shared" si="24"/>
        <v>118</v>
      </c>
      <c r="J193" s="3" t="str">
        <f>IF(B193=1,Full_2016_2017_Games_Data[[#This Row],[Column1]],"N/A")</f>
        <v>N/A</v>
      </c>
      <c r="K193" t="str">
        <f t="shared" si="25"/>
        <v>Nov 15, 2016</v>
      </c>
      <c r="L193" t="str">
        <f t="shared" si="26"/>
        <v>Nov 15, 2016</v>
      </c>
      <c r="M193">
        <f t="shared" si="27"/>
        <v>11</v>
      </c>
      <c r="N193">
        <f t="shared" si="28"/>
        <v>15</v>
      </c>
      <c r="O193">
        <f t="shared" si="29"/>
        <v>2016</v>
      </c>
      <c r="P193" s="3">
        <f t="shared" si="30"/>
        <v>42689</v>
      </c>
      <c r="Q193" t="str">
        <f t="shared" si="31"/>
        <v>Los Angeles Lakers</v>
      </c>
      <c r="R193" t="str">
        <f t="shared" si="32"/>
        <v>Brooklyn Nets</v>
      </c>
    </row>
    <row r="194" spans="1:18" x14ac:dyDescent="0.3">
      <c r="A194" s="1" t="s">
        <v>1367</v>
      </c>
      <c r="B194">
        <f>IF(OR(RIGHT(Full_2016_2017_Games_Data[[#This Row],[Column1]],4)="2016",RIGHT(Full_2016_2017_Games_Data[[#This Row],[Column1]],4)="2017"),1,0)</f>
        <v>1</v>
      </c>
      <c r="C194" t="str">
        <f>IF(AND(B193=1,B194=0,LEFT(Full_2016_2017_Games_Data[[#This Row],[Column1]],4)&lt;&gt;"OTat"),C192+1,IF(AND(B193=0,B194=0,LEFT(Full_2016_2017_Games_Data[[#This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Row],[Column1]],5)&lt;&gt;"4OTat"),C193+1,IF(OR(LEFT(Full_2016_2017_Games_Data[[#This Row],[Column1]],4)="OTat",LEFT(Full_2016_2017_Games_Data[[#This Row],[Column1]],4)="Full",LEFT(Full_2016_2017_Games_Data[[#This Row],[Column1]],5)="2OTat",LEFT(Full_2016_2017_Games_Data[[#This Row],[Column1]],5)="4OTat"),C193,"N/A")))</f>
        <v>N/A</v>
      </c>
      <c r="D194" t="str">
        <f>IF(AND(C194&lt;&gt;"N/A",C194&lt;&gt;C193),LEFT(Full_2016_2017_Games_Data[[#This Row],[Column1]],FIND("-",Full_2016_2017_Games_Data[[#This Row],[Column1]])-1),"N/A")</f>
        <v>N/A</v>
      </c>
      <c r="E194" t="str">
        <f>IFERROR(IF(AND(C194&lt;&gt;"N/A",C194&lt;&gt;C193),MID(Full_2016_2017_Games_Data[[#This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94" t="str">
        <f>IFERROR(IF(AND(D194&lt;&gt;"N/A",E194&lt;&gt;"N/A",C194&lt;&gt;C195),RIGHT(Full_2016_2017_Games_Data[[#This Row],[Column1]],LEN(Full_2016_2017_Games_Data[[#This Row],[Column1]])-FIND("at ",Full_2016_2017_Games_Data[[#This Row],[Column1]])-2),IF(AND(C194&lt;&gt;"N/A",C194&lt;&gt;C193),RIGHT(A195,LEN(A195)-FIND("at ",A195)-2),"N/A")),RIGHT(Full_2016_2017_Games_Data[[#This Row],[Column1]],LEN(Full_2016_2017_Games_Data[[#This Row],[Column1]])-FIND("at ",Full_2016_2017_Games_Data[[#This Row],[Column1]])-2))</f>
        <v>N/A</v>
      </c>
      <c r="G194" t="str">
        <f t="shared" si="22"/>
        <v>N/A</v>
      </c>
      <c r="H194" t="str">
        <f t="shared" si="23"/>
        <v>N/A</v>
      </c>
      <c r="I194" t="str">
        <f t="shared" si="24"/>
        <v>N/A</v>
      </c>
      <c r="J194" s="3" t="str">
        <f>IF(B194=1,Full_2016_2017_Games_Data[[#This Row],[Column1]],"N/A")</f>
        <v>Nov 16, 2016</v>
      </c>
      <c r="K194" t="str">
        <f t="shared" si="25"/>
        <v>Nov 16, 2016</v>
      </c>
      <c r="L194" t="str">
        <f t="shared" si="26"/>
        <v>N/A</v>
      </c>
      <c r="M194" t="str">
        <f t="shared" si="27"/>
        <v>N/A</v>
      </c>
      <c r="N194" t="str">
        <f t="shared" si="28"/>
        <v>N/A</v>
      </c>
      <c r="O194" t="str">
        <f t="shared" si="29"/>
        <v>N/A</v>
      </c>
      <c r="P194" s="3" t="str">
        <f t="shared" si="30"/>
        <v>N/A</v>
      </c>
      <c r="Q194" t="str">
        <f t="shared" si="31"/>
        <v>N/A</v>
      </c>
      <c r="R194" t="str">
        <f t="shared" si="32"/>
        <v>N/A</v>
      </c>
    </row>
    <row r="195" spans="1:18" x14ac:dyDescent="0.3">
      <c r="A195" s="1" t="s">
        <v>169</v>
      </c>
      <c r="B195">
        <f>IF(OR(RIGHT(Full_2016_2017_Games_Data[[#This Row],[Column1]],4)="2016",RIGHT(Full_2016_2017_Games_Data[[#This Row],[Column1]],4)="2017"),1,0)</f>
        <v>0</v>
      </c>
      <c r="C195">
        <f>IF(AND(B194=1,B195=0,LEFT(Full_2016_2017_Games_Data[[#This Row],[Column1]],4)&lt;&gt;"OTat"),C193+1,IF(AND(B194=0,B195=0,LEFT(Full_2016_2017_Games_Data[[#This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Row],[Column1]],5)&lt;&gt;"4OTat"),C194+1,IF(OR(LEFT(Full_2016_2017_Games_Data[[#This Row],[Column1]],4)="OTat",LEFT(Full_2016_2017_Games_Data[[#This Row],[Column1]],4)="Full",LEFT(Full_2016_2017_Games_Data[[#This Row],[Column1]],5)="2OTat",LEFT(Full_2016_2017_Games_Data[[#This Row],[Column1]],5)="4OTat"),C194,"N/A")))</f>
        <v>158</v>
      </c>
      <c r="D195" t="str">
        <f>IF(AND(C195&lt;&gt;"N/A",C195&lt;&gt;C194),LEFT(Full_2016_2017_Games_Data[[#This Row],[Column1]],FIND("-",Full_2016_2017_Games_Data[[#This Row],[Column1]])-1),"N/A")</f>
        <v>Philadelphia 76ers109</v>
      </c>
      <c r="E195" t="str">
        <f>IFERROR(IF(AND(C195&lt;&gt;"N/A",C195&lt;&gt;C194),MID(Full_2016_2017_Games_Data[[#This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Wizards102</v>
      </c>
      <c r="F195" t="str">
        <f>IFERROR(IF(AND(D195&lt;&gt;"N/A",E195&lt;&gt;"N/A",C195&lt;&gt;C196),RIGHT(Full_2016_2017_Games_Data[[#This Row],[Column1]],LEN(Full_2016_2017_Games_Data[[#This Row],[Column1]])-FIND("at ",Full_2016_2017_Games_Data[[#This Row],[Column1]])-2),IF(AND(C195&lt;&gt;"N/A",C195&lt;&gt;C194),RIGHT(A196,LEN(A196)-FIND("at ",A196)-2),"N/A")),RIGHT(Full_2016_2017_Games_Data[[#This Row],[Column1]],LEN(Full_2016_2017_Games_Data[[#This Row],[Column1]])-FIND("at ",Full_2016_2017_Games_Data[[#This Row],[Column1]])-2))</f>
        <v>Philadelphia</v>
      </c>
      <c r="G195" t="str">
        <f t="shared" si="22"/>
        <v>Philadelphia</v>
      </c>
      <c r="H195">
        <f t="shared" si="23"/>
        <v>109</v>
      </c>
      <c r="I195">
        <f t="shared" si="24"/>
        <v>102</v>
      </c>
      <c r="J195" s="3" t="str">
        <f>IF(B195=1,Full_2016_2017_Games_Data[[#This Row],[Column1]],"N/A")</f>
        <v>N/A</v>
      </c>
      <c r="K195" t="str">
        <f t="shared" si="25"/>
        <v>Nov 16, 2016</v>
      </c>
      <c r="L195" t="str">
        <f t="shared" si="26"/>
        <v>Nov 16, 2016</v>
      </c>
      <c r="M195">
        <f t="shared" si="27"/>
        <v>11</v>
      </c>
      <c r="N195">
        <f t="shared" si="28"/>
        <v>16</v>
      </c>
      <c r="O195">
        <f t="shared" si="29"/>
        <v>2016</v>
      </c>
      <c r="P195" s="3">
        <f t="shared" si="30"/>
        <v>42690</v>
      </c>
      <c r="Q195" t="str">
        <f t="shared" si="31"/>
        <v>Philadelphia 76ers</v>
      </c>
      <c r="R195" t="str">
        <f t="shared" si="32"/>
        <v>Washington Wizards</v>
      </c>
    </row>
    <row r="196" spans="1:18" x14ac:dyDescent="0.3">
      <c r="A196" s="1" t="s">
        <v>170</v>
      </c>
      <c r="B196">
        <f>IF(OR(RIGHT(Full_2016_2017_Games_Data[[#This Row],[Column1]],4)="2016",RIGHT(Full_2016_2017_Games_Data[[#This Row],[Column1]],4)="2017"),1,0)</f>
        <v>0</v>
      </c>
      <c r="C196">
        <f>IF(AND(B195=1,B196=0,LEFT(Full_2016_2017_Games_Data[[#This Row],[Column1]],4)&lt;&gt;"OTat"),C194+1,IF(AND(B195=0,B196=0,LEFT(Full_2016_2017_Games_Data[[#This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Row],[Column1]],5)&lt;&gt;"4OTat"),C195+1,IF(OR(LEFT(Full_2016_2017_Games_Data[[#This Row],[Column1]],4)="OTat",LEFT(Full_2016_2017_Games_Data[[#This Row],[Column1]],4)="Full",LEFT(Full_2016_2017_Games_Data[[#This Row],[Column1]],5)="2OTat",LEFT(Full_2016_2017_Games_Data[[#This Row],[Column1]],5)="4OTat"),C195,"N/A")))</f>
        <v>159</v>
      </c>
      <c r="D196" t="str">
        <f>IF(AND(C196&lt;&gt;"N/A",C196&lt;&gt;C195),LEFT(Full_2016_2017_Games_Data[[#This Row],[Column1]],FIND("-",Full_2016_2017_Games_Data[[#This Row],[Column1]])-1),"N/A")</f>
        <v>Orlando Magic89</v>
      </c>
      <c r="E196" t="str">
        <f>IFERROR(IF(AND(C196&lt;&gt;"N/A",C196&lt;&gt;C195),MID(Full_2016_2017_Games_Data[[#This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Pelicans82</v>
      </c>
      <c r="F196" t="str">
        <f>IFERROR(IF(AND(D196&lt;&gt;"N/A",E196&lt;&gt;"N/A",C196&lt;&gt;C197),RIGHT(Full_2016_2017_Games_Data[[#This Row],[Column1]],LEN(Full_2016_2017_Games_Data[[#This Row],[Column1]])-FIND("at ",Full_2016_2017_Games_Data[[#This Row],[Column1]])-2),IF(AND(C196&lt;&gt;"N/A",C196&lt;&gt;C195),RIGHT(A197,LEN(A197)-FIND("at ",A197)-2),"N/A")),RIGHT(Full_2016_2017_Games_Data[[#This Row],[Column1]],LEN(Full_2016_2017_Games_Data[[#This Row],[Column1]])-FIND("at ",Full_2016_2017_Games_Data[[#This Row],[Column1]])-2))</f>
        <v>Orlando</v>
      </c>
      <c r="G196" t="str">
        <f t="shared" si="22"/>
        <v>Orlando</v>
      </c>
      <c r="H196">
        <f t="shared" si="23"/>
        <v>89</v>
      </c>
      <c r="I196">
        <f t="shared" si="24"/>
        <v>82</v>
      </c>
      <c r="J196" s="3" t="str">
        <f>IF(B196=1,Full_2016_2017_Games_Data[[#This Row],[Column1]],"N/A")</f>
        <v>N/A</v>
      </c>
      <c r="K196" t="str">
        <f t="shared" si="25"/>
        <v>Nov 16, 2016</v>
      </c>
      <c r="L196" t="str">
        <f t="shared" si="26"/>
        <v>Nov 16, 2016</v>
      </c>
      <c r="M196">
        <f t="shared" si="27"/>
        <v>11</v>
      </c>
      <c r="N196">
        <f t="shared" si="28"/>
        <v>16</v>
      </c>
      <c r="O196">
        <f t="shared" si="29"/>
        <v>2016</v>
      </c>
      <c r="P196" s="3">
        <f t="shared" si="30"/>
        <v>42690</v>
      </c>
      <c r="Q196" t="str">
        <f t="shared" si="31"/>
        <v>Orlando Magic</v>
      </c>
      <c r="R196" t="str">
        <f t="shared" si="32"/>
        <v>New Orleans Pelicans</v>
      </c>
    </row>
    <row r="197" spans="1:18" x14ac:dyDescent="0.3">
      <c r="A197" s="1" t="s">
        <v>171</v>
      </c>
      <c r="B197">
        <f>IF(OR(RIGHT(Full_2016_2017_Games_Data[[#This Row],[Column1]],4)="2016",RIGHT(Full_2016_2017_Games_Data[[#This Row],[Column1]],4)="2017"),1,0)</f>
        <v>0</v>
      </c>
      <c r="C197">
        <f>IF(AND(B196=1,B197=0,LEFT(Full_2016_2017_Games_Data[[#This Row],[Column1]],4)&lt;&gt;"OTat"),C195+1,IF(AND(B196=0,B197=0,LEFT(Full_2016_2017_Games_Data[[#This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Row],[Column1]],5)&lt;&gt;"4OTat"),C196+1,IF(OR(LEFT(Full_2016_2017_Games_Data[[#This Row],[Column1]],4)="OTat",LEFT(Full_2016_2017_Games_Data[[#This Row],[Column1]],4)="Full",LEFT(Full_2016_2017_Games_Data[[#This Row],[Column1]],5)="2OTat",LEFT(Full_2016_2017_Games_Data[[#This Row],[Column1]],5)="4OTat"),C196,"N/A")))</f>
        <v>160</v>
      </c>
      <c r="D197" t="str">
        <f>IF(AND(C197&lt;&gt;"N/A",C197&lt;&gt;C196),LEFT(Full_2016_2017_Games_Data[[#This Row],[Column1]],FIND("-",Full_2016_2017_Games_Data[[#This Row],[Column1]])-1),"N/A")</f>
        <v>Indiana Pacers103</v>
      </c>
      <c r="E197" t="str">
        <f>IFERROR(IF(AND(C197&lt;&gt;"N/A",C197&lt;&gt;C196),MID(Full_2016_2017_Games_Data[[#This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Cavaliers93</v>
      </c>
      <c r="F197" t="str">
        <f>IFERROR(IF(AND(D197&lt;&gt;"N/A",E197&lt;&gt;"N/A",C197&lt;&gt;C198),RIGHT(Full_2016_2017_Games_Data[[#This Row],[Column1]],LEN(Full_2016_2017_Games_Data[[#This Row],[Column1]])-FIND("at ",Full_2016_2017_Games_Data[[#This Row],[Column1]])-2),IF(AND(C197&lt;&gt;"N/A",C197&lt;&gt;C196),RIGHT(A198,LEN(A198)-FIND("at ",A198)-2),"N/A")),RIGHT(Full_2016_2017_Games_Data[[#This Row],[Column1]],LEN(Full_2016_2017_Games_Data[[#This Row],[Column1]])-FIND("at ",Full_2016_2017_Games_Data[[#This Row],[Column1]])-2))</f>
        <v>Indiana</v>
      </c>
      <c r="G197" t="str">
        <f t="shared" ref="G197:G260" si="33">IFERROR(LEFT(F197,FIND("Originally",F197)-2),F197)</f>
        <v>Indiana</v>
      </c>
      <c r="H197">
        <f t="shared" ref="H197:H260" si="34">IFERROR(VALUE(RIGHT(D197,3)),IFERROR(VALUE(RIGHT(D197,2)),"N/A"))</f>
        <v>103</v>
      </c>
      <c r="I197">
        <f t="shared" ref="I197:I260" si="35">IFERROR(VALUE(RIGHT(E197,3)),IFERROR(VALUE(RIGHT(E197,2)),"N/A"))</f>
        <v>93</v>
      </c>
      <c r="J197" s="3" t="str">
        <f>IF(B197=1,Full_2016_2017_Games_Data[[#This Row],[Column1]],"N/A")</f>
        <v>N/A</v>
      </c>
      <c r="K197" t="str">
        <f t="shared" ref="K197:K260" si="36">IF(J197&lt;&gt;"N/A",J197,K196)</f>
        <v>Nov 16, 2016</v>
      </c>
      <c r="L197" t="str">
        <f t="shared" ref="L197:L260" si="37">IF(I197&lt;&gt;"N/A",K197,"N/A")</f>
        <v>Nov 16, 2016</v>
      </c>
      <c r="M197">
        <f t="shared" ref="M197:M260" si="38">IFERROR(MONTH(1&amp;LEFT(L197,3)),"N/A")</f>
        <v>11</v>
      </c>
      <c r="N197">
        <f t="shared" ref="N197:N260" si="39">IFERROR(VALUE(MID(L197,FIND(" ",L197)+1,FIND(",",L197)-FIND(" ",L197)-1)),"N/A")</f>
        <v>16</v>
      </c>
      <c r="O197">
        <f t="shared" ref="O197:O260" si="40">IFERROR(VALUE(RIGHT(L197,4)),"N/A")</f>
        <v>2016</v>
      </c>
      <c r="P197" s="3">
        <f t="shared" ref="P197:P260" si="41">IFERROR(DATE(O197,M197,N197),"N/A")</f>
        <v>42690</v>
      </c>
      <c r="Q197" t="str">
        <f t="shared" ref="Q197:Q260" si="42">IF(D197&lt;&gt;H197,LEFT(D197,LEN(D197)-LEN(H197)),"N/A")</f>
        <v>Indiana Pacers</v>
      </c>
      <c r="R197" t="str">
        <f t="shared" ref="R197:R260" si="43">IF(E197&lt;&gt;I197,LEFT(E197,LEN(E197)-LEN(I197)),"N/A")</f>
        <v>Cleveland Cavaliers</v>
      </c>
    </row>
    <row r="198" spans="1:18" x14ac:dyDescent="0.3">
      <c r="A198" s="1" t="s">
        <v>172</v>
      </c>
      <c r="B198">
        <f>IF(OR(RIGHT(Full_2016_2017_Games_Data[[#This Row],[Column1]],4)="2016",RIGHT(Full_2016_2017_Games_Data[[#This Row],[Column1]],4)="2017"),1,0)</f>
        <v>0</v>
      </c>
      <c r="C198">
        <f>IF(AND(B197=1,B198=0,LEFT(Full_2016_2017_Games_Data[[#This Row],[Column1]],4)&lt;&gt;"OTat"),C196+1,IF(AND(B197=0,B198=0,LEFT(Full_2016_2017_Games_Data[[#This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Row],[Column1]],5)&lt;&gt;"4OTat"),C197+1,IF(OR(LEFT(Full_2016_2017_Games_Data[[#This Row],[Column1]],4)="OTat",LEFT(Full_2016_2017_Games_Data[[#This Row],[Column1]],4)="Full",LEFT(Full_2016_2017_Games_Data[[#This Row],[Column1]],5)="2OTat",LEFT(Full_2016_2017_Games_Data[[#This Row],[Column1]],5)="4OTat"),C197,"N/A")))</f>
        <v>161</v>
      </c>
      <c r="D198" t="str">
        <f>IF(AND(C198&lt;&gt;"N/A",C198&lt;&gt;C197),LEFT(Full_2016_2017_Games_Data[[#This Row],[Column1]],FIND("-",Full_2016_2017_Games_Data[[#This Row],[Column1]])-1),"N/A")</f>
        <v>Boston Celtics90</v>
      </c>
      <c r="E198" t="str">
        <f>IFERROR(IF(AND(C198&lt;&gt;"N/A",C198&lt;&gt;C197),MID(Full_2016_2017_Games_Data[[#This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Mavericks83</v>
      </c>
      <c r="F198" t="str">
        <f>IFERROR(IF(AND(D198&lt;&gt;"N/A",E198&lt;&gt;"N/A",C198&lt;&gt;C199),RIGHT(Full_2016_2017_Games_Data[[#This Row],[Column1]],LEN(Full_2016_2017_Games_Data[[#This Row],[Column1]])-FIND("at ",Full_2016_2017_Games_Data[[#This Row],[Column1]])-2),IF(AND(C198&lt;&gt;"N/A",C198&lt;&gt;C197),RIGHT(A199,LEN(A199)-FIND("at ",A199)-2),"N/A")),RIGHT(Full_2016_2017_Games_Data[[#This Row],[Column1]],LEN(Full_2016_2017_Games_Data[[#This Row],[Column1]])-FIND("at ",Full_2016_2017_Games_Data[[#This Row],[Column1]])-2))</f>
        <v>Boston</v>
      </c>
      <c r="G198" t="str">
        <f t="shared" si="33"/>
        <v>Boston</v>
      </c>
      <c r="H198">
        <f t="shared" si="34"/>
        <v>90</v>
      </c>
      <c r="I198">
        <f t="shared" si="35"/>
        <v>83</v>
      </c>
      <c r="J198" s="3" t="str">
        <f>IF(B198=1,Full_2016_2017_Games_Data[[#This Row],[Column1]],"N/A")</f>
        <v>N/A</v>
      </c>
      <c r="K198" t="str">
        <f t="shared" si="36"/>
        <v>Nov 16, 2016</v>
      </c>
      <c r="L198" t="str">
        <f t="shared" si="37"/>
        <v>Nov 16, 2016</v>
      </c>
      <c r="M198">
        <f t="shared" si="38"/>
        <v>11</v>
      </c>
      <c r="N198">
        <f t="shared" si="39"/>
        <v>16</v>
      </c>
      <c r="O198">
        <f t="shared" si="40"/>
        <v>2016</v>
      </c>
      <c r="P198" s="3">
        <f t="shared" si="41"/>
        <v>42690</v>
      </c>
      <c r="Q198" t="str">
        <f t="shared" si="42"/>
        <v>Boston Celtics</v>
      </c>
      <c r="R198" t="str">
        <f t="shared" si="43"/>
        <v>Dallas Mavericks</v>
      </c>
    </row>
    <row r="199" spans="1:18" x14ac:dyDescent="0.3">
      <c r="A199" s="1" t="s">
        <v>173</v>
      </c>
      <c r="B199">
        <f>IF(OR(RIGHT(Full_2016_2017_Games_Data[[#This Row],[Column1]],4)="2016",RIGHT(Full_2016_2017_Games_Data[[#This Row],[Column1]],4)="2017"),1,0)</f>
        <v>0</v>
      </c>
      <c r="C199">
        <f>IF(AND(B198=1,B199=0,LEFT(Full_2016_2017_Games_Data[[#This Row],[Column1]],4)&lt;&gt;"OTat"),C197+1,IF(AND(B198=0,B199=0,LEFT(Full_2016_2017_Games_Data[[#This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Row],[Column1]],5)&lt;&gt;"4OTat"),C198+1,IF(OR(LEFT(Full_2016_2017_Games_Data[[#This Row],[Column1]],4)="OTat",LEFT(Full_2016_2017_Games_Data[[#This Row],[Column1]],4)="Full",LEFT(Full_2016_2017_Games_Data[[#This Row],[Column1]],5)="2OTat",LEFT(Full_2016_2017_Games_Data[[#This Row],[Column1]],5)="4OTat"),C198,"N/A")))</f>
        <v>162</v>
      </c>
      <c r="D199" t="str">
        <f>IF(AND(C199&lt;&gt;"N/A",C199&lt;&gt;C198),LEFT(Full_2016_2017_Games_Data[[#This Row],[Column1]],FIND("-",Full_2016_2017_Games_Data[[#This Row],[Column1]])-1),"N/A")</f>
        <v>New York Knicks105</v>
      </c>
      <c r="E199" t="str">
        <f>IFERROR(IF(AND(C199&lt;&gt;"N/A",C199&lt;&gt;C198),MID(Full_2016_2017_Games_Data[[#This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Pistons102</v>
      </c>
      <c r="F199" t="str">
        <f>IFERROR(IF(AND(D199&lt;&gt;"N/A",E199&lt;&gt;"N/A",C199&lt;&gt;C200),RIGHT(Full_2016_2017_Games_Data[[#This Row],[Column1]],LEN(Full_2016_2017_Games_Data[[#This Row],[Column1]])-FIND("at ",Full_2016_2017_Games_Data[[#This Row],[Column1]])-2),IF(AND(C199&lt;&gt;"N/A",C199&lt;&gt;C198),RIGHT(A200,LEN(A200)-FIND("at ",A200)-2),"N/A")),RIGHT(Full_2016_2017_Games_Data[[#This Row],[Column1]],LEN(Full_2016_2017_Games_Data[[#This Row],[Column1]])-FIND("at ",Full_2016_2017_Games_Data[[#This Row],[Column1]])-2))</f>
        <v>New York</v>
      </c>
      <c r="G199" t="str">
        <f t="shared" si="33"/>
        <v>New York</v>
      </c>
      <c r="H199">
        <f t="shared" si="34"/>
        <v>105</v>
      </c>
      <c r="I199">
        <f t="shared" si="35"/>
        <v>102</v>
      </c>
      <c r="J199" s="3" t="str">
        <f>IF(B199=1,Full_2016_2017_Games_Data[[#This Row],[Column1]],"N/A")</f>
        <v>N/A</v>
      </c>
      <c r="K199" t="str">
        <f t="shared" si="36"/>
        <v>Nov 16, 2016</v>
      </c>
      <c r="L199" t="str">
        <f t="shared" si="37"/>
        <v>Nov 16, 2016</v>
      </c>
      <c r="M199">
        <f t="shared" si="38"/>
        <v>11</v>
      </c>
      <c r="N199">
        <f t="shared" si="39"/>
        <v>16</v>
      </c>
      <c r="O199">
        <f t="shared" si="40"/>
        <v>2016</v>
      </c>
      <c r="P199" s="3">
        <f t="shared" si="41"/>
        <v>42690</v>
      </c>
      <c r="Q199" t="str">
        <f t="shared" si="42"/>
        <v>New York Knicks</v>
      </c>
      <c r="R199" t="str">
        <f t="shared" si="43"/>
        <v>Detroit Pistons</v>
      </c>
    </row>
    <row r="200" spans="1:18" x14ac:dyDescent="0.3">
      <c r="A200" s="1" t="s">
        <v>174</v>
      </c>
      <c r="B200">
        <f>IF(OR(RIGHT(Full_2016_2017_Games_Data[[#This Row],[Column1]],4)="2016",RIGHT(Full_2016_2017_Games_Data[[#This Row],[Column1]],4)="2017"),1,0)</f>
        <v>0</v>
      </c>
      <c r="C200">
        <f>IF(AND(B199=1,B200=0,LEFT(Full_2016_2017_Games_Data[[#This Row],[Column1]],4)&lt;&gt;"OTat"),C198+1,IF(AND(B199=0,B200=0,LEFT(Full_2016_2017_Games_Data[[#This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Row],[Column1]],5)&lt;&gt;"4OTat"),C199+1,IF(OR(LEFT(Full_2016_2017_Games_Data[[#This Row],[Column1]],4)="OTat",LEFT(Full_2016_2017_Games_Data[[#This Row],[Column1]],4)="Full",LEFT(Full_2016_2017_Games_Data[[#This Row],[Column1]],5)="2OTat",LEFT(Full_2016_2017_Games_Data[[#This Row],[Column1]],5)="4OTat"),C199,"N/A")))</f>
        <v>163</v>
      </c>
      <c r="D200" t="str">
        <f>IF(AND(C200&lt;&gt;"N/A",C200&lt;&gt;C199),LEFT(Full_2016_2017_Games_Data[[#This Row],[Column1]],FIND("-",Full_2016_2017_Games_Data[[#This Row],[Column1]])-1),"N/A")</f>
        <v>Atlanta Hawks107</v>
      </c>
      <c r="E200" t="str">
        <f>IFERROR(IF(AND(C200&lt;&gt;"N/A",C200&lt;&gt;C199),MID(Full_2016_2017_Games_Data[[#This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Bucks100</v>
      </c>
      <c r="F200" t="str">
        <f>IFERROR(IF(AND(D200&lt;&gt;"N/A",E200&lt;&gt;"N/A",C200&lt;&gt;C201),RIGHT(Full_2016_2017_Games_Data[[#This Row],[Column1]],LEN(Full_2016_2017_Games_Data[[#This Row],[Column1]])-FIND("at ",Full_2016_2017_Games_Data[[#This Row],[Column1]])-2),IF(AND(C200&lt;&gt;"N/A",C200&lt;&gt;C199),RIGHT(A201,LEN(A201)-FIND("at ",A201)-2),"N/A")),RIGHT(Full_2016_2017_Games_Data[[#This Row],[Column1]],LEN(Full_2016_2017_Games_Data[[#This Row],[Column1]])-FIND("at ",Full_2016_2017_Games_Data[[#This Row],[Column1]])-2))</f>
        <v>Atlanta</v>
      </c>
      <c r="G200" t="str">
        <f t="shared" si="33"/>
        <v>Atlanta</v>
      </c>
      <c r="H200">
        <f t="shared" si="34"/>
        <v>107</v>
      </c>
      <c r="I200">
        <f t="shared" si="35"/>
        <v>100</v>
      </c>
      <c r="J200" s="3" t="str">
        <f>IF(B200=1,Full_2016_2017_Games_Data[[#This Row],[Column1]],"N/A")</f>
        <v>N/A</v>
      </c>
      <c r="K200" t="str">
        <f t="shared" si="36"/>
        <v>Nov 16, 2016</v>
      </c>
      <c r="L200" t="str">
        <f t="shared" si="37"/>
        <v>Nov 16, 2016</v>
      </c>
      <c r="M200">
        <f t="shared" si="38"/>
        <v>11</v>
      </c>
      <c r="N200">
        <f t="shared" si="39"/>
        <v>16</v>
      </c>
      <c r="O200">
        <f t="shared" si="40"/>
        <v>2016</v>
      </c>
      <c r="P200" s="3">
        <f t="shared" si="41"/>
        <v>42690</v>
      </c>
      <c r="Q200" t="str">
        <f t="shared" si="42"/>
        <v>Atlanta Hawks</v>
      </c>
      <c r="R200" t="str">
        <f t="shared" si="43"/>
        <v>Milwaukee Bucks</v>
      </c>
    </row>
    <row r="201" spans="1:18" x14ac:dyDescent="0.3">
      <c r="A201" s="1" t="s">
        <v>175</v>
      </c>
      <c r="B201">
        <f>IF(OR(RIGHT(Full_2016_2017_Games_Data[[#This Row],[Column1]],4)="2016",RIGHT(Full_2016_2017_Games_Data[[#This Row],[Column1]],4)="2017"),1,0)</f>
        <v>0</v>
      </c>
      <c r="C201">
        <f>IF(AND(B200=1,B201=0,LEFT(Full_2016_2017_Games_Data[[#This Row],[Column1]],4)&lt;&gt;"OTat"),C199+1,IF(AND(B200=0,B201=0,LEFT(Full_2016_2017_Games_Data[[#This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Row],[Column1]],5)&lt;&gt;"4OTat"),C200+1,IF(OR(LEFT(Full_2016_2017_Games_Data[[#This Row],[Column1]],4)="OTat",LEFT(Full_2016_2017_Games_Data[[#This Row],[Column1]],4)="Full",LEFT(Full_2016_2017_Games_Data[[#This Row],[Column1]],5)="2OTat",LEFT(Full_2016_2017_Games_Data[[#This Row],[Column1]],5)="4OTat"),C200,"N/A")))</f>
        <v>164</v>
      </c>
      <c r="D201" t="str">
        <f>IF(AND(C201&lt;&gt;"N/A",C201&lt;&gt;C200),LEFT(Full_2016_2017_Games_Data[[#This Row],[Column1]],FIND("-",Full_2016_2017_Games_Data[[#This Row],[Column1]])-1),"N/A")</f>
        <v>Oklahoma City Thunder105</v>
      </c>
      <c r="E201" t="str">
        <f>IFERROR(IF(AND(C201&lt;&gt;"N/A",C201&lt;&gt;C200),MID(Full_2016_2017_Games_Data[[#This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Rockets103</v>
      </c>
      <c r="F201" t="str">
        <f>IFERROR(IF(AND(D201&lt;&gt;"N/A",E201&lt;&gt;"N/A",C201&lt;&gt;C202),RIGHT(Full_2016_2017_Games_Data[[#This Row],[Column1]],LEN(Full_2016_2017_Games_Data[[#This Row],[Column1]])-FIND("at ",Full_2016_2017_Games_Data[[#This Row],[Column1]])-2),IF(AND(C201&lt;&gt;"N/A",C201&lt;&gt;C200),RIGHT(A202,LEN(A202)-FIND("at ",A202)-2),"N/A")),RIGHT(Full_2016_2017_Games_Data[[#This Row],[Column1]],LEN(Full_2016_2017_Games_Data[[#This Row],[Column1]])-FIND("at ",Full_2016_2017_Games_Data[[#This Row],[Column1]])-2))</f>
        <v>Oklahoma City</v>
      </c>
      <c r="G201" t="str">
        <f t="shared" si="33"/>
        <v>Oklahoma City</v>
      </c>
      <c r="H201">
        <f t="shared" si="34"/>
        <v>105</v>
      </c>
      <c r="I201">
        <f t="shared" si="35"/>
        <v>103</v>
      </c>
      <c r="J201" s="3" t="str">
        <f>IF(B201=1,Full_2016_2017_Games_Data[[#This Row],[Column1]],"N/A")</f>
        <v>N/A</v>
      </c>
      <c r="K201" t="str">
        <f t="shared" si="36"/>
        <v>Nov 16, 2016</v>
      </c>
      <c r="L201" t="str">
        <f t="shared" si="37"/>
        <v>Nov 16, 2016</v>
      </c>
      <c r="M201">
        <f t="shared" si="38"/>
        <v>11</v>
      </c>
      <c r="N201">
        <f t="shared" si="39"/>
        <v>16</v>
      </c>
      <c r="O201">
        <f t="shared" si="40"/>
        <v>2016</v>
      </c>
      <c r="P201" s="3">
        <f t="shared" si="41"/>
        <v>42690</v>
      </c>
      <c r="Q201" t="str">
        <f t="shared" si="42"/>
        <v>Oklahoma City Thunder</v>
      </c>
      <c r="R201" t="str">
        <f t="shared" si="43"/>
        <v>Houston Rockets</v>
      </c>
    </row>
    <row r="202" spans="1:18" x14ac:dyDescent="0.3">
      <c r="A202" s="1" t="s">
        <v>176</v>
      </c>
      <c r="B202">
        <f>IF(OR(RIGHT(Full_2016_2017_Games_Data[[#This Row],[Column1]],4)="2016",RIGHT(Full_2016_2017_Games_Data[[#This Row],[Column1]],4)="2017"),1,0)</f>
        <v>0</v>
      </c>
      <c r="C202">
        <f>IF(AND(B201=1,B202=0,LEFT(Full_2016_2017_Games_Data[[#This Row],[Column1]],4)&lt;&gt;"OTat"),C200+1,IF(AND(B201=0,B202=0,LEFT(Full_2016_2017_Games_Data[[#This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Row],[Column1]],5)&lt;&gt;"4OTat"),C201+1,IF(OR(LEFT(Full_2016_2017_Games_Data[[#This Row],[Column1]],4)="OTat",LEFT(Full_2016_2017_Games_Data[[#This Row],[Column1]],4)="Full",LEFT(Full_2016_2017_Games_Data[[#This Row],[Column1]],5)="2OTat",LEFT(Full_2016_2017_Games_Data[[#This Row],[Column1]],5)="4OTat"),C201,"N/A")))</f>
        <v>165</v>
      </c>
      <c r="D202" t="str">
        <f>IF(AND(C202&lt;&gt;"N/A",C202&lt;&gt;C201),LEFT(Full_2016_2017_Games_Data[[#This Row],[Column1]],FIND("-",Full_2016_2017_Games_Data[[#This Row],[Column1]])-1),"N/A")</f>
        <v>Golden State Warriors127</v>
      </c>
      <c r="E202" t="str">
        <f>IFERROR(IF(AND(C202&lt;&gt;"N/A",C202&lt;&gt;C201),MID(Full_2016_2017_Games_Data[[#This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Raptors121</v>
      </c>
      <c r="F202" t="str">
        <f>IFERROR(IF(AND(D202&lt;&gt;"N/A",E202&lt;&gt;"N/A",C202&lt;&gt;C203),RIGHT(Full_2016_2017_Games_Data[[#This Row],[Column1]],LEN(Full_2016_2017_Games_Data[[#This Row],[Column1]])-FIND("at ",Full_2016_2017_Games_Data[[#This Row],[Column1]])-2),IF(AND(C202&lt;&gt;"N/A",C202&lt;&gt;C201),RIGHT(A203,LEN(A203)-FIND("at ",A203)-2),"N/A")),RIGHT(Full_2016_2017_Games_Data[[#This Row],[Column1]],LEN(Full_2016_2017_Games_Data[[#This Row],[Column1]])-FIND("at ",Full_2016_2017_Games_Data[[#This Row],[Column1]])-2))</f>
        <v>Toronto</v>
      </c>
      <c r="G202" t="str">
        <f t="shared" si="33"/>
        <v>Toronto</v>
      </c>
      <c r="H202">
        <f t="shared" si="34"/>
        <v>127</v>
      </c>
      <c r="I202">
        <f t="shared" si="35"/>
        <v>121</v>
      </c>
      <c r="J202" s="3" t="str">
        <f>IF(B202=1,Full_2016_2017_Games_Data[[#This Row],[Column1]],"N/A")</f>
        <v>N/A</v>
      </c>
      <c r="K202" t="str">
        <f t="shared" si="36"/>
        <v>Nov 16, 2016</v>
      </c>
      <c r="L202" t="str">
        <f t="shared" si="37"/>
        <v>Nov 16, 2016</v>
      </c>
      <c r="M202">
        <f t="shared" si="38"/>
        <v>11</v>
      </c>
      <c r="N202">
        <f t="shared" si="39"/>
        <v>16</v>
      </c>
      <c r="O202">
        <f t="shared" si="40"/>
        <v>2016</v>
      </c>
      <c r="P202" s="3">
        <f t="shared" si="41"/>
        <v>42690</v>
      </c>
      <c r="Q202" t="str">
        <f t="shared" si="42"/>
        <v>Golden State Warriors</v>
      </c>
      <c r="R202" t="str">
        <f t="shared" si="43"/>
        <v>Toronto Raptors</v>
      </c>
    </row>
    <row r="203" spans="1:18" x14ac:dyDescent="0.3">
      <c r="A203" s="1" t="s">
        <v>177</v>
      </c>
      <c r="B203">
        <f>IF(OR(RIGHT(Full_2016_2017_Games_Data[[#This Row],[Column1]],4)="2016",RIGHT(Full_2016_2017_Games_Data[[#This Row],[Column1]],4)="2017"),1,0)</f>
        <v>0</v>
      </c>
      <c r="C203">
        <f>IF(AND(B202=1,B203=0,LEFT(Full_2016_2017_Games_Data[[#This Row],[Column1]],4)&lt;&gt;"OTat"),C201+1,IF(AND(B202=0,B203=0,LEFT(Full_2016_2017_Games_Data[[#This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Row],[Column1]],5)&lt;&gt;"4OTat"),C202+1,IF(OR(LEFT(Full_2016_2017_Games_Data[[#This Row],[Column1]],4)="OTat",LEFT(Full_2016_2017_Games_Data[[#This Row],[Column1]],4)="Full",LEFT(Full_2016_2017_Games_Data[[#This Row],[Column1]],5)="2OTat",LEFT(Full_2016_2017_Games_Data[[#This Row],[Column1]],5)="4OTat"),C202,"N/A")))</f>
        <v>166</v>
      </c>
      <c r="D203" t="str">
        <f>IF(AND(C203&lt;&gt;"N/A",C203&lt;&gt;C202),LEFT(Full_2016_2017_Games_Data[[#This Row],[Column1]],FIND("-",Full_2016_2017_Games_Data[[#This Row],[Column1]])-1),"N/A")</f>
        <v>Denver Nuggets120</v>
      </c>
      <c r="E203" t="str">
        <f>IFERROR(IF(AND(C203&lt;&gt;"N/A",C203&lt;&gt;C202),MID(Full_2016_2017_Games_Data[[#This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Suns104</v>
      </c>
      <c r="F203" t="str">
        <f>IFERROR(IF(AND(D203&lt;&gt;"N/A",E203&lt;&gt;"N/A",C203&lt;&gt;C204),RIGHT(Full_2016_2017_Games_Data[[#This Row],[Column1]],LEN(Full_2016_2017_Games_Data[[#This Row],[Column1]])-FIND("at ",Full_2016_2017_Games_Data[[#This Row],[Column1]])-2),IF(AND(C203&lt;&gt;"N/A",C203&lt;&gt;C202),RIGHT(A204,LEN(A204)-FIND("at ",A204)-2),"N/A")),RIGHT(Full_2016_2017_Games_Data[[#This Row],[Column1]],LEN(Full_2016_2017_Games_Data[[#This Row],[Column1]])-FIND("at ",Full_2016_2017_Games_Data[[#This Row],[Column1]])-2))</f>
        <v>Denver</v>
      </c>
      <c r="G203" t="str">
        <f t="shared" si="33"/>
        <v>Denver</v>
      </c>
      <c r="H203">
        <f t="shared" si="34"/>
        <v>120</v>
      </c>
      <c r="I203">
        <f t="shared" si="35"/>
        <v>104</v>
      </c>
      <c r="J203" s="3" t="str">
        <f>IF(B203=1,Full_2016_2017_Games_Data[[#This Row],[Column1]],"N/A")</f>
        <v>N/A</v>
      </c>
      <c r="K203" t="str">
        <f t="shared" si="36"/>
        <v>Nov 16, 2016</v>
      </c>
      <c r="L203" t="str">
        <f t="shared" si="37"/>
        <v>Nov 16, 2016</v>
      </c>
      <c r="M203">
        <f t="shared" si="38"/>
        <v>11</v>
      </c>
      <c r="N203">
        <f t="shared" si="39"/>
        <v>16</v>
      </c>
      <c r="O203">
        <f t="shared" si="40"/>
        <v>2016</v>
      </c>
      <c r="P203" s="3">
        <f t="shared" si="41"/>
        <v>42690</v>
      </c>
      <c r="Q203" t="str">
        <f t="shared" si="42"/>
        <v>Denver Nuggets</v>
      </c>
      <c r="R203" t="str">
        <f t="shared" si="43"/>
        <v>Phoenix Suns</v>
      </c>
    </row>
    <row r="204" spans="1:18" x14ac:dyDescent="0.3">
      <c r="A204" s="1" t="s">
        <v>178</v>
      </c>
      <c r="B204">
        <f>IF(OR(RIGHT(Full_2016_2017_Games_Data[[#This Row],[Column1]],4)="2016",RIGHT(Full_2016_2017_Games_Data[[#This Row],[Column1]],4)="2017"),1,0)</f>
        <v>0</v>
      </c>
      <c r="C204">
        <f>IF(AND(B203=1,B204=0,LEFT(Full_2016_2017_Games_Data[[#This Row],[Column1]],4)&lt;&gt;"OTat"),C202+1,IF(AND(B203=0,B204=0,LEFT(Full_2016_2017_Games_Data[[#This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Row],[Column1]],5)&lt;&gt;"4OTat"),C203+1,IF(OR(LEFT(Full_2016_2017_Games_Data[[#This Row],[Column1]],4)="OTat",LEFT(Full_2016_2017_Games_Data[[#This Row],[Column1]],4)="Full",LEFT(Full_2016_2017_Games_Data[[#This Row],[Column1]],5)="2OTat",LEFT(Full_2016_2017_Games_Data[[#This Row],[Column1]],5)="4OTat"),C203,"N/A")))</f>
        <v>167</v>
      </c>
      <c r="D204" t="str">
        <f>IF(AND(C204&lt;&gt;"N/A",C204&lt;&gt;C203),LEFT(Full_2016_2017_Games_Data[[#This Row],[Column1]],FIND("-",Full_2016_2017_Games_Data[[#This Row],[Column1]])-1),"N/A")</f>
        <v>Memphis Grizzlies111</v>
      </c>
      <c r="E204" t="str">
        <f>IFERROR(IF(AND(C204&lt;&gt;"N/A",C204&lt;&gt;C203),MID(Full_2016_2017_Games_Data[[#This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Clippers107</v>
      </c>
      <c r="F204" t="str">
        <f>IFERROR(IF(AND(D204&lt;&gt;"N/A",E204&lt;&gt;"N/A",C204&lt;&gt;C205),RIGHT(Full_2016_2017_Games_Data[[#This Row],[Column1]],LEN(Full_2016_2017_Games_Data[[#This Row],[Column1]])-FIND("at ",Full_2016_2017_Games_Data[[#This Row],[Column1]])-2),IF(AND(C204&lt;&gt;"N/A",C204&lt;&gt;C203),RIGHT(A205,LEN(A205)-FIND("at ",A205)-2),"N/A")),RIGHT(Full_2016_2017_Games_Data[[#This Row],[Column1]],LEN(Full_2016_2017_Games_Data[[#This Row],[Column1]])-FIND("at ",Full_2016_2017_Games_Data[[#This Row],[Column1]])-2))</f>
        <v>Los Angeles</v>
      </c>
      <c r="G204" t="str">
        <f t="shared" si="33"/>
        <v>Los Angeles</v>
      </c>
      <c r="H204">
        <f t="shared" si="34"/>
        <v>111</v>
      </c>
      <c r="I204">
        <f t="shared" si="35"/>
        <v>107</v>
      </c>
      <c r="J204" s="3" t="str">
        <f>IF(B204=1,Full_2016_2017_Games_Data[[#This Row],[Column1]],"N/A")</f>
        <v>N/A</v>
      </c>
      <c r="K204" t="str">
        <f t="shared" si="36"/>
        <v>Nov 16, 2016</v>
      </c>
      <c r="L204" t="str">
        <f t="shared" si="37"/>
        <v>Nov 16, 2016</v>
      </c>
      <c r="M204">
        <f t="shared" si="38"/>
        <v>11</v>
      </c>
      <c r="N204">
        <f t="shared" si="39"/>
        <v>16</v>
      </c>
      <c r="O204">
        <f t="shared" si="40"/>
        <v>2016</v>
      </c>
      <c r="P204" s="3">
        <f t="shared" si="41"/>
        <v>42690</v>
      </c>
      <c r="Q204" t="str">
        <f t="shared" si="42"/>
        <v>Memphis Grizzlies</v>
      </c>
      <c r="R204" t="str">
        <f t="shared" si="43"/>
        <v>Los Angeles Clippers</v>
      </c>
    </row>
    <row r="205" spans="1:18" x14ac:dyDescent="0.3">
      <c r="A205" s="1" t="s">
        <v>179</v>
      </c>
      <c r="B205">
        <f>IF(OR(RIGHT(Full_2016_2017_Games_Data[[#This Row],[Column1]],4)="2016",RIGHT(Full_2016_2017_Games_Data[[#This Row],[Column1]],4)="2017"),1,0)</f>
        <v>0</v>
      </c>
      <c r="C205">
        <f>IF(AND(B204=1,B205=0,LEFT(Full_2016_2017_Games_Data[[#This Row],[Column1]],4)&lt;&gt;"OTat"),C203+1,IF(AND(B204=0,B205=0,LEFT(Full_2016_2017_Games_Data[[#This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Row],[Column1]],5)&lt;&gt;"4OTat"),C204+1,IF(OR(LEFT(Full_2016_2017_Games_Data[[#This Row],[Column1]],4)="OTat",LEFT(Full_2016_2017_Games_Data[[#This Row],[Column1]],4)="Full",LEFT(Full_2016_2017_Games_Data[[#This Row],[Column1]],5)="2OTat",LEFT(Full_2016_2017_Games_Data[[#This Row],[Column1]],5)="4OTat"),C204,"N/A")))</f>
        <v>168</v>
      </c>
      <c r="D205" t="str">
        <f>IF(AND(C205&lt;&gt;"N/A",C205&lt;&gt;C204),LEFT(Full_2016_2017_Games_Data[[#This Row],[Column1]],FIND("-",Full_2016_2017_Games_Data[[#This Row],[Column1]])-1),"N/A")</f>
        <v>San Antonio Spurs110</v>
      </c>
      <c r="E205" t="str">
        <f>IFERROR(IF(AND(C205&lt;&gt;"N/A",C205&lt;&gt;C204),MID(Full_2016_2017_Games_Data[[#This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Kings105</v>
      </c>
      <c r="F205" t="str">
        <f>IFERROR(IF(AND(D205&lt;&gt;"N/A",E205&lt;&gt;"N/A",C205&lt;&gt;C206),RIGHT(Full_2016_2017_Games_Data[[#This Row],[Column1]],LEN(Full_2016_2017_Games_Data[[#This Row],[Column1]])-FIND("at ",Full_2016_2017_Games_Data[[#This Row],[Column1]])-2),IF(AND(C205&lt;&gt;"N/A",C205&lt;&gt;C204),RIGHT(A206,LEN(A206)-FIND("at ",A206)-2),"N/A")),RIGHT(Full_2016_2017_Games_Data[[#This Row],[Column1]],LEN(Full_2016_2017_Games_Data[[#This Row],[Column1]])-FIND("at ",Full_2016_2017_Games_Data[[#This Row],[Column1]])-2))</f>
        <v>Sacramento</v>
      </c>
      <c r="G205" t="str">
        <f t="shared" si="33"/>
        <v>Sacramento</v>
      </c>
      <c r="H205">
        <f t="shared" si="34"/>
        <v>110</v>
      </c>
      <c r="I205">
        <f t="shared" si="35"/>
        <v>105</v>
      </c>
      <c r="J205" s="3" t="str">
        <f>IF(B205=1,Full_2016_2017_Games_Data[[#This Row],[Column1]],"N/A")</f>
        <v>N/A</v>
      </c>
      <c r="K205" t="str">
        <f t="shared" si="36"/>
        <v>Nov 16, 2016</v>
      </c>
      <c r="L205" t="str">
        <f t="shared" si="37"/>
        <v>Nov 16, 2016</v>
      </c>
      <c r="M205">
        <f t="shared" si="38"/>
        <v>11</v>
      </c>
      <c r="N205">
        <f t="shared" si="39"/>
        <v>16</v>
      </c>
      <c r="O205">
        <f t="shared" si="40"/>
        <v>2016</v>
      </c>
      <c r="P205" s="3">
        <f t="shared" si="41"/>
        <v>42690</v>
      </c>
      <c r="Q205" t="str">
        <f t="shared" si="42"/>
        <v>San Antonio Spurs</v>
      </c>
      <c r="R205" t="str">
        <f t="shared" si="43"/>
        <v>Sacramento Kings</v>
      </c>
    </row>
    <row r="206" spans="1:18" x14ac:dyDescent="0.3">
      <c r="A206" s="1" t="s">
        <v>1368</v>
      </c>
      <c r="B206">
        <f>IF(OR(RIGHT(Full_2016_2017_Games_Data[[#This Row],[Column1]],4)="2016",RIGHT(Full_2016_2017_Games_Data[[#This Row],[Column1]],4)="2017"),1,0)</f>
        <v>1</v>
      </c>
      <c r="C206" t="str">
        <f>IF(AND(B205=1,B206=0,LEFT(Full_2016_2017_Games_Data[[#This Row],[Column1]],4)&lt;&gt;"OTat"),C204+1,IF(AND(B205=0,B206=0,LEFT(Full_2016_2017_Games_Data[[#This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Row],[Column1]],5)&lt;&gt;"4OTat"),C205+1,IF(OR(LEFT(Full_2016_2017_Games_Data[[#This Row],[Column1]],4)="OTat",LEFT(Full_2016_2017_Games_Data[[#This Row],[Column1]],4)="Full",LEFT(Full_2016_2017_Games_Data[[#This Row],[Column1]],5)="2OTat",LEFT(Full_2016_2017_Games_Data[[#This Row],[Column1]],5)="4OTat"),C205,"N/A")))</f>
        <v>N/A</v>
      </c>
      <c r="D206" t="str">
        <f>IF(AND(C206&lt;&gt;"N/A",C206&lt;&gt;C205),LEFT(Full_2016_2017_Games_Data[[#This Row],[Column1]],FIND("-",Full_2016_2017_Games_Data[[#This Row],[Column1]])-1),"N/A")</f>
        <v>N/A</v>
      </c>
      <c r="E206" t="str">
        <f>IFERROR(IF(AND(C206&lt;&gt;"N/A",C206&lt;&gt;C205),MID(Full_2016_2017_Games_Data[[#This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06" t="str">
        <f>IFERROR(IF(AND(D206&lt;&gt;"N/A",E206&lt;&gt;"N/A",C206&lt;&gt;C207),RIGHT(Full_2016_2017_Games_Data[[#This Row],[Column1]],LEN(Full_2016_2017_Games_Data[[#This Row],[Column1]])-FIND("at ",Full_2016_2017_Games_Data[[#This Row],[Column1]])-2),IF(AND(C206&lt;&gt;"N/A",C206&lt;&gt;C205),RIGHT(A207,LEN(A207)-FIND("at ",A207)-2),"N/A")),RIGHT(Full_2016_2017_Games_Data[[#This Row],[Column1]],LEN(Full_2016_2017_Games_Data[[#This Row],[Column1]])-FIND("at ",Full_2016_2017_Games_Data[[#This Row],[Column1]])-2))</f>
        <v>N/A</v>
      </c>
      <c r="G206" t="str">
        <f t="shared" si="33"/>
        <v>N/A</v>
      </c>
      <c r="H206" t="str">
        <f t="shared" si="34"/>
        <v>N/A</v>
      </c>
      <c r="I206" t="str">
        <f t="shared" si="35"/>
        <v>N/A</v>
      </c>
      <c r="J206" s="3" t="str">
        <f>IF(B206=1,Full_2016_2017_Games_Data[[#This Row],[Column1]],"N/A")</f>
        <v>Nov 17, 2016</v>
      </c>
      <c r="K206" t="str">
        <f t="shared" si="36"/>
        <v>Nov 17, 2016</v>
      </c>
      <c r="L206" t="str">
        <f t="shared" si="37"/>
        <v>N/A</v>
      </c>
      <c r="M206" t="str">
        <f t="shared" si="38"/>
        <v>N/A</v>
      </c>
      <c r="N206" t="str">
        <f t="shared" si="39"/>
        <v>N/A</v>
      </c>
      <c r="O206" t="str">
        <f t="shared" si="40"/>
        <v>N/A</v>
      </c>
      <c r="P206" s="3" t="str">
        <f t="shared" si="41"/>
        <v>N/A</v>
      </c>
      <c r="Q206" t="str">
        <f t="shared" si="42"/>
        <v>N/A</v>
      </c>
      <c r="R206" t="str">
        <f t="shared" si="43"/>
        <v>N/A</v>
      </c>
    </row>
    <row r="207" spans="1:18" x14ac:dyDescent="0.3">
      <c r="A207" s="1" t="s">
        <v>180</v>
      </c>
      <c r="B207">
        <f>IF(OR(RIGHT(Full_2016_2017_Games_Data[[#This Row],[Column1]],4)="2016",RIGHT(Full_2016_2017_Games_Data[[#This Row],[Column1]],4)="2017"),1,0)</f>
        <v>0</v>
      </c>
      <c r="C207">
        <f>IF(AND(B206=1,B207=0,LEFT(Full_2016_2017_Games_Data[[#This Row],[Column1]],4)&lt;&gt;"OTat"),C205+1,IF(AND(B206=0,B207=0,LEFT(Full_2016_2017_Games_Data[[#This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Row],[Column1]],5)&lt;&gt;"4OTat"),C206+1,IF(OR(LEFT(Full_2016_2017_Games_Data[[#This Row],[Column1]],4)="OTat",LEFT(Full_2016_2017_Games_Data[[#This Row],[Column1]],4)="Full",LEFT(Full_2016_2017_Games_Data[[#This Row],[Column1]],5)="2OTat",LEFT(Full_2016_2017_Games_Data[[#This Row],[Column1]],5)="4OTat"),C206,"N/A")))</f>
        <v>169</v>
      </c>
      <c r="D207" t="str">
        <f>IF(AND(C207&lt;&gt;"N/A",C207&lt;&gt;C206),LEFT(Full_2016_2017_Games_Data[[#This Row],[Column1]],FIND("-",Full_2016_2017_Games_Data[[#This Row],[Column1]])-1),"N/A")</f>
        <v>Washington Wizards119</v>
      </c>
      <c r="E207" t="str">
        <f>IFERROR(IF(AND(C207&lt;&gt;"N/A",C207&lt;&gt;C206),MID(Full_2016_2017_Games_Data[[#This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Knicks112</v>
      </c>
      <c r="F207" t="str">
        <f>IFERROR(IF(AND(D207&lt;&gt;"N/A",E207&lt;&gt;"N/A",C207&lt;&gt;C208),RIGHT(Full_2016_2017_Games_Data[[#This Row],[Column1]],LEN(Full_2016_2017_Games_Data[[#This Row],[Column1]])-FIND("at ",Full_2016_2017_Games_Data[[#This Row],[Column1]])-2),IF(AND(C207&lt;&gt;"N/A",C207&lt;&gt;C206),RIGHT(A208,LEN(A208)-FIND("at ",A208)-2),"N/A")),RIGHT(Full_2016_2017_Games_Data[[#This Row],[Column1]],LEN(Full_2016_2017_Games_Data[[#This Row],[Column1]])-FIND("at ",Full_2016_2017_Games_Data[[#This Row],[Column1]])-2))</f>
        <v>Washington</v>
      </c>
      <c r="G207" t="str">
        <f t="shared" si="33"/>
        <v>Washington</v>
      </c>
      <c r="H207">
        <f t="shared" si="34"/>
        <v>119</v>
      </c>
      <c r="I207">
        <f t="shared" si="35"/>
        <v>112</v>
      </c>
      <c r="J207" s="3" t="str">
        <f>IF(B207=1,Full_2016_2017_Games_Data[[#This Row],[Column1]],"N/A")</f>
        <v>N/A</v>
      </c>
      <c r="K207" t="str">
        <f t="shared" si="36"/>
        <v>Nov 17, 2016</v>
      </c>
      <c r="L207" t="str">
        <f t="shared" si="37"/>
        <v>Nov 17, 2016</v>
      </c>
      <c r="M207">
        <f t="shared" si="38"/>
        <v>11</v>
      </c>
      <c r="N207">
        <f t="shared" si="39"/>
        <v>17</v>
      </c>
      <c r="O207">
        <f t="shared" si="40"/>
        <v>2016</v>
      </c>
      <c r="P207" s="3">
        <f t="shared" si="41"/>
        <v>42691</v>
      </c>
      <c r="Q207" t="str">
        <f t="shared" si="42"/>
        <v>Washington Wizards</v>
      </c>
      <c r="R207" t="str">
        <f t="shared" si="43"/>
        <v>New York Knicks</v>
      </c>
    </row>
    <row r="208" spans="1:18" x14ac:dyDescent="0.3">
      <c r="A208" s="1" t="s">
        <v>181</v>
      </c>
      <c r="B208">
        <f>IF(OR(RIGHT(Full_2016_2017_Games_Data[[#This Row],[Column1]],4)="2016",RIGHT(Full_2016_2017_Games_Data[[#This Row],[Column1]],4)="2017"),1,0)</f>
        <v>0</v>
      </c>
      <c r="C208">
        <f>IF(AND(B207=1,B208=0,LEFT(Full_2016_2017_Games_Data[[#This Row],[Column1]],4)&lt;&gt;"OTat"),C206+1,IF(AND(B207=0,B208=0,LEFT(Full_2016_2017_Games_Data[[#This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Row],[Column1]],5)&lt;&gt;"4OTat"),C207+1,IF(OR(LEFT(Full_2016_2017_Games_Data[[#This Row],[Column1]],4)="OTat",LEFT(Full_2016_2017_Games_Data[[#This Row],[Column1]],4)="Full",LEFT(Full_2016_2017_Games_Data[[#This Row],[Column1]],5)="2OTat",LEFT(Full_2016_2017_Games_Data[[#This Row],[Column1]],5)="4OTat"),C207,"N/A")))</f>
        <v>170</v>
      </c>
      <c r="D208" t="str">
        <f>IF(AND(C208&lt;&gt;"N/A",C208&lt;&gt;C207),LEFT(Full_2016_2017_Games_Data[[#This Row],[Column1]],FIND("-",Full_2016_2017_Games_Data[[#This Row],[Column1]])-1),"N/A")</f>
        <v>Miami Heat96</v>
      </c>
      <c r="E208" t="str">
        <f>IFERROR(IF(AND(C208&lt;&gt;"N/A",C208&lt;&gt;C207),MID(Full_2016_2017_Games_Data[[#This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Bucks73</v>
      </c>
      <c r="F208" t="str">
        <f>IFERROR(IF(AND(D208&lt;&gt;"N/A",E208&lt;&gt;"N/A",C208&lt;&gt;C209),RIGHT(Full_2016_2017_Games_Data[[#This Row],[Column1]],LEN(Full_2016_2017_Games_Data[[#This Row],[Column1]])-FIND("at ",Full_2016_2017_Games_Data[[#This Row],[Column1]])-2),IF(AND(C208&lt;&gt;"N/A",C208&lt;&gt;C207),RIGHT(A209,LEN(A209)-FIND("at ",A209)-2),"N/A")),RIGHT(Full_2016_2017_Games_Data[[#This Row],[Column1]],LEN(Full_2016_2017_Games_Data[[#This Row],[Column1]])-FIND("at ",Full_2016_2017_Games_Data[[#This Row],[Column1]])-2))</f>
        <v>Miami</v>
      </c>
      <c r="G208" t="str">
        <f t="shared" si="33"/>
        <v>Miami</v>
      </c>
      <c r="H208">
        <f t="shared" si="34"/>
        <v>96</v>
      </c>
      <c r="I208">
        <f t="shared" si="35"/>
        <v>73</v>
      </c>
      <c r="J208" s="3" t="str">
        <f>IF(B208=1,Full_2016_2017_Games_Data[[#This Row],[Column1]],"N/A")</f>
        <v>N/A</v>
      </c>
      <c r="K208" t="str">
        <f t="shared" si="36"/>
        <v>Nov 17, 2016</v>
      </c>
      <c r="L208" t="str">
        <f t="shared" si="37"/>
        <v>Nov 17, 2016</v>
      </c>
      <c r="M208">
        <f t="shared" si="38"/>
        <v>11</v>
      </c>
      <c r="N208">
        <f t="shared" si="39"/>
        <v>17</v>
      </c>
      <c r="O208">
        <f t="shared" si="40"/>
        <v>2016</v>
      </c>
      <c r="P208" s="3">
        <f t="shared" si="41"/>
        <v>42691</v>
      </c>
      <c r="Q208" t="str">
        <f t="shared" si="42"/>
        <v>Miami Heat</v>
      </c>
      <c r="R208" t="str">
        <f t="shared" si="43"/>
        <v>Milwaukee Bucks</v>
      </c>
    </row>
    <row r="209" spans="1:18" x14ac:dyDescent="0.3">
      <c r="A209" s="1" t="s">
        <v>182</v>
      </c>
      <c r="B209">
        <f>IF(OR(RIGHT(Full_2016_2017_Games_Data[[#This Row],[Column1]],4)="2016",RIGHT(Full_2016_2017_Games_Data[[#This Row],[Column1]],4)="2017"),1,0)</f>
        <v>0</v>
      </c>
      <c r="C209">
        <f>IF(AND(B208=1,B209=0,LEFT(Full_2016_2017_Games_Data[[#This Row],[Column1]],4)&lt;&gt;"OTat"),C207+1,IF(AND(B208=0,B209=0,LEFT(Full_2016_2017_Games_Data[[#This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Row],[Column1]],5)&lt;&gt;"4OTat"),C208+1,IF(OR(LEFT(Full_2016_2017_Games_Data[[#This Row],[Column1]],4)="OTat",LEFT(Full_2016_2017_Games_Data[[#This Row],[Column1]],4)="Full",LEFT(Full_2016_2017_Games_Data[[#This Row],[Column1]],5)="2OTat",LEFT(Full_2016_2017_Games_Data[[#This Row],[Column1]],5)="4OTat"),C208,"N/A")))</f>
        <v>171</v>
      </c>
      <c r="D209" t="str">
        <f>IF(AND(C209&lt;&gt;"N/A",C209&lt;&gt;C208),LEFT(Full_2016_2017_Games_Data[[#This Row],[Column1]],FIND("-",Full_2016_2017_Games_Data[[#This Row],[Column1]])-1),"N/A")</f>
        <v>Houston Rockets126</v>
      </c>
      <c r="E209" t="str">
        <f>IFERROR(IF(AND(C209&lt;&gt;"N/A",C209&lt;&gt;C208),MID(Full_2016_2017_Games_Data[[#This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Blazers109</v>
      </c>
      <c r="F209" t="str">
        <f>IFERROR(IF(AND(D209&lt;&gt;"N/A",E209&lt;&gt;"N/A",C209&lt;&gt;C210),RIGHT(Full_2016_2017_Games_Data[[#This Row],[Column1]],LEN(Full_2016_2017_Games_Data[[#This Row],[Column1]])-FIND("at ",Full_2016_2017_Games_Data[[#This Row],[Column1]])-2),IF(AND(C209&lt;&gt;"N/A",C209&lt;&gt;C208),RIGHT(A210,LEN(A210)-FIND("at ",A210)-2),"N/A")),RIGHT(Full_2016_2017_Games_Data[[#This Row],[Column1]],LEN(Full_2016_2017_Games_Data[[#This Row],[Column1]])-FIND("at ",Full_2016_2017_Games_Data[[#This Row],[Column1]])-2))</f>
        <v>Houston</v>
      </c>
      <c r="G209" t="str">
        <f t="shared" si="33"/>
        <v>Houston</v>
      </c>
      <c r="H209">
        <f t="shared" si="34"/>
        <v>126</v>
      </c>
      <c r="I209">
        <f t="shared" si="35"/>
        <v>109</v>
      </c>
      <c r="J209" s="3" t="str">
        <f>IF(B209=1,Full_2016_2017_Games_Data[[#This Row],[Column1]],"N/A")</f>
        <v>N/A</v>
      </c>
      <c r="K209" t="str">
        <f t="shared" si="36"/>
        <v>Nov 17, 2016</v>
      </c>
      <c r="L209" t="str">
        <f t="shared" si="37"/>
        <v>Nov 17, 2016</v>
      </c>
      <c r="M209">
        <f t="shared" si="38"/>
        <v>11</v>
      </c>
      <c r="N209">
        <f t="shared" si="39"/>
        <v>17</v>
      </c>
      <c r="O209">
        <f t="shared" si="40"/>
        <v>2016</v>
      </c>
      <c r="P209" s="3">
        <f t="shared" si="41"/>
        <v>42691</v>
      </c>
      <c r="Q209" t="str">
        <f t="shared" si="42"/>
        <v>Houston Rockets</v>
      </c>
      <c r="R209" t="str">
        <f t="shared" si="43"/>
        <v>Portland Trail Blazers</v>
      </c>
    </row>
    <row r="210" spans="1:18" x14ac:dyDescent="0.3">
      <c r="A210" s="1" t="s">
        <v>183</v>
      </c>
      <c r="B210">
        <f>IF(OR(RIGHT(Full_2016_2017_Games_Data[[#This Row],[Column1]],4)="2016",RIGHT(Full_2016_2017_Games_Data[[#This Row],[Column1]],4)="2017"),1,0)</f>
        <v>0</v>
      </c>
      <c r="C210">
        <f>IF(AND(B209=1,B210=0,LEFT(Full_2016_2017_Games_Data[[#This Row],[Column1]],4)&lt;&gt;"OTat"),C208+1,IF(AND(B209=0,B210=0,LEFT(Full_2016_2017_Games_Data[[#This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Row],[Column1]],5)&lt;&gt;"4OTat"),C209+1,IF(OR(LEFT(Full_2016_2017_Games_Data[[#This Row],[Column1]],4)="OTat",LEFT(Full_2016_2017_Games_Data[[#This Row],[Column1]],4)="Full",LEFT(Full_2016_2017_Games_Data[[#This Row],[Column1]],5)="2OTat",LEFT(Full_2016_2017_Games_Data[[#This Row],[Column1]],5)="4OTat"),C209,"N/A")))</f>
        <v>172</v>
      </c>
      <c r="D210" t="str">
        <f>IF(AND(C210&lt;&gt;"N/A",C210&lt;&gt;C209),LEFT(Full_2016_2017_Games_Data[[#This Row],[Column1]],FIND("-",Full_2016_2017_Games_Data[[#This Row],[Column1]])-1),"N/A")</f>
        <v>Minnesota Timberwolves110</v>
      </c>
      <c r="E210" t="str">
        <f>IFERROR(IF(AND(C210&lt;&gt;"N/A",C210&lt;&gt;C209),MID(Full_2016_2017_Games_Data[[#This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76ers86</v>
      </c>
      <c r="F210" t="str">
        <f>IFERROR(IF(AND(D210&lt;&gt;"N/A",E210&lt;&gt;"N/A",C210&lt;&gt;C211),RIGHT(Full_2016_2017_Games_Data[[#This Row],[Column1]],LEN(Full_2016_2017_Games_Data[[#This Row],[Column1]])-FIND("at ",Full_2016_2017_Games_Data[[#This Row],[Column1]])-2),IF(AND(C210&lt;&gt;"N/A",C210&lt;&gt;C209),RIGHT(A211,LEN(A211)-FIND("at ",A211)-2),"N/A")),RIGHT(Full_2016_2017_Games_Data[[#This Row],[Column1]],LEN(Full_2016_2017_Games_Data[[#This Row],[Column1]])-FIND("at ",Full_2016_2017_Games_Data[[#This Row],[Column1]])-2))</f>
        <v>Minnesota</v>
      </c>
      <c r="G210" t="str">
        <f t="shared" si="33"/>
        <v>Minnesota</v>
      </c>
      <c r="H210">
        <f t="shared" si="34"/>
        <v>110</v>
      </c>
      <c r="I210">
        <f t="shared" si="35"/>
        <v>86</v>
      </c>
      <c r="J210" s="3" t="str">
        <f>IF(B210=1,Full_2016_2017_Games_Data[[#This Row],[Column1]],"N/A")</f>
        <v>N/A</v>
      </c>
      <c r="K210" t="str">
        <f t="shared" si="36"/>
        <v>Nov 17, 2016</v>
      </c>
      <c r="L210" t="str">
        <f t="shared" si="37"/>
        <v>Nov 17, 2016</v>
      </c>
      <c r="M210">
        <f t="shared" si="38"/>
        <v>11</v>
      </c>
      <c r="N210">
        <f t="shared" si="39"/>
        <v>17</v>
      </c>
      <c r="O210">
        <f t="shared" si="40"/>
        <v>2016</v>
      </c>
      <c r="P210" s="3">
        <f t="shared" si="41"/>
        <v>42691</v>
      </c>
      <c r="Q210" t="str">
        <f t="shared" si="42"/>
        <v>Minnesota Timberwolves</v>
      </c>
      <c r="R210" t="str">
        <f t="shared" si="43"/>
        <v>Philadelphia 76ers</v>
      </c>
    </row>
    <row r="211" spans="1:18" x14ac:dyDescent="0.3">
      <c r="A211" s="1" t="s">
        <v>184</v>
      </c>
      <c r="B211">
        <f>IF(OR(RIGHT(Full_2016_2017_Games_Data[[#This Row],[Column1]],4)="2016",RIGHT(Full_2016_2017_Games_Data[[#This Row],[Column1]],4)="2017"),1,0)</f>
        <v>0</v>
      </c>
      <c r="C211">
        <f>IF(AND(B210=1,B211=0,LEFT(Full_2016_2017_Games_Data[[#This Row],[Column1]],4)&lt;&gt;"OTat"),C209+1,IF(AND(B210=0,B211=0,LEFT(Full_2016_2017_Games_Data[[#This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Row],[Column1]],5)&lt;&gt;"4OTat"),C210+1,IF(OR(LEFT(Full_2016_2017_Games_Data[[#This Row],[Column1]],4)="OTat",LEFT(Full_2016_2017_Games_Data[[#This Row],[Column1]],4)="Full",LEFT(Full_2016_2017_Games_Data[[#This Row],[Column1]],5)="2OTat",LEFT(Full_2016_2017_Games_Data[[#This Row],[Column1]],5)="4OTat"),C210,"N/A")))</f>
        <v>173</v>
      </c>
      <c r="D211" t="str">
        <f>IF(AND(C211&lt;&gt;"N/A",C211&lt;&gt;C210),LEFT(Full_2016_2017_Games_Data[[#This Row],[Column1]],FIND("-",Full_2016_2017_Games_Data[[#This Row],[Column1]])-1),"N/A")</f>
        <v>Chicago Bulls85</v>
      </c>
      <c r="E211" t="str">
        <f>IFERROR(IF(AND(C211&lt;&gt;"N/A",C211&lt;&gt;C210),MID(Full_2016_2017_Games_Data[[#This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Jazz77</v>
      </c>
      <c r="F211" t="str">
        <f>IFERROR(IF(AND(D211&lt;&gt;"N/A",E211&lt;&gt;"N/A",C211&lt;&gt;C212),RIGHT(Full_2016_2017_Games_Data[[#This Row],[Column1]],LEN(Full_2016_2017_Games_Data[[#This Row],[Column1]])-FIND("at ",Full_2016_2017_Games_Data[[#This Row],[Column1]])-2),IF(AND(C211&lt;&gt;"N/A",C211&lt;&gt;C210),RIGHT(A212,LEN(A212)-FIND("at ",A212)-2),"N/A")),RIGHT(Full_2016_2017_Games_Data[[#This Row],[Column1]],LEN(Full_2016_2017_Games_Data[[#This Row],[Column1]])-FIND("at ",Full_2016_2017_Games_Data[[#This Row],[Column1]])-2))</f>
        <v>Utah</v>
      </c>
      <c r="G211" t="str">
        <f t="shared" si="33"/>
        <v>Utah</v>
      </c>
      <c r="H211">
        <f t="shared" si="34"/>
        <v>85</v>
      </c>
      <c r="I211">
        <f t="shared" si="35"/>
        <v>77</v>
      </c>
      <c r="J211" s="3" t="str">
        <f>IF(B211=1,Full_2016_2017_Games_Data[[#This Row],[Column1]],"N/A")</f>
        <v>N/A</v>
      </c>
      <c r="K211" t="str">
        <f t="shared" si="36"/>
        <v>Nov 17, 2016</v>
      </c>
      <c r="L211" t="str">
        <f t="shared" si="37"/>
        <v>Nov 17, 2016</v>
      </c>
      <c r="M211">
        <f t="shared" si="38"/>
        <v>11</v>
      </c>
      <c r="N211">
        <f t="shared" si="39"/>
        <v>17</v>
      </c>
      <c r="O211">
        <f t="shared" si="40"/>
        <v>2016</v>
      </c>
      <c r="P211" s="3">
        <f t="shared" si="41"/>
        <v>42691</v>
      </c>
      <c r="Q211" t="str">
        <f t="shared" si="42"/>
        <v>Chicago Bulls</v>
      </c>
      <c r="R211" t="str">
        <f t="shared" si="43"/>
        <v>Utah Jazz</v>
      </c>
    </row>
    <row r="212" spans="1:18" x14ac:dyDescent="0.3">
      <c r="A212" s="1" t="s">
        <v>1369</v>
      </c>
      <c r="B212">
        <f>IF(OR(RIGHT(Full_2016_2017_Games_Data[[#This Row],[Column1]],4)="2016",RIGHT(Full_2016_2017_Games_Data[[#This Row],[Column1]],4)="2017"),1,0)</f>
        <v>1</v>
      </c>
      <c r="C212" t="str">
        <f>IF(AND(B211=1,B212=0,LEFT(Full_2016_2017_Games_Data[[#This Row],[Column1]],4)&lt;&gt;"OTat"),C210+1,IF(AND(B211=0,B212=0,LEFT(Full_2016_2017_Games_Data[[#This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Row],[Column1]],5)&lt;&gt;"4OTat"),C211+1,IF(OR(LEFT(Full_2016_2017_Games_Data[[#This Row],[Column1]],4)="OTat",LEFT(Full_2016_2017_Games_Data[[#This Row],[Column1]],4)="Full",LEFT(Full_2016_2017_Games_Data[[#This Row],[Column1]],5)="2OTat",LEFT(Full_2016_2017_Games_Data[[#This Row],[Column1]],5)="4OTat"),C211,"N/A")))</f>
        <v>N/A</v>
      </c>
      <c r="D212" t="str">
        <f>IF(AND(C212&lt;&gt;"N/A",C212&lt;&gt;C211),LEFT(Full_2016_2017_Games_Data[[#This Row],[Column1]],FIND("-",Full_2016_2017_Games_Data[[#This Row],[Column1]])-1),"N/A")</f>
        <v>N/A</v>
      </c>
      <c r="E212" t="str">
        <f>IFERROR(IF(AND(C212&lt;&gt;"N/A",C212&lt;&gt;C211),MID(Full_2016_2017_Games_Data[[#This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12" t="str">
        <f>IFERROR(IF(AND(D212&lt;&gt;"N/A",E212&lt;&gt;"N/A",C212&lt;&gt;C213),RIGHT(Full_2016_2017_Games_Data[[#This Row],[Column1]],LEN(Full_2016_2017_Games_Data[[#This Row],[Column1]])-FIND("at ",Full_2016_2017_Games_Data[[#This Row],[Column1]])-2),IF(AND(C212&lt;&gt;"N/A",C212&lt;&gt;C211),RIGHT(A213,LEN(A213)-FIND("at ",A213)-2),"N/A")),RIGHT(Full_2016_2017_Games_Data[[#This Row],[Column1]],LEN(Full_2016_2017_Games_Data[[#This Row],[Column1]])-FIND("at ",Full_2016_2017_Games_Data[[#This Row],[Column1]])-2))</f>
        <v>N/A</v>
      </c>
      <c r="G212" t="str">
        <f t="shared" si="33"/>
        <v>N/A</v>
      </c>
      <c r="H212" t="str">
        <f t="shared" si="34"/>
        <v>N/A</v>
      </c>
      <c r="I212" t="str">
        <f t="shared" si="35"/>
        <v>N/A</v>
      </c>
      <c r="J212" s="3" t="str">
        <f>IF(B212=1,Full_2016_2017_Games_Data[[#This Row],[Column1]],"N/A")</f>
        <v>Nov 18, 2016</v>
      </c>
      <c r="K212" t="str">
        <f t="shared" si="36"/>
        <v>Nov 18, 2016</v>
      </c>
      <c r="L212" t="str">
        <f t="shared" si="37"/>
        <v>N/A</v>
      </c>
      <c r="M212" t="str">
        <f t="shared" si="38"/>
        <v>N/A</v>
      </c>
      <c r="N212" t="str">
        <f t="shared" si="39"/>
        <v>N/A</v>
      </c>
      <c r="O212" t="str">
        <f t="shared" si="40"/>
        <v>N/A</v>
      </c>
      <c r="P212" s="3" t="str">
        <f t="shared" si="41"/>
        <v>N/A</v>
      </c>
      <c r="Q212" t="str">
        <f t="shared" si="42"/>
        <v>N/A</v>
      </c>
      <c r="R212" t="str">
        <f t="shared" si="43"/>
        <v>N/A</v>
      </c>
    </row>
    <row r="213" spans="1:18" x14ac:dyDescent="0.3">
      <c r="A213" s="1" t="s">
        <v>185</v>
      </c>
      <c r="B213">
        <f>IF(OR(RIGHT(Full_2016_2017_Games_Data[[#This Row],[Column1]],4)="2016",RIGHT(Full_2016_2017_Games_Data[[#This Row],[Column1]],4)="2017"),1,0)</f>
        <v>0</v>
      </c>
      <c r="C213">
        <f>IF(AND(B212=1,B213=0,LEFT(Full_2016_2017_Games_Data[[#This Row],[Column1]],4)&lt;&gt;"OTat"),C211+1,IF(AND(B212=0,B213=0,LEFT(Full_2016_2017_Games_Data[[#This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Row],[Column1]],5)&lt;&gt;"4OTat"),C212+1,IF(OR(LEFT(Full_2016_2017_Games_Data[[#This Row],[Column1]],4)="OTat",LEFT(Full_2016_2017_Games_Data[[#This Row],[Column1]],4)="Full",LEFT(Full_2016_2017_Games_Data[[#This Row],[Column1]],5)="2OTat",LEFT(Full_2016_2017_Games_Data[[#This Row],[Column1]],5)="4OTat"),C212,"N/A")))</f>
        <v>174</v>
      </c>
      <c r="D213" t="str">
        <f>IF(AND(C213&lt;&gt;"N/A",C213&lt;&gt;C212),LEFT(Full_2016_2017_Games_Data[[#This Row],[Column1]],FIND("-",Full_2016_2017_Games_Data[[#This Row],[Column1]])-1),"N/A")</f>
        <v>Charlotte Hornets100</v>
      </c>
      <c r="E213" t="str">
        <f>IFERROR(IF(AND(C213&lt;&gt;"N/A",C213&lt;&gt;C212),MID(Full_2016_2017_Games_Data[[#This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Hawks96</v>
      </c>
      <c r="F213" t="str">
        <f>IFERROR(IF(AND(D213&lt;&gt;"N/A",E213&lt;&gt;"N/A",C213&lt;&gt;C214),RIGHT(Full_2016_2017_Games_Data[[#This Row],[Column1]],LEN(Full_2016_2017_Games_Data[[#This Row],[Column1]])-FIND("at ",Full_2016_2017_Games_Data[[#This Row],[Column1]])-2),IF(AND(C213&lt;&gt;"N/A",C213&lt;&gt;C212),RIGHT(A214,LEN(A214)-FIND("at ",A214)-2),"N/A")),RIGHT(Full_2016_2017_Games_Data[[#This Row],[Column1]],LEN(Full_2016_2017_Games_Data[[#This Row],[Column1]])-FIND("at ",Full_2016_2017_Games_Data[[#This Row],[Column1]])-2))</f>
        <v>Charlotte</v>
      </c>
      <c r="G213" t="str">
        <f t="shared" si="33"/>
        <v>Charlotte</v>
      </c>
      <c r="H213">
        <f t="shared" si="34"/>
        <v>100</v>
      </c>
      <c r="I213">
        <f t="shared" si="35"/>
        <v>96</v>
      </c>
      <c r="J213" s="3" t="str">
        <f>IF(B213=1,Full_2016_2017_Games_Data[[#This Row],[Column1]],"N/A")</f>
        <v>N/A</v>
      </c>
      <c r="K213" t="str">
        <f t="shared" si="36"/>
        <v>Nov 18, 2016</v>
      </c>
      <c r="L213" t="str">
        <f t="shared" si="37"/>
        <v>Nov 18, 2016</v>
      </c>
      <c r="M213">
        <f t="shared" si="38"/>
        <v>11</v>
      </c>
      <c r="N213">
        <f t="shared" si="39"/>
        <v>18</v>
      </c>
      <c r="O213">
        <f t="shared" si="40"/>
        <v>2016</v>
      </c>
      <c r="P213" s="3">
        <f t="shared" si="41"/>
        <v>42692</v>
      </c>
      <c r="Q213" t="str">
        <f t="shared" si="42"/>
        <v>Charlotte Hornets</v>
      </c>
      <c r="R213" t="str">
        <f t="shared" si="43"/>
        <v>Atlanta Hawks</v>
      </c>
    </row>
    <row r="214" spans="1:18" x14ac:dyDescent="0.3">
      <c r="A214" s="1" t="s">
        <v>186</v>
      </c>
      <c r="B214">
        <f>IF(OR(RIGHT(Full_2016_2017_Games_Data[[#This Row],[Column1]],4)="2016",RIGHT(Full_2016_2017_Games_Data[[#This Row],[Column1]],4)="2017"),1,0)</f>
        <v>0</v>
      </c>
      <c r="C214">
        <f>IF(AND(B213=1,B214=0,LEFT(Full_2016_2017_Games_Data[[#This Row],[Column1]],4)&lt;&gt;"OTat"),C212+1,IF(AND(B213=0,B214=0,LEFT(Full_2016_2017_Games_Data[[#This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Row],[Column1]],5)&lt;&gt;"4OTat"),C213+1,IF(OR(LEFT(Full_2016_2017_Games_Data[[#This Row],[Column1]],4)="OTat",LEFT(Full_2016_2017_Games_Data[[#This Row],[Column1]],4)="Full",LEFT(Full_2016_2017_Games_Data[[#This Row],[Column1]],5)="2OTat",LEFT(Full_2016_2017_Games_Data[[#This Row],[Column1]],5)="4OTat"),C213,"N/A")))</f>
        <v>175</v>
      </c>
      <c r="D214" t="str">
        <f>IF(AND(C214&lt;&gt;"N/A",C214&lt;&gt;C213),LEFT(Full_2016_2017_Games_Data[[#This Row],[Column1]],FIND("-",Full_2016_2017_Games_Data[[#This Row],[Column1]])-1),"N/A")</f>
        <v>Phoenix Suns116</v>
      </c>
      <c r="E214" t="str">
        <f>IFERROR(IF(AND(C214&lt;&gt;"N/A",C214&lt;&gt;C213),MID(Full_2016_2017_Games_Data[[#This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Pacers96</v>
      </c>
      <c r="F214" t="str">
        <f>IFERROR(IF(AND(D214&lt;&gt;"N/A",E214&lt;&gt;"N/A",C214&lt;&gt;C215),RIGHT(Full_2016_2017_Games_Data[[#This Row],[Column1]],LEN(Full_2016_2017_Games_Data[[#This Row],[Column1]])-FIND("at ",Full_2016_2017_Games_Data[[#This Row],[Column1]])-2),IF(AND(C214&lt;&gt;"N/A",C214&lt;&gt;C213),RIGHT(A215,LEN(A215)-FIND("at ",A215)-2),"N/A")),RIGHT(Full_2016_2017_Games_Data[[#This Row],[Column1]],LEN(Full_2016_2017_Games_Data[[#This Row],[Column1]])-FIND("at ",Full_2016_2017_Games_Data[[#This Row],[Column1]])-2))</f>
        <v>Indiana</v>
      </c>
      <c r="G214" t="str">
        <f t="shared" si="33"/>
        <v>Indiana</v>
      </c>
      <c r="H214">
        <f t="shared" si="34"/>
        <v>116</v>
      </c>
      <c r="I214">
        <f t="shared" si="35"/>
        <v>96</v>
      </c>
      <c r="J214" s="3" t="str">
        <f>IF(B214=1,Full_2016_2017_Games_Data[[#This Row],[Column1]],"N/A")</f>
        <v>N/A</v>
      </c>
      <c r="K214" t="str">
        <f t="shared" si="36"/>
        <v>Nov 18, 2016</v>
      </c>
      <c r="L214" t="str">
        <f t="shared" si="37"/>
        <v>Nov 18, 2016</v>
      </c>
      <c r="M214">
        <f t="shared" si="38"/>
        <v>11</v>
      </c>
      <c r="N214">
        <f t="shared" si="39"/>
        <v>18</v>
      </c>
      <c r="O214">
        <f t="shared" si="40"/>
        <v>2016</v>
      </c>
      <c r="P214" s="3">
        <f t="shared" si="41"/>
        <v>42692</v>
      </c>
      <c r="Q214" t="str">
        <f t="shared" si="42"/>
        <v>Phoenix Suns</v>
      </c>
      <c r="R214" t="str">
        <f t="shared" si="43"/>
        <v>Indiana Pacers</v>
      </c>
    </row>
    <row r="215" spans="1:18" x14ac:dyDescent="0.3">
      <c r="A215" s="1" t="s">
        <v>187</v>
      </c>
      <c r="B215">
        <f>IF(OR(RIGHT(Full_2016_2017_Games_Data[[#This Row],[Column1]],4)="2016",RIGHT(Full_2016_2017_Games_Data[[#This Row],[Column1]],4)="2017"),1,0)</f>
        <v>0</v>
      </c>
      <c r="C215">
        <f>IF(AND(B214=1,B215=0,LEFT(Full_2016_2017_Games_Data[[#This Row],[Column1]],4)&lt;&gt;"OTat"),C213+1,IF(AND(B214=0,B215=0,LEFT(Full_2016_2017_Games_Data[[#This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Row],[Column1]],5)&lt;&gt;"4OTat"),C214+1,IF(OR(LEFT(Full_2016_2017_Games_Data[[#This Row],[Column1]],4)="OTat",LEFT(Full_2016_2017_Games_Data[[#This Row],[Column1]],4)="Full",LEFT(Full_2016_2017_Games_Data[[#This Row],[Column1]],5)="2OTat",LEFT(Full_2016_2017_Games_Data[[#This Row],[Column1]],5)="4OTat"),C214,"N/A")))</f>
        <v>176</v>
      </c>
      <c r="D215" t="str">
        <f>IF(AND(C215&lt;&gt;"N/A",C215&lt;&gt;C214),LEFT(Full_2016_2017_Games_Data[[#This Row],[Column1]],FIND("-",Full_2016_2017_Games_Data[[#This Row],[Column1]])-1),"N/A")</f>
        <v>Cleveland Cavaliers104</v>
      </c>
      <c r="E215" t="str">
        <f>IFERROR(IF(AND(C215&lt;&gt;"N/A",C215&lt;&gt;C214),MID(Full_2016_2017_Games_Data[[#This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Pistons81</v>
      </c>
      <c r="F215" t="str">
        <f>IFERROR(IF(AND(D215&lt;&gt;"N/A",E215&lt;&gt;"N/A",C215&lt;&gt;C216),RIGHT(Full_2016_2017_Games_Data[[#This Row],[Column1]],LEN(Full_2016_2017_Games_Data[[#This Row],[Column1]])-FIND("at ",Full_2016_2017_Games_Data[[#This Row],[Column1]])-2),IF(AND(C215&lt;&gt;"N/A",C215&lt;&gt;C214),RIGHT(A216,LEN(A216)-FIND("at ",A216)-2),"N/A")),RIGHT(Full_2016_2017_Games_Data[[#This Row],[Column1]],LEN(Full_2016_2017_Games_Data[[#This Row],[Column1]])-FIND("at ",Full_2016_2017_Games_Data[[#This Row],[Column1]])-2))</f>
        <v>Cleveland</v>
      </c>
      <c r="G215" t="str">
        <f t="shared" si="33"/>
        <v>Cleveland</v>
      </c>
      <c r="H215">
        <f t="shared" si="34"/>
        <v>104</v>
      </c>
      <c r="I215">
        <f t="shared" si="35"/>
        <v>81</v>
      </c>
      <c r="J215" s="3" t="str">
        <f>IF(B215=1,Full_2016_2017_Games_Data[[#This Row],[Column1]],"N/A")</f>
        <v>N/A</v>
      </c>
      <c r="K215" t="str">
        <f t="shared" si="36"/>
        <v>Nov 18, 2016</v>
      </c>
      <c r="L215" t="str">
        <f t="shared" si="37"/>
        <v>Nov 18, 2016</v>
      </c>
      <c r="M215">
        <f t="shared" si="38"/>
        <v>11</v>
      </c>
      <c r="N215">
        <f t="shared" si="39"/>
        <v>18</v>
      </c>
      <c r="O215">
        <f t="shared" si="40"/>
        <v>2016</v>
      </c>
      <c r="P215" s="3">
        <f t="shared" si="41"/>
        <v>42692</v>
      </c>
      <c r="Q215" t="str">
        <f t="shared" si="42"/>
        <v>Cleveland Cavaliers</v>
      </c>
      <c r="R215" t="str">
        <f t="shared" si="43"/>
        <v>Detroit Pistons</v>
      </c>
    </row>
    <row r="216" spans="1:18" x14ac:dyDescent="0.3">
      <c r="A216" s="1" t="s">
        <v>188</v>
      </c>
      <c r="B216">
        <f>IF(OR(RIGHT(Full_2016_2017_Games_Data[[#This Row],[Column1]],4)="2016",RIGHT(Full_2016_2017_Games_Data[[#This Row],[Column1]],4)="2017"),1,0)</f>
        <v>0</v>
      </c>
      <c r="C216">
        <f>IF(AND(B215=1,B216=0,LEFT(Full_2016_2017_Games_Data[[#This Row],[Column1]],4)&lt;&gt;"OTat"),C214+1,IF(AND(B215=0,B216=0,LEFT(Full_2016_2017_Games_Data[[#This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Row],[Column1]],5)&lt;&gt;"4OTat"),C215+1,IF(OR(LEFT(Full_2016_2017_Games_Data[[#This Row],[Column1]],4)="OTat",LEFT(Full_2016_2017_Games_Data[[#This Row],[Column1]],4)="Full",LEFT(Full_2016_2017_Games_Data[[#This Row],[Column1]],5)="2OTat",LEFT(Full_2016_2017_Games_Data[[#This Row],[Column1]],5)="4OTat"),C215,"N/A")))</f>
        <v>177</v>
      </c>
      <c r="D216" t="str">
        <f>IF(AND(C216&lt;&gt;"N/A",C216&lt;&gt;C215),LEFT(Full_2016_2017_Games_Data[[#This Row],[Column1]],FIND("-",Full_2016_2017_Games_Data[[#This Row],[Column1]])-1),"N/A")</f>
        <v>New Orleans Pelicans113</v>
      </c>
      <c r="E216" t="str">
        <f>IFERROR(IF(AND(C216&lt;&gt;"N/A",C216&lt;&gt;C215),MID(Full_2016_2017_Games_Data[[#This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Blazers101</v>
      </c>
      <c r="F216" t="str">
        <f>IFERROR(IF(AND(D216&lt;&gt;"N/A",E216&lt;&gt;"N/A",C216&lt;&gt;C217),RIGHT(Full_2016_2017_Games_Data[[#This Row],[Column1]],LEN(Full_2016_2017_Games_Data[[#This Row],[Column1]])-FIND("at ",Full_2016_2017_Games_Data[[#This Row],[Column1]])-2),IF(AND(C216&lt;&gt;"N/A",C216&lt;&gt;C215),RIGHT(A217,LEN(A217)-FIND("at ",A217)-2),"N/A")),RIGHT(Full_2016_2017_Games_Data[[#This Row],[Column1]],LEN(Full_2016_2017_Games_Data[[#This Row],[Column1]])-FIND("at ",Full_2016_2017_Games_Data[[#This Row],[Column1]])-2))</f>
        <v>New Orleans</v>
      </c>
      <c r="G216" t="str">
        <f t="shared" si="33"/>
        <v>New Orleans</v>
      </c>
      <c r="H216">
        <f t="shared" si="34"/>
        <v>113</v>
      </c>
      <c r="I216">
        <f t="shared" si="35"/>
        <v>101</v>
      </c>
      <c r="J216" s="3" t="str">
        <f>IF(B216=1,Full_2016_2017_Games_Data[[#This Row],[Column1]],"N/A")</f>
        <v>N/A</v>
      </c>
      <c r="K216" t="str">
        <f t="shared" si="36"/>
        <v>Nov 18, 2016</v>
      </c>
      <c r="L216" t="str">
        <f t="shared" si="37"/>
        <v>Nov 18, 2016</v>
      </c>
      <c r="M216">
        <f t="shared" si="38"/>
        <v>11</v>
      </c>
      <c r="N216">
        <f t="shared" si="39"/>
        <v>18</v>
      </c>
      <c r="O216">
        <f t="shared" si="40"/>
        <v>2016</v>
      </c>
      <c r="P216" s="3">
        <f t="shared" si="41"/>
        <v>42692</v>
      </c>
      <c r="Q216" t="str">
        <f t="shared" si="42"/>
        <v>New Orleans Pelicans</v>
      </c>
      <c r="R216" t="str">
        <f t="shared" si="43"/>
        <v>Portland Trail Blazers</v>
      </c>
    </row>
    <row r="217" spans="1:18" x14ac:dyDescent="0.3">
      <c r="A217" s="1" t="s">
        <v>189</v>
      </c>
      <c r="B217">
        <f>IF(OR(RIGHT(Full_2016_2017_Games_Data[[#This Row],[Column1]],4)="2016",RIGHT(Full_2016_2017_Games_Data[[#This Row],[Column1]],4)="2017"),1,0)</f>
        <v>0</v>
      </c>
      <c r="C217">
        <f>IF(AND(B216=1,B217=0,LEFT(Full_2016_2017_Games_Data[[#This Row],[Column1]],4)&lt;&gt;"OTat"),C215+1,IF(AND(B216=0,B217=0,LEFT(Full_2016_2017_Games_Data[[#This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Row],[Column1]],5)&lt;&gt;"4OTat"),C216+1,IF(OR(LEFT(Full_2016_2017_Games_Data[[#This Row],[Column1]],4)="OTat",LEFT(Full_2016_2017_Games_Data[[#This Row],[Column1]],4)="Full",LEFT(Full_2016_2017_Games_Data[[#This Row],[Column1]],5)="2OTat",LEFT(Full_2016_2017_Games_Data[[#This Row],[Column1]],5)="4OTat"),C216,"N/A")))</f>
        <v>178</v>
      </c>
      <c r="D217" t="str">
        <f>IF(AND(C217&lt;&gt;"N/A",C217&lt;&gt;C216),LEFT(Full_2016_2017_Games_Data[[#This Row],[Column1]],FIND("-",Full_2016_2017_Games_Data[[#This Row],[Column1]])-1),"N/A")</f>
        <v>Oklahoma City Thunder124</v>
      </c>
      <c r="E217" t="str">
        <f>IFERROR(IF(AND(C217&lt;&gt;"N/A",C217&lt;&gt;C216),MID(Full_2016_2017_Games_Data[[#This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Nets105</v>
      </c>
      <c r="F217" t="str">
        <f>IFERROR(IF(AND(D217&lt;&gt;"N/A",E217&lt;&gt;"N/A",C217&lt;&gt;C218),RIGHT(Full_2016_2017_Games_Data[[#This Row],[Column1]],LEN(Full_2016_2017_Games_Data[[#This Row],[Column1]])-FIND("at ",Full_2016_2017_Games_Data[[#This Row],[Column1]])-2),IF(AND(C217&lt;&gt;"N/A",C217&lt;&gt;C216),RIGHT(A218,LEN(A218)-FIND("at ",A218)-2),"N/A")),RIGHT(Full_2016_2017_Games_Data[[#This Row],[Column1]],LEN(Full_2016_2017_Games_Data[[#This Row],[Column1]])-FIND("at ",Full_2016_2017_Games_Data[[#This Row],[Column1]])-2))</f>
        <v>Oklahoma City</v>
      </c>
      <c r="G217" t="str">
        <f t="shared" si="33"/>
        <v>Oklahoma City</v>
      </c>
      <c r="H217">
        <f t="shared" si="34"/>
        <v>124</v>
      </c>
      <c r="I217">
        <f t="shared" si="35"/>
        <v>105</v>
      </c>
      <c r="J217" s="3" t="str">
        <f>IF(B217=1,Full_2016_2017_Games_Data[[#This Row],[Column1]],"N/A")</f>
        <v>N/A</v>
      </c>
      <c r="K217" t="str">
        <f t="shared" si="36"/>
        <v>Nov 18, 2016</v>
      </c>
      <c r="L217" t="str">
        <f t="shared" si="37"/>
        <v>Nov 18, 2016</v>
      </c>
      <c r="M217">
        <f t="shared" si="38"/>
        <v>11</v>
      </c>
      <c r="N217">
        <f t="shared" si="39"/>
        <v>18</v>
      </c>
      <c r="O217">
        <f t="shared" si="40"/>
        <v>2016</v>
      </c>
      <c r="P217" s="3">
        <f t="shared" si="41"/>
        <v>42692</v>
      </c>
      <c r="Q217" t="str">
        <f t="shared" si="42"/>
        <v>Oklahoma City Thunder</v>
      </c>
      <c r="R217" t="str">
        <f t="shared" si="43"/>
        <v>Brooklyn Nets</v>
      </c>
    </row>
    <row r="218" spans="1:18" x14ac:dyDescent="0.3">
      <c r="A218" s="1" t="s">
        <v>190</v>
      </c>
      <c r="B218">
        <f>IF(OR(RIGHT(Full_2016_2017_Games_Data[[#This Row],[Column1]],4)="2016",RIGHT(Full_2016_2017_Games_Data[[#This Row],[Column1]],4)="2017"),1,0)</f>
        <v>0</v>
      </c>
      <c r="C218">
        <f>IF(AND(B217=1,B218=0,LEFT(Full_2016_2017_Games_Data[[#This Row],[Column1]],4)&lt;&gt;"OTat"),C216+1,IF(AND(B217=0,B218=0,LEFT(Full_2016_2017_Games_Data[[#This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Row],[Column1]],5)&lt;&gt;"4OTat"),C217+1,IF(OR(LEFT(Full_2016_2017_Games_Data[[#This Row],[Column1]],4)="OTat",LEFT(Full_2016_2017_Games_Data[[#This Row],[Column1]],4)="Full",LEFT(Full_2016_2017_Games_Data[[#This Row],[Column1]],5)="2OTat",LEFT(Full_2016_2017_Games_Data[[#This Row],[Column1]],5)="4OTat"),C217,"N/A")))</f>
        <v>179</v>
      </c>
      <c r="D218" t="str">
        <f>IF(AND(C218&lt;&gt;"N/A",C218&lt;&gt;C217),LEFT(Full_2016_2017_Games_Data[[#This Row],[Column1]],FIND("-",Full_2016_2017_Games_Data[[#This Row],[Column1]])-1),"N/A")</f>
        <v>Golden State Warriors104</v>
      </c>
      <c r="E218" t="str">
        <f>IFERROR(IF(AND(C218&lt;&gt;"N/A",C218&lt;&gt;C217),MID(Full_2016_2017_Games_Data[[#This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Celtics88</v>
      </c>
      <c r="F218" t="str">
        <f>IFERROR(IF(AND(D218&lt;&gt;"N/A",E218&lt;&gt;"N/A",C218&lt;&gt;C219),RIGHT(Full_2016_2017_Games_Data[[#This Row],[Column1]],LEN(Full_2016_2017_Games_Data[[#This Row],[Column1]])-FIND("at ",Full_2016_2017_Games_Data[[#This Row],[Column1]])-2),IF(AND(C218&lt;&gt;"N/A",C218&lt;&gt;C217),RIGHT(A219,LEN(A219)-FIND("at ",A219)-2),"N/A")),RIGHT(Full_2016_2017_Games_Data[[#This Row],[Column1]],LEN(Full_2016_2017_Games_Data[[#This Row],[Column1]])-FIND("at ",Full_2016_2017_Games_Data[[#This Row],[Column1]])-2))</f>
        <v>Boston</v>
      </c>
      <c r="G218" t="str">
        <f t="shared" si="33"/>
        <v>Boston</v>
      </c>
      <c r="H218">
        <f t="shared" si="34"/>
        <v>104</v>
      </c>
      <c r="I218">
        <f t="shared" si="35"/>
        <v>88</v>
      </c>
      <c r="J218" s="3" t="str">
        <f>IF(B218=1,Full_2016_2017_Games_Data[[#This Row],[Column1]],"N/A")</f>
        <v>N/A</v>
      </c>
      <c r="K218" t="str">
        <f t="shared" si="36"/>
        <v>Nov 18, 2016</v>
      </c>
      <c r="L218" t="str">
        <f t="shared" si="37"/>
        <v>Nov 18, 2016</v>
      </c>
      <c r="M218">
        <f t="shared" si="38"/>
        <v>11</v>
      </c>
      <c r="N218">
        <f t="shared" si="39"/>
        <v>18</v>
      </c>
      <c r="O218">
        <f t="shared" si="40"/>
        <v>2016</v>
      </c>
      <c r="P218" s="3">
        <f t="shared" si="41"/>
        <v>42692</v>
      </c>
      <c r="Q218" t="str">
        <f t="shared" si="42"/>
        <v>Golden State Warriors</v>
      </c>
      <c r="R218" t="str">
        <f t="shared" si="43"/>
        <v>Boston Celtics</v>
      </c>
    </row>
    <row r="219" spans="1:18" x14ac:dyDescent="0.3">
      <c r="A219" s="1" t="s">
        <v>191</v>
      </c>
      <c r="B219">
        <f>IF(OR(RIGHT(Full_2016_2017_Games_Data[[#This Row],[Column1]],4)="2016",RIGHT(Full_2016_2017_Games_Data[[#This Row],[Column1]],4)="2017"),1,0)</f>
        <v>0</v>
      </c>
      <c r="C219">
        <f>IF(AND(B218=1,B219=0,LEFT(Full_2016_2017_Games_Data[[#This Row],[Column1]],4)&lt;&gt;"OTat"),C217+1,IF(AND(B218=0,B219=0,LEFT(Full_2016_2017_Games_Data[[#This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Row],[Column1]],5)&lt;&gt;"4OTat"),C218+1,IF(OR(LEFT(Full_2016_2017_Games_Data[[#This Row],[Column1]],4)="OTat",LEFT(Full_2016_2017_Games_Data[[#This Row],[Column1]],4)="Full",LEFT(Full_2016_2017_Games_Data[[#This Row],[Column1]],5)="2OTat",LEFT(Full_2016_2017_Games_Data[[#This Row],[Column1]],5)="4OTat"),C218,"N/A")))</f>
        <v>180</v>
      </c>
      <c r="D219" t="str">
        <f>IF(AND(C219&lt;&gt;"N/A",C219&lt;&gt;C218),LEFT(Full_2016_2017_Games_Data[[#This Row],[Column1]],FIND("-",Full_2016_2017_Games_Data[[#This Row],[Column1]])-1),"N/A")</f>
        <v>Memphis Grizzlies80</v>
      </c>
      <c r="E219" t="str">
        <f>IFERROR(IF(AND(C219&lt;&gt;"N/A",C219&lt;&gt;C218),MID(Full_2016_2017_Games_Data[[#This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Mavericks64</v>
      </c>
      <c r="F219" t="str">
        <f>IFERROR(IF(AND(D219&lt;&gt;"N/A",E219&lt;&gt;"N/A",C219&lt;&gt;C220),RIGHT(Full_2016_2017_Games_Data[[#This Row],[Column1]],LEN(Full_2016_2017_Games_Data[[#This Row],[Column1]])-FIND("at ",Full_2016_2017_Games_Data[[#This Row],[Column1]])-2),IF(AND(C219&lt;&gt;"N/A",C219&lt;&gt;C218),RIGHT(A220,LEN(A220)-FIND("at ",A220)-2),"N/A")),RIGHT(Full_2016_2017_Games_Data[[#This Row],[Column1]],LEN(Full_2016_2017_Games_Data[[#This Row],[Column1]])-FIND("at ",Full_2016_2017_Games_Data[[#This Row],[Column1]])-2))</f>
        <v>Dallas</v>
      </c>
      <c r="G219" t="str">
        <f t="shared" si="33"/>
        <v>Dallas</v>
      </c>
      <c r="H219">
        <f t="shared" si="34"/>
        <v>80</v>
      </c>
      <c r="I219">
        <f t="shared" si="35"/>
        <v>64</v>
      </c>
      <c r="J219" s="3" t="str">
        <f>IF(B219=1,Full_2016_2017_Games_Data[[#This Row],[Column1]],"N/A")</f>
        <v>N/A</v>
      </c>
      <c r="K219" t="str">
        <f t="shared" si="36"/>
        <v>Nov 18, 2016</v>
      </c>
      <c r="L219" t="str">
        <f t="shared" si="37"/>
        <v>Nov 18, 2016</v>
      </c>
      <c r="M219">
        <f t="shared" si="38"/>
        <v>11</v>
      </c>
      <c r="N219">
        <f t="shared" si="39"/>
        <v>18</v>
      </c>
      <c r="O219">
        <f t="shared" si="40"/>
        <v>2016</v>
      </c>
      <c r="P219" s="3">
        <f t="shared" si="41"/>
        <v>42692</v>
      </c>
      <c r="Q219" t="str">
        <f t="shared" si="42"/>
        <v>Memphis Grizzlies</v>
      </c>
      <c r="R219" t="str">
        <f t="shared" si="43"/>
        <v>Dallas Mavericks</v>
      </c>
    </row>
    <row r="220" spans="1:18" x14ac:dyDescent="0.3">
      <c r="A220" s="1" t="s">
        <v>192</v>
      </c>
      <c r="B220">
        <f>IF(OR(RIGHT(Full_2016_2017_Games_Data[[#This Row],[Column1]],4)="2016",RIGHT(Full_2016_2017_Games_Data[[#This Row],[Column1]],4)="2017"),1,0)</f>
        <v>0</v>
      </c>
      <c r="C220">
        <f>IF(AND(B219=1,B220=0,LEFT(Full_2016_2017_Games_Data[[#This Row],[Column1]],4)&lt;&gt;"OTat"),C218+1,IF(AND(B219=0,B220=0,LEFT(Full_2016_2017_Games_Data[[#This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Row],[Column1]],5)&lt;&gt;"4OTat"),C219+1,IF(OR(LEFT(Full_2016_2017_Games_Data[[#This Row],[Column1]],4)="OTat",LEFT(Full_2016_2017_Games_Data[[#This Row],[Column1]],4)="Full",LEFT(Full_2016_2017_Games_Data[[#This Row],[Column1]],5)="2OTat",LEFT(Full_2016_2017_Games_Data[[#This Row],[Column1]],5)="4OTat"),C219,"N/A")))</f>
        <v>181</v>
      </c>
      <c r="D220" t="str">
        <f>IF(AND(C220&lt;&gt;"N/A",C220&lt;&gt;C219),LEFT(Full_2016_2017_Games_Data[[#This Row],[Column1]],FIND("-",Full_2016_2017_Games_Data[[#This Row],[Column1]])-1),"N/A")</f>
        <v>Toronto Raptors113</v>
      </c>
      <c r="E220" t="str">
        <f>IFERROR(IF(AND(C220&lt;&gt;"N/A",C220&lt;&gt;C219),MID(Full_2016_2017_Games_Data[[#This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Nuggets111</v>
      </c>
      <c r="F220" t="str">
        <f>IFERROR(IF(AND(D220&lt;&gt;"N/A",E220&lt;&gt;"N/A",C220&lt;&gt;C221),RIGHT(Full_2016_2017_Games_Data[[#This Row],[Column1]],LEN(Full_2016_2017_Games_Data[[#This Row],[Column1]])-FIND("at ",Full_2016_2017_Games_Data[[#This Row],[Column1]])-2),IF(AND(C220&lt;&gt;"N/A",C220&lt;&gt;C219),RIGHT(A221,LEN(A221)-FIND("at ",A221)-2),"N/A")),RIGHT(Full_2016_2017_Games_Data[[#This Row],[Column1]],LEN(Full_2016_2017_Games_Data[[#This Row],[Column1]])-FIND("at ",Full_2016_2017_Games_Data[[#This Row],[Column1]])-2))</f>
        <v>Denver</v>
      </c>
      <c r="G220" t="str">
        <f t="shared" si="33"/>
        <v>Denver</v>
      </c>
      <c r="H220">
        <f t="shared" si="34"/>
        <v>113</v>
      </c>
      <c r="I220">
        <f t="shared" si="35"/>
        <v>111</v>
      </c>
      <c r="J220" s="3" t="str">
        <f>IF(B220=1,Full_2016_2017_Games_Data[[#This Row],[Column1]],"N/A")</f>
        <v>N/A</v>
      </c>
      <c r="K220" t="str">
        <f t="shared" si="36"/>
        <v>Nov 18, 2016</v>
      </c>
      <c r="L220" t="str">
        <f t="shared" si="37"/>
        <v>Nov 18, 2016</v>
      </c>
      <c r="M220">
        <f t="shared" si="38"/>
        <v>11</v>
      </c>
      <c r="N220">
        <f t="shared" si="39"/>
        <v>18</v>
      </c>
      <c r="O220">
        <f t="shared" si="40"/>
        <v>2016</v>
      </c>
      <c r="P220" s="3">
        <f t="shared" si="41"/>
        <v>42692</v>
      </c>
      <c r="Q220" t="str">
        <f t="shared" si="42"/>
        <v>Toronto Raptors</v>
      </c>
      <c r="R220" t="str">
        <f t="shared" si="43"/>
        <v>Denver Nuggets</v>
      </c>
    </row>
    <row r="221" spans="1:18" x14ac:dyDescent="0.3">
      <c r="A221" s="1" t="s">
        <v>37</v>
      </c>
      <c r="B221">
        <f>IF(OR(RIGHT(Full_2016_2017_Games_Data[[#This Row],[Column1]],4)="2016",RIGHT(Full_2016_2017_Games_Data[[#This Row],[Column1]],4)="2017"),1,0)</f>
        <v>0</v>
      </c>
      <c r="C221">
        <f>IF(AND(B220=1,B221=0,LEFT(Full_2016_2017_Games_Data[[#This Row],[Column1]],4)&lt;&gt;"OTat"),C219+1,IF(AND(B220=0,B221=0,LEFT(Full_2016_2017_Games_Data[[#This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Row],[Column1]],5)&lt;&gt;"4OTat"),C220+1,IF(OR(LEFT(Full_2016_2017_Games_Data[[#This Row],[Column1]],4)="OTat",LEFT(Full_2016_2017_Games_Data[[#This Row],[Column1]],4)="Full",LEFT(Full_2016_2017_Games_Data[[#This Row],[Column1]],5)="2OTat",LEFT(Full_2016_2017_Games_Data[[#This Row],[Column1]],5)="4OTat"),C220,"N/A")))</f>
        <v>181</v>
      </c>
      <c r="D221" t="str">
        <f>IF(AND(C221&lt;&gt;"N/A",C221&lt;&gt;C220),LEFT(Full_2016_2017_Games_Data[[#This Row],[Column1]],FIND("-",Full_2016_2017_Games_Data[[#This Row],[Column1]])-1),"N/A")</f>
        <v>N/A</v>
      </c>
      <c r="E221" t="str">
        <f>IFERROR(IF(AND(C221&lt;&gt;"N/A",C221&lt;&gt;C220),MID(Full_2016_2017_Games_Data[[#This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21" t="str">
        <f>IFERROR(IF(AND(D221&lt;&gt;"N/A",E221&lt;&gt;"N/A",C221&lt;&gt;C222),RIGHT(Full_2016_2017_Games_Data[[#This Row],[Column1]],LEN(Full_2016_2017_Games_Data[[#This Row],[Column1]])-FIND("at ",Full_2016_2017_Games_Data[[#This Row],[Column1]])-2),IF(AND(C221&lt;&gt;"N/A",C221&lt;&gt;C220),RIGHT(A222,LEN(A222)-FIND("at ",A222)-2),"N/A")),RIGHT(Full_2016_2017_Games_Data[[#This Row],[Column1]],LEN(Full_2016_2017_Games_Data[[#This Row],[Column1]])-FIND("at ",Full_2016_2017_Games_Data[[#This Row],[Column1]])-2))</f>
        <v>N/A</v>
      </c>
      <c r="G221" t="str">
        <f t="shared" si="33"/>
        <v>N/A</v>
      </c>
      <c r="H221" t="str">
        <f t="shared" si="34"/>
        <v>N/A</v>
      </c>
      <c r="I221" t="str">
        <f t="shared" si="35"/>
        <v>N/A</v>
      </c>
      <c r="J221" s="3" t="str">
        <f>IF(B221=1,Full_2016_2017_Games_Data[[#This Row],[Column1]],"N/A")</f>
        <v>N/A</v>
      </c>
      <c r="K221" t="str">
        <f t="shared" si="36"/>
        <v>Nov 18, 2016</v>
      </c>
      <c r="L221" t="str">
        <f t="shared" si="37"/>
        <v>N/A</v>
      </c>
      <c r="M221" t="str">
        <f t="shared" si="38"/>
        <v>N/A</v>
      </c>
      <c r="N221" t="str">
        <f t="shared" si="39"/>
        <v>N/A</v>
      </c>
      <c r="O221" t="str">
        <f t="shared" si="40"/>
        <v>N/A</v>
      </c>
      <c r="P221" s="3" t="str">
        <f t="shared" si="41"/>
        <v>N/A</v>
      </c>
      <c r="Q221" t="str">
        <f t="shared" si="42"/>
        <v>N/A</v>
      </c>
      <c r="R221" t="str">
        <f t="shared" si="43"/>
        <v>N/A</v>
      </c>
    </row>
    <row r="222" spans="1:18" x14ac:dyDescent="0.3">
      <c r="A222" s="1" t="s">
        <v>193</v>
      </c>
      <c r="B222">
        <f>IF(OR(RIGHT(Full_2016_2017_Games_Data[[#This Row],[Column1]],4)="2016",RIGHT(Full_2016_2017_Games_Data[[#This Row],[Column1]],4)="2017"),1,0)</f>
        <v>0</v>
      </c>
      <c r="C222">
        <f>IF(AND(B221=1,B222=0,LEFT(Full_2016_2017_Games_Data[[#This Row],[Column1]],4)&lt;&gt;"OTat"),C220+1,IF(AND(B221=0,B222=0,LEFT(Full_2016_2017_Games_Data[[#This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Row],[Column1]],5)&lt;&gt;"4OTat"),C221+1,IF(OR(LEFT(Full_2016_2017_Games_Data[[#This Row],[Column1]],4)="OTat",LEFT(Full_2016_2017_Games_Data[[#This Row],[Column1]],4)="Full",LEFT(Full_2016_2017_Games_Data[[#This Row],[Column1]],5)="2OTat",LEFT(Full_2016_2017_Games_Data[[#This Row],[Column1]],5)="4OTat"),C221,"N/A")))</f>
        <v>182</v>
      </c>
      <c r="D222" t="str">
        <f>IF(AND(C222&lt;&gt;"N/A",C222&lt;&gt;C221),LEFT(Full_2016_2017_Games_Data[[#This Row],[Column1]],FIND("-",Full_2016_2017_Games_Data[[#This Row],[Column1]])-1),"N/A")</f>
        <v>San Antonio Spurs116</v>
      </c>
      <c r="E222" t="str">
        <f>IFERROR(IF(AND(C222&lt;&gt;"N/A",C222&lt;&gt;C221),MID(Full_2016_2017_Games_Data[[#This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Lakers107</v>
      </c>
      <c r="F222" t="str">
        <f>IFERROR(IF(AND(D222&lt;&gt;"N/A",E222&lt;&gt;"N/A",C222&lt;&gt;C223),RIGHT(Full_2016_2017_Games_Data[[#This Row],[Column1]],LEN(Full_2016_2017_Games_Data[[#This Row],[Column1]])-FIND("at ",Full_2016_2017_Games_Data[[#This Row],[Column1]])-2),IF(AND(C222&lt;&gt;"N/A",C222&lt;&gt;C221),RIGHT(A223,LEN(A223)-FIND("at ",A223)-2),"N/A")),RIGHT(Full_2016_2017_Games_Data[[#This Row],[Column1]],LEN(Full_2016_2017_Games_Data[[#This Row],[Column1]])-FIND("at ",Full_2016_2017_Games_Data[[#This Row],[Column1]])-2))</f>
        <v>Los Angeles</v>
      </c>
      <c r="G222" t="str">
        <f t="shared" si="33"/>
        <v>Los Angeles</v>
      </c>
      <c r="H222">
        <f t="shared" si="34"/>
        <v>116</v>
      </c>
      <c r="I222">
        <f t="shared" si="35"/>
        <v>107</v>
      </c>
      <c r="J222" s="3" t="str">
        <f>IF(B222=1,Full_2016_2017_Games_Data[[#This Row],[Column1]],"N/A")</f>
        <v>N/A</v>
      </c>
      <c r="K222" t="str">
        <f t="shared" si="36"/>
        <v>Nov 18, 2016</v>
      </c>
      <c r="L222" t="str">
        <f t="shared" si="37"/>
        <v>Nov 18, 2016</v>
      </c>
      <c r="M222">
        <f t="shared" si="38"/>
        <v>11</v>
      </c>
      <c r="N222">
        <f t="shared" si="39"/>
        <v>18</v>
      </c>
      <c r="O222">
        <f t="shared" si="40"/>
        <v>2016</v>
      </c>
      <c r="P222" s="3">
        <f t="shared" si="41"/>
        <v>42692</v>
      </c>
      <c r="Q222" t="str">
        <f t="shared" si="42"/>
        <v>San Antonio Spurs</v>
      </c>
      <c r="R222" t="str">
        <f t="shared" si="43"/>
        <v>Los Angeles Lakers</v>
      </c>
    </row>
    <row r="223" spans="1:18" x14ac:dyDescent="0.3">
      <c r="A223" s="1" t="s">
        <v>194</v>
      </c>
      <c r="B223">
        <f>IF(OR(RIGHT(Full_2016_2017_Games_Data[[#This Row],[Column1]],4)="2016",RIGHT(Full_2016_2017_Games_Data[[#This Row],[Column1]],4)="2017"),1,0)</f>
        <v>0</v>
      </c>
      <c r="C223">
        <f>IF(AND(B222=1,B223=0,LEFT(Full_2016_2017_Games_Data[[#This Row],[Column1]],4)&lt;&gt;"OTat"),C221+1,IF(AND(B222=0,B223=0,LEFT(Full_2016_2017_Games_Data[[#This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Row],[Column1]],5)&lt;&gt;"4OTat"),C222+1,IF(OR(LEFT(Full_2016_2017_Games_Data[[#This Row],[Column1]],4)="OTat",LEFT(Full_2016_2017_Games_Data[[#This Row],[Column1]],4)="Full",LEFT(Full_2016_2017_Games_Data[[#This Row],[Column1]],5)="2OTat",LEFT(Full_2016_2017_Games_Data[[#This Row],[Column1]],5)="4OTat"),C222,"N/A")))</f>
        <v>183</v>
      </c>
      <c r="D223" t="str">
        <f>IF(AND(C223&lt;&gt;"N/A",C223&lt;&gt;C222),LEFT(Full_2016_2017_Games_Data[[#This Row],[Column1]],FIND("-",Full_2016_2017_Games_Data[[#This Row],[Column1]])-1),"N/A")</f>
        <v>Los Angeles Clippers121</v>
      </c>
      <c r="E223" t="str">
        <f>IFERROR(IF(AND(C223&lt;&gt;"N/A",C223&lt;&gt;C222),MID(Full_2016_2017_Games_Data[[#This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Kings115</v>
      </c>
      <c r="F223" t="str">
        <f>IFERROR(IF(AND(D223&lt;&gt;"N/A",E223&lt;&gt;"N/A",C223&lt;&gt;C224),RIGHT(Full_2016_2017_Games_Data[[#This Row],[Column1]],LEN(Full_2016_2017_Games_Data[[#This Row],[Column1]])-FIND("at ",Full_2016_2017_Games_Data[[#This Row],[Column1]])-2),IF(AND(C223&lt;&gt;"N/A",C223&lt;&gt;C222),RIGHT(A224,LEN(A224)-FIND("at ",A224)-2),"N/A")),RIGHT(Full_2016_2017_Games_Data[[#This Row],[Column1]],LEN(Full_2016_2017_Games_Data[[#This Row],[Column1]])-FIND("at ",Full_2016_2017_Games_Data[[#This Row],[Column1]])-2))</f>
        <v>Sacramento</v>
      </c>
      <c r="G223" t="str">
        <f t="shared" si="33"/>
        <v>Sacramento</v>
      </c>
      <c r="H223">
        <f t="shared" si="34"/>
        <v>121</v>
      </c>
      <c r="I223">
        <f t="shared" si="35"/>
        <v>115</v>
      </c>
      <c r="J223" s="3" t="str">
        <f>IF(B223=1,Full_2016_2017_Games_Data[[#This Row],[Column1]],"N/A")</f>
        <v>N/A</v>
      </c>
      <c r="K223" t="str">
        <f t="shared" si="36"/>
        <v>Nov 18, 2016</v>
      </c>
      <c r="L223" t="str">
        <f t="shared" si="37"/>
        <v>Nov 18, 2016</v>
      </c>
      <c r="M223">
        <f t="shared" si="38"/>
        <v>11</v>
      </c>
      <c r="N223">
        <f t="shared" si="39"/>
        <v>18</v>
      </c>
      <c r="O223">
        <f t="shared" si="40"/>
        <v>2016</v>
      </c>
      <c r="P223" s="3">
        <f t="shared" si="41"/>
        <v>42692</v>
      </c>
      <c r="Q223" t="str">
        <f t="shared" si="42"/>
        <v>Los Angeles Clippers</v>
      </c>
      <c r="R223" t="str">
        <f t="shared" si="43"/>
        <v>Sacramento Kings</v>
      </c>
    </row>
    <row r="224" spans="1:18" x14ac:dyDescent="0.3">
      <c r="A224" s="1" t="s">
        <v>1370</v>
      </c>
      <c r="B224">
        <f>IF(OR(RIGHT(Full_2016_2017_Games_Data[[#This Row],[Column1]],4)="2016",RIGHT(Full_2016_2017_Games_Data[[#This Row],[Column1]],4)="2017"),1,0)</f>
        <v>1</v>
      </c>
      <c r="C224" t="str">
        <f>IF(AND(B223=1,B224=0,LEFT(Full_2016_2017_Games_Data[[#This Row],[Column1]],4)&lt;&gt;"OTat"),C222+1,IF(AND(B223=0,B224=0,LEFT(Full_2016_2017_Games_Data[[#This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Row],[Column1]],5)&lt;&gt;"4OTat"),C223+1,IF(OR(LEFT(Full_2016_2017_Games_Data[[#This Row],[Column1]],4)="OTat",LEFT(Full_2016_2017_Games_Data[[#This Row],[Column1]],4)="Full",LEFT(Full_2016_2017_Games_Data[[#This Row],[Column1]],5)="2OTat",LEFT(Full_2016_2017_Games_Data[[#This Row],[Column1]],5)="4OTat"),C223,"N/A")))</f>
        <v>N/A</v>
      </c>
      <c r="D224" t="str">
        <f>IF(AND(C224&lt;&gt;"N/A",C224&lt;&gt;C223),LEFT(Full_2016_2017_Games_Data[[#This Row],[Column1]],FIND("-",Full_2016_2017_Games_Data[[#This Row],[Column1]])-1),"N/A")</f>
        <v>N/A</v>
      </c>
      <c r="E224" t="str">
        <f>IFERROR(IF(AND(C224&lt;&gt;"N/A",C224&lt;&gt;C223),MID(Full_2016_2017_Games_Data[[#This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24" t="str">
        <f>IFERROR(IF(AND(D224&lt;&gt;"N/A",E224&lt;&gt;"N/A",C224&lt;&gt;C225),RIGHT(Full_2016_2017_Games_Data[[#This Row],[Column1]],LEN(Full_2016_2017_Games_Data[[#This Row],[Column1]])-FIND("at ",Full_2016_2017_Games_Data[[#This Row],[Column1]])-2),IF(AND(C224&lt;&gt;"N/A",C224&lt;&gt;C223),RIGHT(A225,LEN(A225)-FIND("at ",A225)-2),"N/A")),RIGHT(Full_2016_2017_Games_Data[[#This Row],[Column1]],LEN(Full_2016_2017_Games_Data[[#This Row],[Column1]])-FIND("at ",Full_2016_2017_Games_Data[[#This Row],[Column1]])-2))</f>
        <v>N/A</v>
      </c>
      <c r="G224" t="str">
        <f t="shared" si="33"/>
        <v>N/A</v>
      </c>
      <c r="H224" t="str">
        <f t="shared" si="34"/>
        <v>N/A</v>
      </c>
      <c r="I224" t="str">
        <f t="shared" si="35"/>
        <v>N/A</v>
      </c>
      <c r="J224" s="3" t="str">
        <f>IF(B224=1,Full_2016_2017_Games_Data[[#This Row],[Column1]],"N/A")</f>
        <v>Nov 19, 2016</v>
      </c>
      <c r="K224" t="str">
        <f t="shared" si="36"/>
        <v>Nov 19, 2016</v>
      </c>
      <c r="L224" t="str">
        <f t="shared" si="37"/>
        <v>N/A</v>
      </c>
      <c r="M224" t="str">
        <f t="shared" si="38"/>
        <v>N/A</v>
      </c>
      <c r="N224" t="str">
        <f t="shared" si="39"/>
        <v>N/A</v>
      </c>
      <c r="O224" t="str">
        <f t="shared" si="40"/>
        <v>N/A</v>
      </c>
      <c r="P224" s="3" t="str">
        <f t="shared" si="41"/>
        <v>N/A</v>
      </c>
      <c r="Q224" t="str">
        <f t="shared" si="42"/>
        <v>N/A</v>
      </c>
      <c r="R224" t="str">
        <f t="shared" si="43"/>
        <v>N/A</v>
      </c>
    </row>
    <row r="225" spans="1:18" x14ac:dyDescent="0.3">
      <c r="A225" s="1" t="s">
        <v>195</v>
      </c>
      <c r="B225">
        <f>IF(OR(RIGHT(Full_2016_2017_Games_Data[[#This Row],[Column1]],4)="2016",RIGHT(Full_2016_2017_Games_Data[[#This Row],[Column1]],4)="2017"),1,0)</f>
        <v>0</v>
      </c>
      <c r="C225">
        <f>IF(AND(B224=1,B225=0,LEFT(Full_2016_2017_Games_Data[[#This Row],[Column1]],4)&lt;&gt;"OTat"),C223+1,IF(AND(B224=0,B225=0,LEFT(Full_2016_2017_Games_Data[[#This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Row],[Column1]],5)&lt;&gt;"4OTat"),C224+1,IF(OR(LEFT(Full_2016_2017_Games_Data[[#This Row],[Column1]],4)="OTat",LEFT(Full_2016_2017_Games_Data[[#This Row],[Column1]],4)="Full",LEFT(Full_2016_2017_Games_Data[[#This Row],[Column1]],5)="2OTat",LEFT(Full_2016_2017_Games_Data[[#This Row],[Column1]],5)="4OTat"),C224,"N/A")))</f>
        <v>184</v>
      </c>
      <c r="D225" t="str">
        <f>IF(AND(C225&lt;&gt;"N/A",C225&lt;&gt;C224),LEFT(Full_2016_2017_Games_Data[[#This Row],[Column1]],FIND("-",Full_2016_2017_Games_Data[[#This Row],[Column1]])-1),"N/A")</f>
        <v>Houston Rockets111</v>
      </c>
      <c r="E225" t="str">
        <f>IFERROR(IF(AND(C225&lt;&gt;"N/A",C225&lt;&gt;C224),MID(Full_2016_2017_Games_Data[[#This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Jazz102</v>
      </c>
      <c r="F225" t="str">
        <f>IFERROR(IF(AND(D225&lt;&gt;"N/A",E225&lt;&gt;"N/A",C225&lt;&gt;C226),RIGHT(Full_2016_2017_Games_Data[[#This Row],[Column1]],LEN(Full_2016_2017_Games_Data[[#This Row],[Column1]])-FIND("at ",Full_2016_2017_Games_Data[[#This Row],[Column1]])-2),IF(AND(C225&lt;&gt;"N/A",C225&lt;&gt;C224),RIGHT(A226,LEN(A226)-FIND("at ",A226)-2),"N/A")),RIGHT(Full_2016_2017_Games_Data[[#This Row],[Column1]],LEN(Full_2016_2017_Games_Data[[#This Row],[Column1]])-FIND("at ",Full_2016_2017_Games_Data[[#This Row],[Column1]])-2))</f>
        <v>Houston</v>
      </c>
      <c r="G225" t="str">
        <f t="shared" si="33"/>
        <v>Houston</v>
      </c>
      <c r="H225">
        <f t="shared" si="34"/>
        <v>111</v>
      </c>
      <c r="I225">
        <f t="shared" si="35"/>
        <v>102</v>
      </c>
      <c r="J225" s="3" t="str">
        <f>IF(B225=1,Full_2016_2017_Games_Data[[#This Row],[Column1]],"N/A")</f>
        <v>N/A</v>
      </c>
      <c r="K225" t="str">
        <f t="shared" si="36"/>
        <v>Nov 19, 2016</v>
      </c>
      <c r="L225" t="str">
        <f t="shared" si="37"/>
        <v>Nov 19, 2016</v>
      </c>
      <c r="M225">
        <f t="shared" si="38"/>
        <v>11</v>
      </c>
      <c r="N225">
        <f t="shared" si="39"/>
        <v>19</v>
      </c>
      <c r="O225">
        <f t="shared" si="40"/>
        <v>2016</v>
      </c>
      <c r="P225" s="3">
        <f t="shared" si="41"/>
        <v>42693</v>
      </c>
      <c r="Q225" t="str">
        <f t="shared" si="42"/>
        <v>Houston Rockets</v>
      </c>
      <c r="R225" t="str">
        <f t="shared" si="43"/>
        <v>Utah Jazz</v>
      </c>
    </row>
    <row r="226" spans="1:18" x14ac:dyDescent="0.3">
      <c r="A226" s="1" t="s">
        <v>196</v>
      </c>
      <c r="B226">
        <f>IF(OR(RIGHT(Full_2016_2017_Games_Data[[#This Row],[Column1]],4)="2016",RIGHT(Full_2016_2017_Games_Data[[#This Row],[Column1]],4)="2017"),1,0)</f>
        <v>0</v>
      </c>
      <c r="C226">
        <f>IF(AND(B225=1,B226=0,LEFT(Full_2016_2017_Games_Data[[#This Row],[Column1]],4)&lt;&gt;"OTat"),C224+1,IF(AND(B225=0,B226=0,LEFT(Full_2016_2017_Games_Data[[#This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Row],[Column1]],5)&lt;&gt;"4OTat"),C225+1,IF(OR(LEFT(Full_2016_2017_Games_Data[[#This Row],[Column1]],4)="OTat",LEFT(Full_2016_2017_Games_Data[[#This Row],[Column1]],4)="Full",LEFT(Full_2016_2017_Games_Data[[#This Row],[Column1]],5)="2OTat",LEFT(Full_2016_2017_Games_Data[[#This Row],[Column1]],5)="4OTat"),C225,"N/A")))</f>
        <v>185</v>
      </c>
      <c r="D226" t="str">
        <f>IF(AND(C226&lt;&gt;"N/A",C226&lt;&gt;C225),LEFT(Full_2016_2017_Games_Data[[#This Row],[Column1]],FIND("-",Full_2016_2017_Games_Data[[#This Row],[Column1]])-1),"N/A")</f>
        <v>New Orleans Pelicans121</v>
      </c>
      <c r="E226" t="str">
        <f>IFERROR(IF(AND(C226&lt;&gt;"N/A",C226&lt;&gt;C225),MID(Full_2016_2017_Games_Data[[#This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Hornets116</v>
      </c>
      <c r="F226" t="str">
        <f>IFERROR(IF(AND(D226&lt;&gt;"N/A",E226&lt;&gt;"N/A",C226&lt;&gt;C227),RIGHT(Full_2016_2017_Games_Data[[#This Row],[Column1]],LEN(Full_2016_2017_Games_Data[[#This Row],[Column1]])-FIND("at ",Full_2016_2017_Games_Data[[#This Row],[Column1]])-2),IF(AND(C226&lt;&gt;"N/A",C226&lt;&gt;C225),RIGHT(A227,LEN(A227)-FIND("at ",A227)-2),"N/A")),RIGHT(Full_2016_2017_Games_Data[[#This Row],[Column1]],LEN(Full_2016_2017_Games_Data[[#This Row],[Column1]])-FIND("at ",Full_2016_2017_Games_Data[[#This Row],[Column1]])-2))</f>
        <v>New Orleans</v>
      </c>
      <c r="G226" t="str">
        <f t="shared" si="33"/>
        <v>New Orleans</v>
      </c>
      <c r="H226">
        <f t="shared" si="34"/>
        <v>121</v>
      </c>
      <c r="I226">
        <f t="shared" si="35"/>
        <v>116</v>
      </c>
      <c r="J226" s="3" t="str">
        <f>IF(B226=1,Full_2016_2017_Games_Data[[#This Row],[Column1]],"N/A")</f>
        <v>N/A</v>
      </c>
      <c r="K226" t="str">
        <f t="shared" si="36"/>
        <v>Nov 19, 2016</v>
      </c>
      <c r="L226" t="str">
        <f t="shared" si="37"/>
        <v>Nov 19, 2016</v>
      </c>
      <c r="M226">
        <f t="shared" si="38"/>
        <v>11</v>
      </c>
      <c r="N226">
        <f t="shared" si="39"/>
        <v>19</v>
      </c>
      <c r="O226">
        <f t="shared" si="40"/>
        <v>2016</v>
      </c>
      <c r="P226" s="3">
        <f t="shared" si="41"/>
        <v>42693</v>
      </c>
      <c r="Q226" t="str">
        <f t="shared" si="42"/>
        <v>New Orleans Pelicans</v>
      </c>
      <c r="R226" t="str">
        <f t="shared" si="43"/>
        <v>Charlotte Hornets</v>
      </c>
    </row>
    <row r="227" spans="1:18" x14ac:dyDescent="0.3">
      <c r="A227" s="1" t="s">
        <v>83</v>
      </c>
      <c r="B227">
        <f>IF(OR(RIGHT(Full_2016_2017_Games_Data[[#This Row],[Column1]],4)="2016",RIGHT(Full_2016_2017_Games_Data[[#This Row],[Column1]],4)="2017"),1,0)</f>
        <v>0</v>
      </c>
      <c r="C227">
        <f>IF(AND(B226=1,B227=0,LEFT(Full_2016_2017_Games_Data[[#This Row],[Column1]],4)&lt;&gt;"OTat"),C225+1,IF(AND(B226=0,B227=0,LEFT(Full_2016_2017_Games_Data[[#This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Row],[Column1]],5)&lt;&gt;"4OTat"),C226+1,IF(OR(LEFT(Full_2016_2017_Games_Data[[#This Row],[Column1]],4)="OTat",LEFT(Full_2016_2017_Games_Data[[#This Row],[Column1]],4)="Full",LEFT(Full_2016_2017_Games_Data[[#This Row],[Column1]],5)="2OTat",LEFT(Full_2016_2017_Games_Data[[#This Row],[Column1]],5)="4OTat"),C226,"N/A")))</f>
        <v>185</v>
      </c>
      <c r="D227" t="str">
        <f>IF(AND(C227&lt;&gt;"N/A",C227&lt;&gt;C226),LEFT(Full_2016_2017_Games_Data[[#This Row],[Column1]],FIND("-",Full_2016_2017_Games_Data[[#This Row],[Column1]])-1),"N/A")</f>
        <v>N/A</v>
      </c>
      <c r="E227" t="str">
        <f>IFERROR(IF(AND(C227&lt;&gt;"N/A",C227&lt;&gt;C226),MID(Full_2016_2017_Games_Data[[#This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27" t="str">
        <f>IFERROR(IF(AND(D227&lt;&gt;"N/A",E227&lt;&gt;"N/A",C227&lt;&gt;C228),RIGHT(Full_2016_2017_Games_Data[[#This Row],[Column1]],LEN(Full_2016_2017_Games_Data[[#This Row],[Column1]])-FIND("at ",Full_2016_2017_Games_Data[[#This Row],[Column1]])-2),IF(AND(C227&lt;&gt;"N/A",C227&lt;&gt;C226),RIGHT(A228,LEN(A228)-FIND("at ",A228)-2),"N/A")),RIGHT(Full_2016_2017_Games_Data[[#This Row],[Column1]],LEN(Full_2016_2017_Games_Data[[#This Row],[Column1]])-FIND("at ",Full_2016_2017_Games_Data[[#This Row],[Column1]])-2))</f>
        <v>N/A</v>
      </c>
      <c r="G227" t="str">
        <f t="shared" si="33"/>
        <v>N/A</v>
      </c>
      <c r="H227" t="str">
        <f t="shared" si="34"/>
        <v>N/A</v>
      </c>
      <c r="I227" t="str">
        <f t="shared" si="35"/>
        <v>N/A</v>
      </c>
      <c r="J227" s="3" t="str">
        <f>IF(B227=1,Full_2016_2017_Games_Data[[#This Row],[Column1]],"N/A")</f>
        <v>N/A</v>
      </c>
      <c r="K227" t="str">
        <f t="shared" si="36"/>
        <v>Nov 19, 2016</v>
      </c>
      <c r="L227" t="str">
        <f t="shared" si="37"/>
        <v>N/A</v>
      </c>
      <c r="M227" t="str">
        <f t="shared" si="38"/>
        <v>N/A</v>
      </c>
      <c r="N227" t="str">
        <f t="shared" si="39"/>
        <v>N/A</v>
      </c>
      <c r="O227" t="str">
        <f t="shared" si="40"/>
        <v>N/A</v>
      </c>
      <c r="P227" s="3" t="str">
        <f t="shared" si="41"/>
        <v>N/A</v>
      </c>
      <c r="Q227" t="str">
        <f t="shared" si="42"/>
        <v>N/A</v>
      </c>
      <c r="R227" t="str">
        <f t="shared" si="43"/>
        <v>N/A</v>
      </c>
    </row>
    <row r="228" spans="1:18" x14ac:dyDescent="0.3">
      <c r="A228" s="1" t="s">
        <v>197</v>
      </c>
      <c r="B228">
        <f>IF(OR(RIGHT(Full_2016_2017_Games_Data[[#This Row],[Column1]],4)="2016",RIGHT(Full_2016_2017_Games_Data[[#This Row],[Column1]],4)="2017"),1,0)</f>
        <v>0</v>
      </c>
      <c r="C228">
        <f>IF(AND(B227=1,B228=0,LEFT(Full_2016_2017_Games_Data[[#This Row],[Column1]],4)&lt;&gt;"OTat"),C226+1,IF(AND(B227=0,B228=0,LEFT(Full_2016_2017_Games_Data[[#This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Row],[Column1]],5)&lt;&gt;"4OTat"),C227+1,IF(OR(LEFT(Full_2016_2017_Games_Data[[#This Row],[Column1]],4)="OTat",LEFT(Full_2016_2017_Games_Data[[#This Row],[Column1]],4)="Full",LEFT(Full_2016_2017_Games_Data[[#This Row],[Column1]],5)="2OTat",LEFT(Full_2016_2017_Games_Data[[#This Row],[Column1]],5)="4OTat"),C227,"N/A")))</f>
        <v>186</v>
      </c>
      <c r="D228" t="str">
        <f>IF(AND(C228&lt;&gt;"N/A",C228&lt;&gt;C227),LEFT(Full_2016_2017_Games_Data[[#This Row],[Column1]],FIND("-",Full_2016_2017_Games_Data[[#This Row],[Column1]])-1),"N/A")</f>
        <v>Miami Heat114</v>
      </c>
      <c r="E228" t="str">
        <f>IFERROR(IF(AND(C228&lt;&gt;"N/A",C228&lt;&gt;C227),MID(Full_2016_2017_Games_Data[[#This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Wizards111</v>
      </c>
      <c r="F228" t="str">
        <f>IFERROR(IF(AND(D228&lt;&gt;"N/A",E228&lt;&gt;"N/A",C228&lt;&gt;C229),RIGHT(Full_2016_2017_Games_Data[[#This Row],[Column1]],LEN(Full_2016_2017_Games_Data[[#This Row],[Column1]])-FIND("at ",Full_2016_2017_Games_Data[[#This Row],[Column1]])-2),IF(AND(C228&lt;&gt;"N/A",C228&lt;&gt;C227),RIGHT(A229,LEN(A229)-FIND("at ",A229)-2),"N/A")),RIGHT(Full_2016_2017_Games_Data[[#This Row],[Column1]],LEN(Full_2016_2017_Games_Data[[#This Row],[Column1]])-FIND("at ",Full_2016_2017_Games_Data[[#This Row],[Column1]])-2))</f>
        <v>Washington</v>
      </c>
      <c r="G228" t="str">
        <f t="shared" si="33"/>
        <v>Washington</v>
      </c>
      <c r="H228">
        <f t="shared" si="34"/>
        <v>114</v>
      </c>
      <c r="I228">
        <f t="shared" si="35"/>
        <v>111</v>
      </c>
      <c r="J228" s="3" t="str">
        <f>IF(B228=1,Full_2016_2017_Games_Data[[#This Row],[Column1]],"N/A")</f>
        <v>N/A</v>
      </c>
      <c r="K228" t="str">
        <f t="shared" si="36"/>
        <v>Nov 19, 2016</v>
      </c>
      <c r="L228" t="str">
        <f t="shared" si="37"/>
        <v>Nov 19, 2016</v>
      </c>
      <c r="M228">
        <f t="shared" si="38"/>
        <v>11</v>
      </c>
      <c r="N228">
        <f t="shared" si="39"/>
        <v>19</v>
      </c>
      <c r="O228">
        <f t="shared" si="40"/>
        <v>2016</v>
      </c>
      <c r="P228" s="3">
        <f t="shared" si="41"/>
        <v>42693</v>
      </c>
      <c r="Q228" t="str">
        <f t="shared" si="42"/>
        <v>Miami Heat</v>
      </c>
      <c r="R228" t="str">
        <f t="shared" si="43"/>
        <v>Washington Wizards</v>
      </c>
    </row>
    <row r="229" spans="1:18" x14ac:dyDescent="0.3">
      <c r="A229" s="1" t="s">
        <v>198</v>
      </c>
      <c r="B229">
        <f>IF(OR(RIGHT(Full_2016_2017_Games_Data[[#This Row],[Column1]],4)="2016",RIGHT(Full_2016_2017_Games_Data[[#This Row],[Column1]],4)="2017"),1,0)</f>
        <v>0</v>
      </c>
      <c r="C229">
        <f>IF(AND(B228=1,B229=0,LEFT(Full_2016_2017_Games_Data[[#This Row],[Column1]],4)&lt;&gt;"OTat"),C227+1,IF(AND(B228=0,B229=0,LEFT(Full_2016_2017_Games_Data[[#This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Row],[Column1]],5)&lt;&gt;"4OTat"),C228+1,IF(OR(LEFT(Full_2016_2017_Games_Data[[#This Row],[Column1]],4)="OTat",LEFT(Full_2016_2017_Games_Data[[#This Row],[Column1]],4)="Full",LEFT(Full_2016_2017_Games_Data[[#This Row],[Column1]],5)="2OTat",LEFT(Full_2016_2017_Games_Data[[#This Row],[Column1]],5)="4OTat"),C228,"N/A")))</f>
        <v>187</v>
      </c>
      <c r="D229" t="str">
        <f>IF(AND(C229&lt;&gt;"N/A",C229&lt;&gt;C228),LEFT(Full_2016_2017_Games_Data[[#This Row],[Column1]],FIND("-",Full_2016_2017_Games_Data[[#This Row],[Column1]])-1),"N/A")</f>
        <v>Orlando Magic95</v>
      </c>
      <c r="E229" t="str">
        <f>IFERROR(IF(AND(C229&lt;&gt;"N/A",C229&lt;&gt;C228),MID(Full_2016_2017_Games_Data[[#This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Mavericks87</v>
      </c>
      <c r="F229" t="str">
        <f>IFERROR(IF(AND(D229&lt;&gt;"N/A",E229&lt;&gt;"N/A",C229&lt;&gt;C230),RIGHT(Full_2016_2017_Games_Data[[#This Row],[Column1]],LEN(Full_2016_2017_Games_Data[[#This Row],[Column1]])-FIND("at ",Full_2016_2017_Games_Data[[#This Row],[Column1]])-2),IF(AND(C229&lt;&gt;"N/A",C229&lt;&gt;C228),RIGHT(A230,LEN(A230)-FIND("at ",A230)-2),"N/A")),RIGHT(Full_2016_2017_Games_Data[[#This Row],[Column1]],LEN(Full_2016_2017_Games_Data[[#This Row],[Column1]])-FIND("at ",Full_2016_2017_Games_Data[[#This Row],[Column1]])-2))</f>
        <v>Orlando</v>
      </c>
      <c r="G229" t="str">
        <f t="shared" si="33"/>
        <v>Orlando</v>
      </c>
      <c r="H229">
        <f t="shared" si="34"/>
        <v>95</v>
      </c>
      <c r="I229">
        <f t="shared" si="35"/>
        <v>87</v>
      </c>
      <c r="J229" s="3" t="str">
        <f>IF(B229=1,Full_2016_2017_Games_Data[[#This Row],[Column1]],"N/A")</f>
        <v>N/A</v>
      </c>
      <c r="K229" t="str">
        <f t="shared" si="36"/>
        <v>Nov 19, 2016</v>
      </c>
      <c r="L229" t="str">
        <f t="shared" si="37"/>
        <v>Nov 19, 2016</v>
      </c>
      <c r="M229">
        <f t="shared" si="38"/>
        <v>11</v>
      </c>
      <c r="N229">
        <f t="shared" si="39"/>
        <v>19</v>
      </c>
      <c r="O229">
        <f t="shared" si="40"/>
        <v>2016</v>
      </c>
      <c r="P229" s="3">
        <f t="shared" si="41"/>
        <v>42693</v>
      </c>
      <c r="Q229" t="str">
        <f t="shared" si="42"/>
        <v>Orlando Magic</v>
      </c>
      <c r="R229" t="str">
        <f t="shared" si="43"/>
        <v>Dallas Mavericks</v>
      </c>
    </row>
    <row r="230" spans="1:18" x14ac:dyDescent="0.3">
      <c r="A230" s="1" t="s">
        <v>199</v>
      </c>
      <c r="B230">
        <f>IF(OR(RIGHT(Full_2016_2017_Games_Data[[#This Row],[Column1]],4)="2016",RIGHT(Full_2016_2017_Games_Data[[#This Row],[Column1]],4)="2017"),1,0)</f>
        <v>0</v>
      </c>
      <c r="C230">
        <f>IF(AND(B229=1,B230=0,LEFT(Full_2016_2017_Games_Data[[#This Row],[Column1]],4)&lt;&gt;"OTat"),C228+1,IF(AND(B229=0,B230=0,LEFT(Full_2016_2017_Games_Data[[#This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Row],[Column1]],5)&lt;&gt;"4OTat"),C229+1,IF(OR(LEFT(Full_2016_2017_Games_Data[[#This Row],[Column1]],4)="OTat",LEFT(Full_2016_2017_Games_Data[[#This Row],[Column1]],4)="Full",LEFT(Full_2016_2017_Games_Data[[#This Row],[Column1]],5)="2OTat",LEFT(Full_2016_2017_Games_Data[[#This Row],[Column1]],5)="4OTat"),C229,"N/A")))</f>
        <v>188</v>
      </c>
      <c r="D230" t="str">
        <f>IF(AND(C230&lt;&gt;"N/A",C230&lt;&gt;C229),LEFT(Full_2016_2017_Games_Data[[#This Row],[Column1]],FIND("-",Full_2016_2017_Games_Data[[#This Row],[Column1]])-1),"N/A")</f>
        <v>Boston Celtics94</v>
      </c>
      <c r="E230" t="str">
        <f>IFERROR(IF(AND(C230&lt;&gt;"N/A",C230&lt;&gt;C229),MID(Full_2016_2017_Games_Data[[#This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Pistons92</v>
      </c>
      <c r="F230" t="str">
        <f>IFERROR(IF(AND(D230&lt;&gt;"N/A",E230&lt;&gt;"N/A",C230&lt;&gt;C231),RIGHT(Full_2016_2017_Games_Data[[#This Row],[Column1]],LEN(Full_2016_2017_Games_Data[[#This Row],[Column1]])-FIND("at ",Full_2016_2017_Games_Data[[#This Row],[Column1]])-2),IF(AND(C230&lt;&gt;"N/A",C230&lt;&gt;C229),RIGHT(A231,LEN(A231)-FIND("at ",A231)-2),"N/A")),RIGHT(Full_2016_2017_Games_Data[[#This Row],[Column1]],LEN(Full_2016_2017_Games_Data[[#This Row],[Column1]])-FIND("at ",Full_2016_2017_Games_Data[[#This Row],[Column1]])-2))</f>
        <v>Detroit</v>
      </c>
      <c r="G230" t="str">
        <f t="shared" si="33"/>
        <v>Detroit</v>
      </c>
      <c r="H230">
        <f t="shared" si="34"/>
        <v>94</v>
      </c>
      <c r="I230">
        <f t="shared" si="35"/>
        <v>92</v>
      </c>
      <c r="J230" s="3" t="str">
        <f>IF(B230=1,Full_2016_2017_Games_Data[[#This Row],[Column1]],"N/A")</f>
        <v>N/A</v>
      </c>
      <c r="K230" t="str">
        <f t="shared" si="36"/>
        <v>Nov 19, 2016</v>
      </c>
      <c r="L230" t="str">
        <f t="shared" si="37"/>
        <v>Nov 19, 2016</v>
      </c>
      <c r="M230">
        <f t="shared" si="38"/>
        <v>11</v>
      </c>
      <c r="N230">
        <f t="shared" si="39"/>
        <v>19</v>
      </c>
      <c r="O230">
        <f t="shared" si="40"/>
        <v>2016</v>
      </c>
      <c r="P230" s="3">
        <f t="shared" si="41"/>
        <v>42693</v>
      </c>
      <c r="Q230" t="str">
        <f t="shared" si="42"/>
        <v>Boston Celtics</v>
      </c>
      <c r="R230" t="str">
        <f t="shared" si="43"/>
        <v>Detroit Pistons</v>
      </c>
    </row>
    <row r="231" spans="1:18" x14ac:dyDescent="0.3">
      <c r="A231" s="1" t="s">
        <v>200</v>
      </c>
      <c r="B231">
        <f>IF(OR(RIGHT(Full_2016_2017_Games_Data[[#This Row],[Column1]],4)="2016",RIGHT(Full_2016_2017_Games_Data[[#This Row],[Column1]],4)="2017"),1,0)</f>
        <v>0</v>
      </c>
      <c r="C231">
        <f>IF(AND(B230=1,B231=0,LEFT(Full_2016_2017_Games_Data[[#This Row],[Column1]],4)&lt;&gt;"OTat"),C229+1,IF(AND(B230=0,B231=0,LEFT(Full_2016_2017_Games_Data[[#This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Row],[Column1]],5)&lt;&gt;"4OTat"),C230+1,IF(OR(LEFT(Full_2016_2017_Games_Data[[#This Row],[Column1]],4)="OTat",LEFT(Full_2016_2017_Games_Data[[#This Row],[Column1]],4)="Full",LEFT(Full_2016_2017_Games_Data[[#This Row],[Column1]],5)="2OTat",LEFT(Full_2016_2017_Games_Data[[#This Row],[Column1]],5)="4OTat"),C230,"N/A")))</f>
        <v>189</v>
      </c>
      <c r="D231" t="str">
        <f>IF(AND(C231&lt;&gt;"N/A",C231&lt;&gt;C230),LEFT(Full_2016_2017_Games_Data[[#This Row],[Column1]],FIND("-",Full_2016_2017_Games_Data[[#This Row],[Column1]])-1),"N/A")</f>
        <v>Philadelphia 76ers120</v>
      </c>
      <c r="E231" t="str">
        <f>IFERROR(IF(AND(C231&lt;&gt;"N/A",C231&lt;&gt;C230),MID(Full_2016_2017_Games_Data[[#This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Suns105</v>
      </c>
      <c r="F231" t="str">
        <f>IFERROR(IF(AND(D231&lt;&gt;"N/A",E231&lt;&gt;"N/A",C231&lt;&gt;C232),RIGHT(Full_2016_2017_Games_Data[[#This Row],[Column1]],LEN(Full_2016_2017_Games_Data[[#This Row],[Column1]])-FIND("at ",Full_2016_2017_Games_Data[[#This Row],[Column1]])-2),IF(AND(C231&lt;&gt;"N/A",C231&lt;&gt;C230),RIGHT(A232,LEN(A232)-FIND("at ",A232)-2),"N/A")),RIGHT(Full_2016_2017_Games_Data[[#This Row],[Column1]],LEN(Full_2016_2017_Games_Data[[#This Row],[Column1]])-FIND("at ",Full_2016_2017_Games_Data[[#This Row],[Column1]])-2))</f>
        <v>Philadelphia</v>
      </c>
      <c r="G231" t="str">
        <f t="shared" si="33"/>
        <v>Philadelphia</v>
      </c>
      <c r="H231">
        <f t="shared" si="34"/>
        <v>120</v>
      </c>
      <c r="I231">
        <f t="shared" si="35"/>
        <v>105</v>
      </c>
      <c r="J231" s="3" t="str">
        <f>IF(B231=1,Full_2016_2017_Games_Data[[#This Row],[Column1]],"N/A")</f>
        <v>N/A</v>
      </c>
      <c r="K231" t="str">
        <f t="shared" si="36"/>
        <v>Nov 19, 2016</v>
      </c>
      <c r="L231" t="str">
        <f t="shared" si="37"/>
        <v>Nov 19, 2016</v>
      </c>
      <c r="M231">
        <f t="shared" si="38"/>
        <v>11</v>
      </c>
      <c r="N231">
        <f t="shared" si="39"/>
        <v>19</v>
      </c>
      <c r="O231">
        <f t="shared" si="40"/>
        <v>2016</v>
      </c>
      <c r="P231" s="3">
        <f t="shared" si="41"/>
        <v>42693</v>
      </c>
      <c r="Q231" t="str">
        <f t="shared" si="42"/>
        <v>Philadelphia 76ers</v>
      </c>
      <c r="R231" t="str">
        <f t="shared" si="43"/>
        <v>Phoenix Suns</v>
      </c>
    </row>
    <row r="232" spans="1:18" x14ac:dyDescent="0.3">
      <c r="A232" s="1" t="s">
        <v>201</v>
      </c>
      <c r="B232">
        <f>IF(OR(RIGHT(Full_2016_2017_Games_Data[[#This Row],[Column1]],4)="2016",RIGHT(Full_2016_2017_Games_Data[[#This Row],[Column1]],4)="2017"),1,0)</f>
        <v>0</v>
      </c>
      <c r="C232">
        <f>IF(AND(B231=1,B232=0,LEFT(Full_2016_2017_Games_Data[[#This Row],[Column1]],4)&lt;&gt;"OTat"),C230+1,IF(AND(B231=0,B232=0,LEFT(Full_2016_2017_Games_Data[[#This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Row],[Column1]],5)&lt;&gt;"4OTat"),C231+1,IF(OR(LEFT(Full_2016_2017_Games_Data[[#This Row],[Column1]],4)="OTat",LEFT(Full_2016_2017_Games_Data[[#This Row],[Column1]],4)="Full",LEFT(Full_2016_2017_Games_Data[[#This Row],[Column1]],5)="2OTat",LEFT(Full_2016_2017_Games_Data[[#This Row],[Column1]],5)="4OTat"),C231,"N/A")))</f>
        <v>190</v>
      </c>
      <c r="D232" t="str">
        <f>IF(AND(C232&lt;&gt;"N/A",C232&lt;&gt;C231),LEFT(Full_2016_2017_Games_Data[[#This Row],[Column1]],FIND("-",Full_2016_2017_Games_Data[[#This Row],[Column1]])-1),"N/A")</f>
        <v>Memphis Grizzlies93</v>
      </c>
      <c r="E232" t="str">
        <f>IFERROR(IF(AND(C232&lt;&gt;"N/A",C232&lt;&gt;C231),MID(Full_2016_2017_Games_Data[[#This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Timberwolves71</v>
      </c>
      <c r="F232" t="str">
        <f>IFERROR(IF(AND(D232&lt;&gt;"N/A",E232&lt;&gt;"N/A",C232&lt;&gt;C233),RIGHT(Full_2016_2017_Games_Data[[#This Row],[Column1]],LEN(Full_2016_2017_Games_Data[[#This Row],[Column1]])-FIND("at ",Full_2016_2017_Games_Data[[#This Row],[Column1]])-2),IF(AND(C232&lt;&gt;"N/A",C232&lt;&gt;C231),RIGHT(A233,LEN(A233)-FIND("at ",A233)-2),"N/A")),RIGHT(Full_2016_2017_Games_Data[[#This Row],[Column1]],LEN(Full_2016_2017_Games_Data[[#This Row],[Column1]])-FIND("at ",Full_2016_2017_Games_Data[[#This Row],[Column1]])-2))</f>
        <v>Memphis</v>
      </c>
      <c r="G232" t="str">
        <f t="shared" si="33"/>
        <v>Memphis</v>
      </c>
      <c r="H232">
        <f t="shared" si="34"/>
        <v>93</v>
      </c>
      <c r="I232">
        <f t="shared" si="35"/>
        <v>71</v>
      </c>
      <c r="J232" s="3" t="str">
        <f>IF(B232=1,Full_2016_2017_Games_Data[[#This Row],[Column1]],"N/A")</f>
        <v>N/A</v>
      </c>
      <c r="K232" t="str">
        <f t="shared" si="36"/>
        <v>Nov 19, 2016</v>
      </c>
      <c r="L232" t="str">
        <f t="shared" si="37"/>
        <v>Nov 19, 2016</v>
      </c>
      <c r="M232">
        <f t="shared" si="38"/>
        <v>11</v>
      </c>
      <c r="N232">
        <f t="shared" si="39"/>
        <v>19</v>
      </c>
      <c r="O232">
        <f t="shared" si="40"/>
        <v>2016</v>
      </c>
      <c r="P232" s="3">
        <f t="shared" si="41"/>
        <v>42693</v>
      </c>
      <c r="Q232" t="str">
        <f t="shared" si="42"/>
        <v>Memphis Grizzlies</v>
      </c>
      <c r="R232" t="str">
        <f t="shared" si="43"/>
        <v>Minnesota Timberwolves</v>
      </c>
    </row>
    <row r="233" spans="1:18" x14ac:dyDescent="0.3">
      <c r="A233" s="1" t="s">
        <v>202</v>
      </c>
      <c r="B233">
        <f>IF(OR(RIGHT(Full_2016_2017_Games_Data[[#This Row],[Column1]],4)="2016",RIGHT(Full_2016_2017_Games_Data[[#This Row],[Column1]],4)="2017"),1,0)</f>
        <v>0</v>
      </c>
      <c r="C233">
        <f>IF(AND(B232=1,B233=0,LEFT(Full_2016_2017_Games_Data[[#This Row],[Column1]],4)&lt;&gt;"OTat"),C231+1,IF(AND(B232=0,B233=0,LEFT(Full_2016_2017_Games_Data[[#This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Row],[Column1]],5)&lt;&gt;"4OTat"),C232+1,IF(OR(LEFT(Full_2016_2017_Games_Data[[#This Row],[Column1]],4)="OTat",LEFT(Full_2016_2017_Games_Data[[#This Row],[Column1]],4)="Full",LEFT(Full_2016_2017_Games_Data[[#This Row],[Column1]],5)="2OTat",LEFT(Full_2016_2017_Games_Data[[#This Row],[Column1]],5)="4OTat"),C232,"N/A")))</f>
        <v>191</v>
      </c>
      <c r="D233" t="str">
        <f>IF(AND(C233&lt;&gt;"N/A",C233&lt;&gt;C232),LEFT(Full_2016_2017_Games_Data[[#This Row],[Column1]],FIND("-",Full_2016_2017_Games_Data[[#This Row],[Column1]])-1),"N/A")</f>
        <v>Golden State Warriors124</v>
      </c>
      <c r="E233" t="str">
        <f>IFERROR(IF(AND(C233&lt;&gt;"N/A",C233&lt;&gt;C232),MID(Full_2016_2017_Games_Data[[#This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Bucks121</v>
      </c>
      <c r="F233" t="str">
        <f>IFERROR(IF(AND(D233&lt;&gt;"N/A",E233&lt;&gt;"N/A",C233&lt;&gt;C234),RIGHT(Full_2016_2017_Games_Data[[#This Row],[Column1]],LEN(Full_2016_2017_Games_Data[[#This Row],[Column1]])-FIND("at ",Full_2016_2017_Games_Data[[#This Row],[Column1]])-2),IF(AND(C233&lt;&gt;"N/A",C233&lt;&gt;C232),RIGHT(A234,LEN(A234)-FIND("at ",A234)-2),"N/A")),RIGHT(Full_2016_2017_Games_Data[[#This Row],[Column1]],LEN(Full_2016_2017_Games_Data[[#This Row],[Column1]])-FIND("at ",Full_2016_2017_Games_Data[[#This Row],[Column1]])-2))</f>
        <v>Milwaukee</v>
      </c>
      <c r="G233" t="str">
        <f t="shared" si="33"/>
        <v>Milwaukee</v>
      </c>
      <c r="H233">
        <f t="shared" si="34"/>
        <v>124</v>
      </c>
      <c r="I233">
        <f t="shared" si="35"/>
        <v>121</v>
      </c>
      <c r="J233" s="3" t="str">
        <f>IF(B233=1,Full_2016_2017_Games_Data[[#This Row],[Column1]],"N/A")</f>
        <v>N/A</v>
      </c>
      <c r="K233" t="str">
        <f t="shared" si="36"/>
        <v>Nov 19, 2016</v>
      </c>
      <c r="L233" t="str">
        <f t="shared" si="37"/>
        <v>Nov 19, 2016</v>
      </c>
      <c r="M233">
        <f t="shared" si="38"/>
        <v>11</v>
      </c>
      <c r="N233">
        <f t="shared" si="39"/>
        <v>19</v>
      </c>
      <c r="O233">
        <f t="shared" si="40"/>
        <v>2016</v>
      </c>
      <c r="P233" s="3">
        <f t="shared" si="41"/>
        <v>42693</v>
      </c>
      <c r="Q233" t="str">
        <f t="shared" si="42"/>
        <v>Golden State Warriors</v>
      </c>
      <c r="R233" t="str">
        <f t="shared" si="43"/>
        <v>Milwaukee Bucks</v>
      </c>
    </row>
    <row r="234" spans="1:18" x14ac:dyDescent="0.3">
      <c r="A234" s="1" t="s">
        <v>203</v>
      </c>
      <c r="B234">
        <f>IF(OR(RIGHT(Full_2016_2017_Games_Data[[#This Row],[Column1]],4)="2016",RIGHT(Full_2016_2017_Games_Data[[#This Row],[Column1]],4)="2017"),1,0)</f>
        <v>0</v>
      </c>
      <c r="C234">
        <f>IF(AND(B233=1,B234=0,LEFT(Full_2016_2017_Games_Data[[#This Row],[Column1]],4)&lt;&gt;"OTat"),C232+1,IF(AND(B233=0,B234=0,LEFT(Full_2016_2017_Games_Data[[#This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Row],[Column1]],5)&lt;&gt;"4OTat"),C233+1,IF(OR(LEFT(Full_2016_2017_Games_Data[[#This Row],[Column1]],4)="OTat",LEFT(Full_2016_2017_Games_Data[[#This Row],[Column1]],4)="Full",LEFT(Full_2016_2017_Games_Data[[#This Row],[Column1]],5)="2OTat",LEFT(Full_2016_2017_Games_Data[[#This Row],[Column1]],5)="4OTat"),C233,"N/A")))</f>
        <v>192</v>
      </c>
      <c r="D234" t="str">
        <f>IF(AND(C234&lt;&gt;"N/A",C234&lt;&gt;C233),LEFT(Full_2016_2017_Games_Data[[#This Row],[Column1]],FIND("-",Full_2016_2017_Games_Data[[#This Row],[Column1]])-1),"N/A")</f>
        <v>Los Angeles Clippers102</v>
      </c>
      <c r="E234" t="str">
        <f>IFERROR(IF(AND(C234&lt;&gt;"N/A",C234&lt;&gt;C233),MID(Full_2016_2017_Games_Data[[#This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Bulls95</v>
      </c>
      <c r="F234" t="str">
        <f>IFERROR(IF(AND(D234&lt;&gt;"N/A",E234&lt;&gt;"N/A",C234&lt;&gt;C235),RIGHT(Full_2016_2017_Games_Data[[#This Row],[Column1]],LEN(Full_2016_2017_Games_Data[[#This Row],[Column1]])-FIND("at ",Full_2016_2017_Games_Data[[#This Row],[Column1]])-2),IF(AND(C234&lt;&gt;"N/A",C234&lt;&gt;C233),RIGHT(A235,LEN(A235)-FIND("at ",A235)-2),"N/A")),RIGHT(Full_2016_2017_Games_Data[[#This Row],[Column1]],LEN(Full_2016_2017_Games_Data[[#This Row],[Column1]])-FIND("at ",Full_2016_2017_Games_Data[[#This Row],[Column1]])-2))</f>
        <v>Los Angeles</v>
      </c>
      <c r="G234" t="str">
        <f t="shared" si="33"/>
        <v>Los Angeles</v>
      </c>
      <c r="H234">
        <f t="shared" si="34"/>
        <v>102</v>
      </c>
      <c r="I234">
        <f t="shared" si="35"/>
        <v>95</v>
      </c>
      <c r="J234" s="3" t="str">
        <f>IF(B234=1,Full_2016_2017_Games_Data[[#This Row],[Column1]],"N/A")</f>
        <v>N/A</v>
      </c>
      <c r="K234" t="str">
        <f t="shared" si="36"/>
        <v>Nov 19, 2016</v>
      </c>
      <c r="L234" t="str">
        <f t="shared" si="37"/>
        <v>Nov 19, 2016</v>
      </c>
      <c r="M234">
        <f t="shared" si="38"/>
        <v>11</v>
      </c>
      <c r="N234">
        <f t="shared" si="39"/>
        <v>19</v>
      </c>
      <c r="O234">
        <f t="shared" si="40"/>
        <v>2016</v>
      </c>
      <c r="P234" s="3">
        <f t="shared" si="41"/>
        <v>42693</v>
      </c>
      <c r="Q234" t="str">
        <f t="shared" si="42"/>
        <v>Los Angeles Clippers</v>
      </c>
      <c r="R234" t="str">
        <f t="shared" si="43"/>
        <v>Chicago Bulls</v>
      </c>
    </row>
    <row r="235" spans="1:18" x14ac:dyDescent="0.3">
      <c r="A235" s="1" t="s">
        <v>1371</v>
      </c>
      <c r="B235">
        <f>IF(OR(RIGHT(Full_2016_2017_Games_Data[[#This Row],[Column1]],4)="2016",RIGHT(Full_2016_2017_Games_Data[[#This Row],[Column1]],4)="2017"),1,0)</f>
        <v>1</v>
      </c>
      <c r="C235" t="str">
        <f>IF(AND(B234=1,B235=0,LEFT(Full_2016_2017_Games_Data[[#This Row],[Column1]],4)&lt;&gt;"OTat"),C233+1,IF(AND(B234=0,B235=0,LEFT(Full_2016_2017_Games_Data[[#This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Row],[Column1]],5)&lt;&gt;"4OTat"),C234+1,IF(OR(LEFT(Full_2016_2017_Games_Data[[#This Row],[Column1]],4)="OTat",LEFT(Full_2016_2017_Games_Data[[#This Row],[Column1]],4)="Full",LEFT(Full_2016_2017_Games_Data[[#This Row],[Column1]],5)="2OTat",LEFT(Full_2016_2017_Games_Data[[#This Row],[Column1]],5)="4OTat"),C234,"N/A")))</f>
        <v>N/A</v>
      </c>
      <c r="D235" t="str">
        <f>IF(AND(C235&lt;&gt;"N/A",C235&lt;&gt;C234),LEFT(Full_2016_2017_Games_Data[[#This Row],[Column1]],FIND("-",Full_2016_2017_Games_Data[[#This Row],[Column1]])-1),"N/A")</f>
        <v>N/A</v>
      </c>
      <c r="E235" t="str">
        <f>IFERROR(IF(AND(C235&lt;&gt;"N/A",C235&lt;&gt;C234),MID(Full_2016_2017_Games_Data[[#This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35" t="str">
        <f>IFERROR(IF(AND(D235&lt;&gt;"N/A",E235&lt;&gt;"N/A",C235&lt;&gt;C236),RIGHT(Full_2016_2017_Games_Data[[#This Row],[Column1]],LEN(Full_2016_2017_Games_Data[[#This Row],[Column1]])-FIND("at ",Full_2016_2017_Games_Data[[#This Row],[Column1]])-2),IF(AND(C235&lt;&gt;"N/A",C235&lt;&gt;C234),RIGHT(A236,LEN(A236)-FIND("at ",A236)-2),"N/A")),RIGHT(Full_2016_2017_Games_Data[[#This Row],[Column1]],LEN(Full_2016_2017_Games_Data[[#This Row],[Column1]])-FIND("at ",Full_2016_2017_Games_Data[[#This Row],[Column1]])-2))</f>
        <v>N/A</v>
      </c>
      <c r="G235" t="str">
        <f t="shared" si="33"/>
        <v>N/A</v>
      </c>
      <c r="H235" t="str">
        <f t="shared" si="34"/>
        <v>N/A</v>
      </c>
      <c r="I235" t="str">
        <f t="shared" si="35"/>
        <v>N/A</v>
      </c>
      <c r="J235" s="3" t="str">
        <f>IF(B235=1,Full_2016_2017_Games_Data[[#This Row],[Column1]],"N/A")</f>
        <v>Nov 20, 2016</v>
      </c>
      <c r="K235" t="str">
        <f t="shared" si="36"/>
        <v>Nov 20, 2016</v>
      </c>
      <c r="L235" t="str">
        <f t="shared" si="37"/>
        <v>N/A</v>
      </c>
      <c r="M235" t="str">
        <f t="shared" si="38"/>
        <v>N/A</v>
      </c>
      <c r="N235" t="str">
        <f t="shared" si="39"/>
        <v>N/A</v>
      </c>
      <c r="O235" t="str">
        <f t="shared" si="40"/>
        <v>N/A</v>
      </c>
      <c r="P235" s="3" t="str">
        <f t="shared" si="41"/>
        <v>N/A</v>
      </c>
      <c r="Q235" t="str">
        <f t="shared" si="42"/>
        <v>N/A</v>
      </c>
      <c r="R235" t="str">
        <f t="shared" si="43"/>
        <v>N/A</v>
      </c>
    </row>
    <row r="236" spans="1:18" x14ac:dyDescent="0.3">
      <c r="A236" s="1" t="s">
        <v>204</v>
      </c>
      <c r="B236">
        <f>IF(OR(RIGHT(Full_2016_2017_Games_Data[[#This Row],[Column1]],4)="2016",RIGHT(Full_2016_2017_Games_Data[[#This Row],[Column1]],4)="2017"),1,0)</f>
        <v>0</v>
      </c>
      <c r="C236">
        <f>IF(AND(B235=1,B236=0,LEFT(Full_2016_2017_Games_Data[[#This Row],[Column1]],4)&lt;&gt;"OTat"),C234+1,IF(AND(B235=0,B236=0,LEFT(Full_2016_2017_Games_Data[[#This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Row],[Column1]],5)&lt;&gt;"4OTat"),C235+1,IF(OR(LEFT(Full_2016_2017_Games_Data[[#This Row],[Column1]],4)="OTat",LEFT(Full_2016_2017_Games_Data[[#This Row],[Column1]],4)="Full",LEFT(Full_2016_2017_Games_Data[[#This Row],[Column1]],5)="2OTat",LEFT(Full_2016_2017_Games_Data[[#This Row],[Column1]],5)="4OTat"),C235,"N/A")))</f>
        <v>193</v>
      </c>
      <c r="D236" t="str">
        <f>IF(AND(C236&lt;&gt;"N/A",C236&lt;&gt;C235),LEFT(Full_2016_2017_Games_Data[[#This Row],[Column1]],FIND("-",Full_2016_2017_Games_Data[[#This Row],[Column1]])-1),"N/A")</f>
        <v>New York Knicks104</v>
      </c>
      <c r="E236" t="str">
        <f>IFERROR(IF(AND(C236&lt;&gt;"N/A",C236&lt;&gt;C235),MID(Full_2016_2017_Games_Data[[#This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Hawks94</v>
      </c>
      <c r="F236" t="str">
        <f>IFERROR(IF(AND(D236&lt;&gt;"N/A",E236&lt;&gt;"N/A",C236&lt;&gt;C237),RIGHT(Full_2016_2017_Games_Data[[#This Row],[Column1]],LEN(Full_2016_2017_Games_Data[[#This Row],[Column1]])-FIND("at ",Full_2016_2017_Games_Data[[#This Row],[Column1]])-2),IF(AND(C236&lt;&gt;"N/A",C236&lt;&gt;C235),RIGHT(A237,LEN(A237)-FIND("at ",A237)-2),"N/A")),RIGHT(Full_2016_2017_Games_Data[[#This Row],[Column1]],LEN(Full_2016_2017_Games_Data[[#This Row],[Column1]])-FIND("at ",Full_2016_2017_Games_Data[[#This Row],[Column1]])-2))</f>
        <v>New York</v>
      </c>
      <c r="G236" t="str">
        <f t="shared" si="33"/>
        <v>New York</v>
      </c>
      <c r="H236">
        <f t="shared" si="34"/>
        <v>104</v>
      </c>
      <c r="I236">
        <f t="shared" si="35"/>
        <v>94</v>
      </c>
      <c r="J236" s="3" t="str">
        <f>IF(B236=1,Full_2016_2017_Games_Data[[#This Row],[Column1]],"N/A")</f>
        <v>N/A</v>
      </c>
      <c r="K236" t="str">
        <f t="shared" si="36"/>
        <v>Nov 20, 2016</v>
      </c>
      <c r="L236" t="str">
        <f t="shared" si="37"/>
        <v>Nov 20, 2016</v>
      </c>
      <c r="M236">
        <f t="shared" si="38"/>
        <v>11</v>
      </c>
      <c r="N236">
        <f t="shared" si="39"/>
        <v>20</v>
      </c>
      <c r="O236">
        <f t="shared" si="40"/>
        <v>2016</v>
      </c>
      <c r="P236" s="3">
        <f t="shared" si="41"/>
        <v>42694</v>
      </c>
      <c r="Q236" t="str">
        <f t="shared" si="42"/>
        <v>New York Knicks</v>
      </c>
      <c r="R236" t="str">
        <f t="shared" si="43"/>
        <v>Atlanta Hawks</v>
      </c>
    </row>
    <row r="237" spans="1:18" x14ac:dyDescent="0.3">
      <c r="A237" s="1" t="s">
        <v>205</v>
      </c>
      <c r="B237">
        <f>IF(OR(RIGHT(Full_2016_2017_Games_Data[[#This Row],[Column1]],4)="2016",RIGHT(Full_2016_2017_Games_Data[[#This Row],[Column1]],4)="2017"),1,0)</f>
        <v>0</v>
      </c>
      <c r="C237">
        <f>IF(AND(B236=1,B237=0,LEFT(Full_2016_2017_Games_Data[[#This Row],[Column1]],4)&lt;&gt;"OTat"),C235+1,IF(AND(B236=0,B237=0,LEFT(Full_2016_2017_Games_Data[[#This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Row],[Column1]],5)&lt;&gt;"4OTat"),C236+1,IF(OR(LEFT(Full_2016_2017_Games_Data[[#This Row],[Column1]],4)="OTat",LEFT(Full_2016_2017_Games_Data[[#This Row],[Column1]],4)="Full",LEFT(Full_2016_2017_Games_Data[[#This Row],[Column1]],5)="2OTat",LEFT(Full_2016_2017_Games_Data[[#This Row],[Column1]],5)="4OTat"),C236,"N/A")))</f>
        <v>194</v>
      </c>
      <c r="D237" t="str">
        <f>IF(AND(C237&lt;&gt;"N/A",C237&lt;&gt;C236),LEFT(Full_2016_2017_Games_Data[[#This Row],[Column1]],FIND("-",Full_2016_2017_Games_Data[[#This Row],[Column1]])-1),"N/A")</f>
        <v>Portland Trail Blazers129</v>
      </c>
      <c r="E237" t="str">
        <f>IFERROR(IF(AND(C237&lt;&gt;"N/A",C237&lt;&gt;C236),MID(Full_2016_2017_Games_Data[[#This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Nets109</v>
      </c>
      <c r="F237" t="str">
        <f>IFERROR(IF(AND(D237&lt;&gt;"N/A",E237&lt;&gt;"N/A",C237&lt;&gt;C238),RIGHT(Full_2016_2017_Games_Data[[#This Row],[Column1]],LEN(Full_2016_2017_Games_Data[[#This Row],[Column1]])-FIND("at ",Full_2016_2017_Games_Data[[#This Row],[Column1]])-2),IF(AND(C237&lt;&gt;"N/A",C237&lt;&gt;C236),RIGHT(A238,LEN(A238)-FIND("at ",A238)-2),"N/A")),RIGHT(Full_2016_2017_Games_Data[[#This Row],[Column1]],LEN(Full_2016_2017_Games_Data[[#This Row],[Column1]])-FIND("at ",Full_2016_2017_Games_Data[[#This Row],[Column1]])-2))</f>
        <v>Brooklyn</v>
      </c>
      <c r="G237" t="str">
        <f t="shared" si="33"/>
        <v>Brooklyn</v>
      </c>
      <c r="H237">
        <f t="shared" si="34"/>
        <v>129</v>
      </c>
      <c r="I237">
        <f t="shared" si="35"/>
        <v>109</v>
      </c>
      <c r="J237" s="3" t="str">
        <f>IF(B237=1,Full_2016_2017_Games_Data[[#This Row],[Column1]],"N/A")</f>
        <v>N/A</v>
      </c>
      <c r="K237" t="str">
        <f t="shared" si="36"/>
        <v>Nov 20, 2016</v>
      </c>
      <c r="L237" t="str">
        <f t="shared" si="37"/>
        <v>Nov 20, 2016</v>
      </c>
      <c r="M237">
        <f t="shared" si="38"/>
        <v>11</v>
      </c>
      <c r="N237">
        <f t="shared" si="39"/>
        <v>20</v>
      </c>
      <c r="O237">
        <f t="shared" si="40"/>
        <v>2016</v>
      </c>
      <c r="P237" s="3">
        <f t="shared" si="41"/>
        <v>42694</v>
      </c>
      <c r="Q237" t="str">
        <f t="shared" si="42"/>
        <v>Portland Trail Blazers</v>
      </c>
      <c r="R237" t="str">
        <f t="shared" si="43"/>
        <v>Brooklyn Nets</v>
      </c>
    </row>
    <row r="238" spans="1:18" x14ac:dyDescent="0.3">
      <c r="A238" s="1" t="s">
        <v>206</v>
      </c>
      <c r="B238">
        <f>IF(OR(RIGHT(Full_2016_2017_Games_Data[[#This Row],[Column1]],4)="2016",RIGHT(Full_2016_2017_Games_Data[[#This Row],[Column1]],4)="2017"),1,0)</f>
        <v>0</v>
      </c>
      <c r="C238">
        <f>IF(AND(B237=1,B238=0,LEFT(Full_2016_2017_Games_Data[[#This Row],[Column1]],4)&lt;&gt;"OTat"),C236+1,IF(AND(B237=0,B238=0,LEFT(Full_2016_2017_Games_Data[[#This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Row],[Column1]],5)&lt;&gt;"4OTat"),C237+1,IF(OR(LEFT(Full_2016_2017_Games_Data[[#This Row],[Column1]],4)="OTat",LEFT(Full_2016_2017_Games_Data[[#This Row],[Column1]],4)="Full",LEFT(Full_2016_2017_Games_Data[[#This Row],[Column1]],5)="2OTat",LEFT(Full_2016_2017_Games_Data[[#This Row],[Column1]],5)="4OTat"),C237,"N/A")))</f>
        <v>195</v>
      </c>
      <c r="D238" t="str">
        <f>IF(AND(C238&lt;&gt;"N/A",C238&lt;&gt;C237),LEFT(Full_2016_2017_Games_Data[[#This Row],[Column1]],FIND("-",Full_2016_2017_Games_Data[[#This Row],[Column1]])-1),"N/A")</f>
        <v>Indiana Pacers115</v>
      </c>
      <c r="E238" t="str">
        <f>IFERROR(IF(AND(C238&lt;&gt;"N/A",C238&lt;&gt;C237),MID(Full_2016_2017_Games_Data[[#This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Thunder111</v>
      </c>
      <c r="F238" t="str">
        <f>IFERROR(IF(AND(D238&lt;&gt;"N/A",E238&lt;&gt;"N/A",C238&lt;&gt;C239),RIGHT(Full_2016_2017_Games_Data[[#This Row],[Column1]],LEN(Full_2016_2017_Games_Data[[#This Row],[Column1]])-FIND("at ",Full_2016_2017_Games_Data[[#This Row],[Column1]])-2),IF(AND(C238&lt;&gt;"N/A",C238&lt;&gt;C237),RIGHT(A239,LEN(A239)-FIND("at ",A239)-2),"N/A")),RIGHT(Full_2016_2017_Games_Data[[#This Row],[Column1]],LEN(Full_2016_2017_Games_Data[[#This Row],[Column1]])-FIND("at ",Full_2016_2017_Games_Data[[#This Row],[Column1]])-2))</f>
        <v>Oklahoma City</v>
      </c>
      <c r="G238" t="str">
        <f t="shared" si="33"/>
        <v>Oklahoma City</v>
      </c>
      <c r="H238">
        <f t="shared" si="34"/>
        <v>115</v>
      </c>
      <c r="I238">
        <f t="shared" si="35"/>
        <v>111</v>
      </c>
      <c r="J238" s="3" t="str">
        <f>IF(B238=1,Full_2016_2017_Games_Data[[#This Row],[Column1]],"N/A")</f>
        <v>N/A</v>
      </c>
      <c r="K238" t="str">
        <f t="shared" si="36"/>
        <v>Nov 20, 2016</v>
      </c>
      <c r="L238" t="str">
        <f t="shared" si="37"/>
        <v>Nov 20, 2016</v>
      </c>
      <c r="M238">
        <f t="shared" si="38"/>
        <v>11</v>
      </c>
      <c r="N238">
        <f t="shared" si="39"/>
        <v>20</v>
      </c>
      <c r="O238">
        <f t="shared" si="40"/>
        <v>2016</v>
      </c>
      <c r="P238" s="3">
        <f t="shared" si="41"/>
        <v>42694</v>
      </c>
      <c r="Q238" t="str">
        <f t="shared" si="42"/>
        <v>Indiana Pacers</v>
      </c>
      <c r="R238" t="str">
        <f t="shared" si="43"/>
        <v>Oklahoma City Thunder</v>
      </c>
    </row>
    <row r="239" spans="1:18" x14ac:dyDescent="0.3">
      <c r="A239" s="1" t="s">
        <v>24</v>
      </c>
      <c r="B239">
        <f>IF(OR(RIGHT(Full_2016_2017_Games_Data[[#This Row],[Column1]],4)="2016",RIGHT(Full_2016_2017_Games_Data[[#This Row],[Column1]],4)="2017"),1,0)</f>
        <v>0</v>
      </c>
      <c r="C239">
        <f>IF(AND(B238=1,B239=0,LEFT(Full_2016_2017_Games_Data[[#This Row],[Column1]],4)&lt;&gt;"OTat"),C237+1,IF(AND(B238=0,B239=0,LEFT(Full_2016_2017_Games_Data[[#This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Row],[Column1]],5)&lt;&gt;"4OTat"),C238+1,IF(OR(LEFT(Full_2016_2017_Games_Data[[#This Row],[Column1]],4)="OTat",LEFT(Full_2016_2017_Games_Data[[#This Row],[Column1]],4)="Full",LEFT(Full_2016_2017_Games_Data[[#This Row],[Column1]],5)="2OTat",LEFT(Full_2016_2017_Games_Data[[#This Row],[Column1]],5)="4OTat"),C238,"N/A")))</f>
        <v>195</v>
      </c>
      <c r="D239" t="str">
        <f>IF(AND(C239&lt;&gt;"N/A",C239&lt;&gt;C238),LEFT(Full_2016_2017_Games_Data[[#This Row],[Column1]],FIND("-",Full_2016_2017_Games_Data[[#This Row],[Column1]])-1),"N/A")</f>
        <v>N/A</v>
      </c>
      <c r="E239" t="str">
        <f>IFERROR(IF(AND(C239&lt;&gt;"N/A",C239&lt;&gt;C238),MID(Full_2016_2017_Games_Data[[#This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39" t="str">
        <f>IFERROR(IF(AND(D239&lt;&gt;"N/A",E239&lt;&gt;"N/A",C239&lt;&gt;C240),RIGHT(Full_2016_2017_Games_Data[[#This Row],[Column1]],LEN(Full_2016_2017_Games_Data[[#This Row],[Column1]])-FIND("at ",Full_2016_2017_Games_Data[[#This Row],[Column1]])-2),IF(AND(C239&lt;&gt;"N/A",C239&lt;&gt;C238),RIGHT(A240,LEN(A240)-FIND("at ",A240)-2),"N/A")),RIGHT(Full_2016_2017_Games_Data[[#This Row],[Column1]],LEN(Full_2016_2017_Games_Data[[#This Row],[Column1]])-FIND("at ",Full_2016_2017_Games_Data[[#This Row],[Column1]])-2))</f>
        <v>N/A</v>
      </c>
      <c r="G239" t="str">
        <f t="shared" si="33"/>
        <v>N/A</v>
      </c>
      <c r="H239" t="str">
        <f t="shared" si="34"/>
        <v>N/A</v>
      </c>
      <c r="I239" t="str">
        <f t="shared" si="35"/>
        <v>N/A</v>
      </c>
      <c r="J239" s="3" t="str">
        <f>IF(B239=1,Full_2016_2017_Games_Data[[#This Row],[Column1]],"N/A")</f>
        <v>N/A</v>
      </c>
      <c r="K239" t="str">
        <f t="shared" si="36"/>
        <v>Nov 20, 2016</v>
      </c>
      <c r="L239" t="str">
        <f t="shared" si="37"/>
        <v>N/A</v>
      </c>
      <c r="M239" t="str">
        <f t="shared" si="38"/>
        <v>N/A</v>
      </c>
      <c r="N239" t="str">
        <f t="shared" si="39"/>
        <v>N/A</v>
      </c>
      <c r="O239" t="str">
        <f t="shared" si="40"/>
        <v>N/A</v>
      </c>
      <c r="P239" s="3" t="str">
        <f t="shared" si="41"/>
        <v>N/A</v>
      </c>
      <c r="Q239" t="str">
        <f t="shared" si="42"/>
        <v>N/A</v>
      </c>
      <c r="R239" t="str">
        <f t="shared" si="43"/>
        <v>N/A</v>
      </c>
    </row>
    <row r="240" spans="1:18" x14ac:dyDescent="0.3">
      <c r="A240" s="1" t="s">
        <v>207</v>
      </c>
      <c r="B240">
        <f>IF(OR(RIGHT(Full_2016_2017_Games_Data[[#This Row],[Column1]],4)="2016",RIGHT(Full_2016_2017_Games_Data[[#This Row],[Column1]],4)="2017"),1,0)</f>
        <v>0</v>
      </c>
      <c r="C240">
        <f>IF(AND(B239=1,B240=0,LEFT(Full_2016_2017_Games_Data[[#This Row],[Column1]],4)&lt;&gt;"OTat"),C238+1,IF(AND(B239=0,B240=0,LEFT(Full_2016_2017_Games_Data[[#This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Row],[Column1]],5)&lt;&gt;"4OTat"),C239+1,IF(OR(LEFT(Full_2016_2017_Games_Data[[#This Row],[Column1]],4)="OTat",LEFT(Full_2016_2017_Games_Data[[#This Row],[Column1]],4)="Full",LEFT(Full_2016_2017_Games_Data[[#This Row],[Column1]],5)="2OTat",LEFT(Full_2016_2017_Games_Data[[#This Row],[Column1]],5)="4OTat"),C239,"N/A")))</f>
        <v>196</v>
      </c>
      <c r="D240" t="str">
        <f>IF(AND(C240&lt;&gt;"N/A",C240&lt;&gt;C239),LEFT(Full_2016_2017_Games_Data[[#This Row],[Column1]],FIND("-",Full_2016_2017_Games_Data[[#This Row],[Column1]])-1),"N/A")</f>
        <v>Sacramento Kings102</v>
      </c>
      <c r="E240" t="str">
        <f>IFERROR(IF(AND(C240&lt;&gt;"N/A",C240&lt;&gt;C239),MID(Full_2016_2017_Games_Data[[#This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Raptors99</v>
      </c>
      <c r="F240" t="str">
        <f>IFERROR(IF(AND(D240&lt;&gt;"N/A",E240&lt;&gt;"N/A",C240&lt;&gt;C241),RIGHT(Full_2016_2017_Games_Data[[#This Row],[Column1]],LEN(Full_2016_2017_Games_Data[[#This Row],[Column1]])-FIND("at ",Full_2016_2017_Games_Data[[#This Row],[Column1]])-2),IF(AND(C240&lt;&gt;"N/A",C240&lt;&gt;C239),RIGHT(A241,LEN(A241)-FIND("at ",A241)-2),"N/A")),RIGHT(Full_2016_2017_Games_Data[[#This Row],[Column1]],LEN(Full_2016_2017_Games_Data[[#This Row],[Column1]])-FIND("at ",Full_2016_2017_Games_Data[[#This Row],[Column1]])-2))</f>
        <v>Sacramento</v>
      </c>
      <c r="G240" t="str">
        <f t="shared" si="33"/>
        <v>Sacramento</v>
      </c>
      <c r="H240">
        <f t="shared" si="34"/>
        <v>102</v>
      </c>
      <c r="I240">
        <f t="shared" si="35"/>
        <v>99</v>
      </c>
      <c r="J240" s="3" t="str">
        <f>IF(B240=1,Full_2016_2017_Games_Data[[#This Row],[Column1]],"N/A")</f>
        <v>N/A</v>
      </c>
      <c r="K240" t="str">
        <f t="shared" si="36"/>
        <v>Nov 20, 2016</v>
      </c>
      <c r="L240" t="str">
        <f t="shared" si="37"/>
        <v>Nov 20, 2016</v>
      </c>
      <c r="M240">
        <f t="shared" si="38"/>
        <v>11</v>
      </c>
      <c r="N240">
        <f t="shared" si="39"/>
        <v>20</v>
      </c>
      <c r="O240">
        <f t="shared" si="40"/>
        <v>2016</v>
      </c>
      <c r="P240" s="3">
        <f t="shared" si="41"/>
        <v>42694</v>
      </c>
      <c r="Q240" t="str">
        <f t="shared" si="42"/>
        <v>Sacramento Kings</v>
      </c>
      <c r="R240" t="str">
        <f t="shared" si="43"/>
        <v>Toronto Raptors</v>
      </c>
    </row>
    <row r="241" spans="1:18" x14ac:dyDescent="0.3">
      <c r="A241" s="1" t="s">
        <v>208</v>
      </c>
      <c r="B241">
        <f>IF(OR(RIGHT(Full_2016_2017_Games_Data[[#This Row],[Column1]],4)="2016",RIGHT(Full_2016_2017_Games_Data[[#This Row],[Column1]],4)="2017"),1,0)</f>
        <v>0</v>
      </c>
      <c r="C241">
        <f>IF(AND(B240=1,B241=0,LEFT(Full_2016_2017_Games_Data[[#This Row],[Column1]],4)&lt;&gt;"OTat"),C239+1,IF(AND(B240=0,B241=0,LEFT(Full_2016_2017_Games_Data[[#This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Row],[Column1]],5)&lt;&gt;"4OTat"),C240+1,IF(OR(LEFT(Full_2016_2017_Games_Data[[#This Row],[Column1]],4)="OTat",LEFT(Full_2016_2017_Games_Data[[#This Row],[Column1]],4)="Full",LEFT(Full_2016_2017_Games_Data[[#This Row],[Column1]],5)="2OTat",LEFT(Full_2016_2017_Games_Data[[#This Row],[Column1]],5)="4OTat"),C240,"N/A")))</f>
        <v>197</v>
      </c>
      <c r="D241" t="str">
        <f>IF(AND(C241&lt;&gt;"N/A",C241&lt;&gt;C240),LEFT(Full_2016_2017_Games_Data[[#This Row],[Column1]],FIND("-",Full_2016_2017_Games_Data[[#This Row],[Column1]])-1),"N/A")</f>
        <v>Denver Nuggets105</v>
      </c>
      <c r="E241" t="str">
        <f>IFERROR(IF(AND(C241&lt;&gt;"N/A",C241&lt;&gt;C240),MID(Full_2016_2017_Games_Data[[#This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Jazz91</v>
      </c>
      <c r="F241" t="str">
        <f>IFERROR(IF(AND(D241&lt;&gt;"N/A",E241&lt;&gt;"N/A",C241&lt;&gt;C242),RIGHT(Full_2016_2017_Games_Data[[#This Row],[Column1]],LEN(Full_2016_2017_Games_Data[[#This Row],[Column1]])-FIND("at ",Full_2016_2017_Games_Data[[#This Row],[Column1]])-2),IF(AND(C241&lt;&gt;"N/A",C241&lt;&gt;C240),RIGHT(A242,LEN(A242)-FIND("at ",A242)-2),"N/A")),RIGHT(Full_2016_2017_Games_Data[[#This Row],[Column1]],LEN(Full_2016_2017_Games_Data[[#This Row],[Column1]])-FIND("at ",Full_2016_2017_Games_Data[[#This Row],[Column1]])-2))</f>
        <v>Denver</v>
      </c>
      <c r="G241" t="str">
        <f t="shared" si="33"/>
        <v>Denver</v>
      </c>
      <c r="H241">
        <f t="shared" si="34"/>
        <v>105</v>
      </c>
      <c r="I241">
        <f t="shared" si="35"/>
        <v>91</v>
      </c>
      <c r="J241" s="3" t="str">
        <f>IF(B241=1,Full_2016_2017_Games_Data[[#This Row],[Column1]],"N/A")</f>
        <v>N/A</v>
      </c>
      <c r="K241" t="str">
        <f t="shared" si="36"/>
        <v>Nov 20, 2016</v>
      </c>
      <c r="L241" t="str">
        <f t="shared" si="37"/>
        <v>Nov 20, 2016</v>
      </c>
      <c r="M241">
        <f t="shared" si="38"/>
        <v>11</v>
      </c>
      <c r="N241">
        <f t="shared" si="39"/>
        <v>20</v>
      </c>
      <c r="O241">
        <f t="shared" si="40"/>
        <v>2016</v>
      </c>
      <c r="P241" s="3">
        <f t="shared" si="41"/>
        <v>42694</v>
      </c>
      <c r="Q241" t="str">
        <f t="shared" si="42"/>
        <v>Denver Nuggets</v>
      </c>
      <c r="R241" t="str">
        <f t="shared" si="43"/>
        <v>Utah Jazz</v>
      </c>
    </row>
    <row r="242" spans="1:18" x14ac:dyDescent="0.3">
      <c r="A242" s="1" t="s">
        <v>209</v>
      </c>
      <c r="B242">
        <f>IF(OR(RIGHT(Full_2016_2017_Games_Data[[#This Row],[Column1]],4)="2016",RIGHT(Full_2016_2017_Games_Data[[#This Row],[Column1]],4)="2017"),1,0)</f>
        <v>0</v>
      </c>
      <c r="C242">
        <f>IF(AND(B241=1,B242=0,LEFT(Full_2016_2017_Games_Data[[#This Row],[Column1]],4)&lt;&gt;"OTat"),C240+1,IF(AND(B241=0,B242=0,LEFT(Full_2016_2017_Games_Data[[#This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Row],[Column1]],5)&lt;&gt;"4OTat"),C241+1,IF(OR(LEFT(Full_2016_2017_Games_Data[[#This Row],[Column1]],4)="OTat",LEFT(Full_2016_2017_Games_Data[[#This Row],[Column1]],4)="Full",LEFT(Full_2016_2017_Games_Data[[#This Row],[Column1]],5)="2OTat",LEFT(Full_2016_2017_Games_Data[[#This Row],[Column1]],5)="4OTat"),C241,"N/A")))</f>
        <v>198</v>
      </c>
      <c r="D242" t="str">
        <f>IF(AND(C242&lt;&gt;"N/A",C242&lt;&gt;C241),LEFT(Full_2016_2017_Games_Data[[#This Row],[Column1]],FIND("-",Full_2016_2017_Games_Data[[#This Row],[Column1]])-1),"N/A")</f>
        <v>Chicago Bulls118</v>
      </c>
      <c r="E242" t="str">
        <f>IFERROR(IF(AND(C242&lt;&gt;"N/A",C242&lt;&gt;C241),MID(Full_2016_2017_Games_Data[[#This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Lakers110</v>
      </c>
      <c r="F242" t="str">
        <f>IFERROR(IF(AND(D242&lt;&gt;"N/A",E242&lt;&gt;"N/A",C242&lt;&gt;C243),RIGHT(Full_2016_2017_Games_Data[[#This Row],[Column1]],LEN(Full_2016_2017_Games_Data[[#This Row],[Column1]])-FIND("at ",Full_2016_2017_Games_Data[[#This Row],[Column1]])-2),IF(AND(C242&lt;&gt;"N/A",C242&lt;&gt;C241),RIGHT(A243,LEN(A243)-FIND("at ",A243)-2),"N/A")),RIGHT(Full_2016_2017_Games_Data[[#This Row],[Column1]],LEN(Full_2016_2017_Games_Data[[#This Row],[Column1]])-FIND("at ",Full_2016_2017_Games_Data[[#This Row],[Column1]])-2))</f>
        <v>Los Angeles</v>
      </c>
      <c r="G242" t="str">
        <f t="shared" si="33"/>
        <v>Los Angeles</v>
      </c>
      <c r="H242">
        <f t="shared" si="34"/>
        <v>118</v>
      </c>
      <c r="I242">
        <f t="shared" si="35"/>
        <v>110</v>
      </c>
      <c r="J242" s="3" t="str">
        <f>IF(B242=1,Full_2016_2017_Games_Data[[#This Row],[Column1]],"N/A")</f>
        <v>N/A</v>
      </c>
      <c r="K242" t="str">
        <f t="shared" si="36"/>
        <v>Nov 20, 2016</v>
      </c>
      <c r="L242" t="str">
        <f t="shared" si="37"/>
        <v>Nov 20, 2016</v>
      </c>
      <c r="M242">
        <f t="shared" si="38"/>
        <v>11</v>
      </c>
      <c r="N242">
        <f t="shared" si="39"/>
        <v>20</v>
      </c>
      <c r="O242">
        <f t="shared" si="40"/>
        <v>2016</v>
      </c>
      <c r="P242" s="3">
        <f t="shared" si="41"/>
        <v>42694</v>
      </c>
      <c r="Q242" t="str">
        <f t="shared" si="42"/>
        <v>Chicago Bulls</v>
      </c>
      <c r="R242" t="str">
        <f t="shared" si="43"/>
        <v>Los Angeles Lakers</v>
      </c>
    </row>
    <row r="243" spans="1:18" x14ac:dyDescent="0.3">
      <c r="A243" s="1" t="s">
        <v>1372</v>
      </c>
      <c r="B243">
        <f>IF(OR(RIGHT(Full_2016_2017_Games_Data[[#This Row],[Column1]],4)="2016",RIGHT(Full_2016_2017_Games_Data[[#This Row],[Column1]],4)="2017"),1,0)</f>
        <v>1</v>
      </c>
      <c r="C243" t="str">
        <f>IF(AND(B242=1,B243=0,LEFT(Full_2016_2017_Games_Data[[#This Row],[Column1]],4)&lt;&gt;"OTat"),C241+1,IF(AND(B242=0,B243=0,LEFT(Full_2016_2017_Games_Data[[#This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Row],[Column1]],5)&lt;&gt;"4OTat"),C242+1,IF(OR(LEFT(Full_2016_2017_Games_Data[[#This Row],[Column1]],4)="OTat",LEFT(Full_2016_2017_Games_Data[[#This Row],[Column1]],4)="Full",LEFT(Full_2016_2017_Games_Data[[#This Row],[Column1]],5)="2OTat",LEFT(Full_2016_2017_Games_Data[[#This Row],[Column1]],5)="4OTat"),C242,"N/A")))</f>
        <v>N/A</v>
      </c>
      <c r="D243" t="str">
        <f>IF(AND(C243&lt;&gt;"N/A",C243&lt;&gt;C242),LEFT(Full_2016_2017_Games_Data[[#This Row],[Column1]],FIND("-",Full_2016_2017_Games_Data[[#This Row],[Column1]])-1),"N/A")</f>
        <v>N/A</v>
      </c>
      <c r="E243" t="str">
        <f>IFERROR(IF(AND(C243&lt;&gt;"N/A",C243&lt;&gt;C242),MID(Full_2016_2017_Games_Data[[#This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43" t="str">
        <f>IFERROR(IF(AND(D243&lt;&gt;"N/A",E243&lt;&gt;"N/A",C243&lt;&gt;C244),RIGHT(Full_2016_2017_Games_Data[[#This Row],[Column1]],LEN(Full_2016_2017_Games_Data[[#This Row],[Column1]])-FIND("at ",Full_2016_2017_Games_Data[[#This Row],[Column1]])-2),IF(AND(C243&lt;&gt;"N/A",C243&lt;&gt;C242),RIGHT(A244,LEN(A244)-FIND("at ",A244)-2),"N/A")),RIGHT(Full_2016_2017_Games_Data[[#This Row],[Column1]],LEN(Full_2016_2017_Games_Data[[#This Row],[Column1]])-FIND("at ",Full_2016_2017_Games_Data[[#This Row],[Column1]])-2))</f>
        <v>N/A</v>
      </c>
      <c r="G243" t="str">
        <f t="shared" si="33"/>
        <v>N/A</v>
      </c>
      <c r="H243" t="str">
        <f t="shared" si="34"/>
        <v>N/A</v>
      </c>
      <c r="I243" t="str">
        <f t="shared" si="35"/>
        <v>N/A</v>
      </c>
      <c r="J243" s="3" t="str">
        <f>IF(B243=1,Full_2016_2017_Games_Data[[#This Row],[Column1]],"N/A")</f>
        <v>Nov 21, 2016</v>
      </c>
      <c r="K243" t="str">
        <f t="shared" si="36"/>
        <v>Nov 21, 2016</v>
      </c>
      <c r="L243" t="str">
        <f t="shared" si="37"/>
        <v>N/A</v>
      </c>
      <c r="M243" t="str">
        <f t="shared" si="38"/>
        <v>N/A</v>
      </c>
      <c r="N243" t="str">
        <f t="shared" si="39"/>
        <v>N/A</v>
      </c>
      <c r="O243" t="str">
        <f t="shared" si="40"/>
        <v>N/A</v>
      </c>
      <c r="P243" s="3" t="str">
        <f t="shared" si="41"/>
        <v>N/A</v>
      </c>
      <c r="Q243" t="str">
        <f t="shared" si="42"/>
        <v>N/A</v>
      </c>
      <c r="R243" t="str">
        <f t="shared" si="43"/>
        <v>N/A</v>
      </c>
    </row>
    <row r="244" spans="1:18" x14ac:dyDescent="0.3">
      <c r="A244" s="1" t="s">
        <v>210</v>
      </c>
      <c r="B244">
        <f>IF(OR(RIGHT(Full_2016_2017_Games_Data[[#This Row],[Column1]],4)="2016",RIGHT(Full_2016_2017_Games_Data[[#This Row],[Column1]],4)="2017"),1,0)</f>
        <v>0</v>
      </c>
      <c r="C244">
        <f>IF(AND(B243=1,B244=0,LEFT(Full_2016_2017_Games_Data[[#This Row],[Column1]],4)&lt;&gt;"OTat"),C242+1,IF(AND(B243=0,B244=0,LEFT(Full_2016_2017_Games_Data[[#This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Row],[Column1]],5)&lt;&gt;"4OTat"),C243+1,IF(OR(LEFT(Full_2016_2017_Games_Data[[#This Row],[Column1]],4)="OTat",LEFT(Full_2016_2017_Games_Data[[#This Row],[Column1]],4)="Full",LEFT(Full_2016_2017_Games_Data[[#This Row],[Column1]],5)="2OTat",LEFT(Full_2016_2017_Games_Data[[#This Row],[Column1]],5)="4OTat"),C243,"N/A")))</f>
        <v>199</v>
      </c>
      <c r="D244" t="str">
        <f>IF(AND(C244&lt;&gt;"N/A",C244&lt;&gt;C243),LEFT(Full_2016_2017_Games_Data[[#This Row],[Column1]],FIND("-",Full_2016_2017_Games_Data[[#This Row],[Column1]])-1),"N/A")</f>
        <v>Philadelphia 76ers101</v>
      </c>
      <c r="E244" t="str">
        <f>IFERROR(IF(AND(C244&lt;&gt;"N/A",C244&lt;&gt;C243),MID(Full_2016_2017_Games_Data[[#This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Heat94</v>
      </c>
      <c r="F244" t="str">
        <f>IFERROR(IF(AND(D244&lt;&gt;"N/A",E244&lt;&gt;"N/A",C244&lt;&gt;C245),RIGHT(Full_2016_2017_Games_Data[[#This Row],[Column1]],LEN(Full_2016_2017_Games_Data[[#This Row],[Column1]])-FIND("at ",Full_2016_2017_Games_Data[[#This Row],[Column1]])-2),IF(AND(C244&lt;&gt;"N/A",C244&lt;&gt;C243),RIGHT(A245,LEN(A245)-FIND("at ",A245)-2),"N/A")),RIGHT(Full_2016_2017_Games_Data[[#This Row],[Column1]],LEN(Full_2016_2017_Games_Data[[#This Row],[Column1]])-FIND("at ",Full_2016_2017_Games_Data[[#This Row],[Column1]])-2))</f>
        <v>Philadelphia</v>
      </c>
      <c r="G244" t="str">
        <f t="shared" si="33"/>
        <v>Philadelphia</v>
      </c>
      <c r="H244">
        <f t="shared" si="34"/>
        <v>101</v>
      </c>
      <c r="I244">
        <f t="shared" si="35"/>
        <v>94</v>
      </c>
      <c r="J244" s="3" t="str">
        <f>IF(B244=1,Full_2016_2017_Games_Data[[#This Row],[Column1]],"N/A")</f>
        <v>N/A</v>
      </c>
      <c r="K244" t="str">
        <f t="shared" si="36"/>
        <v>Nov 21, 2016</v>
      </c>
      <c r="L244" t="str">
        <f t="shared" si="37"/>
        <v>Nov 21, 2016</v>
      </c>
      <c r="M244">
        <f t="shared" si="38"/>
        <v>11</v>
      </c>
      <c r="N244">
        <f t="shared" si="39"/>
        <v>21</v>
      </c>
      <c r="O244">
        <f t="shared" si="40"/>
        <v>2016</v>
      </c>
      <c r="P244" s="3">
        <f t="shared" si="41"/>
        <v>42695</v>
      </c>
      <c r="Q244" t="str">
        <f t="shared" si="42"/>
        <v>Philadelphia 76ers</v>
      </c>
      <c r="R244" t="str">
        <f t="shared" si="43"/>
        <v>Miami Heat</v>
      </c>
    </row>
    <row r="245" spans="1:18" x14ac:dyDescent="0.3">
      <c r="A245" s="1" t="s">
        <v>211</v>
      </c>
      <c r="B245">
        <f>IF(OR(RIGHT(Full_2016_2017_Games_Data[[#This Row],[Column1]],4)="2016",RIGHT(Full_2016_2017_Games_Data[[#This Row],[Column1]],4)="2017"),1,0)</f>
        <v>0</v>
      </c>
      <c r="C245">
        <f>IF(AND(B244=1,B245=0,LEFT(Full_2016_2017_Games_Data[[#This Row],[Column1]],4)&lt;&gt;"OTat"),C243+1,IF(AND(B244=0,B245=0,LEFT(Full_2016_2017_Games_Data[[#This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Row],[Column1]],5)&lt;&gt;"4OTat"),C244+1,IF(OR(LEFT(Full_2016_2017_Games_Data[[#This Row],[Column1]],4)="OTat",LEFT(Full_2016_2017_Games_Data[[#This Row],[Column1]],4)="Full",LEFT(Full_2016_2017_Games_Data[[#This Row],[Column1]],5)="2OTat",LEFT(Full_2016_2017_Games_Data[[#This Row],[Column1]],5)="4OTat"),C244,"N/A")))</f>
        <v>200</v>
      </c>
      <c r="D245" t="str">
        <f>IF(AND(C245&lt;&gt;"N/A",C245&lt;&gt;C244),LEFT(Full_2016_2017_Games_Data[[#This Row],[Column1]],FIND("-",Full_2016_2017_Games_Data[[#This Row],[Column1]])-1),"N/A")</f>
        <v>Washington Wizards106</v>
      </c>
      <c r="E245" t="str">
        <f>IFERROR(IF(AND(C245&lt;&gt;"N/A",C245&lt;&gt;C244),MID(Full_2016_2017_Games_Data[[#This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Suns101</v>
      </c>
      <c r="F245" t="str">
        <f>IFERROR(IF(AND(D245&lt;&gt;"N/A",E245&lt;&gt;"N/A",C245&lt;&gt;C246),RIGHT(Full_2016_2017_Games_Data[[#This Row],[Column1]],LEN(Full_2016_2017_Games_Data[[#This Row],[Column1]])-FIND("at ",Full_2016_2017_Games_Data[[#This Row],[Column1]])-2),IF(AND(C245&lt;&gt;"N/A",C245&lt;&gt;C244),RIGHT(A246,LEN(A246)-FIND("at ",A246)-2),"N/A")),RIGHT(Full_2016_2017_Games_Data[[#This Row],[Column1]],LEN(Full_2016_2017_Games_Data[[#This Row],[Column1]])-FIND("at ",Full_2016_2017_Games_Data[[#This Row],[Column1]])-2))</f>
        <v>Washington</v>
      </c>
      <c r="G245" t="str">
        <f t="shared" si="33"/>
        <v>Washington</v>
      </c>
      <c r="H245">
        <f t="shared" si="34"/>
        <v>106</v>
      </c>
      <c r="I245">
        <f t="shared" si="35"/>
        <v>101</v>
      </c>
      <c r="J245" s="3" t="str">
        <f>IF(B245=1,Full_2016_2017_Games_Data[[#This Row],[Column1]],"N/A")</f>
        <v>N/A</v>
      </c>
      <c r="K245" t="str">
        <f t="shared" si="36"/>
        <v>Nov 21, 2016</v>
      </c>
      <c r="L245" t="str">
        <f t="shared" si="37"/>
        <v>Nov 21, 2016</v>
      </c>
      <c r="M245">
        <f t="shared" si="38"/>
        <v>11</v>
      </c>
      <c r="N245">
        <f t="shared" si="39"/>
        <v>21</v>
      </c>
      <c r="O245">
        <f t="shared" si="40"/>
        <v>2016</v>
      </c>
      <c r="P245" s="3">
        <f t="shared" si="41"/>
        <v>42695</v>
      </c>
      <c r="Q245" t="str">
        <f t="shared" si="42"/>
        <v>Washington Wizards</v>
      </c>
      <c r="R245" t="str">
        <f t="shared" si="43"/>
        <v>Phoenix Suns</v>
      </c>
    </row>
    <row r="246" spans="1:18" x14ac:dyDescent="0.3">
      <c r="A246" s="1" t="s">
        <v>212</v>
      </c>
      <c r="B246">
        <f>IF(OR(RIGHT(Full_2016_2017_Games_Data[[#This Row],[Column1]],4)="2016",RIGHT(Full_2016_2017_Games_Data[[#This Row],[Column1]],4)="2017"),1,0)</f>
        <v>0</v>
      </c>
      <c r="C246">
        <f>IF(AND(B245=1,B246=0,LEFT(Full_2016_2017_Games_Data[[#This Row],[Column1]],4)&lt;&gt;"OTat"),C244+1,IF(AND(B245=0,B246=0,LEFT(Full_2016_2017_Games_Data[[#This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Row],[Column1]],5)&lt;&gt;"4OTat"),C245+1,IF(OR(LEFT(Full_2016_2017_Games_Data[[#This Row],[Column1]],4)="OTat",LEFT(Full_2016_2017_Games_Data[[#This Row],[Column1]],4)="Full",LEFT(Full_2016_2017_Games_Data[[#This Row],[Column1]],5)="2OTat",LEFT(Full_2016_2017_Games_Data[[#This Row],[Column1]],5)="4OTat"),C245,"N/A")))</f>
        <v>201</v>
      </c>
      <c r="D246" t="str">
        <f>IF(AND(C246&lt;&gt;"N/A",C246&lt;&gt;C245),LEFT(Full_2016_2017_Games_Data[[#This Row],[Column1]],FIND("-",Full_2016_2017_Games_Data[[#This Row],[Column1]])-1),"N/A")</f>
        <v>Memphis Grizzlies105</v>
      </c>
      <c r="E246" t="str">
        <f>IFERROR(IF(AND(C246&lt;&gt;"N/A",C246&lt;&gt;C245),MID(Full_2016_2017_Games_Data[[#This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Hornets90</v>
      </c>
      <c r="F246" t="str">
        <f>IFERROR(IF(AND(D246&lt;&gt;"N/A",E246&lt;&gt;"N/A",C246&lt;&gt;C247),RIGHT(Full_2016_2017_Games_Data[[#This Row],[Column1]],LEN(Full_2016_2017_Games_Data[[#This Row],[Column1]])-FIND("at ",Full_2016_2017_Games_Data[[#This Row],[Column1]])-2),IF(AND(C246&lt;&gt;"N/A",C246&lt;&gt;C245),RIGHT(A247,LEN(A247)-FIND("at ",A247)-2),"N/A")),RIGHT(Full_2016_2017_Games_Data[[#This Row],[Column1]],LEN(Full_2016_2017_Games_Data[[#This Row],[Column1]])-FIND("at ",Full_2016_2017_Games_Data[[#This Row],[Column1]])-2))</f>
        <v>Charlotte</v>
      </c>
      <c r="G246" t="str">
        <f t="shared" si="33"/>
        <v>Charlotte</v>
      </c>
      <c r="H246">
        <f t="shared" si="34"/>
        <v>105</v>
      </c>
      <c r="I246">
        <f t="shared" si="35"/>
        <v>90</v>
      </c>
      <c r="J246" s="3" t="str">
        <f>IF(B246=1,Full_2016_2017_Games_Data[[#This Row],[Column1]],"N/A")</f>
        <v>N/A</v>
      </c>
      <c r="K246" t="str">
        <f t="shared" si="36"/>
        <v>Nov 21, 2016</v>
      </c>
      <c r="L246" t="str">
        <f t="shared" si="37"/>
        <v>Nov 21, 2016</v>
      </c>
      <c r="M246">
        <f t="shared" si="38"/>
        <v>11</v>
      </c>
      <c r="N246">
        <f t="shared" si="39"/>
        <v>21</v>
      </c>
      <c r="O246">
        <f t="shared" si="40"/>
        <v>2016</v>
      </c>
      <c r="P246" s="3">
        <f t="shared" si="41"/>
        <v>42695</v>
      </c>
      <c r="Q246" t="str">
        <f t="shared" si="42"/>
        <v>Memphis Grizzlies</v>
      </c>
      <c r="R246" t="str">
        <f t="shared" si="43"/>
        <v>Charlotte Hornets</v>
      </c>
    </row>
    <row r="247" spans="1:18" x14ac:dyDescent="0.3">
      <c r="A247" s="1" t="s">
        <v>213</v>
      </c>
      <c r="B247">
        <f>IF(OR(RIGHT(Full_2016_2017_Games_Data[[#This Row],[Column1]],4)="2016",RIGHT(Full_2016_2017_Games_Data[[#This Row],[Column1]],4)="2017"),1,0)</f>
        <v>0</v>
      </c>
      <c r="C247">
        <f>IF(AND(B246=1,B247=0,LEFT(Full_2016_2017_Games_Data[[#This Row],[Column1]],4)&lt;&gt;"OTat"),C245+1,IF(AND(B246=0,B247=0,LEFT(Full_2016_2017_Games_Data[[#This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Row],[Column1]],5)&lt;&gt;"4OTat"),C246+1,IF(OR(LEFT(Full_2016_2017_Games_Data[[#This Row],[Column1]],4)="OTat",LEFT(Full_2016_2017_Games_Data[[#This Row],[Column1]],4)="Full",LEFT(Full_2016_2017_Games_Data[[#This Row],[Column1]],5)="2OTat",LEFT(Full_2016_2017_Games_Data[[#This Row],[Column1]],5)="4OTat"),C246,"N/A")))</f>
        <v>202</v>
      </c>
      <c r="D247" t="str">
        <f>IF(AND(C247&lt;&gt;"N/A",C247&lt;&gt;C246),LEFT(Full_2016_2017_Games_Data[[#This Row],[Column1]],FIND("-",Full_2016_2017_Games_Data[[#This Row],[Column1]])-1),"N/A")</f>
        <v>Golden State Warriors120</v>
      </c>
      <c r="E247" t="str">
        <f>IFERROR(IF(AND(C247&lt;&gt;"N/A",C247&lt;&gt;C246),MID(Full_2016_2017_Games_Data[[#This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Pacers83</v>
      </c>
      <c r="F247" t="str">
        <f>IFERROR(IF(AND(D247&lt;&gt;"N/A",E247&lt;&gt;"N/A",C247&lt;&gt;C248),RIGHT(Full_2016_2017_Games_Data[[#This Row],[Column1]],LEN(Full_2016_2017_Games_Data[[#This Row],[Column1]])-FIND("at ",Full_2016_2017_Games_Data[[#This Row],[Column1]])-2),IF(AND(C247&lt;&gt;"N/A",C247&lt;&gt;C246),RIGHT(A248,LEN(A248)-FIND("at ",A248)-2),"N/A")),RIGHT(Full_2016_2017_Games_Data[[#This Row],[Column1]],LEN(Full_2016_2017_Games_Data[[#This Row],[Column1]])-FIND("at ",Full_2016_2017_Games_Data[[#This Row],[Column1]])-2))</f>
        <v>Indiana</v>
      </c>
      <c r="G247" t="str">
        <f t="shared" si="33"/>
        <v>Indiana</v>
      </c>
      <c r="H247">
        <f t="shared" si="34"/>
        <v>120</v>
      </c>
      <c r="I247">
        <f t="shared" si="35"/>
        <v>83</v>
      </c>
      <c r="J247" s="3" t="str">
        <f>IF(B247=1,Full_2016_2017_Games_Data[[#This Row],[Column1]],"N/A")</f>
        <v>N/A</v>
      </c>
      <c r="K247" t="str">
        <f t="shared" si="36"/>
        <v>Nov 21, 2016</v>
      </c>
      <c r="L247" t="str">
        <f t="shared" si="37"/>
        <v>Nov 21, 2016</v>
      </c>
      <c r="M247">
        <f t="shared" si="38"/>
        <v>11</v>
      </c>
      <c r="N247">
        <f t="shared" si="39"/>
        <v>21</v>
      </c>
      <c r="O247">
        <f t="shared" si="40"/>
        <v>2016</v>
      </c>
      <c r="P247" s="3">
        <f t="shared" si="41"/>
        <v>42695</v>
      </c>
      <c r="Q247" t="str">
        <f t="shared" si="42"/>
        <v>Golden State Warriors</v>
      </c>
      <c r="R247" t="str">
        <f t="shared" si="43"/>
        <v>Indiana Pacers</v>
      </c>
    </row>
    <row r="248" spans="1:18" x14ac:dyDescent="0.3">
      <c r="A248" s="1" t="s">
        <v>214</v>
      </c>
      <c r="B248">
        <f>IF(OR(RIGHT(Full_2016_2017_Games_Data[[#This Row],[Column1]],4)="2016",RIGHT(Full_2016_2017_Games_Data[[#This Row],[Column1]],4)="2017"),1,0)</f>
        <v>0</v>
      </c>
      <c r="C248">
        <f>IF(AND(B247=1,B248=0,LEFT(Full_2016_2017_Games_Data[[#This Row],[Column1]],4)&lt;&gt;"OTat"),C246+1,IF(AND(B247=0,B248=0,LEFT(Full_2016_2017_Games_Data[[#This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Row],[Column1]],5)&lt;&gt;"4OTat"),C247+1,IF(OR(LEFT(Full_2016_2017_Games_Data[[#This Row],[Column1]],4)="OTat",LEFT(Full_2016_2017_Games_Data[[#This Row],[Column1]],4)="Full",LEFT(Full_2016_2017_Games_Data[[#This Row],[Column1]],5)="2OTat",LEFT(Full_2016_2017_Games_Data[[#This Row],[Column1]],5)="4OTat"),C247,"N/A")))</f>
        <v>203</v>
      </c>
      <c r="D248" t="str">
        <f>IF(AND(C248&lt;&gt;"N/A",C248&lt;&gt;C247),LEFT(Full_2016_2017_Games_Data[[#This Row],[Column1]],FIND("-",Full_2016_2017_Games_Data[[#This Row],[Column1]])-1),"N/A")</f>
        <v>Houston Rockets99</v>
      </c>
      <c r="E248" t="str">
        <f>IFERROR(IF(AND(C248&lt;&gt;"N/A",C248&lt;&gt;C247),MID(Full_2016_2017_Games_Data[[#This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Pistons96</v>
      </c>
      <c r="F248" t="str">
        <f>IFERROR(IF(AND(D248&lt;&gt;"N/A",E248&lt;&gt;"N/A",C248&lt;&gt;C249),RIGHT(Full_2016_2017_Games_Data[[#This Row],[Column1]],LEN(Full_2016_2017_Games_Data[[#This Row],[Column1]])-FIND("at ",Full_2016_2017_Games_Data[[#This Row],[Column1]])-2),IF(AND(C248&lt;&gt;"N/A",C248&lt;&gt;C247),RIGHT(A249,LEN(A249)-FIND("at ",A249)-2),"N/A")),RIGHT(Full_2016_2017_Games_Data[[#This Row],[Column1]],LEN(Full_2016_2017_Games_Data[[#This Row],[Column1]])-FIND("at ",Full_2016_2017_Games_Data[[#This Row],[Column1]])-2))</f>
        <v>Detroit</v>
      </c>
      <c r="G248" t="str">
        <f t="shared" si="33"/>
        <v>Detroit</v>
      </c>
      <c r="H248">
        <f t="shared" si="34"/>
        <v>99</v>
      </c>
      <c r="I248">
        <f t="shared" si="35"/>
        <v>96</v>
      </c>
      <c r="J248" s="3" t="str">
        <f>IF(B248=1,Full_2016_2017_Games_Data[[#This Row],[Column1]],"N/A")</f>
        <v>N/A</v>
      </c>
      <c r="K248" t="str">
        <f t="shared" si="36"/>
        <v>Nov 21, 2016</v>
      </c>
      <c r="L248" t="str">
        <f t="shared" si="37"/>
        <v>Nov 21, 2016</v>
      </c>
      <c r="M248">
        <f t="shared" si="38"/>
        <v>11</v>
      </c>
      <c r="N248">
        <f t="shared" si="39"/>
        <v>21</v>
      </c>
      <c r="O248">
        <f t="shared" si="40"/>
        <v>2016</v>
      </c>
      <c r="P248" s="3">
        <f t="shared" si="41"/>
        <v>42695</v>
      </c>
      <c r="Q248" t="str">
        <f t="shared" si="42"/>
        <v>Houston Rockets</v>
      </c>
      <c r="R248" t="str">
        <f t="shared" si="43"/>
        <v>Detroit Pistons</v>
      </c>
    </row>
    <row r="249" spans="1:18" x14ac:dyDescent="0.3">
      <c r="A249" s="1" t="s">
        <v>215</v>
      </c>
      <c r="B249">
        <f>IF(OR(RIGHT(Full_2016_2017_Games_Data[[#This Row],[Column1]],4)="2016",RIGHT(Full_2016_2017_Games_Data[[#This Row],[Column1]],4)="2017"),1,0)</f>
        <v>0</v>
      </c>
      <c r="C249">
        <f>IF(AND(B248=1,B249=0,LEFT(Full_2016_2017_Games_Data[[#This Row],[Column1]],4)&lt;&gt;"OTat"),C247+1,IF(AND(B248=0,B249=0,LEFT(Full_2016_2017_Games_Data[[#This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Row],[Column1]],5)&lt;&gt;"4OTat"),C248+1,IF(OR(LEFT(Full_2016_2017_Games_Data[[#This Row],[Column1]],4)="OTat",LEFT(Full_2016_2017_Games_Data[[#This Row],[Column1]],4)="Full",LEFT(Full_2016_2017_Games_Data[[#This Row],[Column1]],5)="2OTat",LEFT(Full_2016_2017_Games_Data[[#This Row],[Column1]],5)="4OTat"),C248,"N/A")))</f>
        <v>204</v>
      </c>
      <c r="D249" t="str">
        <f>IF(AND(C249&lt;&gt;"N/A",C249&lt;&gt;C248),LEFT(Full_2016_2017_Games_Data[[#This Row],[Column1]],FIND("-",Full_2016_2017_Games_Data[[#This Row],[Column1]])-1),"N/A")</f>
        <v>Milwaukee Bucks93</v>
      </c>
      <c r="E249" t="str">
        <f>IFERROR(IF(AND(C249&lt;&gt;"N/A",C249&lt;&gt;C248),MID(Full_2016_2017_Games_Data[[#This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Magic89</v>
      </c>
      <c r="F249" t="str">
        <f>IFERROR(IF(AND(D249&lt;&gt;"N/A",E249&lt;&gt;"N/A",C249&lt;&gt;C250),RIGHT(Full_2016_2017_Games_Data[[#This Row],[Column1]],LEN(Full_2016_2017_Games_Data[[#This Row],[Column1]])-FIND("at ",Full_2016_2017_Games_Data[[#This Row],[Column1]])-2),IF(AND(C249&lt;&gt;"N/A",C249&lt;&gt;C248),RIGHT(A250,LEN(A250)-FIND("at ",A250)-2),"N/A")),RIGHT(Full_2016_2017_Games_Data[[#This Row],[Column1]],LEN(Full_2016_2017_Games_Data[[#This Row],[Column1]])-FIND("at ",Full_2016_2017_Games_Data[[#This Row],[Column1]])-2))</f>
        <v>Milwaukee</v>
      </c>
      <c r="G249" t="str">
        <f t="shared" si="33"/>
        <v>Milwaukee</v>
      </c>
      <c r="H249">
        <f t="shared" si="34"/>
        <v>93</v>
      </c>
      <c r="I249">
        <f t="shared" si="35"/>
        <v>89</v>
      </c>
      <c r="J249" s="3" t="str">
        <f>IF(B249=1,Full_2016_2017_Games_Data[[#This Row],[Column1]],"N/A")</f>
        <v>N/A</v>
      </c>
      <c r="K249" t="str">
        <f t="shared" si="36"/>
        <v>Nov 21, 2016</v>
      </c>
      <c r="L249" t="str">
        <f t="shared" si="37"/>
        <v>Nov 21, 2016</v>
      </c>
      <c r="M249">
        <f t="shared" si="38"/>
        <v>11</v>
      </c>
      <c r="N249">
        <f t="shared" si="39"/>
        <v>21</v>
      </c>
      <c r="O249">
        <f t="shared" si="40"/>
        <v>2016</v>
      </c>
      <c r="P249" s="3">
        <f t="shared" si="41"/>
        <v>42695</v>
      </c>
      <c r="Q249" t="str">
        <f t="shared" si="42"/>
        <v>Milwaukee Bucks</v>
      </c>
      <c r="R249" t="str">
        <f t="shared" si="43"/>
        <v>Orlando Magic</v>
      </c>
    </row>
    <row r="250" spans="1:18" x14ac:dyDescent="0.3">
      <c r="A250" s="1" t="s">
        <v>216</v>
      </c>
      <c r="B250">
        <f>IF(OR(RIGHT(Full_2016_2017_Games_Data[[#This Row],[Column1]],4)="2016",RIGHT(Full_2016_2017_Games_Data[[#This Row],[Column1]],4)="2017"),1,0)</f>
        <v>0</v>
      </c>
      <c r="C250">
        <f>IF(AND(B249=1,B250=0,LEFT(Full_2016_2017_Games_Data[[#This Row],[Column1]],4)&lt;&gt;"OTat"),C248+1,IF(AND(B249=0,B250=0,LEFT(Full_2016_2017_Games_Data[[#This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Row],[Column1]],5)&lt;&gt;"4OTat"),C249+1,IF(OR(LEFT(Full_2016_2017_Games_Data[[#This Row],[Column1]],4)="OTat",LEFT(Full_2016_2017_Games_Data[[#This Row],[Column1]],4)="Full",LEFT(Full_2016_2017_Games_Data[[#This Row],[Column1]],5)="2OTat",LEFT(Full_2016_2017_Games_Data[[#This Row],[Column1]],5)="4OTat"),C249,"N/A")))</f>
        <v>205</v>
      </c>
      <c r="D250" t="str">
        <f>IF(AND(C250&lt;&gt;"N/A",C250&lt;&gt;C249),LEFT(Full_2016_2017_Games_Data[[#This Row],[Column1]],FIND("-",Full_2016_2017_Games_Data[[#This Row],[Column1]])-1),"N/A")</f>
        <v>Boston Celtics99</v>
      </c>
      <c r="E250" t="str">
        <f>IFERROR(IF(AND(C250&lt;&gt;"N/A",C250&lt;&gt;C249),MID(Full_2016_2017_Games_Data[[#This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Timberwolves93</v>
      </c>
      <c r="F250" t="str">
        <f>IFERROR(IF(AND(D250&lt;&gt;"N/A",E250&lt;&gt;"N/A",C250&lt;&gt;C251),RIGHT(Full_2016_2017_Games_Data[[#This Row],[Column1]],LEN(Full_2016_2017_Games_Data[[#This Row],[Column1]])-FIND("at ",Full_2016_2017_Games_Data[[#This Row],[Column1]])-2),IF(AND(C250&lt;&gt;"N/A",C250&lt;&gt;C249),RIGHT(A251,LEN(A251)-FIND("at ",A251)-2),"N/A")),RIGHT(Full_2016_2017_Games_Data[[#This Row],[Column1]],LEN(Full_2016_2017_Games_Data[[#This Row],[Column1]])-FIND("at ",Full_2016_2017_Games_Data[[#This Row],[Column1]])-2))</f>
        <v>Minnesota</v>
      </c>
      <c r="G250" t="str">
        <f t="shared" si="33"/>
        <v>Minnesota</v>
      </c>
      <c r="H250">
        <f t="shared" si="34"/>
        <v>99</v>
      </c>
      <c r="I250">
        <f t="shared" si="35"/>
        <v>93</v>
      </c>
      <c r="J250" s="3" t="str">
        <f>IF(B250=1,Full_2016_2017_Games_Data[[#This Row],[Column1]],"N/A")</f>
        <v>N/A</v>
      </c>
      <c r="K250" t="str">
        <f t="shared" si="36"/>
        <v>Nov 21, 2016</v>
      </c>
      <c r="L250" t="str">
        <f t="shared" si="37"/>
        <v>Nov 21, 2016</v>
      </c>
      <c r="M250">
        <f t="shared" si="38"/>
        <v>11</v>
      </c>
      <c r="N250">
        <f t="shared" si="39"/>
        <v>21</v>
      </c>
      <c r="O250">
        <f t="shared" si="40"/>
        <v>2016</v>
      </c>
      <c r="P250" s="3">
        <f t="shared" si="41"/>
        <v>42695</v>
      </c>
      <c r="Q250" t="str">
        <f t="shared" si="42"/>
        <v>Boston Celtics</v>
      </c>
      <c r="R250" t="str">
        <f t="shared" si="43"/>
        <v>Minnesota Timberwolves</v>
      </c>
    </row>
    <row r="251" spans="1:18" x14ac:dyDescent="0.3">
      <c r="A251" s="1" t="s">
        <v>217</v>
      </c>
      <c r="B251">
        <f>IF(OR(RIGHT(Full_2016_2017_Games_Data[[#This Row],[Column1]],4)="2016",RIGHT(Full_2016_2017_Games_Data[[#This Row],[Column1]],4)="2017"),1,0)</f>
        <v>0</v>
      </c>
      <c r="C251">
        <f>IF(AND(B250=1,B251=0,LEFT(Full_2016_2017_Games_Data[[#This Row],[Column1]],4)&lt;&gt;"OTat"),C249+1,IF(AND(B250=0,B251=0,LEFT(Full_2016_2017_Games_Data[[#This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Row],[Column1]],5)&lt;&gt;"4OTat"),C250+1,IF(OR(LEFT(Full_2016_2017_Games_Data[[#This Row],[Column1]],4)="OTat",LEFT(Full_2016_2017_Games_Data[[#This Row],[Column1]],4)="Full",LEFT(Full_2016_2017_Games_Data[[#This Row],[Column1]],5)="2OTat",LEFT(Full_2016_2017_Games_Data[[#This Row],[Column1]],5)="4OTat"),C250,"N/A")))</f>
        <v>206</v>
      </c>
      <c r="D251" t="str">
        <f>IF(AND(C251&lt;&gt;"N/A",C251&lt;&gt;C250),LEFT(Full_2016_2017_Games_Data[[#This Row],[Column1]],FIND("-",Full_2016_2017_Games_Data[[#This Row],[Column1]])-1),"N/A")</f>
        <v>San Antonio Spurs96</v>
      </c>
      <c r="E251" t="str">
        <f>IFERROR(IF(AND(C251&lt;&gt;"N/A",C251&lt;&gt;C250),MID(Full_2016_2017_Games_Data[[#This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Mavericks91</v>
      </c>
      <c r="F251" t="str">
        <f>IFERROR(IF(AND(D251&lt;&gt;"N/A",E251&lt;&gt;"N/A",C251&lt;&gt;C252),RIGHT(Full_2016_2017_Games_Data[[#This Row],[Column1]],LEN(Full_2016_2017_Games_Data[[#This Row],[Column1]])-FIND("at ",Full_2016_2017_Games_Data[[#This Row],[Column1]])-2),IF(AND(C251&lt;&gt;"N/A",C251&lt;&gt;C250),RIGHT(A252,LEN(A252)-FIND("at ",A252)-2),"N/A")),RIGHT(Full_2016_2017_Games_Data[[#This Row],[Column1]],LEN(Full_2016_2017_Games_Data[[#This Row],[Column1]])-FIND("at ",Full_2016_2017_Games_Data[[#This Row],[Column1]])-2))</f>
        <v>San Antonio</v>
      </c>
      <c r="G251" t="str">
        <f t="shared" si="33"/>
        <v>San Antonio</v>
      </c>
      <c r="H251">
        <f t="shared" si="34"/>
        <v>96</v>
      </c>
      <c r="I251">
        <f t="shared" si="35"/>
        <v>91</v>
      </c>
      <c r="J251" s="3" t="str">
        <f>IF(B251=1,Full_2016_2017_Games_Data[[#This Row],[Column1]],"N/A")</f>
        <v>N/A</v>
      </c>
      <c r="K251" t="str">
        <f t="shared" si="36"/>
        <v>Nov 21, 2016</v>
      </c>
      <c r="L251" t="str">
        <f t="shared" si="37"/>
        <v>Nov 21, 2016</v>
      </c>
      <c r="M251">
        <f t="shared" si="38"/>
        <v>11</v>
      </c>
      <c r="N251">
        <f t="shared" si="39"/>
        <v>21</v>
      </c>
      <c r="O251">
        <f t="shared" si="40"/>
        <v>2016</v>
      </c>
      <c r="P251" s="3">
        <f t="shared" si="41"/>
        <v>42695</v>
      </c>
      <c r="Q251" t="str">
        <f t="shared" si="42"/>
        <v>San Antonio Spurs</v>
      </c>
      <c r="R251" t="str">
        <f t="shared" si="43"/>
        <v>Dallas Mavericks</v>
      </c>
    </row>
    <row r="252" spans="1:18" x14ac:dyDescent="0.3">
      <c r="A252" s="1" t="s">
        <v>218</v>
      </c>
      <c r="B252">
        <f>IF(OR(RIGHT(Full_2016_2017_Games_Data[[#This Row],[Column1]],4)="2016",RIGHT(Full_2016_2017_Games_Data[[#This Row],[Column1]],4)="2017"),1,0)</f>
        <v>0</v>
      </c>
      <c r="C252">
        <f>IF(AND(B251=1,B252=0,LEFT(Full_2016_2017_Games_Data[[#This Row],[Column1]],4)&lt;&gt;"OTat"),C250+1,IF(AND(B251=0,B252=0,LEFT(Full_2016_2017_Games_Data[[#This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Row],[Column1]],5)&lt;&gt;"4OTat"),C251+1,IF(OR(LEFT(Full_2016_2017_Games_Data[[#This Row],[Column1]],4)="OTat",LEFT(Full_2016_2017_Games_Data[[#This Row],[Column1]],4)="Full",LEFT(Full_2016_2017_Games_Data[[#This Row],[Column1]],5)="2OTat",LEFT(Full_2016_2017_Games_Data[[#This Row],[Column1]],5)="4OTat"),C251,"N/A")))</f>
        <v>207</v>
      </c>
      <c r="D252" t="str">
        <f>IF(AND(C252&lt;&gt;"N/A",C252&lt;&gt;C251),LEFT(Full_2016_2017_Games_Data[[#This Row],[Column1]],FIND("-",Full_2016_2017_Games_Data[[#This Row],[Column1]])-1),"N/A")</f>
        <v>Los Angeles Clippers123</v>
      </c>
      <c r="E252" t="str">
        <f>IFERROR(IF(AND(C252&lt;&gt;"N/A",C252&lt;&gt;C251),MID(Full_2016_2017_Games_Data[[#This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Raptors115</v>
      </c>
      <c r="F252" t="str">
        <f>IFERROR(IF(AND(D252&lt;&gt;"N/A",E252&lt;&gt;"N/A",C252&lt;&gt;C253),RIGHT(Full_2016_2017_Games_Data[[#This Row],[Column1]],LEN(Full_2016_2017_Games_Data[[#This Row],[Column1]])-FIND("at ",Full_2016_2017_Games_Data[[#This Row],[Column1]])-2),IF(AND(C252&lt;&gt;"N/A",C252&lt;&gt;C251),RIGHT(A253,LEN(A253)-FIND("at ",A253)-2),"N/A")),RIGHT(Full_2016_2017_Games_Data[[#This Row],[Column1]],LEN(Full_2016_2017_Games_Data[[#This Row],[Column1]])-FIND("at ",Full_2016_2017_Games_Data[[#This Row],[Column1]])-2))</f>
        <v>Los Angeles</v>
      </c>
      <c r="G252" t="str">
        <f t="shared" si="33"/>
        <v>Los Angeles</v>
      </c>
      <c r="H252">
        <f t="shared" si="34"/>
        <v>123</v>
      </c>
      <c r="I252">
        <f t="shared" si="35"/>
        <v>115</v>
      </c>
      <c r="J252" s="3" t="str">
        <f>IF(B252=1,Full_2016_2017_Games_Data[[#This Row],[Column1]],"N/A")</f>
        <v>N/A</v>
      </c>
      <c r="K252" t="str">
        <f t="shared" si="36"/>
        <v>Nov 21, 2016</v>
      </c>
      <c r="L252" t="str">
        <f t="shared" si="37"/>
        <v>Nov 21, 2016</v>
      </c>
      <c r="M252">
        <f t="shared" si="38"/>
        <v>11</v>
      </c>
      <c r="N252">
        <f t="shared" si="39"/>
        <v>21</v>
      </c>
      <c r="O252">
        <f t="shared" si="40"/>
        <v>2016</v>
      </c>
      <c r="P252" s="3">
        <f t="shared" si="41"/>
        <v>42695</v>
      </c>
      <c r="Q252" t="str">
        <f t="shared" si="42"/>
        <v>Los Angeles Clippers</v>
      </c>
      <c r="R252" t="str">
        <f t="shared" si="43"/>
        <v>Toronto Raptors</v>
      </c>
    </row>
    <row r="253" spans="1:18" x14ac:dyDescent="0.3">
      <c r="A253" s="1" t="s">
        <v>1373</v>
      </c>
      <c r="B253">
        <f>IF(OR(RIGHT(Full_2016_2017_Games_Data[[#This Row],[Column1]],4)="2016",RIGHT(Full_2016_2017_Games_Data[[#This Row],[Column1]],4)="2017"),1,0)</f>
        <v>1</v>
      </c>
      <c r="C253" t="str">
        <f>IF(AND(B252=1,B253=0,LEFT(Full_2016_2017_Games_Data[[#This Row],[Column1]],4)&lt;&gt;"OTat"),C251+1,IF(AND(B252=0,B253=0,LEFT(Full_2016_2017_Games_Data[[#This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Row],[Column1]],5)&lt;&gt;"4OTat"),C252+1,IF(OR(LEFT(Full_2016_2017_Games_Data[[#This Row],[Column1]],4)="OTat",LEFT(Full_2016_2017_Games_Data[[#This Row],[Column1]],4)="Full",LEFT(Full_2016_2017_Games_Data[[#This Row],[Column1]],5)="2OTat",LEFT(Full_2016_2017_Games_Data[[#This Row],[Column1]],5)="4OTat"),C252,"N/A")))</f>
        <v>N/A</v>
      </c>
      <c r="D253" t="str">
        <f>IF(AND(C253&lt;&gt;"N/A",C253&lt;&gt;C252),LEFT(Full_2016_2017_Games_Data[[#This Row],[Column1]],FIND("-",Full_2016_2017_Games_Data[[#This Row],[Column1]])-1),"N/A")</f>
        <v>N/A</v>
      </c>
      <c r="E253" t="str">
        <f>IFERROR(IF(AND(C253&lt;&gt;"N/A",C253&lt;&gt;C252),MID(Full_2016_2017_Games_Data[[#This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53" t="str">
        <f>IFERROR(IF(AND(D253&lt;&gt;"N/A",E253&lt;&gt;"N/A",C253&lt;&gt;C254),RIGHT(Full_2016_2017_Games_Data[[#This Row],[Column1]],LEN(Full_2016_2017_Games_Data[[#This Row],[Column1]])-FIND("at ",Full_2016_2017_Games_Data[[#This Row],[Column1]])-2),IF(AND(C253&lt;&gt;"N/A",C253&lt;&gt;C252),RIGHT(A254,LEN(A254)-FIND("at ",A254)-2),"N/A")),RIGHT(Full_2016_2017_Games_Data[[#This Row],[Column1]],LEN(Full_2016_2017_Games_Data[[#This Row],[Column1]])-FIND("at ",Full_2016_2017_Games_Data[[#This Row],[Column1]])-2))</f>
        <v>N/A</v>
      </c>
      <c r="G253" t="str">
        <f t="shared" si="33"/>
        <v>N/A</v>
      </c>
      <c r="H253" t="str">
        <f t="shared" si="34"/>
        <v>N/A</v>
      </c>
      <c r="I253" t="str">
        <f t="shared" si="35"/>
        <v>N/A</v>
      </c>
      <c r="J253" s="3" t="str">
        <f>IF(B253=1,Full_2016_2017_Games_Data[[#This Row],[Column1]],"N/A")</f>
        <v>Nov 22, 2016</v>
      </c>
      <c r="K253" t="str">
        <f t="shared" si="36"/>
        <v>Nov 22, 2016</v>
      </c>
      <c r="L253" t="str">
        <f t="shared" si="37"/>
        <v>N/A</v>
      </c>
      <c r="M253" t="str">
        <f t="shared" si="38"/>
        <v>N/A</v>
      </c>
      <c r="N253" t="str">
        <f t="shared" si="39"/>
        <v>N/A</v>
      </c>
      <c r="O253" t="str">
        <f t="shared" si="40"/>
        <v>N/A</v>
      </c>
      <c r="P253" s="3" t="str">
        <f t="shared" si="41"/>
        <v>N/A</v>
      </c>
      <c r="Q253" t="str">
        <f t="shared" si="42"/>
        <v>N/A</v>
      </c>
      <c r="R253" t="str">
        <f t="shared" si="43"/>
        <v>N/A</v>
      </c>
    </row>
    <row r="254" spans="1:18" x14ac:dyDescent="0.3">
      <c r="A254" s="1" t="s">
        <v>219</v>
      </c>
      <c r="B254">
        <f>IF(OR(RIGHT(Full_2016_2017_Games_Data[[#This Row],[Column1]],4)="2016",RIGHT(Full_2016_2017_Games_Data[[#This Row],[Column1]],4)="2017"),1,0)</f>
        <v>0</v>
      </c>
      <c r="C254">
        <f>IF(AND(B253=1,B254=0,LEFT(Full_2016_2017_Games_Data[[#This Row],[Column1]],4)&lt;&gt;"OTat"),C252+1,IF(AND(B253=0,B254=0,LEFT(Full_2016_2017_Games_Data[[#This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Row],[Column1]],5)&lt;&gt;"4OTat"),C253+1,IF(OR(LEFT(Full_2016_2017_Games_Data[[#This Row],[Column1]],4)="OTat",LEFT(Full_2016_2017_Games_Data[[#This Row],[Column1]],4)="Full",LEFT(Full_2016_2017_Games_Data[[#This Row],[Column1]],5)="2OTat",LEFT(Full_2016_2017_Games_Data[[#This Row],[Column1]],5)="4OTat"),C253,"N/A")))</f>
        <v>208</v>
      </c>
      <c r="D254" t="str">
        <f>IF(AND(C254&lt;&gt;"N/A",C254&lt;&gt;C253),LEFT(Full_2016_2017_Games_Data[[#This Row],[Column1]],FIND("-",Full_2016_2017_Games_Data[[#This Row],[Column1]])-1),"N/A")</f>
        <v>New York Knicks107</v>
      </c>
      <c r="E254" t="str">
        <f>IFERROR(IF(AND(C254&lt;&gt;"N/A",C254&lt;&gt;C253),MID(Full_2016_2017_Games_Data[[#This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Blazers103</v>
      </c>
      <c r="F254" t="str">
        <f>IFERROR(IF(AND(D254&lt;&gt;"N/A",E254&lt;&gt;"N/A",C254&lt;&gt;C255),RIGHT(Full_2016_2017_Games_Data[[#This Row],[Column1]],LEN(Full_2016_2017_Games_Data[[#This Row],[Column1]])-FIND("at ",Full_2016_2017_Games_Data[[#This Row],[Column1]])-2),IF(AND(C254&lt;&gt;"N/A",C254&lt;&gt;C253),RIGHT(A255,LEN(A255)-FIND("at ",A255)-2),"N/A")),RIGHT(Full_2016_2017_Games_Data[[#This Row],[Column1]],LEN(Full_2016_2017_Games_Data[[#This Row],[Column1]])-FIND("at ",Full_2016_2017_Games_Data[[#This Row],[Column1]])-2))</f>
        <v>New York</v>
      </c>
      <c r="G254" t="str">
        <f t="shared" si="33"/>
        <v>New York</v>
      </c>
      <c r="H254">
        <f t="shared" si="34"/>
        <v>107</v>
      </c>
      <c r="I254">
        <f t="shared" si="35"/>
        <v>103</v>
      </c>
      <c r="J254" s="3" t="str">
        <f>IF(B254=1,Full_2016_2017_Games_Data[[#This Row],[Column1]],"N/A")</f>
        <v>N/A</v>
      </c>
      <c r="K254" t="str">
        <f t="shared" si="36"/>
        <v>Nov 22, 2016</v>
      </c>
      <c r="L254" t="str">
        <f t="shared" si="37"/>
        <v>Nov 22, 2016</v>
      </c>
      <c r="M254">
        <f t="shared" si="38"/>
        <v>11</v>
      </c>
      <c r="N254">
        <f t="shared" si="39"/>
        <v>22</v>
      </c>
      <c r="O254">
        <f t="shared" si="40"/>
        <v>2016</v>
      </c>
      <c r="P254" s="3">
        <f t="shared" si="41"/>
        <v>42696</v>
      </c>
      <c r="Q254" t="str">
        <f t="shared" si="42"/>
        <v>New York Knicks</v>
      </c>
      <c r="R254" t="str">
        <f t="shared" si="43"/>
        <v>Portland Trail Blazers</v>
      </c>
    </row>
    <row r="255" spans="1:18" x14ac:dyDescent="0.3">
      <c r="A255" s="1" t="s">
        <v>220</v>
      </c>
      <c r="B255">
        <f>IF(OR(RIGHT(Full_2016_2017_Games_Data[[#This Row],[Column1]],4)="2016",RIGHT(Full_2016_2017_Games_Data[[#This Row],[Column1]],4)="2017"),1,0)</f>
        <v>0</v>
      </c>
      <c r="C255">
        <f>IF(AND(B254=1,B255=0,LEFT(Full_2016_2017_Games_Data[[#This Row],[Column1]],4)&lt;&gt;"OTat"),C253+1,IF(AND(B254=0,B255=0,LEFT(Full_2016_2017_Games_Data[[#This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Row],[Column1]],5)&lt;&gt;"4OTat"),C254+1,IF(OR(LEFT(Full_2016_2017_Games_Data[[#This Row],[Column1]],4)="OTat",LEFT(Full_2016_2017_Games_Data[[#This Row],[Column1]],4)="Full",LEFT(Full_2016_2017_Games_Data[[#This Row],[Column1]],5)="2OTat",LEFT(Full_2016_2017_Games_Data[[#This Row],[Column1]],5)="4OTat"),C254,"N/A")))</f>
        <v>209</v>
      </c>
      <c r="D255" t="str">
        <f>IF(AND(C255&lt;&gt;"N/A",C255&lt;&gt;C254),LEFT(Full_2016_2017_Games_Data[[#This Row],[Column1]],FIND("-",Full_2016_2017_Games_Data[[#This Row],[Column1]])-1),"N/A")</f>
        <v>New Orleans Pelicans112</v>
      </c>
      <c r="E255" t="str">
        <f>IFERROR(IF(AND(C255&lt;&gt;"N/A",C255&lt;&gt;C254),MID(Full_2016_2017_Games_Data[[#This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Hawks94</v>
      </c>
      <c r="F255" t="str">
        <f>IFERROR(IF(AND(D255&lt;&gt;"N/A",E255&lt;&gt;"N/A",C255&lt;&gt;C256),RIGHT(Full_2016_2017_Games_Data[[#This Row],[Column1]],LEN(Full_2016_2017_Games_Data[[#This Row],[Column1]])-FIND("at ",Full_2016_2017_Games_Data[[#This Row],[Column1]])-2),IF(AND(C255&lt;&gt;"N/A",C255&lt;&gt;C254),RIGHT(A256,LEN(A256)-FIND("at ",A256)-2),"N/A")),RIGHT(Full_2016_2017_Games_Data[[#This Row],[Column1]],LEN(Full_2016_2017_Games_Data[[#This Row],[Column1]])-FIND("at ",Full_2016_2017_Games_Data[[#This Row],[Column1]])-2))</f>
        <v>Atlanta</v>
      </c>
      <c r="G255" t="str">
        <f t="shared" si="33"/>
        <v>Atlanta</v>
      </c>
      <c r="H255">
        <f t="shared" si="34"/>
        <v>112</v>
      </c>
      <c r="I255">
        <f t="shared" si="35"/>
        <v>94</v>
      </c>
      <c r="J255" s="3" t="str">
        <f>IF(B255=1,Full_2016_2017_Games_Data[[#This Row],[Column1]],"N/A")</f>
        <v>N/A</v>
      </c>
      <c r="K255" t="str">
        <f t="shared" si="36"/>
        <v>Nov 22, 2016</v>
      </c>
      <c r="L255" t="str">
        <f t="shared" si="37"/>
        <v>Nov 22, 2016</v>
      </c>
      <c r="M255">
        <f t="shared" si="38"/>
        <v>11</v>
      </c>
      <c r="N255">
        <f t="shared" si="39"/>
        <v>22</v>
      </c>
      <c r="O255">
        <f t="shared" si="40"/>
        <v>2016</v>
      </c>
      <c r="P255" s="3">
        <f t="shared" si="41"/>
        <v>42696</v>
      </c>
      <c r="Q255" t="str">
        <f t="shared" si="42"/>
        <v>New Orleans Pelicans</v>
      </c>
      <c r="R255" t="str">
        <f t="shared" si="43"/>
        <v>Atlanta Hawks</v>
      </c>
    </row>
    <row r="256" spans="1:18" x14ac:dyDescent="0.3">
      <c r="A256" s="1" t="s">
        <v>221</v>
      </c>
      <c r="B256">
        <f>IF(OR(RIGHT(Full_2016_2017_Games_Data[[#This Row],[Column1]],4)="2016",RIGHT(Full_2016_2017_Games_Data[[#This Row],[Column1]],4)="2017"),1,0)</f>
        <v>0</v>
      </c>
      <c r="C256">
        <f>IF(AND(B255=1,B256=0,LEFT(Full_2016_2017_Games_Data[[#This Row],[Column1]],4)&lt;&gt;"OTat"),C254+1,IF(AND(B255=0,B256=0,LEFT(Full_2016_2017_Games_Data[[#This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Row],[Column1]],5)&lt;&gt;"4OTat"),C255+1,IF(OR(LEFT(Full_2016_2017_Games_Data[[#This Row],[Column1]],4)="OTat",LEFT(Full_2016_2017_Games_Data[[#This Row],[Column1]],4)="Full",LEFT(Full_2016_2017_Games_Data[[#This Row],[Column1]],5)="2OTat",LEFT(Full_2016_2017_Games_Data[[#This Row],[Column1]],5)="4OTat"),C255,"N/A")))</f>
        <v>210</v>
      </c>
      <c r="D256" t="str">
        <f>IF(AND(C256&lt;&gt;"N/A",C256&lt;&gt;C255),LEFT(Full_2016_2017_Games_Data[[#This Row],[Column1]],FIND("-",Full_2016_2017_Games_Data[[#This Row],[Column1]])-1),"N/A")</f>
        <v>Denver Nuggets110</v>
      </c>
      <c r="E256" t="str">
        <f>IFERROR(IF(AND(C256&lt;&gt;"N/A",C256&lt;&gt;C255),MID(Full_2016_2017_Games_Data[[#This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Bulls107</v>
      </c>
      <c r="F256" t="str">
        <f>IFERROR(IF(AND(D256&lt;&gt;"N/A",E256&lt;&gt;"N/A",C256&lt;&gt;C257),RIGHT(Full_2016_2017_Games_Data[[#This Row],[Column1]],LEN(Full_2016_2017_Games_Data[[#This Row],[Column1]])-FIND("at ",Full_2016_2017_Games_Data[[#This Row],[Column1]])-2),IF(AND(C256&lt;&gt;"N/A",C256&lt;&gt;C255),RIGHT(A257,LEN(A257)-FIND("at ",A257)-2),"N/A")),RIGHT(Full_2016_2017_Games_Data[[#This Row],[Column1]],LEN(Full_2016_2017_Games_Data[[#This Row],[Column1]])-FIND("at ",Full_2016_2017_Games_Data[[#This Row],[Column1]])-2))</f>
        <v>Denver</v>
      </c>
      <c r="G256" t="str">
        <f t="shared" si="33"/>
        <v>Denver</v>
      </c>
      <c r="H256">
        <f t="shared" si="34"/>
        <v>110</v>
      </c>
      <c r="I256">
        <f t="shared" si="35"/>
        <v>107</v>
      </c>
      <c r="J256" s="3" t="str">
        <f>IF(B256=1,Full_2016_2017_Games_Data[[#This Row],[Column1]],"N/A")</f>
        <v>N/A</v>
      </c>
      <c r="K256" t="str">
        <f t="shared" si="36"/>
        <v>Nov 22, 2016</v>
      </c>
      <c r="L256" t="str">
        <f t="shared" si="37"/>
        <v>Nov 22, 2016</v>
      </c>
      <c r="M256">
        <f t="shared" si="38"/>
        <v>11</v>
      </c>
      <c r="N256">
        <f t="shared" si="39"/>
        <v>22</v>
      </c>
      <c r="O256">
        <f t="shared" si="40"/>
        <v>2016</v>
      </c>
      <c r="P256" s="3">
        <f t="shared" si="41"/>
        <v>42696</v>
      </c>
      <c r="Q256" t="str">
        <f t="shared" si="42"/>
        <v>Denver Nuggets</v>
      </c>
      <c r="R256" t="str">
        <f t="shared" si="43"/>
        <v>Chicago Bulls</v>
      </c>
    </row>
    <row r="257" spans="1:18" x14ac:dyDescent="0.3">
      <c r="A257" s="1" t="s">
        <v>222</v>
      </c>
      <c r="B257">
        <f>IF(OR(RIGHT(Full_2016_2017_Games_Data[[#This Row],[Column1]],4)="2016",RIGHT(Full_2016_2017_Games_Data[[#This Row],[Column1]],4)="2017"),1,0)</f>
        <v>0</v>
      </c>
      <c r="C257">
        <f>IF(AND(B256=1,B257=0,LEFT(Full_2016_2017_Games_Data[[#This Row],[Column1]],4)&lt;&gt;"OTat"),C255+1,IF(AND(B256=0,B257=0,LEFT(Full_2016_2017_Games_Data[[#This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Row],[Column1]],5)&lt;&gt;"4OTat"),C256+1,IF(OR(LEFT(Full_2016_2017_Games_Data[[#This Row],[Column1]],4)="OTat",LEFT(Full_2016_2017_Games_Data[[#This Row],[Column1]],4)="Full",LEFT(Full_2016_2017_Games_Data[[#This Row],[Column1]],5)="2OTat",LEFT(Full_2016_2017_Games_Data[[#This Row],[Column1]],5)="4OTat"),C256,"N/A")))</f>
        <v>211</v>
      </c>
      <c r="D257" t="str">
        <f>IF(AND(C257&lt;&gt;"N/A",C257&lt;&gt;C256),LEFT(Full_2016_2017_Games_Data[[#This Row],[Column1]],FIND("-",Full_2016_2017_Games_Data[[#This Row],[Column1]])-1),"N/A")</f>
        <v>Los Angeles Lakers111</v>
      </c>
      <c r="E257" t="str">
        <f>IFERROR(IF(AND(C257&lt;&gt;"N/A",C257&lt;&gt;C256),MID(Full_2016_2017_Games_Data[[#This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Thunder109</v>
      </c>
      <c r="F257" t="str">
        <f>IFERROR(IF(AND(D257&lt;&gt;"N/A",E257&lt;&gt;"N/A",C257&lt;&gt;C258),RIGHT(Full_2016_2017_Games_Data[[#This Row],[Column1]],LEN(Full_2016_2017_Games_Data[[#This Row],[Column1]])-FIND("at ",Full_2016_2017_Games_Data[[#This Row],[Column1]])-2),IF(AND(C257&lt;&gt;"N/A",C257&lt;&gt;C256),RIGHT(A258,LEN(A258)-FIND("at ",A258)-2),"N/A")),RIGHT(Full_2016_2017_Games_Data[[#This Row],[Column1]],LEN(Full_2016_2017_Games_Data[[#This Row],[Column1]])-FIND("at ",Full_2016_2017_Games_Data[[#This Row],[Column1]])-2))</f>
        <v>Los Angeles</v>
      </c>
      <c r="G257" t="str">
        <f t="shared" si="33"/>
        <v>Los Angeles</v>
      </c>
      <c r="H257">
        <f t="shared" si="34"/>
        <v>111</v>
      </c>
      <c r="I257">
        <f t="shared" si="35"/>
        <v>109</v>
      </c>
      <c r="J257" s="3" t="str">
        <f>IF(B257=1,Full_2016_2017_Games_Data[[#This Row],[Column1]],"N/A")</f>
        <v>N/A</v>
      </c>
      <c r="K257" t="str">
        <f t="shared" si="36"/>
        <v>Nov 22, 2016</v>
      </c>
      <c r="L257" t="str">
        <f t="shared" si="37"/>
        <v>Nov 22, 2016</v>
      </c>
      <c r="M257">
        <f t="shared" si="38"/>
        <v>11</v>
      </c>
      <c r="N257">
        <f t="shared" si="39"/>
        <v>22</v>
      </c>
      <c r="O257">
        <f t="shared" si="40"/>
        <v>2016</v>
      </c>
      <c r="P257" s="3">
        <f t="shared" si="41"/>
        <v>42696</v>
      </c>
      <c r="Q257" t="str">
        <f t="shared" si="42"/>
        <v>Los Angeles Lakers</v>
      </c>
      <c r="R257" t="str">
        <f t="shared" si="43"/>
        <v>Oklahoma City Thunder</v>
      </c>
    </row>
    <row r="258" spans="1:18" x14ac:dyDescent="0.3">
      <c r="A258" s="1" t="s">
        <v>1374</v>
      </c>
      <c r="B258">
        <f>IF(OR(RIGHT(Full_2016_2017_Games_Data[[#This Row],[Column1]],4)="2016",RIGHT(Full_2016_2017_Games_Data[[#This Row],[Column1]],4)="2017"),1,0)</f>
        <v>1</v>
      </c>
      <c r="C258" t="str">
        <f>IF(AND(B257=1,B258=0,LEFT(Full_2016_2017_Games_Data[[#This Row],[Column1]],4)&lt;&gt;"OTat"),C256+1,IF(AND(B257=0,B258=0,LEFT(Full_2016_2017_Games_Data[[#This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Row],[Column1]],5)&lt;&gt;"4OTat"),C257+1,IF(OR(LEFT(Full_2016_2017_Games_Data[[#This Row],[Column1]],4)="OTat",LEFT(Full_2016_2017_Games_Data[[#This Row],[Column1]],4)="Full",LEFT(Full_2016_2017_Games_Data[[#This Row],[Column1]],5)="2OTat",LEFT(Full_2016_2017_Games_Data[[#This Row],[Column1]],5)="4OTat"),C257,"N/A")))</f>
        <v>N/A</v>
      </c>
      <c r="D258" t="str">
        <f>IF(AND(C258&lt;&gt;"N/A",C258&lt;&gt;C257),LEFT(Full_2016_2017_Games_Data[[#This Row],[Column1]],FIND("-",Full_2016_2017_Games_Data[[#This Row],[Column1]])-1),"N/A")</f>
        <v>N/A</v>
      </c>
      <c r="E258" t="str">
        <f>IFERROR(IF(AND(C258&lt;&gt;"N/A",C258&lt;&gt;C257),MID(Full_2016_2017_Games_Data[[#This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58" t="str">
        <f>IFERROR(IF(AND(D258&lt;&gt;"N/A",E258&lt;&gt;"N/A",C258&lt;&gt;C259),RIGHT(Full_2016_2017_Games_Data[[#This Row],[Column1]],LEN(Full_2016_2017_Games_Data[[#This Row],[Column1]])-FIND("at ",Full_2016_2017_Games_Data[[#This Row],[Column1]])-2),IF(AND(C258&lt;&gt;"N/A",C258&lt;&gt;C257),RIGHT(A259,LEN(A259)-FIND("at ",A259)-2),"N/A")),RIGHT(Full_2016_2017_Games_Data[[#This Row],[Column1]],LEN(Full_2016_2017_Games_Data[[#This Row],[Column1]])-FIND("at ",Full_2016_2017_Games_Data[[#This Row],[Column1]])-2))</f>
        <v>N/A</v>
      </c>
      <c r="G258" t="str">
        <f t="shared" si="33"/>
        <v>N/A</v>
      </c>
      <c r="H258" t="str">
        <f t="shared" si="34"/>
        <v>N/A</v>
      </c>
      <c r="I258" t="str">
        <f t="shared" si="35"/>
        <v>N/A</v>
      </c>
      <c r="J258" s="3" t="str">
        <f>IF(B258=1,Full_2016_2017_Games_Data[[#This Row],[Column1]],"N/A")</f>
        <v>Nov 23, 2016</v>
      </c>
      <c r="K258" t="str">
        <f t="shared" si="36"/>
        <v>Nov 23, 2016</v>
      </c>
      <c r="L258" t="str">
        <f t="shared" si="37"/>
        <v>N/A</v>
      </c>
      <c r="M258" t="str">
        <f t="shared" si="38"/>
        <v>N/A</v>
      </c>
      <c r="N258" t="str">
        <f t="shared" si="39"/>
        <v>N/A</v>
      </c>
      <c r="O258" t="str">
        <f t="shared" si="40"/>
        <v>N/A</v>
      </c>
      <c r="P258" s="3" t="str">
        <f t="shared" si="41"/>
        <v>N/A</v>
      </c>
      <c r="Q258" t="str">
        <f t="shared" si="42"/>
        <v>N/A</v>
      </c>
      <c r="R258" t="str">
        <f t="shared" si="43"/>
        <v>N/A</v>
      </c>
    </row>
    <row r="259" spans="1:18" x14ac:dyDescent="0.3">
      <c r="A259" s="1" t="s">
        <v>223</v>
      </c>
      <c r="B259">
        <f>IF(OR(RIGHT(Full_2016_2017_Games_Data[[#This Row],[Column1]],4)="2016",RIGHT(Full_2016_2017_Games_Data[[#This Row],[Column1]],4)="2017"),1,0)</f>
        <v>0</v>
      </c>
      <c r="C259">
        <f>IF(AND(B258=1,B259=0,LEFT(Full_2016_2017_Games_Data[[#This Row],[Column1]],4)&lt;&gt;"OTat"),C257+1,IF(AND(B258=0,B259=0,LEFT(Full_2016_2017_Games_Data[[#This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Row],[Column1]],5)&lt;&gt;"4OTat"),C258+1,IF(OR(LEFT(Full_2016_2017_Games_Data[[#This Row],[Column1]],4)="OTat",LEFT(Full_2016_2017_Games_Data[[#This Row],[Column1]],4)="Full",LEFT(Full_2016_2017_Games_Data[[#This Row],[Column1]],5)="2OTat",LEFT(Full_2016_2017_Games_Data[[#This Row],[Column1]],5)="4OTat"),C258,"N/A")))</f>
        <v>212</v>
      </c>
      <c r="D259" t="str">
        <f>IF(AND(C259&lt;&gt;"N/A",C259&lt;&gt;C258),LEFT(Full_2016_2017_Games_Data[[#This Row],[Column1]],FIND("-",Full_2016_2017_Games_Data[[#This Row],[Column1]])-1),"N/A")</f>
        <v>Memphis Grizzlies104</v>
      </c>
      <c r="E259" t="str">
        <f>IFERROR(IF(AND(C259&lt;&gt;"N/A",C259&lt;&gt;C258),MID(Full_2016_2017_Games_Data[[#This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76ers99</v>
      </c>
      <c r="F259" t="str">
        <f>IFERROR(IF(AND(D259&lt;&gt;"N/A",E259&lt;&gt;"N/A",C259&lt;&gt;C260),RIGHT(Full_2016_2017_Games_Data[[#This Row],[Column1]],LEN(Full_2016_2017_Games_Data[[#This Row],[Column1]])-FIND("at ",Full_2016_2017_Games_Data[[#This Row],[Column1]])-2),IF(AND(C259&lt;&gt;"N/A",C259&lt;&gt;C258),RIGHT(A260,LEN(A260)-FIND("at ",A260)-2),"N/A")),RIGHT(Full_2016_2017_Games_Data[[#This Row],[Column1]],LEN(Full_2016_2017_Games_Data[[#This Row],[Column1]])-FIND("at ",Full_2016_2017_Games_Data[[#This Row],[Column1]])-2))</f>
        <v>Philadelphia</v>
      </c>
      <c r="G259" t="str">
        <f t="shared" si="33"/>
        <v>Philadelphia</v>
      </c>
      <c r="H259">
        <f t="shared" si="34"/>
        <v>104</v>
      </c>
      <c r="I259">
        <f t="shared" si="35"/>
        <v>99</v>
      </c>
      <c r="J259" s="3" t="str">
        <f>IF(B259=1,Full_2016_2017_Games_Data[[#This Row],[Column1]],"N/A")</f>
        <v>N/A</v>
      </c>
      <c r="K259" t="str">
        <f t="shared" si="36"/>
        <v>Nov 23, 2016</v>
      </c>
      <c r="L259" t="str">
        <f t="shared" si="37"/>
        <v>Nov 23, 2016</v>
      </c>
      <c r="M259">
        <f t="shared" si="38"/>
        <v>11</v>
      </c>
      <c r="N259">
        <f t="shared" si="39"/>
        <v>23</v>
      </c>
      <c r="O259">
        <f t="shared" si="40"/>
        <v>2016</v>
      </c>
      <c r="P259" s="3">
        <f t="shared" si="41"/>
        <v>42697</v>
      </c>
      <c r="Q259" t="str">
        <f t="shared" si="42"/>
        <v>Memphis Grizzlies</v>
      </c>
      <c r="R259" t="str">
        <f t="shared" si="43"/>
        <v>Philadelphia 76ers</v>
      </c>
    </row>
    <row r="260" spans="1:18" x14ac:dyDescent="0.3">
      <c r="A260" s="1" t="s">
        <v>224</v>
      </c>
      <c r="B260">
        <f>IF(OR(RIGHT(Full_2016_2017_Games_Data[[#This Row],[Column1]],4)="2016",RIGHT(Full_2016_2017_Games_Data[[#This Row],[Column1]],4)="2017"),1,0)</f>
        <v>0</v>
      </c>
      <c r="C260">
        <f>IF(AND(B259=1,B260=0,LEFT(Full_2016_2017_Games_Data[[#This Row],[Column1]],4)&lt;&gt;"OTat"),C258+1,IF(AND(B259=0,B260=0,LEFT(Full_2016_2017_Games_Data[[#This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Row],[Column1]],5)&lt;&gt;"4OTat"),C259+1,IF(OR(LEFT(Full_2016_2017_Games_Data[[#This Row],[Column1]],4)="OTat",LEFT(Full_2016_2017_Games_Data[[#This Row],[Column1]],4)="Full",LEFT(Full_2016_2017_Games_Data[[#This Row],[Column1]],5)="2OTat",LEFT(Full_2016_2017_Games_Data[[#This Row],[Column1]],5)="4OTat"),C259,"N/A")))</f>
        <v>212</v>
      </c>
      <c r="D260" t="str">
        <f>IF(AND(C260&lt;&gt;"N/A",C260&lt;&gt;C259),LEFT(Full_2016_2017_Games_Data[[#This Row],[Column1]],FIND("-",Full_2016_2017_Games_Data[[#This Row],[Column1]])-1),"N/A")</f>
        <v>N/A</v>
      </c>
      <c r="E260" t="str">
        <f>IFERROR(IF(AND(C260&lt;&gt;"N/A",C260&lt;&gt;C259),MID(Full_2016_2017_Games_Data[[#This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60" t="str">
        <f>IFERROR(IF(AND(D260&lt;&gt;"N/A",E260&lt;&gt;"N/A",C260&lt;&gt;C261),RIGHT(Full_2016_2017_Games_Data[[#This Row],[Column1]],LEN(Full_2016_2017_Games_Data[[#This Row],[Column1]])-FIND("at ",Full_2016_2017_Games_Data[[#This Row],[Column1]])-2),IF(AND(C260&lt;&gt;"N/A",C260&lt;&gt;C259),RIGHT(A261,LEN(A261)-FIND("at ",A261)-2),"N/A")),RIGHT(Full_2016_2017_Games_Data[[#This Row],[Column1]],LEN(Full_2016_2017_Games_Data[[#This Row],[Column1]])-FIND("at ",Full_2016_2017_Games_Data[[#This Row],[Column1]])-2))</f>
        <v>N/A</v>
      </c>
      <c r="G260" t="str">
        <f t="shared" si="33"/>
        <v>N/A</v>
      </c>
      <c r="H260" t="str">
        <f t="shared" si="34"/>
        <v>N/A</v>
      </c>
      <c r="I260" t="str">
        <f t="shared" si="35"/>
        <v>N/A</v>
      </c>
      <c r="J260" s="3" t="str">
        <f>IF(B260=1,Full_2016_2017_Games_Data[[#This Row],[Column1]],"N/A")</f>
        <v>N/A</v>
      </c>
      <c r="K260" t="str">
        <f t="shared" si="36"/>
        <v>Nov 23, 2016</v>
      </c>
      <c r="L260" t="str">
        <f t="shared" si="37"/>
        <v>N/A</v>
      </c>
      <c r="M260" t="str">
        <f t="shared" si="38"/>
        <v>N/A</v>
      </c>
      <c r="N260" t="str">
        <f t="shared" si="39"/>
        <v>N/A</v>
      </c>
      <c r="O260" t="str">
        <f t="shared" si="40"/>
        <v>N/A</v>
      </c>
      <c r="P260" s="3" t="str">
        <f t="shared" si="41"/>
        <v>N/A</v>
      </c>
      <c r="Q260" t="str">
        <f t="shared" si="42"/>
        <v>N/A</v>
      </c>
      <c r="R260" t="str">
        <f t="shared" si="43"/>
        <v>N/A</v>
      </c>
    </row>
    <row r="261" spans="1:18" x14ac:dyDescent="0.3">
      <c r="A261" s="1" t="s">
        <v>225</v>
      </c>
      <c r="B261">
        <f>IF(OR(RIGHT(Full_2016_2017_Games_Data[[#This Row],[Column1]],4)="2016",RIGHT(Full_2016_2017_Games_Data[[#This Row],[Column1]],4)="2017"),1,0)</f>
        <v>0</v>
      </c>
      <c r="C261">
        <f>IF(AND(B260=1,B261=0,LEFT(Full_2016_2017_Games_Data[[#This Row],[Column1]],4)&lt;&gt;"OTat"),C259+1,IF(AND(B260=0,B261=0,LEFT(Full_2016_2017_Games_Data[[#This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Row],[Column1]],5)&lt;&gt;"4OTat"),C260+1,IF(OR(LEFT(Full_2016_2017_Games_Data[[#This Row],[Column1]],4)="OTat",LEFT(Full_2016_2017_Games_Data[[#This Row],[Column1]],4)="Full",LEFT(Full_2016_2017_Games_Data[[#This Row],[Column1]],5)="2OTat",LEFT(Full_2016_2017_Games_Data[[#This Row],[Column1]],5)="4OTat"),C260,"N/A")))</f>
        <v>213</v>
      </c>
      <c r="D261" t="str">
        <f>IF(AND(C261&lt;&gt;"N/A",C261&lt;&gt;C260),LEFT(Full_2016_2017_Games_Data[[#This Row],[Column1]],FIND("-",Full_2016_2017_Games_Data[[#This Row],[Column1]])-1),"N/A")</f>
        <v>San Antonio Spurs119</v>
      </c>
      <c r="E261" t="str">
        <f>IFERROR(IF(AND(C261&lt;&gt;"N/A",C261&lt;&gt;C260),MID(Full_2016_2017_Games_Data[[#This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Hornets114</v>
      </c>
      <c r="F261" t="str">
        <f>IFERROR(IF(AND(D261&lt;&gt;"N/A",E261&lt;&gt;"N/A",C261&lt;&gt;C262),RIGHT(Full_2016_2017_Games_Data[[#This Row],[Column1]],LEN(Full_2016_2017_Games_Data[[#This Row],[Column1]])-FIND("at ",Full_2016_2017_Games_Data[[#This Row],[Column1]])-2),IF(AND(C261&lt;&gt;"N/A",C261&lt;&gt;C260),RIGHT(A262,LEN(A262)-FIND("at ",A262)-2),"N/A")),RIGHT(Full_2016_2017_Games_Data[[#This Row],[Column1]],LEN(Full_2016_2017_Games_Data[[#This Row],[Column1]])-FIND("at ",Full_2016_2017_Games_Data[[#This Row],[Column1]])-2))</f>
        <v>Charlotte</v>
      </c>
      <c r="G261" t="str">
        <f t="shared" ref="G261:G324" si="44">IFERROR(LEFT(F261,FIND("Originally",F261)-2),F261)</f>
        <v>Charlotte</v>
      </c>
      <c r="H261">
        <f t="shared" ref="H261:H324" si="45">IFERROR(VALUE(RIGHT(D261,3)),IFERROR(VALUE(RIGHT(D261,2)),"N/A"))</f>
        <v>119</v>
      </c>
      <c r="I261">
        <f t="shared" ref="I261:I324" si="46">IFERROR(VALUE(RIGHT(E261,3)),IFERROR(VALUE(RIGHT(E261,2)),"N/A"))</f>
        <v>114</v>
      </c>
      <c r="J261" s="3" t="str">
        <f>IF(B261=1,Full_2016_2017_Games_Data[[#This Row],[Column1]],"N/A")</f>
        <v>N/A</v>
      </c>
      <c r="K261" t="str">
        <f t="shared" ref="K261:K324" si="47">IF(J261&lt;&gt;"N/A",J261,K260)</f>
        <v>Nov 23, 2016</v>
      </c>
      <c r="L261" t="str">
        <f t="shared" ref="L261:L324" si="48">IF(I261&lt;&gt;"N/A",K261,"N/A")</f>
        <v>Nov 23, 2016</v>
      </c>
      <c r="M261">
        <f t="shared" ref="M261:M324" si="49">IFERROR(MONTH(1&amp;LEFT(L261,3)),"N/A")</f>
        <v>11</v>
      </c>
      <c r="N261">
        <f t="shared" ref="N261:N324" si="50">IFERROR(VALUE(MID(L261,FIND(" ",L261)+1,FIND(",",L261)-FIND(" ",L261)-1)),"N/A")</f>
        <v>23</v>
      </c>
      <c r="O261">
        <f t="shared" ref="O261:O324" si="51">IFERROR(VALUE(RIGHT(L261,4)),"N/A")</f>
        <v>2016</v>
      </c>
      <c r="P261" s="3">
        <f t="shared" ref="P261:P324" si="52">IFERROR(DATE(O261,M261,N261),"N/A")</f>
        <v>42697</v>
      </c>
      <c r="Q261" t="str">
        <f t="shared" ref="Q261:Q324" si="53">IF(D261&lt;&gt;H261,LEFT(D261,LEN(D261)-LEN(H261)),"N/A")</f>
        <v>San Antonio Spurs</v>
      </c>
      <c r="R261" t="str">
        <f t="shared" ref="R261:R324" si="54">IF(E261&lt;&gt;I261,LEFT(E261,LEN(E261)-LEN(I261)),"N/A")</f>
        <v>Charlotte Hornets</v>
      </c>
    </row>
    <row r="262" spans="1:18" x14ac:dyDescent="0.3">
      <c r="A262" s="1" t="s">
        <v>226</v>
      </c>
      <c r="B262">
        <f>IF(OR(RIGHT(Full_2016_2017_Games_Data[[#This Row],[Column1]],4)="2016",RIGHT(Full_2016_2017_Games_Data[[#This Row],[Column1]],4)="2017"),1,0)</f>
        <v>0</v>
      </c>
      <c r="C262">
        <f>IF(AND(B261=1,B262=0,LEFT(Full_2016_2017_Games_Data[[#This Row],[Column1]],4)&lt;&gt;"OTat"),C260+1,IF(AND(B261=0,B262=0,LEFT(Full_2016_2017_Games_Data[[#This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Row],[Column1]],5)&lt;&gt;"4OTat"),C261+1,IF(OR(LEFT(Full_2016_2017_Games_Data[[#This Row],[Column1]],4)="OTat",LEFT(Full_2016_2017_Games_Data[[#This Row],[Column1]],4)="Full",LEFT(Full_2016_2017_Games_Data[[#This Row],[Column1]],5)="2OTat",LEFT(Full_2016_2017_Games_Data[[#This Row],[Column1]],5)="4OTat"),C261,"N/A")))</f>
        <v>214</v>
      </c>
      <c r="D262" t="str">
        <f>IF(AND(C262&lt;&gt;"N/A",C262&lt;&gt;C261),LEFT(Full_2016_2017_Games_Data[[#This Row],[Column1]],FIND("-",Full_2016_2017_Games_Data[[#This Row],[Column1]])-1),"N/A")</f>
        <v>Phoenix Suns92</v>
      </c>
      <c r="E262" t="str">
        <f>IFERROR(IF(AND(C262&lt;&gt;"N/A",C262&lt;&gt;C261),MID(Full_2016_2017_Games_Data[[#This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Magic87</v>
      </c>
      <c r="F262" t="str">
        <f>IFERROR(IF(AND(D262&lt;&gt;"N/A",E262&lt;&gt;"N/A",C262&lt;&gt;C263),RIGHT(Full_2016_2017_Games_Data[[#This Row],[Column1]],LEN(Full_2016_2017_Games_Data[[#This Row],[Column1]])-FIND("at ",Full_2016_2017_Games_Data[[#This Row],[Column1]])-2),IF(AND(C262&lt;&gt;"N/A",C262&lt;&gt;C261),RIGHT(A263,LEN(A263)-FIND("at ",A263)-2),"N/A")),RIGHT(Full_2016_2017_Games_Data[[#This Row],[Column1]],LEN(Full_2016_2017_Games_Data[[#This Row],[Column1]])-FIND("at ",Full_2016_2017_Games_Data[[#This Row],[Column1]])-2))</f>
        <v>Orlando</v>
      </c>
      <c r="G262" t="str">
        <f t="shared" si="44"/>
        <v>Orlando</v>
      </c>
      <c r="H262">
        <f t="shared" si="45"/>
        <v>92</v>
      </c>
      <c r="I262">
        <f t="shared" si="46"/>
        <v>87</v>
      </c>
      <c r="J262" s="3" t="str">
        <f>IF(B262=1,Full_2016_2017_Games_Data[[#This Row],[Column1]],"N/A")</f>
        <v>N/A</v>
      </c>
      <c r="K262" t="str">
        <f t="shared" si="47"/>
        <v>Nov 23, 2016</v>
      </c>
      <c r="L262" t="str">
        <f t="shared" si="48"/>
        <v>Nov 23, 2016</v>
      </c>
      <c r="M262">
        <f t="shared" si="49"/>
        <v>11</v>
      </c>
      <c r="N262">
        <f t="shared" si="50"/>
        <v>23</v>
      </c>
      <c r="O262">
        <f t="shared" si="51"/>
        <v>2016</v>
      </c>
      <c r="P262" s="3">
        <f t="shared" si="52"/>
        <v>42697</v>
      </c>
      <c r="Q262" t="str">
        <f t="shared" si="53"/>
        <v>Phoenix Suns</v>
      </c>
      <c r="R262" t="str">
        <f t="shared" si="54"/>
        <v>Orlando Magic</v>
      </c>
    </row>
    <row r="263" spans="1:18" x14ac:dyDescent="0.3">
      <c r="A263" s="1" t="s">
        <v>227</v>
      </c>
      <c r="B263">
        <f>IF(OR(RIGHT(Full_2016_2017_Games_Data[[#This Row],[Column1]],4)="2016",RIGHT(Full_2016_2017_Games_Data[[#This Row],[Column1]],4)="2017"),1,0)</f>
        <v>0</v>
      </c>
      <c r="C263">
        <f>IF(AND(B262=1,B263=0,LEFT(Full_2016_2017_Games_Data[[#This Row],[Column1]],4)&lt;&gt;"OTat"),C261+1,IF(AND(B262=0,B263=0,LEFT(Full_2016_2017_Games_Data[[#This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Row],[Column1]],5)&lt;&gt;"4OTat"),C262+1,IF(OR(LEFT(Full_2016_2017_Games_Data[[#This Row],[Column1]],4)="OTat",LEFT(Full_2016_2017_Games_Data[[#This Row],[Column1]],4)="Full",LEFT(Full_2016_2017_Games_Data[[#This Row],[Column1]],5)="2OTat",LEFT(Full_2016_2017_Games_Data[[#This Row],[Column1]],5)="4OTat"),C262,"N/A")))</f>
        <v>215</v>
      </c>
      <c r="D263" t="str">
        <f>IF(AND(C263&lt;&gt;"N/A",C263&lt;&gt;C262),LEFT(Full_2016_2017_Games_Data[[#This Row],[Column1]],FIND("-",Full_2016_2017_Games_Data[[#This Row],[Column1]])-1),"N/A")</f>
        <v>Cleveland Cavaliers137</v>
      </c>
      <c r="E263" t="str">
        <f>IFERROR(IF(AND(C263&lt;&gt;"N/A",C263&lt;&gt;C262),MID(Full_2016_2017_Games_Data[[#This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Blazers125</v>
      </c>
      <c r="F263" t="str">
        <f>IFERROR(IF(AND(D263&lt;&gt;"N/A",E263&lt;&gt;"N/A",C263&lt;&gt;C264),RIGHT(Full_2016_2017_Games_Data[[#This Row],[Column1]],LEN(Full_2016_2017_Games_Data[[#This Row],[Column1]])-FIND("at ",Full_2016_2017_Games_Data[[#This Row],[Column1]])-2),IF(AND(C263&lt;&gt;"N/A",C263&lt;&gt;C262),RIGHT(A264,LEN(A264)-FIND("at ",A264)-2),"N/A")),RIGHT(Full_2016_2017_Games_Data[[#This Row],[Column1]],LEN(Full_2016_2017_Games_Data[[#This Row],[Column1]])-FIND("at ",Full_2016_2017_Games_Data[[#This Row],[Column1]])-2))</f>
        <v>Cleveland</v>
      </c>
      <c r="G263" t="str">
        <f t="shared" si="44"/>
        <v>Cleveland</v>
      </c>
      <c r="H263">
        <f t="shared" si="45"/>
        <v>137</v>
      </c>
      <c r="I263">
        <f t="shared" si="46"/>
        <v>125</v>
      </c>
      <c r="J263" s="3" t="str">
        <f>IF(B263=1,Full_2016_2017_Games_Data[[#This Row],[Column1]],"N/A")</f>
        <v>N/A</v>
      </c>
      <c r="K263" t="str">
        <f t="shared" si="47"/>
        <v>Nov 23, 2016</v>
      </c>
      <c r="L263" t="str">
        <f t="shared" si="48"/>
        <v>Nov 23, 2016</v>
      </c>
      <c r="M263">
        <f t="shared" si="49"/>
        <v>11</v>
      </c>
      <c r="N263">
        <f t="shared" si="50"/>
        <v>23</v>
      </c>
      <c r="O263">
        <f t="shared" si="51"/>
        <v>2016</v>
      </c>
      <c r="P263" s="3">
        <f t="shared" si="52"/>
        <v>42697</v>
      </c>
      <c r="Q263" t="str">
        <f t="shared" si="53"/>
        <v>Cleveland Cavaliers</v>
      </c>
      <c r="R263" t="str">
        <f t="shared" si="54"/>
        <v>Portland Trail Blazers</v>
      </c>
    </row>
    <row r="264" spans="1:18" x14ac:dyDescent="0.3">
      <c r="A264" s="1" t="s">
        <v>228</v>
      </c>
      <c r="B264">
        <f>IF(OR(RIGHT(Full_2016_2017_Games_Data[[#This Row],[Column1]],4)="2016",RIGHT(Full_2016_2017_Games_Data[[#This Row],[Column1]],4)="2017"),1,0)</f>
        <v>0</v>
      </c>
      <c r="C264">
        <f>IF(AND(B263=1,B264=0,LEFT(Full_2016_2017_Games_Data[[#This Row],[Column1]],4)&lt;&gt;"OTat"),C262+1,IF(AND(B263=0,B264=0,LEFT(Full_2016_2017_Games_Data[[#This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Row],[Column1]],5)&lt;&gt;"4OTat"),C263+1,IF(OR(LEFT(Full_2016_2017_Games_Data[[#This Row],[Column1]],4)="OTat",LEFT(Full_2016_2017_Games_Data[[#This Row],[Column1]],4)="Full",LEFT(Full_2016_2017_Games_Data[[#This Row],[Column1]],5)="2OTat",LEFT(Full_2016_2017_Games_Data[[#This Row],[Column1]],5)="4OTat"),C263,"N/A")))</f>
        <v>216</v>
      </c>
      <c r="D264" t="str">
        <f>IF(AND(C264&lt;&gt;"N/A",C264&lt;&gt;C263),LEFT(Full_2016_2017_Games_Data[[#This Row],[Column1]],FIND("-",Full_2016_2017_Games_Data[[#This Row],[Column1]])-1),"N/A")</f>
        <v>Atlanta Hawks96</v>
      </c>
      <c r="E264" t="str">
        <f>IFERROR(IF(AND(C264&lt;&gt;"N/A",C264&lt;&gt;C263),MID(Full_2016_2017_Games_Data[[#This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Pacers85</v>
      </c>
      <c r="F264" t="str">
        <f>IFERROR(IF(AND(D264&lt;&gt;"N/A",E264&lt;&gt;"N/A",C264&lt;&gt;C265),RIGHT(Full_2016_2017_Games_Data[[#This Row],[Column1]],LEN(Full_2016_2017_Games_Data[[#This Row],[Column1]])-FIND("at ",Full_2016_2017_Games_Data[[#This Row],[Column1]])-2),IF(AND(C264&lt;&gt;"N/A",C264&lt;&gt;C263),RIGHT(A265,LEN(A265)-FIND("at ",A265)-2),"N/A")),RIGHT(Full_2016_2017_Games_Data[[#This Row],[Column1]],LEN(Full_2016_2017_Games_Data[[#This Row],[Column1]])-FIND("at ",Full_2016_2017_Games_Data[[#This Row],[Column1]])-2))</f>
        <v>Indiana</v>
      </c>
      <c r="G264" t="str">
        <f t="shared" si="44"/>
        <v>Indiana</v>
      </c>
      <c r="H264">
        <f t="shared" si="45"/>
        <v>96</v>
      </c>
      <c r="I264">
        <f t="shared" si="46"/>
        <v>85</v>
      </c>
      <c r="J264" s="3" t="str">
        <f>IF(B264=1,Full_2016_2017_Games_Data[[#This Row],[Column1]],"N/A")</f>
        <v>N/A</v>
      </c>
      <c r="K264" t="str">
        <f t="shared" si="47"/>
        <v>Nov 23, 2016</v>
      </c>
      <c r="L264" t="str">
        <f t="shared" si="48"/>
        <v>Nov 23, 2016</v>
      </c>
      <c r="M264">
        <f t="shared" si="49"/>
        <v>11</v>
      </c>
      <c r="N264">
        <f t="shared" si="50"/>
        <v>23</v>
      </c>
      <c r="O264">
        <f t="shared" si="51"/>
        <v>2016</v>
      </c>
      <c r="P264" s="3">
        <f t="shared" si="52"/>
        <v>42697</v>
      </c>
      <c r="Q264" t="str">
        <f t="shared" si="53"/>
        <v>Atlanta Hawks</v>
      </c>
      <c r="R264" t="str">
        <f t="shared" si="54"/>
        <v>Indiana Pacers</v>
      </c>
    </row>
    <row r="265" spans="1:18" x14ac:dyDescent="0.3">
      <c r="A265" s="1" t="s">
        <v>229</v>
      </c>
      <c r="B265">
        <f>IF(OR(RIGHT(Full_2016_2017_Games_Data[[#This Row],[Column1]],4)="2016",RIGHT(Full_2016_2017_Games_Data[[#This Row],[Column1]],4)="2017"),1,0)</f>
        <v>0</v>
      </c>
      <c r="C265">
        <f>IF(AND(B264=1,B265=0,LEFT(Full_2016_2017_Games_Data[[#This Row],[Column1]],4)&lt;&gt;"OTat"),C263+1,IF(AND(B264=0,B265=0,LEFT(Full_2016_2017_Games_Data[[#This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Row],[Column1]],5)&lt;&gt;"4OTat"),C264+1,IF(OR(LEFT(Full_2016_2017_Games_Data[[#This Row],[Column1]],4)="OTat",LEFT(Full_2016_2017_Games_Data[[#This Row],[Column1]],4)="Full",LEFT(Full_2016_2017_Games_Data[[#This Row],[Column1]],5)="2OTat",LEFT(Full_2016_2017_Games_Data[[#This Row],[Column1]],5)="4OTat"),C264,"N/A")))</f>
        <v>217</v>
      </c>
      <c r="D265" t="str">
        <f>IF(AND(C265&lt;&gt;"N/A",C265&lt;&gt;C264),LEFT(Full_2016_2017_Games_Data[[#This Row],[Column1]],FIND("-",Full_2016_2017_Games_Data[[#This Row],[Column1]])-1),"N/A")</f>
        <v>Boston Celtics111</v>
      </c>
      <c r="E265" t="str">
        <f>IFERROR(IF(AND(C265&lt;&gt;"N/A",C265&lt;&gt;C264),MID(Full_2016_2017_Games_Data[[#This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Nets92</v>
      </c>
      <c r="F265" t="str">
        <f>IFERROR(IF(AND(D265&lt;&gt;"N/A",E265&lt;&gt;"N/A",C265&lt;&gt;C266),RIGHT(Full_2016_2017_Games_Data[[#This Row],[Column1]],LEN(Full_2016_2017_Games_Data[[#This Row],[Column1]])-FIND("at ",Full_2016_2017_Games_Data[[#This Row],[Column1]])-2),IF(AND(C265&lt;&gt;"N/A",C265&lt;&gt;C264),RIGHT(A266,LEN(A266)-FIND("at ",A266)-2),"N/A")),RIGHT(Full_2016_2017_Games_Data[[#This Row],[Column1]],LEN(Full_2016_2017_Games_Data[[#This Row],[Column1]])-FIND("at ",Full_2016_2017_Games_Data[[#This Row],[Column1]])-2))</f>
        <v>Brooklyn</v>
      </c>
      <c r="G265" t="str">
        <f t="shared" si="44"/>
        <v>Brooklyn</v>
      </c>
      <c r="H265">
        <f t="shared" si="45"/>
        <v>111</v>
      </c>
      <c r="I265">
        <f t="shared" si="46"/>
        <v>92</v>
      </c>
      <c r="J265" s="3" t="str">
        <f>IF(B265=1,Full_2016_2017_Games_Data[[#This Row],[Column1]],"N/A")</f>
        <v>N/A</v>
      </c>
      <c r="K265" t="str">
        <f t="shared" si="47"/>
        <v>Nov 23, 2016</v>
      </c>
      <c r="L265" t="str">
        <f t="shared" si="48"/>
        <v>Nov 23, 2016</v>
      </c>
      <c r="M265">
        <f t="shared" si="49"/>
        <v>11</v>
      </c>
      <c r="N265">
        <f t="shared" si="50"/>
        <v>23</v>
      </c>
      <c r="O265">
        <f t="shared" si="51"/>
        <v>2016</v>
      </c>
      <c r="P265" s="3">
        <f t="shared" si="52"/>
        <v>42697</v>
      </c>
      <c r="Q265" t="str">
        <f t="shared" si="53"/>
        <v>Boston Celtics</v>
      </c>
      <c r="R265" t="str">
        <f t="shared" si="54"/>
        <v>Brooklyn Nets</v>
      </c>
    </row>
    <row r="266" spans="1:18" x14ac:dyDescent="0.3">
      <c r="A266" s="1" t="s">
        <v>230</v>
      </c>
      <c r="B266">
        <f>IF(OR(RIGHT(Full_2016_2017_Games_Data[[#This Row],[Column1]],4)="2016",RIGHT(Full_2016_2017_Games_Data[[#This Row],[Column1]],4)="2017"),1,0)</f>
        <v>0</v>
      </c>
      <c r="C266">
        <f>IF(AND(B265=1,B266=0,LEFT(Full_2016_2017_Games_Data[[#This Row],[Column1]],4)&lt;&gt;"OTat"),C264+1,IF(AND(B265=0,B266=0,LEFT(Full_2016_2017_Games_Data[[#This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Row],[Column1]],5)&lt;&gt;"4OTat"),C265+1,IF(OR(LEFT(Full_2016_2017_Games_Data[[#This Row],[Column1]],4)="OTat",LEFT(Full_2016_2017_Games_Data[[#This Row],[Column1]],4)="Full",LEFT(Full_2016_2017_Games_Data[[#This Row],[Column1]],5)="2OTat",LEFT(Full_2016_2017_Games_Data[[#This Row],[Column1]],5)="4OTat"),C265,"N/A")))</f>
        <v>218</v>
      </c>
      <c r="D266" t="str">
        <f>IF(AND(C266&lt;&gt;"N/A",C266&lt;&gt;C265),LEFT(Full_2016_2017_Games_Data[[#This Row],[Column1]],FIND("-",Full_2016_2017_Games_Data[[#This Row],[Column1]])-1),"N/A")</f>
        <v>Detroit Pistons107</v>
      </c>
      <c r="E266" t="str">
        <f>IFERROR(IF(AND(C266&lt;&gt;"N/A",C266&lt;&gt;C265),MID(Full_2016_2017_Games_Data[[#This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Heat84</v>
      </c>
      <c r="F266" t="str">
        <f>IFERROR(IF(AND(D266&lt;&gt;"N/A",E266&lt;&gt;"N/A",C266&lt;&gt;C267),RIGHT(Full_2016_2017_Games_Data[[#This Row],[Column1]],LEN(Full_2016_2017_Games_Data[[#This Row],[Column1]])-FIND("at ",Full_2016_2017_Games_Data[[#This Row],[Column1]])-2),IF(AND(C266&lt;&gt;"N/A",C266&lt;&gt;C265),RIGHT(A267,LEN(A267)-FIND("at ",A267)-2),"N/A")),RIGHT(Full_2016_2017_Games_Data[[#This Row],[Column1]],LEN(Full_2016_2017_Games_Data[[#This Row],[Column1]])-FIND("at ",Full_2016_2017_Games_Data[[#This Row],[Column1]])-2))</f>
        <v>Detroit</v>
      </c>
      <c r="G266" t="str">
        <f t="shared" si="44"/>
        <v>Detroit</v>
      </c>
      <c r="H266">
        <f t="shared" si="45"/>
        <v>107</v>
      </c>
      <c r="I266">
        <f t="shared" si="46"/>
        <v>84</v>
      </c>
      <c r="J266" s="3" t="str">
        <f>IF(B266=1,Full_2016_2017_Games_Data[[#This Row],[Column1]],"N/A")</f>
        <v>N/A</v>
      </c>
      <c r="K266" t="str">
        <f t="shared" si="47"/>
        <v>Nov 23, 2016</v>
      </c>
      <c r="L266" t="str">
        <f t="shared" si="48"/>
        <v>Nov 23, 2016</v>
      </c>
      <c r="M266">
        <f t="shared" si="49"/>
        <v>11</v>
      </c>
      <c r="N266">
        <f t="shared" si="50"/>
        <v>23</v>
      </c>
      <c r="O266">
        <f t="shared" si="51"/>
        <v>2016</v>
      </c>
      <c r="P266" s="3">
        <f t="shared" si="52"/>
        <v>42697</v>
      </c>
      <c r="Q266" t="str">
        <f t="shared" si="53"/>
        <v>Detroit Pistons</v>
      </c>
      <c r="R266" t="str">
        <f t="shared" si="54"/>
        <v>Miami Heat</v>
      </c>
    </row>
    <row r="267" spans="1:18" x14ac:dyDescent="0.3">
      <c r="A267" s="1" t="s">
        <v>231</v>
      </c>
      <c r="B267">
        <f>IF(OR(RIGHT(Full_2016_2017_Games_Data[[#This Row],[Column1]],4)="2016",RIGHT(Full_2016_2017_Games_Data[[#This Row],[Column1]],4)="2017"),1,0)</f>
        <v>0</v>
      </c>
      <c r="C267">
        <f>IF(AND(B266=1,B267=0,LEFT(Full_2016_2017_Games_Data[[#This Row],[Column1]],4)&lt;&gt;"OTat"),C265+1,IF(AND(B266=0,B267=0,LEFT(Full_2016_2017_Games_Data[[#This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Row],[Column1]],5)&lt;&gt;"4OTat"),C266+1,IF(OR(LEFT(Full_2016_2017_Games_Data[[#This Row],[Column1]],4)="OTat",LEFT(Full_2016_2017_Games_Data[[#This Row],[Column1]],4)="Full",LEFT(Full_2016_2017_Games_Data[[#This Row],[Column1]],5)="2OTat",LEFT(Full_2016_2017_Games_Data[[#This Row],[Column1]],5)="4OTat"),C266,"N/A")))</f>
        <v>219</v>
      </c>
      <c r="D267" t="str">
        <f>IF(AND(C267&lt;&gt;"N/A",C267&lt;&gt;C266),LEFT(Full_2016_2017_Games_Data[[#This Row],[Column1]],FIND("-",Full_2016_2017_Games_Data[[#This Row],[Column1]])-1),"N/A")</f>
        <v>Toronto Raptors115</v>
      </c>
      <c r="E267" t="str">
        <f>IFERROR(IF(AND(C267&lt;&gt;"N/A",C267&lt;&gt;C266),MID(Full_2016_2017_Games_Data[[#This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Rockets102</v>
      </c>
      <c r="F267" t="str">
        <f>IFERROR(IF(AND(D267&lt;&gt;"N/A",E267&lt;&gt;"N/A",C267&lt;&gt;C268),RIGHT(Full_2016_2017_Games_Data[[#This Row],[Column1]],LEN(Full_2016_2017_Games_Data[[#This Row],[Column1]])-FIND("at ",Full_2016_2017_Games_Data[[#This Row],[Column1]])-2),IF(AND(C267&lt;&gt;"N/A",C267&lt;&gt;C266),RIGHT(A268,LEN(A268)-FIND("at ",A268)-2),"N/A")),RIGHT(Full_2016_2017_Games_Data[[#This Row],[Column1]],LEN(Full_2016_2017_Games_Data[[#This Row],[Column1]])-FIND("at ",Full_2016_2017_Games_Data[[#This Row],[Column1]])-2))</f>
        <v>Houston</v>
      </c>
      <c r="G267" t="str">
        <f t="shared" si="44"/>
        <v>Houston</v>
      </c>
      <c r="H267">
        <f t="shared" si="45"/>
        <v>115</v>
      </c>
      <c r="I267">
        <f t="shared" si="46"/>
        <v>102</v>
      </c>
      <c r="J267" s="3" t="str">
        <f>IF(B267=1,Full_2016_2017_Games_Data[[#This Row],[Column1]],"N/A")</f>
        <v>N/A</v>
      </c>
      <c r="K267" t="str">
        <f t="shared" si="47"/>
        <v>Nov 23, 2016</v>
      </c>
      <c r="L267" t="str">
        <f t="shared" si="48"/>
        <v>Nov 23, 2016</v>
      </c>
      <c r="M267">
        <f t="shared" si="49"/>
        <v>11</v>
      </c>
      <c r="N267">
        <f t="shared" si="50"/>
        <v>23</v>
      </c>
      <c r="O267">
        <f t="shared" si="51"/>
        <v>2016</v>
      </c>
      <c r="P267" s="3">
        <f t="shared" si="52"/>
        <v>42697</v>
      </c>
      <c r="Q267" t="str">
        <f t="shared" si="53"/>
        <v>Toronto Raptors</v>
      </c>
      <c r="R267" t="str">
        <f t="shared" si="54"/>
        <v>Houston Rockets</v>
      </c>
    </row>
    <row r="268" spans="1:18" x14ac:dyDescent="0.3">
      <c r="A268" s="1" t="s">
        <v>232</v>
      </c>
      <c r="B268">
        <f>IF(OR(RIGHT(Full_2016_2017_Games_Data[[#This Row],[Column1]],4)="2016",RIGHT(Full_2016_2017_Games_Data[[#This Row],[Column1]],4)="2017"),1,0)</f>
        <v>0</v>
      </c>
      <c r="C268">
        <f>IF(AND(B267=1,B268=0,LEFT(Full_2016_2017_Games_Data[[#This Row],[Column1]],4)&lt;&gt;"OTat"),C266+1,IF(AND(B267=0,B268=0,LEFT(Full_2016_2017_Games_Data[[#This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Row],[Column1]],5)&lt;&gt;"4OTat"),C267+1,IF(OR(LEFT(Full_2016_2017_Games_Data[[#This Row],[Column1]],4)="OTat",LEFT(Full_2016_2017_Games_Data[[#This Row],[Column1]],4)="Full",LEFT(Full_2016_2017_Games_Data[[#This Row],[Column1]],5)="2OTat",LEFT(Full_2016_2017_Games_Data[[#This Row],[Column1]],5)="4OTat"),C267,"N/A")))</f>
        <v>220</v>
      </c>
      <c r="D268" t="str">
        <f>IF(AND(C268&lt;&gt;"N/A",C268&lt;&gt;C267),LEFT(Full_2016_2017_Games_Data[[#This Row],[Column1]],FIND("-",Full_2016_2017_Games_Data[[#This Row],[Column1]])-1),"N/A")</f>
        <v>Los Angeles Clippers124</v>
      </c>
      <c r="E268" t="str">
        <f>IFERROR(IF(AND(C268&lt;&gt;"N/A",C268&lt;&gt;C267),MID(Full_2016_2017_Games_Data[[#This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Mavericks104</v>
      </c>
      <c r="F268" t="str">
        <f>IFERROR(IF(AND(D268&lt;&gt;"N/A",E268&lt;&gt;"N/A",C268&lt;&gt;C269),RIGHT(Full_2016_2017_Games_Data[[#This Row],[Column1]],LEN(Full_2016_2017_Games_Data[[#This Row],[Column1]])-FIND("at ",Full_2016_2017_Games_Data[[#This Row],[Column1]])-2),IF(AND(C268&lt;&gt;"N/A",C268&lt;&gt;C267),RIGHT(A269,LEN(A269)-FIND("at ",A269)-2),"N/A")),RIGHT(Full_2016_2017_Games_Data[[#This Row],[Column1]],LEN(Full_2016_2017_Games_Data[[#This Row],[Column1]])-FIND("at ",Full_2016_2017_Games_Data[[#This Row],[Column1]])-2))</f>
        <v>Dallas</v>
      </c>
      <c r="G268" t="str">
        <f t="shared" si="44"/>
        <v>Dallas</v>
      </c>
      <c r="H268">
        <f t="shared" si="45"/>
        <v>124</v>
      </c>
      <c r="I268">
        <f t="shared" si="46"/>
        <v>104</v>
      </c>
      <c r="J268" s="3" t="str">
        <f>IF(B268=1,Full_2016_2017_Games_Data[[#This Row],[Column1]],"N/A")</f>
        <v>N/A</v>
      </c>
      <c r="K268" t="str">
        <f t="shared" si="47"/>
        <v>Nov 23, 2016</v>
      </c>
      <c r="L268" t="str">
        <f t="shared" si="48"/>
        <v>Nov 23, 2016</v>
      </c>
      <c r="M268">
        <f t="shared" si="49"/>
        <v>11</v>
      </c>
      <c r="N268">
        <f t="shared" si="50"/>
        <v>23</v>
      </c>
      <c r="O268">
        <f t="shared" si="51"/>
        <v>2016</v>
      </c>
      <c r="P268" s="3">
        <f t="shared" si="52"/>
        <v>42697</v>
      </c>
      <c r="Q268" t="str">
        <f t="shared" si="53"/>
        <v>Los Angeles Clippers</v>
      </c>
      <c r="R268" t="str">
        <f t="shared" si="54"/>
        <v>Dallas Mavericks</v>
      </c>
    </row>
    <row r="269" spans="1:18" x14ac:dyDescent="0.3">
      <c r="A269" s="1" t="s">
        <v>233</v>
      </c>
      <c r="B269">
        <f>IF(OR(RIGHT(Full_2016_2017_Games_Data[[#This Row],[Column1]],4)="2016",RIGHT(Full_2016_2017_Games_Data[[#This Row],[Column1]],4)="2017"),1,0)</f>
        <v>0</v>
      </c>
      <c r="C269">
        <f>IF(AND(B268=1,B269=0,LEFT(Full_2016_2017_Games_Data[[#This Row],[Column1]],4)&lt;&gt;"OTat"),C267+1,IF(AND(B268=0,B269=0,LEFT(Full_2016_2017_Games_Data[[#This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Row],[Column1]],5)&lt;&gt;"4OTat"),C268+1,IF(OR(LEFT(Full_2016_2017_Games_Data[[#This Row],[Column1]],4)="OTat",LEFT(Full_2016_2017_Games_Data[[#This Row],[Column1]],4)="Full",LEFT(Full_2016_2017_Games_Data[[#This Row],[Column1]],5)="2OTat",LEFT(Full_2016_2017_Games_Data[[#This Row],[Column1]],5)="4OTat"),C268,"N/A")))</f>
        <v>221</v>
      </c>
      <c r="D269" t="str">
        <f>IF(AND(C269&lt;&gt;"N/A",C269&lt;&gt;C268),LEFT(Full_2016_2017_Games_Data[[#This Row],[Column1]],FIND("-",Full_2016_2017_Games_Data[[#This Row],[Column1]])-1),"N/A")</f>
        <v>Utah Jazz108</v>
      </c>
      <c r="E269" t="str">
        <f>IFERROR(IF(AND(C269&lt;&gt;"N/A",C269&lt;&gt;C268),MID(Full_2016_2017_Games_Data[[#This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Nuggets83</v>
      </c>
      <c r="F269" t="str">
        <f>IFERROR(IF(AND(D269&lt;&gt;"N/A",E269&lt;&gt;"N/A",C269&lt;&gt;C270),RIGHT(Full_2016_2017_Games_Data[[#This Row],[Column1]],LEN(Full_2016_2017_Games_Data[[#This Row],[Column1]])-FIND("at ",Full_2016_2017_Games_Data[[#This Row],[Column1]])-2),IF(AND(C269&lt;&gt;"N/A",C269&lt;&gt;C268),RIGHT(A270,LEN(A270)-FIND("at ",A270)-2),"N/A")),RIGHT(Full_2016_2017_Games_Data[[#This Row],[Column1]],LEN(Full_2016_2017_Games_Data[[#This Row],[Column1]])-FIND("at ",Full_2016_2017_Games_Data[[#This Row],[Column1]])-2))</f>
        <v>Utah</v>
      </c>
      <c r="G269" t="str">
        <f t="shared" si="44"/>
        <v>Utah</v>
      </c>
      <c r="H269">
        <f t="shared" si="45"/>
        <v>108</v>
      </c>
      <c r="I269">
        <f t="shared" si="46"/>
        <v>83</v>
      </c>
      <c r="J269" s="3" t="str">
        <f>IF(B269=1,Full_2016_2017_Games_Data[[#This Row],[Column1]],"N/A")</f>
        <v>N/A</v>
      </c>
      <c r="K269" t="str">
        <f t="shared" si="47"/>
        <v>Nov 23, 2016</v>
      </c>
      <c r="L269" t="str">
        <f t="shared" si="48"/>
        <v>Nov 23, 2016</v>
      </c>
      <c r="M269">
        <f t="shared" si="49"/>
        <v>11</v>
      </c>
      <c r="N269">
        <f t="shared" si="50"/>
        <v>23</v>
      </c>
      <c r="O269">
        <f t="shared" si="51"/>
        <v>2016</v>
      </c>
      <c r="P269" s="3">
        <f t="shared" si="52"/>
        <v>42697</v>
      </c>
      <c r="Q269" t="str">
        <f t="shared" si="53"/>
        <v>Utah Jazz</v>
      </c>
      <c r="R269" t="str">
        <f t="shared" si="54"/>
        <v>Denver Nuggets</v>
      </c>
    </row>
    <row r="270" spans="1:18" x14ac:dyDescent="0.3">
      <c r="A270" s="1" t="s">
        <v>234</v>
      </c>
      <c r="B270">
        <f>IF(OR(RIGHT(Full_2016_2017_Games_Data[[#This Row],[Column1]],4)="2016",RIGHT(Full_2016_2017_Games_Data[[#This Row],[Column1]],4)="2017"),1,0)</f>
        <v>0</v>
      </c>
      <c r="C270">
        <f>IF(AND(B269=1,B270=0,LEFT(Full_2016_2017_Games_Data[[#This Row],[Column1]],4)&lt;&gt;"OTat"),C268+1,IF(AND(B269=0,B270=0,LEFT(Full_2016_2017_Games_Data[[#This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Row],[Column1]],5)&lt;&gt;"4OTat"),C269+1,IF(OR(LEFT(Full_2016_2017_Games_Data[[#This Row],[Column1]],4)="OTat",LEFT(Full_2016_2017_Games_Data[[#This Row],[Column1]],4)="Full",LEFT(Full_2016_2017_Games_Data[[#This Row],[Column1]],5)="2OTat",LEFT(Full_2016_2017_Games_Data[[#This Row],[Column1]],5)="4OTat"),C269,"N/A")))</f>
        <v>222</v>
      </c>
      <c r="D270" t="str">
        <f>IF(AND(C270&lt;&gt;"N/A",C270&lt;&gt;C269),LEFT(Full_2016_2017_Games_Data[[#This Row],[Column1]],FIND("-",Full_2016_2017_Games_Data[[#This Row],[Column1]])-1),"N/A")</f>
        <v>New Orleans Pelicans117</v>
      </c>
      <c r="E270" t="str">
        <f>IFERROR(IF(AND(C270&lt;&gt;"N/A",C270&lt;&gt;C269),MID(Full_2016_2017_Games_Data[[#This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Timberwolves96</v>
      </c>
      <c r="F270" t="str">
        <f>IFERROR(IF(AND(D270&lt;&gt;"N/A",E270&lt;&gt;"N/A",C270&lt;&gt;C271),RIGHT(Full_2016_2017_Games_Data[[#This Row],[Column1]],LEN(Full_2016_2017_Games_Data[[#This Row],[Column1]])-FIND("at ",Full_2016_2017_Games_Data[[#This Row],[Column1]])-2),IF(AND(C270&lt;&gt;"N/A",C270&lt;&gt;C269),RIGHT(A271,LEN(A271)-FIND("at ",A271)-2),"N/A")),RIGHT(Full_2016_2017_Games_Data[[#This Row],[Column1]],LEN(Full_2016_2017_Games_Data[[#This Row],[Column1]])-FIND("at ",Full_2016_2017_Games_Data[[#This Row],[Column1]])-2))</f>
        <v>New Orleans</v>
      </c>
      <c r="G270" t="str">
        <f t="shared" si="44"/>
        <v>New Orleans</v>
      </c>
      <c r="H270">
        <f t="shared" si="45"/>
        <v>117</v>
      </c>
      <c r="I270">
        <f t="shared" si="46"/>
        <v>96</v>
      </c>
      <c r="J270" s="3" t="str">
        <f>IF(B270=1,Full_2016_2017_Games_Data[[#This Row],[Column1]],"N/A")</f>
        <v>N/A</v>
      </c>
      <c r="K270" t="str">
        <f t="shared" si="47"/>
        <v>Nov 23, 2016</v>
      </c>
      <c r="L270" t="str">
        <f t="shared" si="48"/>
        <v>Nov 23, 2016</v>
      </c>
      <c r="M270">
        <f t="shared" si="49"/>
        <v>11</v>
      </c>
      <c r="N270">
        <f t="shared" si="50"/>
        <v>23</v>
      </c>
      <c r="O270">
        <f t="shared" si="51"/>
        <v>2016</v>
      </c>
      <c r="P270" s="3">
        <f t="shared" si="52"/>
        <v>42697</v>
      </c>
      <c r="Q270" t="str">
        <f t="shared" si="53"/>
        <v>New Orleans Pelicans</v>
      </c>
      <c r="R270" t="str">
        <f t="shared" si="54"/>
        <v>Minnesota Timberwolves</v>
      </c>
    </row>
    <row r="271" spans="1:18" x14ac:dyDescent="0.3">
      <c r="A271" s="1" t="s">
        <v>235</v>
      </c>
      <c r="B271">
        <f>IF(OR(RIGHT(Full_2016_2017_Games_Data[[#This Row],[Column1]],4)="2016",RIGHT(Full_2016_2017_Games_Data[[#This Row],[Column1]],4)="2017"),1,0)</f>
        <v>0</v>
      </c>
      <c r="C271">
        <f>IF(AND(B270=1,B271=0,LEFT(Full_2016_2017_Games_Data[[#This Row],[Column1]],4)&lt;&gt;"OTat"),C269+1,IF(AND(B270=0,B271=0,LEFT(Full_2016_2017_Games_Data[[#This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Row],[Column1]],5)&lt;&gt;"4OTat"),C270+1,IF(OR(LEFT(Full_2016_2017_Games_Data[[#This Row],[Column1]],4)="OTat",LEFT(Full_2016_2017_Games_Data[[#This Row],[Column1]],4)="Full",LEFT(Full_2016_2017_Games_Data[[#This Row],[Column1]],5)="2OTat",LEFT(Full_2016_2017_Games_Data[[#This Row],[Column1]],5)="4OTat"),C270,"N/A")))</f>
        <v>223</v>
      </c>
      <c r="D271" t="str">
        <f>IF(AND(C271&lt;&gt;"N/A",C271&lt;&gt;C270),LEFT(Full_2016_2017_Games_Data[[#This Row],[Column1]],FIND("-",Full_2016_2017_Games_Data[[#This Row],[Column1]])-1),"N/A")</f>
        <v>Golden State Warriors149</v>
      </c>
      <c r="E271" t="str">
        <f>IFERROR(IF(AND(C271&lt;&gt;"N/A",C271&lt;&gt;C270),MID(Full_2016_2017_Games_Data[[#This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Lakers106</v>
      </c>
      <c r="F271" t="str">
        <f>IFERROR(IF(AND(D271&lt;&gt;"N/A",E271&lt;&gt;"N/A",C271&lt;&gt;C272),RIGHT(Full_2016_2017_Games_Data[[#This Row],[Column1]],LEN(Full_2016_2017_Games_Data[[#This Row],[Column1]])-FIND("at ",Full_2016_2017_Games_Data[[#This Row],[Column1]])-2),IF(AND(C271&lt;&gt;"N/A",C271&lt;&gt;C270),RIGHT(A272,LEN(A272)-FIND("at ",A272)-2),"N/A")),RIGHT(Full_2016_2017_Games_Data[[#This Row],[Column1]],LEN(Full_2016_2017_Games_Data[[#This Row],[Column1]])-FIND("at ",Full_2016_2017_Games_Data[[#This Row],[Column1]])-2))</f>
        <v>Golden State</v>
      </c>
      <c r="G271" t="str">
        <f t="shared" si="44"/>
        <v>Golden State</v>
      </c>
      <c r="H271">
        <f t="shared" si="45"/>
        <v>149</v>
      </c>
      <c r="I271">
        <f t="shared" si="46"/>
        <v>106</v>
      </c>
      <c r="J271" s="3" t="str">
        <f>IF(B271=1,Full_2016_2017_Games_Data[[#This Row],[Column1]],"N/A")</f>
        <v>N/A</v>
      </c>
      <c r="K271" t="str">
        <f t="shared" si="47"/>
        <v>Nov 23, 2016</v>
      </c>
      <c r="L271" t="str">
        <f t="shared" si="48"/>
        <v>Nov 23, 2016</v>
      </c>
      <c r="M271">
        <f t="shared" si="49"/>
        <v>11</v>
      </c>
      <c r="N271">
        <f t="shared" si="50"/>
        <v>23</v>
      </c>
      <c r="O271">
        <f t="shared" si="51"/>
        <v>2016</v>
      </c>
      <c r="P271" s="3">
        <f t="shared" si="52"/>
        <v>42697</v>
      </c>
      <c r="Q271" t="str">
        <f t="shared" si="53"/>
        <v>Golden State Warriors</v>
      </c>
      <c r="R271" t="str">
        <f t="shared" si="54"/>
        <v>Los Angeles Lakers</v>
      </c>
    </row>
    <row r="272" spans="1:18" x14ac:dyDescent="0.3">
      <c r="A272" s="1" t="s">
        <v>236</v>
      </c>
      <c r="B272">
        <f>IF(OR(RIGHT(Full_2016_2017_Games_Data[[#This Row],[Column1]],4)="2016",RIGHT(Full_2016_2017_Games_Data[[#This Row],[Column1]],4)="2017"),1,0)</f>
        <v>0</v>
      </c>
      <c r="C272">
        <f>IF(AND(B271=1,B272=0,LEFT(Full_2016_2017_Games_Data[[#This Row],[Column1]],4)&lt;&gt;"OTat"),C270+1,IF(AND(B271=0,B272=0,LEFT(Full_2016_2017_Games_Data[[#This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Row],[Column1]],5)&lt;&gt;"4OTat"),C271+1,IF(OR(LEFT(Full_2016_2017_Games_Data[[#This Row],[Column1]],4)="OTat",LEFT(Full_2016_2017_Games_Data[[#This Row],[Column1]],4)="Full",LEFT(Full_2016_2017_Games_Data[[#This Row],[Column1]],5)="2OTat",LEFT(Full_2016_2017_Games_Data[[#This Row],[Column1]],5)="4OTat"),C271,"N/A")))</f>
        <v>224</v>
      </c>
      <c r="D272" t="str">
        <f>IF(AND(C272&lt;&gt;"N/A",C272&lt;&gt;C271),LEFT(Full_2016_2017_Games_Data[[#This Row],[Column1]],FIND("-",Full_2016_2017_Games_Data[[#This Row],[Column1]])-1),"N/A")</f>
        <v>Sacramento Kings116</v>
      </c>
      <c r="E272" t="str">
        <f>IFERROR(IF(AND(C272&lt;&gt;"N/A",C272&lt;&gt;C271),MID(Full_2016_2017_Games_Data[[#This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Thunder101</v>
      </c>
      <c r="F272" t="str">
        <f>IFERROR(IF(AND(D272&lt;&gt;"N/A",E272&lt;&gt;"N/A",C272&lt;&gt;C273),RIGHT(Full_2016_2017_Games_Data[[#This Row],[Column1]],LEN(Full_2016_2017_Games_Data[[#This Row],[Column1]])-FIND("at ",Full_2016_2017_Games_Data[[#This Row],[Column1]])-2),IF(AND(C272&lt;&gt;"N/A",C272&lt;&gt;C271),RIGHT(A273,LEN(A273)-FIND("at ",A273)-2),"N/A")),RIGHT(Full_2016_2017_Games_Data[[#This Row],[Column1]],LEN(Full_2016_2017_Games_Data[[#This Row],[Column1]])-FIND("at ",Full_2016_2017_Games_Data[[#This Row],[Column1]])-2))</f>
        <v>Sacramento</v>
      </c>
      <c r="G272" t="str">
        <f t="shared" si="44"/>
        <v>Sacramento</v>
      </c>
      <c r="H272">
        <f t="shared" si="45"/>
        <v>116</v>
      </c>
      <c r="I272">
        <f t="shared" si="46"/>
        <v>101</v>
      </c>
      <c r="J272" s="3" t="str">
        <f>IF(B272=1,Full_2016_2017_Games_Data[[#This Row],[Column1]],"N/A")</f>
        <v>N/A</v>
      </c>
      <c r="K272" t="str">
        <f t="shared" si="47"/>
        <v>Nov 23, 2016</v>
      </c>
      <c r="L272" t="str">
        <f t="shared" si="48"/>
        <v>Nov 23, 2016</v>
      </c>
      <c r="M272">
        <f t="shared" si="49"/>
        <v>11</v>
      </c>
      <c r="N272">
        <f t="shared" si="50"/>
        <v>23</v>
      </c>
      <c r="O272">
        <f t="shared" si="51"/>
        <v>2016</v>
      </c>
      <c r="P272" s="3">
        <f t="shared" si="52"/>
        <v>42697</v>
      </c>
      <c r="Q272" t="str">
        <f t="shared" si="53"/>
        <v>Sacramento Kings</v>
      </c>
      <c r="R272" t="str">
        <f t="shared" si="54"/>
        <v>Oklahoma City Thunder</v>
      </c>
    </row>
    <row r="273" spans="1:18" x14ac:dyDescent="0.3">
      <c r="A273" s="1" t="s">
        <v>1375</v>
      </c>
      <c r="B273">
        <f>IF(OR(RIGHT(Full_2016_2017_Games_Data[[#This Row],[Column1]],4)="2016",RIGHT(Full_2016_2017_Games_Data[[#This Row],[Column1]],4)="2017"),1,0)</f>
        <v>1</v>
      </c>
      <c r="C273" t="str">
        <f>IF(AND(B272=1,B273=0,LEFT(Full_2016_2017_Games_Data[[#This Row],[Column1]],4)&lt;&gt;"OTat"),C271+1,IF(AND(B272=0,B273=0,LEFT(Full_2016_2017_Games_Data[[#This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Row],[Column1]],5)&lt;&gt;"4OTat"),C272+1,IF(OR(LEFT(Full_2016_2017_Games_Data[[#This Row],[Column1]],4)="OTat",LEFT(Full_2016_2017_Games_Data[[#This Row],[Column1]],4)="Full",LEFT(Full_2016_2017_Games_Data[[#This Row],[Column1]],5)="2OTat",LEFT(Full_2016_2017_Games_Data[[#This Row],[Column1]],5)="4OTat"),C272,"N/A")))</f>
        <v>N/A</v>
      </c>
      <c r="D273" t="str">
        <f>IF(AND(C273&lt;&gt;"N/A",C273&lt;&gt;C272),LEFT(Full_2016_2017_Games_Data[[#This Row],[Column1]],FIND("-",Full_2016_2017_Games_Data[[#This Row],[Column1]])-1),"N/A")</f>
        <v>N/A</v>
      </c>
      <c r="E273" t="str">
        <f>IFERROR(IF(AND(C273&lt;&gt;"N/A",C273&lt;&gt;C272),MID(Full_2016_2017_Games_Data[[#This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73" t="str">
        <f>IFERROR(IF(AND(D273&lt;&gt;"N/A",E273&lt;&gt;"N/A",C273&lt;&gt;C274),RIGHT(Full_2016_2017_Games_Data[[#This Row],[Column1]],LEN(Full_2016_2017_Games_Data[[#This Row],[Column1]])-FIND("at ",Full_2016_2017_Games_Data[[#This Row],[Column1]])-2),IF(AND(C273&lt;&gt;"N/A",C273&lt;&gt;C272),RIGHT(A274,LEN(A274)-FIND("at ",A274)-2),"N/A")),RIGHT(Full_2016_2017_Games_Data[[#This Row],[Column1]],LEN(Full_2016_2017_Games_Data[[#This Row],[Column1]])-FIND("at ",Full_2016_2017_Games_Data[[#This Row],[Column1]])-2))</f>
        <v>N/A</v>
      </c>
      <c r="G273" t="str">
        <f t="shared" si="44"/>
        <v>N/A</v>
      </c>
      <c r="H273" t="str">
        <f t="shared" si="45"/>
        <v>N/A</v>
      </c>
      <c r="I273" t="str">
        <f t="shared" si="46"/>
        <v>N/A</v>
      </c>
      <c r="J273" s="3" t="str">
        <f>IF(B273=1,Full_2016_2017_Games_Data[[#This Row],[Column1]],"N/A")</f>
        <v>Nov 25, 2016</v>
      </c>
      <c r="K273" t="str">
        <f t="shared" si="47"/>
        <v>Nov 25, 2016</v>
      </c>
      <c r="L273" t="str">
        <f t="shared" si="48"/>
        <v>N/A</v>
      </c>
      <c r="M273" t="str">
        <f t="shared" si="49"/>
        <v>N/A</v>
      </c>
      <c r="N273" t="str">
        <f t="shared" si="50"/>
        <v>N/A</v>
      </c>
      <c r="O273" t="str">
        <f t="shared" si="51"/>
        <v>N/A</v>
      </c>
      <c r="P273" s="3" t="str">
        <f t="shared" si="52"/>
        <v>N/A</v>
      </c>
      <c r="Q273" t="str">
        <f t="shared" si="53"/>
        <v>N/A</v>
      </c>
      <c r="R273" t="str">
        <f t="shared" si="54"/>
        <v>N/A</v>
      </c>
    </row>
    <row r="274" spans="1:18" x14ac:dyDescent="0.3">
      <c r="A274" s="1" t="s">
        <v>237</v>
      </c>
      <c r="B274">
        <f>IF(OR(RIGHT(Full_2016_2017_Games_Data[[#This Row],[Column1]],4)="2016",RIGHT(Full_2016_2017_Games_Data[[#This Row],[Column1]],4)="2017"),1,0)</f>
        <v>0</v>
      </c>
      <c r="C274">
        <f>IF(AND(B273=1,B274=0,LEFT(Full_2016_2017_Games_Data[[#This Row],[Column1]],4)&lt;&gt;"OTat"),C272+1,IF(AND(B273=0,B274=0,LEFT(Full_2016_2017_Games_Data[[#This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Row],[Column1]],5)&lt;&gt;"4OTat"),C273+1,IF(OR(LEFT(Full_2016_2017_Games_Data[[#This Row],[Column1]],4)="OTat",LEFT(Full_2016_2017_Games_Data[[#This Row],[Column1]],4)="Full",LEFT(Full_2016_2017_Games_Data[[#This Row],[Column1]],5)="2OTat",LEFT(Full_2016_2017_Games_Data[[#This Row],[Column1]],5)="4OTat"),C273,"N/A")))</f>
        <v>225</v>
      </c>
      <c r="D274" t="str">
        <f>IF(AND(C274&lt;&gt;"N/A",C274&lt;&gt;C273),LEFT(Full_2016_2017_Games_Data[[#This Row],[Column1]],FIND("-",Full_2016_2017_Games_Data[[#This Row],[Column1]])-1),"N/A")</f>
        <v>San Antonio Spurs109</v>
      </c>
      <c r="E274" t="str">
        <f>IFERROR(IF(AND(C274&lt;&gt;"N/A",C274&lt;&gt;C273),MID(Full_2016_2017_Games_Data[[#This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Celtics103</v>
      </c>
      <c r="F274" t="str">
        <f>IFERROR(IF(AND(D274&lt;&gt;"N/A",E274&lt;&gt;"N/A",C274&lt;&gt;C275),RIGHT(Full_2016_2017_Games_Data[[#This Row],[Column1]],LEN(Full_2016_2017_Games_Data[[#This Row],[Column1]])-FIND("at ",Full_2016_2017_Games_Data[[#This Row],[Column1]])-2),IF(AND(C274&lt;&gt;"N/A",C274&lt;&gt;C273),RIGHT(A275,LEN(A275)-FIND("at ",A275)-2),"N/A")),RIGHT(Full_2016_2017_Games_Data[[#This Row],[Column1]],LEN(Full_2016_2017_Games_Data[[#This Row],[Column1]])-FIND("at ",Full_2016_2017_Games_Data[[#This Row],[Column1]])-2))</f>
        <v>Boston</v>
      </c>
      <c r="G274" t="str">
        <f t="shared" si="44"/>
        <v>Boston</v>
      </c>
      <c r="H274">
        <f t="shared" si="45"/>
        <v>109</v>
      </c>
      <c r="I274">
        <f t="shared" si="46"/>
        <v>103</v>
      </c>
      <c r="J274" s="3" t="str">
        <f>IF(B274=1,Full_2016_2017_Games_Data[[#This Row],[Column1]],"N/A")</f>
        <v>N/A</v>
      </c>
      <c r="K274" t="str">
        <f t="shared" si="47"/>
        <v>Nov 25, 2016</v>
      </c>
      <c r="L274" t="str">
        <f t="shared" si="48"/>
        <v>Nov 25, 2016</v>
      </c>
      <c r="M274">
        <f t="shared" si="49"/>
        <v>11</v>
      </c>
      <c r="N274">
        <f t="shared" si="50"/>
        <v>25</v>
      </c>
      <c r="O274">
        <f t="shared" si="51"/>
        <v>2016</v>
      </c>
      <c r="P274" s="3">
        <f t="shared" si="52"/>
        <v>42699</v>
      </c>
      <c r="Q274" t="str">
        <f t="shared" si="53"/>
        <v>San Antonio Spurs</v>
      </c>
      <c r="R274" t="str">
        <f t="shared" si="54"/>
        <v>Boston Celtics</v>
      </c>
    </row>
    <row r="275" spans="1:18" x14ac:dyDescent="0.3">
      <c r="A275" s="1" t="s">
        <v>238</v>
      </c>
      <c r="B275">
        <f>IF(OR(RIGHT(Full_2016_2017_Games_Data[[#This Row],[Column1]],4)="2016",RIGHT(Full_2016_2017_Games_Data[[#This Row],[Column1]],4)="2017"),1,0)</f>
        <v>0</v>
      </c>
      <c r="C275">
        <f>IF(AND(B274=1,B275=0,LEFT(Full_2016_2017_Games_Data[[#This Row],[Column1]],4)&lt;&gt;"OTat"),C273+1,IF(AND(B274=0,B275=0,LEFT(Full_2016_2017_Games_Data[[#This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Row],[Column1]],5)&lt;&gt;"4OTat"),C274+1,IF(OR(LEFT(Full_2016_2017_Games_Data[[#This Row],[Column1]],4)="OTat",LEFT(Full_2016_2017_Games_Data[[#This Row],[Column1]],4)="Full",LEFT(Full_2016_2017_Games_Data[[#This Row],[Column1]],5)="2OTat",LEFT(Full_2016_2017_Games_Data[[#This Row],[Column1]],5)="4OTat"),C274,"N/A")))</f>
        <v>226</v>
      </c>
      <c r="D275" t="str">
        <f>IF(AND(C275&lt;&gt;"N/A",C275&lt;&gt;C274),LEFT(Full_2016_2017_Games_Data[[#This Row],[Column1]],FIND("-",Full_2016_2017_Games_Data[[#This Row],[Column1]])-1),"N/A")</f>
        <v>Washington Wizards94</v>
      </c>
      <c r="E275" t="str">
        <f>IFERROR(IF(AND(C275&lt;&gt;"N/A",C275&lt;&gt;C274),MID(Full_2016_2017_Games_Data[[#This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Magic91</v>
      </c>
      <c r="F275" t="str">
        <f>IFERROR(IF(AND(D275&lt;&gt;"N/A",E275&lt;&gt;"N/A",C275&lt;&gt;C276),RIGHT(Full_2016_2017_Games_Data[[#This Row],[Column1]],LEN(Full_2016_2017_Games_Data[[#This Row],[Column1]])-FIND("at ",Full_2016_2017_Games_Data[[#This Row],[Column1]])-2),IF(AND(C275&lt;&gt;"N/A",C275&lt;&gt;C274),RIGHT(A276,LEN(A276)-FIND("at ",A276)-2),"N/A")),RIGHT(Full_2016_2017_Games_Data[[#This Row],[Column1]],LEN(Full_2016_2017_Games_Data[[#This Row],[Column1]])-FIND("at ",Full_2016_2017_Games_Data[[#This Row],[Column1]])-2))</f>
        <v>Orlando</v>
      </c>
      <c r="G275" t="str">
        <f t="shared" si="44"/>
        <v>Orlando</v>
      </c>
      <c r="H275">
        <f t="shared" si="45"/>
        <v>94</v>
      </c>
      <c r="I275">
        <f t="shared" si="46"/>
        <v>91</v>
      </c>
      <c r="J275" s="3" t="str">
        <f>IF(B275=1,Full_2016_2017_Games_Data[[#This Row],[Column1]],"N/A")</f>
        <v>N/A</v>
      </c>
      <c r="K275" t="str">
        <f t="shared" si="47"/>
        <v>Nov 25, 2016</v>
      </c>
      <c r="L275" t="str">
        <f t="shared" si="48"/>
        <v>Nov 25, 2016</v>
      </c>
      <c r="M275">
        <f t="shared" si="49"/>
        <v>11</v>
      </c>
      <c r="N275">
        <f t="shared" si="50"/>
        <v>25</v>
      </c>
      <c r="O275">
        <f t="shared" si="51"/>
        <v>2016</v>
      </c>
      <c r="P275" s="3">
        <f t="shared" si="52"/>
        <v>42699</v>
      </c>
      <c r="Q275" t="str">
        <f t="shared" si="53"/>
        <v>Washington Wizards</v>
      </c>
      <c r="R275" t="str">
        <f t="shared" si="54"/>
        <v>Orlando Magic</v>
      </c>
    </row>
    <row r="276" spans="1:18" x14ac:dyDescent="0.3">
      <c r="A276" s="1" t="s">
        <v>239</v>
      </c>
      <c r="B276">
        <f>IF(OR(RIGHT(Full_2016_2017_Games_Data[[#This Row],[Column1]],4)="2016",RIGHT(Full_2016_2017_Games_Data[[#This Row],[Column1]],4)="2017"),1,0)</f>
        <v>0</v>
      </c>
      <c r="C276">
        <f>IF(AND(B275=1,B276=0,LEFT(Full_2016_2017_Games_Data[[#This Row],[Column1]],4)&lt;&gt;"OTat"),C274+1,IF(AND(B275=0,B276=0,LEFT(Full_2016_2017_Games_Data[[#This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Row],[Column1]],5)&lt;&gt;"4OTat"),C275+1,IF(OR(LEFT(Full_2016_2017_Games_Data[[#This Row],[Column1]],4)="OTat",LEFT(Full_2016_2017_Games_Data[[#This Row],[Column1]],4)="Full",LEFT(Full_2016_2017_Games_Data[[#This Row],[Column1]],5)="2OTat",LEFT(Full_2016_2017_Games_Data[[#This Row],[Column1]],5)="4OTat"),C275,"N/A")))</f>
        <v>227</v>
      </c>
      <c r="D276" t="str">
        <f>IF(AND(C276&lt;&gt;"N/A",C276&lt;&gt;C275),LEFT(Full_2016_2017_Games_Data[[#This Row],[Column1]],FIND("-",Full_2016_2017_Games_Data[[#This Row],[Column1]])-1),"N/A")</f>
        <v>Cleveland Cavaliers128</v>
      </c>
      <c r="E276" t="str">
        <f>IFERROR(IF(AND(C276&lt;&gt;"N/A",C276&lt;&gt;C275),MID(Full_2016_2017_Games_Data[[#This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Mavericks90</v>
      </c>
      <c r="F276" t="str">
        <f>IFERROR(IF(AND(D276&lt;&gt;"N/A",E276&lt;&gt;"N/A",C276&lt;&gt;C277),RIGHT(Full_2016_2017_Games_Data[[#This Row],[Column1]],LEN(Full_2016_2017_Games_Data[[#This Row],[Column1]])-FIND("at ",Full_2016_2017_Games_Data[[#This Row],[Column1]])-2),IF(AND(C276&lt;&gt;"N/A",C276&lt;&gt;C275),RIGHT(A277,LEN(A277)-FIND("at ",A277)-2),"N/A")),RIGHT(Full_2016_2017_Games_Data[[#This Row],[Column1]],LEN(Full_2016_2017_Games_Data[[#This Row],[Column1]])-FIND("at ",Full_2016_2017_Games_Data[[#This Row],[Column1]])-2))</f>
        <v>Cleveland</v>
      </c>
      <c r="G276" t="str">
        <f t="shared" si="44"/>
        <v>Cleveland</v>
      </c>
      <c r="H276">
        <f t="shared" si="45"/>
        <v>128</v>
      </c>
      <c r="I276">
        <f t="shared" si="46"/>
        <v>90</v>
      </c>
      <c r="J276" s="3" t="str">
        <f>IF(B276=1,Full_2016_2017_Games_Data[[#This Row],[Column1]],"N/A")</f>
        <v>N/A</v>
      </c>
      <c r="K276" t="str">
        <f t="shared" si="47"/>
        <v>Nov 25, 2016</v>
      </c>
      <c r="L276" t="str">
        <f t="shared" si="48"/>
        <v>Nov 25, 2016</v>
      </c>
      <c r="M276">
        <f t="shared" si="49"/>
        <v>11</v>
      </c>
      <c r="N276">
        <f t="shared" si="50"/>
        <v>25</v>
      </c>
      <c r="O276">
        <f t="shared" si="51"/>
        <v>2016</v>
      </c>
      <c r="P276" s="3">
        <f t="shared" si="52"/>
        <v>42699</v>
      </c>
      <c r="Q276" t="str">
        <f t="shared" si="53"/>
        <v>Cleveland Cavaliers</v>
      </c>
      <c r="R276" t="str">
        <f t="shared" si="54"/>
        <v>Dallas Mavericks</v>
      </c>
    </row>
    <row r="277" spans="1:18" x14ac:dyDescent="0.3">
      <c r="A277" s="1" t="s">
        <v>240</v>
      </c>
      <c r="B277">
        <f>IF(OR(RIGHT(Full_2016_2017_Games_Data[[#This Row],[Column1]],4)="2016",RIGHT(Full_2016_2017_Games_Data[[#This Row],[Column1]],4)="2017"),1,0)</f>
        <v>0</v>
      </c>
      <c r="C277">
        <f>IF(AND(B276=1,B277=0,LEFT(Full_2016_2017_Games_Data[[#This Row],[Column1]],4)&lt;&gt;"OTat"),C275+1,IF(AND(B276=0,B277=0,LEFT(Full_2016_2017_Games_Data[[#This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Row],[Column1]],5)&lt;&gt;"4OTat"),C276+1,IF(OR(LEFT(Full_2016_2017_Games_Data[[#This Row],[Column1]],4)="OTat",LEFT(Full_2016_2017_Games_Data[[#This Row],[Column1]],4)="Full",LEFT(Full_2016_2017_Games_Data[[#This Row],[Column1]],5)="2OTat",LEFT(Full_2016_2017_Games_Data[[#This Row],[Column1]],5)="4OTat"),C276,"N/A")))</f>
        <v>228</v>
      </c>
      <c r="D277" t="str">
        <f>IF(AND(C277&lt;&gt;"N/A",C277&lt;&gt;C276),LEFT(Full_2016_2017_Games_Data[[#This Row],[Column1]],FIND("-",Full_2016_2017_Games_Data[[#This Row],[Column1]])-1),"N/A")</f>
        <v>New York Knicks113</v>
      </c>
      <c r="E277" t="str">
        <f>IFERROR(IF(AND(C277&lt;&gt;"N/A",C277&lt;&gt;C276),MID(Full_2016_2017_Games_Data[[#This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Hornets111</v>
      </c>
      <c r="F277" t="str">
        <f>IFERROR(IF(AND(D277&lt;&gt;"N/A",E277&lt;&gt;"N/A",C277&lt;&gt;C278),RIGHT(Full_2016_2017_Games_Data[[#This Row],[Column1]],LEN(Full_2016_2017_Games_Data[[#This Row],[Column1]])-FIND("at ",Full_2016_2017_Games_Data[[#This Row],[Column1]])-2),IF(AND(C277&lt;&gt;"N/A",C277&lt;&gt;C276),RIGHT(A278,LEN(A278)-FIND("at ",A278)-2),"N/A")),RIGHT(Full_2016_2017_Games_Data[[#This Row],[Column1]],LEN(Full_2016_2017_Games_Data[[#This Row],[Column1]])-FIND("at ",Full_2016_2017_Games_Data[[#This Row],[Column1]])-2))</f>
        <v>New York</v>
      </c>
      <c r="G277" t="str">
        <f t="shared" si="44"/>
        <v>New York</v>
      </c>
      <c r="H277">
        <f t="shared" si="45"/>
        <v>113</v>
      </c>
      <c r="I277">
        <f t="shared" si="46"/>
        <v>111</v>
      </c>
      <c r="J277" s="3" t="str">
        <f>IF(B277=1,Full_2016_2017_Games_Data[[#This Row],[Column1]],"N/A")</f>
        <v>N/A</v>
      </c>
      <c r="K277" t="str">
        <f t="shared" si="47"/>
        <v>Nov 25, 2016</v>
      </c>
      <c r="L277" t="str">
        <f t="shared" si="48"/>
        <v>Nov 25, 2016</v>
      </c>
      <c r="M277">
        <f t="shared" si="49"/>
        <v>11</v>
      </c>
      <c r="N277">
        <f t="shared" si="50"/>
        <v>25</v>
      </c>
      <c r="O277">
        <f t="shared" si="51"/>
        <v>2016</v>
      </c>
      <c r="P277" s="3">
        <f t="shared" si="52"/>
        <v>42699</v>
      </c>
      <c r="Q277" t="str">
        <f t="shared" si="53"/>
        <v>New York Knicks</v>
      </c>
      <c r="R277" t="str">
        <f t="shared" si="54"/>
        <v>Charlotte Hornets</v>
      </c>
    </row>
    <row r="278" spans="1:18" x14ac:dyDescent="0.3">
      <c r="A278" s="1" t="s">
        <v>241</v>
      </c>
      <c r="B278">
        <f>IF(OR(RIGHT(Full_2016_2017_Games_Data[[#This Row],[Column1]],4)="2016",RIGHT(Full_2016_2017_Games_Data[[#This Row],[Column1]],4)="2017"),1,0)</f>
        <v>0</v>
      </c>
      <c r="C278">
        <f>IF(AND(B277=1,B278=0,LEFT(Full_2016_2017_Games_Data[[#This Row],[Column1]],4)&lt;&gt;"OTat"),C276+1,IF(AND(B277=0,B278=0,LEFT(Full_2016_2017_Games_Data[[#This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Row],[Column1]],5)&lt;&gt;"4OTat"),C277+1,IF(OR(LEFT(Full_2016_2017_Games_Data[[#This Row],[Column1]],4)="OTat",LEFT(Full_2016_2017_Games_Data[[#This Row],[Column1]],4)="Full",LEFT(Full_2016_2017_Games_Data[[#This Row],[Column1]],5)="2OTat",LEFT(Full_2016_2017_Games_Data[[#This Row],[Column1]],5)="4OTat"),C277,"N/A")))</f>
        <v>228</v>
      </c>
      <c r="D278" t="str">
        <f>IF(AND(C278&lt;&gt;"N/A",C278&lt;&gt;C277),LEFT(Full_2016_2017_Games_Data[[#This Row],[Column1]],FIND("-",Full_2016_2017_Games_Data[[#This Row],[Column1]])-1),"N/A")</f>
        <v>N/A</v>
      </c>
      <c r="E278" t="str">
        <f>IFERROR(IF(AND(C278&lt;&gt;"N/A",C278&lt;&gt;C277),MID(Full_2016_2017_Games_Data[[#This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78" t="str">
        <f>IFERROR(IF(AND(D278&lt;&gt;"N/A",E278&lt;&gt;"N/A",C278&lt;&gt;C279),RIGHT(Full_2016_2017_Games_Data[[#This Row],[Column1]],LEN(Full_2016_2017_Games_Data[[#This Row],[Column1]])-FIND("at ",Full_2016_2017_Games_Data[[#This Row],[Column1]])-2),IF(AND(C278&lt;&gt;"N/A",C278&lt;&gt;C277),RIGHT(A279,LEN(A279)-FIND("at ",A279)-2),"N/A")),RIGHT(Full_2016_2017_Games_Data[[#This Row],[Column1]],LEN(Full_2016_2017_Games_Data[[#This Row],[Column1]])-FIND("at ",Full_2016_2017_Games_Data[[#This Row],[Column1]])-2))</f>
        <v>N/A</v>
      </c>
      <c r="G278" t="str">
        <f t="shared" si="44"/>
        <v>N/A</v>
      </c>
      <c r="H278" t="str">
        <f t="shared" si="45"/>
        <v>N/A</v>
      </c>
      <c r="I278" t="str">
        <f t="shared" si="46"/>
        <v>N/A</v>
      </c>
      <c r="J278" s="3" t="str">
        <f>IF(B278=1,Full_2016_2017_Games_Data[[#This Row],[Column1]],"N/A")</f>
        <v>N/A</v>
      </c>
      <c r="K278" t="str">
        <f t="shared" si="47"/>
        <v>Nov 25, 2016</v>
      </c>
      <c r="L278" t="str">
        <f t="shared" si="48"/>
        <v>N/A</v>
      </c>
      <c r="M278" t="str">
        <f t="shared" si="49"/>
        <v>N/A</v>
      </c>
      <c r="N278" t="str">
        <f t="shared" si="50"/>
        <v>N/A</v>
      </c>
      <c r="O278" t="str">
        <f t="shared" si="51"/>
        <v>N/A</v>
      </c>
      <c r="P278" s="3" t="str">
        <f t="shared" si="52"/>
        <v>N/A</v>
      </c>
      <c r="Q278" t="str">
        <f t="shared" si="53"/>
        <v>N/A</v>
      </c>
      <c r="R278" t="str">
        <f t="shared" si="54"/>
        <v>N/A</v>
      </c>
    </row>
    <row r="279" spans="1:18" x14ac:dyDescent="0.3">
      <c r="A279" s="1" t="s">
        <v>242</v>
      </c>
      <c r="B279">
        <f>IF(OR(RIGHT(Full_2016_2017_Games_Data[[#This Row],[Column1]],4)="2016",RIGHT(Full_2016_2017_Games_Data[[#This Row],[Column1]],4)="2017"),1,0)</f>
        <v>0</v>
      </c>
      <c r="C279">
        <f>IF(AND(B278=1,B279=0,LEFT(Full_2016_2017_Games_Data[[#This Row],[Column1]],4)&lt;&gt;"OTat"),C277+1,IF(AND(B278=0,B279=0,LEFT(Full_2016_2017_Games_Data[[#This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Row],[Column1]],5)&lt;&gt;"4OTat"),C278+1,IF(OR(LEFT(Full_2016_2017_Games_Data[[#This Row],[Column1]],4)="OTat",LEFT(Full_2016_2017_Games_Data[[#This Row],[Column1]],4)="Full",LEFT(Full_2016_2017_Games_Data[[#This Row],[Column1]],5)="2OTat",LEFT(Full_2016_2017_Games_Data[[#This Row],[Column1]],5)="4OTat"),C278,"N/A")))</f>
        <v>229</v>
      </c>
      <c r="D279" t="str">
        <f>IF(AND(C279&lt;&gt;"N/A",C279&lt;&gt;C278),LEFT(Full_2016_2017_Games_Data[[#This Row],[Column1]],FIND("-",Full_2016_2017_Games_Data[[#This Row],[Column1]])-1),"N/A")</f>
        <v>Chicago Bulls105</v>
      </c>
      <c r="E279" t="str">
        <f>IFERROR(IF(AND(C279&lt;&gt;"N/A",C279&lt;&gt;C278),MID(Full_2016_2017_Games_Data[[#This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76ers89</v>
      </c>
      <c r="F279" t="str">
        <f>IFERROR(IF(AND(D279&lt;&gt;"N/A",E279&lt;&gt;"N/A",C279&lt;&gt;C280),RIGHT(Full_2016_2017_Games_Data[[#This Row],[Column1]],LEN(Full_2016_2017_Games_Data[[#This Row],[Column1]])-FIND("at ",Full_2016_2017_Games_Data[[#This Row],[Column1]])-2),IF(AND(C279&lt;&gt;"N/A",C279&lt;&gt;C278),RIGHT(A280,LEN(A280)-FIND("at ",A280)-2),"N/A")),RIGHT(Full_2016_2017_Games_Data[[#This Row],[Column1]],LEN(Full_2016_2017_Games_Data[[#This Row],[Column1]])-FIND("at ",Full_2016_2017_Games_Data[[#This Row],[Column1]])-2))</f>
        <v>Philadelphia</v>
      </c>
      <c r="G279" t="str">
        <f t="shared" si="44"/>
        <v>Philadelphia</v>
      </c>
      <c r="H279">
        <f t="shared" si="45"/>
        <v>105</v>
      </c>
      <c r="I279">
        <f t="shared" si="46"/>
        <v>89</v>
      </c>
      <c r="J279" s="3" t="str">
        <f>IF(B279=1,Full_2016_2017_Games_Data[[#This Row],[Column1]],"N/A")</f>
        <v>N/A</v>
      </c>
      <c r="K279" t="str">
        <f t="shared" si="47"/>
        <v>Nov 25, 2016</v>
      </c>
      <c r="L279" t="str">
        <f t="shared" si="48"/>
        <v>Nov 25, 2016</v>
      </c>
      <c r="M279">
        <f t="shared" si="49"/>
        <v>11</v>
      </c>
      <c r="N279">
        <f t="shared" si="50"/>
        <v>25</v>
      </c>
      <c r="O279">
        <f t="shared" si="51"/>
        <v>2016</v>
      </c>
      <c r="P279" s="3">
        <f t="shared" si="52"/>
        <v>42699</v>
      </c>
      <c r="Q279" t="str">
        <f t="shared" si="53"/>
        <v>Chicago Bulls</v>
      </c>
      <c r="R279" t="str">
        <f t="shared" si="54"/>
        <v>Philadelphia 76ers</v>
      </c>
    </row>
    <row r="280" spans="1:18" x14ac:dyDescent="0.3">
      <c r="A280" s="1" t="s">
        <v>243</v>
      </c>
      <c r="B280">
        <f>IF(OR(RIGHT(Full_2016_2017_Games_Data[[#This Row],[Column1]],4)="2016",RIGHT(Full_2016_2017_Games_Data[[#This Row],[Column1]],4)="2017"),1,0)</f>
        <v>0</v>
      </c>
      <c r="C280">
        <f>IF(AND(B279=1,B280=0,LEFT(Full_2016_2017_Games_Data[[#This Row],[Column1]],4)&lt;&gt;"OTat"),C278+1,IF(AND(B279=0,B280=0,LEFT(Full_2016_2017_Games_Data[[#This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Row],[Column1]],5)&lt;&gt;"4OTat"),C279+1,IF(OR(LEFT(Full_2016_2017_Games_Data[[#This Row],[Column1]],4)="OTat",LEFT(Full_2016_2017_Games_Data[[#This Row],[Column1]],4)="Full",LEFT(Full_2016_2017_Games_Data[[#This Row],[Column1]],5)="2OTat",LEFT(Full_2016_2017_Games_Data[[#This Row],[Column1]],5)="4OTat"),C279,"N/A")))</f>
        <v>230</v>
      </c>
      <c r="D280" t="str">
        <f>IF(AND(C280&lt;&gt;"N/A",C280&lt;&gt;C279),LEFT(Full_2016_2017_Games_Data[[#This Row],[Column1]],FIND("-",Full_2016_2017_Games_Data[[#This Row],[Column1]])-1),"N/A")</f>
        <v>Detroit Pistons108</v>
      </c>
      <c r="E280" t="str">
        <f>IFERROR(IF(AND(C280&lt;&gt;"N/A",C280&lt;&gt;C279),MID(Full_2016_2017_Games_Data[[#This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Clippers97</v>
      </c>
      <c r="F280" t="str">
        <f>IFERROR(IF(AND(D280&lt;&gt;"N/A",E280&lt;&gt;"N/A",C280&lt;&gt;C281),RIGHT(Full_2016_2017_Games_Data[[#This Row],[Column1]],LEN(Full_2016_2017_Games_Data[[#This Row],[Column1]])-FIND("at ",Full_2016_2017_Games_Data[[#This Row],[Column1]])-2),IF(AND(C280&lt;&gt;"N/A",C280&lt;&gt;C279),RIGHT(A281,LEN(A281)-FIND("at ",A281)-2),"N/A")),RIGHT(Full_2016_2017_Games_Data[[#This Row],[Column1]],LEN(Full_2016_2017_Games_Data[[#This Row],[Column1]])-FIND("at ",Full_2016_2017_Games_Data[[#This Row],[Column1]])-2))</f>
        <v>Detroit</v>
      </c>
      <c r="G280" t="str">
        <f t="shared" si="44"/>
        <v>Detroit</v>
      </c>
      <c r="H280">
        <f t="shared" si="45"/>
        <v>108</v>
      </c>
      <c r="I280">
        <f t="shared" si="46"/>
        <v>97</v>
      </c>
      <c r="J280" s="3" t="str">
        <f>IF(B280=1,Full_2016_2017_Games_Data[[#This Row],[Column1]],"N/A")</f>
        <v>N/A</v>
      </c>
      <c r="K280" t="str">
        <f t="shared" si="47"/>
        <v>Nov 25, 2016</v>
      </c>
      <c r="L280" t="str">
        <f t="shared" si="48"/>
        <v>Nov 25, 2016</v>
      </c>
      <c r="M280">
        <f t="shared" si="49"/>
        <v>11</v>
      </c>
      <c r="N280">
        <f t="shared" si="50"/>
        <v>25</v>
      </c>
      <c r="O280">
        <f t="shared" si="51"/>
        <v>2016</v>
      </c>
      <c r="P280" s="3">
        <f t="shared" si="52"/>
        <v>42699</v>
      </c>
      <c r="Q280" t="str">
        <f t="shared" si="53"/>
        <v>Detroit Pistons</v>
      </c>
      <c r="R280" t="str">
        <f t="shared" si="54"/>
        <v>Los Angeles Clippers</v>
      </c>
    </row>
    <row r="281" spans="1:18" x14ac:dyDescent="0.3">
      <c r="A281" s="1" t="s">
        <v>244</v>
      </c>
      <c r="B281">
        <f>IF(OR(RIGHT(Full_2016_2017_Games_Data[[#This Row],[Column1]],4)="2016",RIGHT(Full_2016_2017_Games_Data[[#This Row],[Column1]],4)="2017"),1,0)</f>
        <v>0</v>
      </c>
      <c r="C281">
        <f>IF(AND(B280=1,B281=0,LEFT(Full_2016_2017_Games_Data[[#This Row],[Column1]],4)&lt;&gt;"OTat"),C279+1,IF(AND(B280=0,B281=0,LEFT(Full_2016_2017_Games_Data[[#This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Row],[Column1]],5)&lt;&gt;"4OTat"),C280+1,IF(OR(LEFT(Full_2016_2017_Games_Data[[#This Row],[Column1]],4)="OTat",LEFT(Full_2016_2017_Games_Data[[#This Row],[Column1]],4)="Full",LEFT(Full_2016_2017_Games_Data[[#This Row],[Column1]],5)="2OTat",LEFT(Full_2016_2017_Games_Data[[#This Row],[Column1]],5)="4OTat"),C280,"N/A")))</f>
        <v>231</v>
      </c>
      <c r="D281" t="str">
        <f>IF(AND(C281&lt;&gt;"N/A",C281&lt;&gt;C280),LEFT(Full_2016_2017_Games_Data[[#This Row],[Column1]],FIND("-",Full_2016_2017_Games_Data[[#This Row],[Column1]])-1),"N/A")</f>
        <v>Utah Jazz95</v>
      </c>
      <c r="E281" t="str">
        <f>IFERROR(IF(AND(C281&lt;&gt;"N/A",C281&lt;&gt;C280),MID(Full_2016_2017_Games_Data[[#This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Hawks68</v>
      </c>
      <c r="F281" t="str">
        <f>IFERROR(IF(AND(D281&lt;&gt;"N/A",E281&lt;&gt;"N/A",C281&lt;&gt;C282),RIGHT(Full_2016_2017_Games_Data[[#This Row],[Column1]],LEN(Full_2016_2017_Games_Data[[#This Row],[Column1]])-FIND("at ",Full_2016_2017_Games_Data[[#This Row],[Column1]])-2),IF(AND(C281&lt;&gt;"N/A",C281&lt;&gt;C280),RIGHT(A282,LEN(A282)-FIND("at ",A282)-2),"N/A")),RIGHT(Full_2016_2017_Games_Data[[#This Row],[Column1]],LEN(Full_2016_2017_Games_Data[[#This Row],[Column1]])-FIND("at ",Full_2016_2017_Games_Data[[#This Row],[Column1]])-2))</f>
        <v>Utah</v>
      </c>
      <c r="G281" t="str">
        <f t="shared" si="44"/>
        <v>Utah</v>
      </c>
      <c r="H281">
        <f t="shared" si="45"/>
        <v>95</v>
      </c>
      <c r="I281">
        <f t="shared" si="46"/>
        <v>68</v>
      </c>
      <c r="J281" s="3" t="str">
        <f>IF(B281=1,Full_2016_2017_Games_Data[[#This Row],[Column1]],"N/A")</f>
        <v>N/A</v>
      </c>
      <c r="K281" t="str">
        <f t="shared" si="47"/>
        <v>Nov 25, 2016</v>
      </c>
      <c r="L281" t="str">
        <f t="shared" si="48"/>
        <v>Nov 25, 2016</v>
      </c>
      <c r="M281">
        <f t="shared" si="49"/>
        <v>11</v>
      </c>
      <c r="N281">
        <f t="shared" si="50"/>
        <v>25</v>
      </c>
      <c r="O281">
        <f t="shared" si="51"/>
        <v>2016</v>
      </c>
      <c r="P281" s="3">
        <f t="shared" si="52"/>
        <v>42699</v>
      </c>
      <c r="Q281" t="str">
        <f t="shared" si="53"/>
        <v>Utah Jazz</v>
      </c>
      <c r="R281" t="str">
        <f t="shared" si="54"/>
        <v>Atlanta Hawks</v>
      </c>
    </row>
    <row r="282" spans="1:18" x14ac:dyDescent="0.3">
      <c r="A282" s="1" t="s">
        <v>245</v>
      </c>
      <c r="B282">
        <f>IF(OR(RIGHT(Full_2016_2017_Games_Data[[#This Row],[Column1]],4)="2016",RIGHT(Full_2016_2017_Games_Data[[#This Row],[Column1]],4)="2017"),1,0)</f>
        <v>0</v>
      </c>
      <c r="C282">
        <f>IF(AND(B281=1,B282=0,LEFT(Full_2016_2017_Games_Data[[#This Row],[Column1]],4)&lt;&gt;"OTat"),C280+1,IF(AND(B281=0,B282=0,LEFT(Full_2016_2017_Games_Data[[#This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Row],[Column1]],5)&lt;&gt;"4OTat"),C281+1,IF(OR(LEFT(Full_2016_2017_Games_Data[[#This Row],[Column1]],4)="OTat",LEFT(Full_2016_2017_Games_Data[[#This Row],[Column1]],4)="Full",LEFT(Full_2016_2017_Games_Data[[#This Row],[Column1]],5)="2OTat",LEFT(Full_2016_2017_Games_Data[[#This Row],[Column1]],5)="4OTat"),C281,"N/A")))</f>
        <v>232</v>
      </c>
      <c r="D282" t="str">
        <f>IF(AND(C282&lt;&gt;"N/A",C282&lt;&gt;C281),LEFT(Full_2016_2017_Games_Data[[#This Row],[Column1]],FIND("-",Full_2016_2017_Games_Data[[#This Row],[Column1]])-1),"N/A")</f>
        <v>Toronto Raptors105</v>
      </c>
      <c r="E282" t="str">
        <f>IFERROR(IF(AND(C282&lt;&gt;"N/A",C282&lt;&gt;C281),MID(Full_2016_2017_Games_Data[[#This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Bucks99</v>
      </c>
      <c r="F282" t="str">
        <f>IFERROR(IF(AND(D282&lt;&gt;"N/A",E282&lt;&gt;"N/A",C282&lt;&gt;C283),RIGHT(Full_2016_2017_Games_Data[[#This Row],[Column1]],LEN(Full_2016_2017_Games_Data[[#This Row],[Column1]])-FIND("at ",Full_2016_2017_Games_Data[[#This Row],[Column1]])-2),IF(AND(C282&lt;&gt;"N/A",C282&lt;&gt;C281),RIGHT(A283,LEN(A283)-FIND("at ",A283)-2),"N/A")),RIGHT(Full_2016_2017_Games_Data[[#This Row],[Column1]],LEN(Full_2016_2017_Games_Data[[#This Row],[Column1]])-FIND("at ",Full_2016_2017_Games_Data[[#This Row],[Column1]])-2))</f>
        <v>Milwaukee</v>
      </c>
      <c r="G282" t="str">
        <f t="shared" si="44"/>
        <v>Milwaukee</v>
      </c>
      <c r="H282">
        <f t="shared" si="45"/>
        <v>105</v>
      </c>
      <c r="I282">
        <f t="shared" si="46"/>
        <v>99</v>
      </c>
      <c r="J282" s="3" t="str">
        <f>IF(B282=1,Full_2016_2017_Games_Data[[#This Row],[Column1]],"N/A")</f>
        <v>N/A</v>
      </c>
      <c r="K282" t="str">
        <f t="shared" si="47"/>
        <v>Nov 25, 2016</v>
      </c>
      <c r="L282" t="str">
        <f t="shared" si="48"/>
        <v>Nov 25, 2016</v>
      </c>
      <c r="M282">
        <f t="shared" si="49"/>
        <v>11</v>
      </c>
      <c r="N282">
        <f t="shared" si="50"/>
        <v>25</v>
      </c>
      <c r="O282">
        <f t="shared" si="51"/>
        <v>2016</v>
      </c>
      <c r="P282" s="3">
        <f t="shared" si="52"/>
        <v>42699</v>
      </c>
      <c r="Q282" t="str">
        <f t="shared" si="53"/>
        <v>Toronto Raptors</v>
      </c>
      <c r="R282" t="str">
        <f t="shared" si="54"/>
        <v>Milwaukee Bucks</v>
      </c>
    </row>
    <row r="283" spans="1:18" x14ac:dyDescent="0.3">
      <c r="A283" s="1" t="s">
        <v>246</v>
      </c>
      <c r="B283">
        <f>IF(OR(RIGHT(Full_2016_2017_Games_Data[[#This Row],[Column1]],4)="2016",RIGHT(Full_2016_2017_Games_Data[[#This Row],[Column1]],4)="2017"),1,0)</f>
        <v>0</v>
      </c>
      <c r="C283">
        <f>IF(AND(B282=1,B283=0,LEFT(Full_2016_2017_Games_Data[[#This Row],[Column1]],4)&lt;&gt;"OTat"),C281+1,IF(AND(B282=0,B283=0,LEFT(Full_2016_2017_Games_Data[[#This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Row],[Column1]],5)&lt;&gt;"4OTat"),C282+1,IF(OR(LEFT(Full_2016_2017_Games_Data[[#This Row],[Column1]],4)="OTat",LEFT(Full_2016_2017_Games_Data[[#This Row],[Column1]],4)="Full",LEFT(Full_2016_2017_Games_Data[[#This Row],[Column1]],5)="2OTat",LEFT(Full_2016_2017_Games_Data[[#This Row],[Column1]],5)="4OTat"),C282,"N/A")))</f>
        <v>233</v>
      </c>
      <c r="D283" t="str">
        <f>IF(AND(C283&lt;&gt;"N/A",C283&lt;&gt;C282),LEFT(Full_2016_2017_Games_Data[[#This Row],[Column1]],FIND("-",Full_2016_2017_Games_Data[[#This Row],[Column1]])-1),"N/A")</f>
        <v>Miami Heat90</v>
      </c>
      <c r="E283" t="str">
        <f>IFERROR(IF(AND(C283&lt;&gt;"N/A",C283&lt;&gt;C282),MID(Full_2016_2017_Games_Data[[#This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Grizzlies81</v>
      </c>
      <c r="F283" t="str">
        <f>IFERROR(IF(AND(D283&lt;&gt;"N/A",E283&lt;&gt;"N/A",C283&lt;&gt;C284),RIGHT(Full_2016_2017_Games_Data[[#This Row],[Column1]],LEN(Full_2016_2017_Games_Data[[#This Row],[Column1]])-FIND("at ",Full_2016_2017_Games_Data[[#This Row],[Column1]])-2),IF(AND(C283&lt;&gt;"N/A",C283&lt;&gt;C282),RIGHT(A284,LEN(A284)-FIND("at ",A284)-2),"N/A")),RIGHT(Full_2016_2017_Games_Data[[#This Row],[Column1]],LEN(Full_2016_2017_Games_Data[[#This Row],[Column1]])-FIND("at ",Full_2016_2017_Games_Data[[#This Row],[Column1]])-2))</f>
        <v>Memphis</v>
      </c>
      <c r="G283" t="str">
        <f t="shared" si="44"/>
        <v>Memphis</v>
      </c>
      <c r="H283">
        <f t="shared" si="45"/>
        <v>90</v>
      </c>
      <c r="I283">
        <f t="shared" si="46"/>
        <v>81</v>
      </c>
      <c r="J283" s="3" t="str">
        <f>IF(B283=1,Full_2016_2017_Games_Data[[#This Row],[Column1]],"N/A")</f>
        <v>N/A</v>
      </c>
      <c r="K283" t="str">
        <f t="shared" si="47"/>
        <v>Nov 25, 2016</v>
      </c>
      <c r="L283" t="str">
        <f t="shared" si="48"/>
        <v>Nov 25, 2016</v>
      </c>
      <c r="M283">
        <f t="shared" si="49"/>
        <v>11</v>
      </c>
      <c r="N283">
        <f t="shared" si="50"/>
        <v>25</v>
      </c>
      <c r="O283">
        <f t="shared" si="51"/>
        <v>2016</v>
      </c>
      <c r="P283" s="3">
        <f t="shared" si="52"/>
        <v>42699</v>
      </c>
      <c r="Q283" t="str">
        <f t="shared" si="53"/>
        <v>Miami Heat</v>
      </c>
      <c r="R283" t="str">
        <f t="shared" si="54"/>
        <v>Memphis Grizzlies</v>
      </c>
    </row>
    <row r="284" spans="1:18" x14ac:dyDescent="0.3">
      <c r="A284" s="1" t="s">
        <v>247</v>
      </c>
      <c r="B284">
        <f>IF(OR(RIGHT(Full_2016_2017_Games_Data[[#This Row],[Column1]],4)="2016",RIGHT(Full_2016_2017_Games_Data[[#This Row],[Column1]],4)="2017"),1,0)</f>
        <v>0</v>
      </c>
      <c r="C284">
        <f>IF(AND(B283=1,B284=0,LEFT(Full_2016_2017_Games_Data[[#This Row],[Column1]],4)&lt;&gt;"OTat"),C282+1,IF(AND(B283=0,B284=0,LEFT(Full_2016_2017_Games_Data[[#This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Row],[Column1]],5)&lt;&gt;"4OTat"),C283+1,IF(OR(LEFT(Full_2016_2017_Games_Data[[#This Row],[Column1]],4)="OTat",LEFT(Full_2016_2017_Games_Data[[#This Row],[Column1]],4)="Full",LEFT(Full_2016_2017_Games_Data[[#This Row],[Column1]],5)="2OTat",LEFT(Full_2016_2017_Games_Data[[#This Row],[Column1]],5)="4OTat"),C283,"N/A")))</f>
        <v>234</v>
      </c>
      <c r="D284" t="str">
        <f>IF(AND(C284&lt;&gt;"N/A",C284&lt;&gt;C283),LEFT(Full_2016_2017_Games_Data[[#This Row],[Column1]],FIND("-",Full_2016_2017_Games_Data[[#This Row],[Column1]])-1),"N/A")</f>
        <v>Indiana Pacers118</v>
      </c>
      <c r="E284" t="str">
        <f>IFERROR(IF(AND(C284&lt;&gt;"N/A",C284&lt;&gt;C283),MID(Full_2016_2017_Games_Data[[#This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Nets97</v>
      </c>
      <c r="F284" t="str">
        <f>IFERROR(IF(AND(D284&lt;&gt;"N/A",E284&lt;&gt;"N/A",C284&lt;&gt;C285),RIGHT(Full_2016_2017_Games_Data[[#This Row],[Column1]],LEN(Full_2016_2017_Games_Data[[#This Row],[Column1]])-FIND("at ",Full_2016_2017_Games_Data[[#This Row],[Column1]])-2),IF(AND(C284&lt;&gt;"N/A",C284&lt;&gt;C283),RIGHT(A285,LEN(A285)-FIND("at ",A285)-2),"N/A")),RIGHT(Full_2016_2017_Games_Data[[#This Row],[Column1]],LEN(Full_2016_2017_Games_Data[[#This Row],[Column1]])-FIND("at ",Full_2016_2017_Games_Data[[#This Row],[Column1]])-2))</f>
        <v>Indiana</v>
      </c>
      <c r="G284" t="str">
        <f t="shared" si="44"/>
        <v>Indiana</v>
      </c>
      <c r="H284">
        <f t="shared" si="45"/>
        <v>118</v>
      </c>
      <c r="I284">
        <f t="shared" si="46"/>
        <v>97</v>
      </c>
      <c r="J284" s="3" t="str">
        <f>IF(B284=1,Full_2016_2017_Games_Data[[#This Row],[Column1]],"N/A")</f>
        <v>N/A</v>
      </c>
      <c r="K284" t="str">
        <f t="shared" si="47"/>
        <v>Nov 25, 2016</v>
      </c>
      <c r="L284" t="str">
        <f t="shared" si="48"/>
        <v>Nov 25, 2016</v>
      </c>
      <c r="M284">
        <f t="shared" si="49"/>
        <v>11</v>
      </c>
      <c r="N284">
        <f t="shared" si="50"/>
        <v>25</v>
      </c>
      <c r="O284">
        <f t="shared" si="51"/>
        <v>2016</v>
      </c>
      <c r="P284" s="3">
        <f t="shared" si="52"/>
        <v>42699</v>
      </c>
      <c r="Q284" t="str">
        <f t="shared" si="53"/>
        <v>Indiana Pacers</v>
      </c>
      <c r="R284" t="str">
        <f t="shared" si="54"/>
        <v>Brooklyn Nets</v>
      </c>
    </row>
    <row r="285" spans="1:18" x14ac:dyDescent="0.3">
      <c r="A285" s="1" t="s">
        <v>248</v>
      </c>
      <c r="B285">
        <f>IF(OR(RIGHT(Full_2016_2017_Games_Data[[#This Row],[Column1]],4)="2016",RIGHT(Full_2016_2017_Games_Data[[#This Row],[Column1]],4)="2017"),1,0)</f>
        <v>0</v>
      </c>
      <c r="C285">
        <f>IF(AND(B284=1,B285=0,LEFT(Full_2016_2017_Games_Data[[#This Row],[Column1]],4)&lt;&gt;"OTat"),C283+1,IF(AND(B284=0,B285=0,LEFT(Full_2016_2017_Games_Data[[#This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Row],[Column1]],5)&lt;&gt;"4OTat"),C284+1,IF(OR(LEFT(Full_2016_2017_Games_Data[[#This Row],[Column1]],4)="OTat",LEFT(Full_2016_2017_Games_Data[[#This Row],[Column1]],4)="Full",LEFT(Full_2016_2017_Games_Data[[#This Row],[Column1]],5)="2OTat",LEFT(Full_2016_2017_Games_Data[[#This Row],[Column1]],5)="4OTat"),C284,"N/A")))</f>
        <v>235</v>
      </c>
      <c r="D285" t="str">
        <f>IF(AND(C285&lt;&gt;"N/A",C285&lt;&gt;C284),LEFT(Full_2016_2017_Games_Data[[#This Row],[Column1]],FIND("-",Full_2016_2017_Games_Data[[#This Row],[Column1]])-1),"N/A")</f>
        <v>Oklahoma City Thunder132</v>
      </c>
      <c r="E285" t="str">
        <f>IFERROR(IF(AND(C285&lt;&gt;"N/A",C285&lt;&gt;C284),MID(Full_2016_2017_Games_Data[[#This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Nuggets129</v>
      </c>
      <c r="F285" t="str">
        <f>IFERROR(IF(AND(D285&lt;&gt;"N/A",E285&lt;&gt;"N/A",C285&lt;&gt;C286),RIGHT(Full_2016_2017_Games_Data[[#This Row],[Column1]],LEN(Full_2016_2017_Games_Data[[#This Row],[Column1]])-FIND("at ",Full_2016_2017_Games_Data[[#This Row],[Column1]])-2),IF(AND(C285&lt;&gt;"N/A",C285&lt;&gt;C284),RIGHT(A286,LEN(A286)-FIND("at ",A286)-2),"N/A")),RIGHT(Full_2016_2017_Games_Data[[#This Row],[Column1]],LEN(Full_2016_2017_Games_Data[[#This Row],[Column1]])-FIND("at ",Full_2016_2017_Games_Data[[#This Row],[Column1]])-2))</f>
        <v>Denver</v>
      </c>
      <c r="G285" t="str">
        <f t="shared" si="44"/>
        <v>Denver</v>
      </c>
      <c r="H285">
        <f t="shared" si="45"/>
        <v>132</v>
      </c>
      <c r="I285">
        <f t="shared" si="46"/>
        <v>129</v>
      </c>
      <c r="J285" s="3" t="str">
        <f>IF(B285=1,Full_2016_2017_Games_Data[[#This Row],[Column1]],"N/A")</f>
        <v>N/A</v>
      </c>
      <c r="K285" t="str">
        <f t="shared" si="47"/>
        <v>Nov 25, 2016</v>
      </c>
      <c r="L285" t="str">
        <f t="shared" si="48"/>
        <v>Nov 25, 2016</v>
      </c>
      <c r="M285">
        <f t="shared" si="49"/>
        <v>11</v>
      </c>
      <c r="N285">
        <f t="shared" si="50"/>
        <v>25</v>
      </c>
      <c r="O285">
        <f t="shared" si="51"/>
        <v>2016</v>
      </c>
      <c r="P285" s="3">
        <f t="shared" si="52"/>
        <v>42699</v>
      </c>
      <c r="Q285" t="str">
        <f t="shared" si="53"/>
        <v>Oklahoma City Thunder</v>
      </c>
      <c r="R285" t="str">
        <f t="shared" si="54"/>
        <v>Denver Nuggets</v>
      </c>
    </row>
    <row r="286" spans="1:18" x14ac:dyDescent="0.3">
      <c r="A286" s="1" t="s">
        <v>37</v>
      </c>
      <c r="B286">
        <f>IF(OR(RIGHT(Full_2016_2017_Games_Data[[#This Row],[Column1]],4)="2016",RIGHT(Full_2016_2017_Games_Data[[#This Row],[Column1]],4)="2017"),1,0)</f>
        <v>0</v>
      </c>
      <c r="C286">
        <f>IF(AND(B285=1,B286=0,LEFT(Full_2016_2017_Games_Data[[#This Row],[Column1]],4)&lt;&gt;"OTat"),C284+1,IF(AND(B285=0,B286=0,LEFT(Full_2016_2017_Games_Data[[#This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Row],[Column1]],5)&lt;&gt;"4OTat"),C285+1,IF(OR(LEFT(Full_2016_2017_Games_Data[[#This Row],[Column1]],4)="OTat",LEFT(Full_2016_2017_Games_Data[[#This Row],[Column1]],4)="Full",LEFT(Full_2016_2017_Games_Data[[#This Row],[Column1]],5)="2OTat",LEFT(Full_2016_2017_Games_Data[[#This Row],[Column1]],5)="4OTat"),C285,"N/A")))</f>
        <v>235</v>
      </c>
      <c r="D286" t="str">
        <f>IF(AND(C286&lt;&gt;"N/A",C286&lt;&gt;C285),LEFT(Full_2016_2017_Games_Data[[#This Row],[Column1]],FIND("-",Full_2016_2017_Games_Data[[#This Row],[Column1]])-1),"N/A")</f>
        <v>N/A</v>
      </c>
      <c r="E286" t="str">
        <f>IFERROR(IF(AND(C286&lt;&gt;"N/A",C286&lt;&gt;C285),MID(Full_2016_2017_Games_Data[[#This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86" t="str">
        <f>IFERROR(IF(AND(D286&lt;&gt;"N/A",E286&lt;&gt;"N/A",C286&lt;&gt;C287),RIGHT(Full_2016_2017_Games_Data[[#This Row],[Column1]],LEN(Full_2016_2017_Games_Data[[#This Row],[Column1]])-FIND("at ",Full_2016_2017_Games_Data[[#This Row],[Column1]])-2),IF(AND(C286&lt;&gt;"N/A",C286&lt;&gt;C285),RIGHT(A287,LEN(A287)-FIND("at ",A287)-2),"N/A")),RIGHT(Full_2016_2017_Games_Data[[#This Row],[Column1]],LEN(Full_2016_2017_Games_Data[[#This Row],[Column1]])-FIND("at ",Full_2016_2017_Games_Data[[#This Row],[Column1]])-2))</f>
        <v>N/A</v>
      </c>
      <c r="G286" t="str">
        <f t="shared" si="44"/>
        <v>N/A</v>
      </c>
      <c r="H286" t="str">
        <f t="shared" si="45"/>
        <v>N/A</v>
      </c>
      <c r="I286" t="str">
        <f t="shared" si="46"/>
        <v>N/A</v>
      </c>
      <c r="J286" s="3" t="str">
        <f>IF(B286=1,Full_2016_2017_Games_Data[[#This Row],[Column1]],"N/A")</f>
        <v>N/A</v>
      </c>
      <c r="K286" t="str">
        <f t="shared" si="47"/>
        <v>Nov 25, 2016</v>
      </c>
      <c r="L286" t="str">
        <f t="shared" si="48"/>
        <v>N/A</v>
      </c>
      <c r="M286" t="str">
        <f t="shared" si="49"/>
        <v>N/A</v>
      </c>
      <c r="N286" t="str">
        <f t="shared" si="50"/>
        <v>N/A</v>
      </c>
      <c r="O286" t="str">
        <f t="shared" si="51"/>
        <v>N/A</v>
      </c>
      <c r="P286" s="3" t="str">
        <f t="shared" si="52"/>
        <v>N/A</v>
      </c>
      <c r="Q286" t="str">
        <f t="shared" si="53"/>
        <v>N/A</v>
      </c>
      <c r="R286" t="str">
        <f t="shared" si="54"/>
        <v>N/A</v>
      </c>
    </row>
    <row r="287" spans="1:18" x14ac:dyDescent="0.3">
      <c r="A287" s="1" t="s">
        <v>249</v>
      </c>
      <c r="B287">
        <f>IF(OR(RIGHT(Full_2016_2017_Games_Data[[#This Row],[Column1]],4)="2016",RIGHT(Full_2016_2017_Games_Data[[#This Row],[Column1]],4)="2017"),1,0)</f>
        <v>0</v>
      </c>
      <c r="C287">
        <f>IF(AND(B286=1,B287=0,LEFT(Full_2016_2017_Games_Data[[#This Row],[Column1]],4)&lt;&gt;"OTat"),C285+1,IF(AND(B286=0,B287=0,LEFT(Full_2016_2017_Games_Data[[#This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Row],[Column1]],5)&lt;&gt;"4OTat"),C286+1,IF(OR(LEFT(Full_2016_2017_Games_Data[[#This Row],[Column1]],4)="OTat",LEFT(Full_2016_2017_Games_Data[[#This Row],[Column1]],4)="Full",LEFT(Full_2016_2017_Games_Data[[#This Row],[Column1]],5)="2OTat",LEFT(Full_2016_2017_Games_Data[[#This Row],[Column1]],5)="4OTat"),C286,"N/A")))</f>
        <v>236</v>
      </c>
      <c r="D287" t="str">
        <f>IF(AND(C287&lt;&gt;"N/A",C287&lt;&gt;C286),LEFT(Full_2016_2017_Games_Data[[#This Row],[Column1]],FIND("-",Full_2016_2017_Games_Data[[#This Row],[Column1]])-1),"N/A")</f>
        <v>Minnesota Timberwolves98</v>
      </c>
      <c r="E287" t="str">
        <f>IFERROR(IF(AND(C287&lt;&gt;"N/A",C287&lt;&gt;C286),MID(Full_2016_2017_Games_Data[[#This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Suns85</v>
      </c>
      <c r="F287" t="str">
        <f>IFERROR(IF(AND(D287&lt;&gt;"N/A",E287&lt;&gt;"N/A",C287&lt;&gt;C288),RIGHT(Full_2016_2017_Games_Data[[#This Row],[Column1]],LEN(Full_2016_2017_Games_Data[[#This Row],[Column1]])-FIND("at ",Full_2016_2017_Games_Data[[#This Row],[Column1]])-2),IF(AND(C287&lt;&gt;"N/A",C287&lt;&gt;C286),RIGHT(A288,LEN(A288)-FIND("at ",A288)-2),"N/A")),RIGHT(Full_2016_2017_Games_Data[[#This Row],[Column1]],LEN(Full_2016_2017_Games_Data[[#This Row],[Column1]])-FIND("at ",Full_2016_2017_Games_Data[[#This Row],[Column1]])-2))</f>
        <v>Phoenix</v>
      </c>
      <c r="G287" t="str">
        <f t="shared" si="44"/>
        <v>Phoenix</v>
      </c>
      <c r="H287">
        <f t="shared" si="45"/>
        <v>98</v>
      </c>
      <c r="I287">
        <f t="shared" si="46"/>
        <v>85</v>
      </c>
      <c r="J287" s="3" t="str">
        <f>IF(B287=1,Full_2016_2017_Games_Data[[#This Row],[Column1]],"N/A")</f>
        <v>N/A</v>
      </c>
      <c r="K287" t="str">
        <f t="shared" si="47"/>
        <v>Nov 25, 2016</v>
      </c>
      <c r="L287" t="str">
        <f t="shared" si="48"/>
        <v>Nov 25, 2016</v>
      </c>
      <c r="M287">
        <f t="shared" si="49"/>
        <v>11</v>
      </c>
      <c r="N287">
        <f t="shared" si="50"/>
        <v>25</v>
      </c>
      <c r="O287">
        <f t="shared" si="51"/>
        <v>2016</v>
      </c>
      <c r="P287" s="3">
        <f t="shared" si="52"/>
        <v>42699</v>
      </c>
      <c r="Q287" t="str">
        <f t="shared" si="53"/>
        <v>Minnesota Timberwolves</v>
      </c>
      <c r="R287" t="str">
        <f t="shared" si="54"/>
        <v>Phoenix Suns</v>
      </c>
    </row>
    <row r="288" spans="1:18" x14ac:dyDescent="0.3">
      <c r="A288" s="1" t="s">
        <v>250</v>
      </c>
      <c r="B288">
        <f>IF(OR(RIGHT(Full_2016_2017_Games_Data[[#This Row],[Column1]],4)="2016",RIGHT(Full_2016_2017_Games_Data[[#This Row],[Column1]],4)="2017"),1,0)</f>
        <v>0</v>
      </c>
      <c r="C288">
        <f>IF(AND(B287=1,B288=0,LEFT(Full_2016_2017_Games_Data[[#This Row],[Column1]],4)&lt;&gt;"OTat"),C286+1,IF(AND(B287=0,B288=0,LEFT(Full_2016_2017_Games_Data[[#This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Row],[Column1]],5)&lt;&gt;"4OTat"),C287+1,IF(OR(LEFT(Full_2016_2017_Games_Data[[#This Row],[Column1]],4)="OTat",LEFT(Full_2016_2017_Games_Data[[#This Row],[Column1]],4)="Full",LEFT(Full_2016_2017_Games_Data[[#This Row],[Column1]],5)="2OTat",LEFT(Full_2016_2017_Games_Data[[#This Row],[Column1]],5)="4OTat"),C287,"N/A")))</f>
        <v>237</v>
      </c>
      <c r="D288" t="str">
        <f>IF(AND(C288&lt;&gt;"N/A",C288&lt;&gt;C287),LEFT(Full_2016_2017_Games_Data[[#This Row],[Column1]],FIND("-",Full_2016_2017_Games_Data[[#This Row],[Column1]])-1),"N/A")</f>
        <v>Portland Trail Blazers119</v>
      </c>
      <c r="E288" t="str">
        <f>IFERROR(IF(AND(C288&lt;&gt;"N/A",C288&lt;&gt;C287),MID(Full_2016_2017_Games_Data[[#This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Pelicans104</v>
      </c>
      <c r="F288" t="str">
        <f>IFERROR(IF(AND(D288&lt;&gt;"N/A",E288&lt;&gt;"N/A",C288&lt;&gt;C289),RIGHT(Full_2016_2017_Games_Data[[#This Row],[Column1]],LEN(Full_2016_2017_Games_Data[[#This Row],[Column1]])-FIND("at ",Full_2016_2017_Games_Data[[#This Row],[Column1]])-2),IF(AND(C288&lt;&gt;"N/A",C288&lt;&gt;C287),RIGHT(A289,LEN(A289)-FIND("at ",A289)-2),"N/A")),RIGHT(Full_2016_2017_Games_Data[[#This Row],[Column1]],LEN(Full_2016_2017_Games_Data[[#This Row],[Column1]])-FIND("at ",Full_2016_2017_Games_Data[[#This Row],[Column1]])-2))</f>
        <v>Portland</v>
      </c>
      <c r="G288" t="str">
        <f t="shared" si="44"/>
        <v>Portland</v>
      </c>
      <c r="H288">
        <f t="shared" si="45"/>
        <v>119</v>
      </c>
      <c r="I288">
        <f t="shared" si="46"/>
        <v>104</v>
      </c>
      <c r="J288" s="3" t="str">
        <f>IF(B288=1,Full_2016_2017_Games_Data[[#This Row],[Column1]],"N/A")</f>
        <v>N/A</v>
      </c>
      <c r="K288" t="str">
        <f t="shared" si="47"/>
        <v>Nov 25, 2016</v>
      </c>
      <c r="L288" t="str">
        <f t="shared" si="48"/>
        <v>Nov 25, 2016</v>
      </c>
      <c r="M288">
        <f t="shared" si="49"/>
        <v>11</v>
      </c>
      <c r="N288">
        <f t="shared" si="50"/>
        <v>25</v>
      </c>
      <c r="O288">
        <f t="shared" si="51"/>
        <v>2016</v>
      </c>
      <c r="P288" s="3">
        <f t="shared" si="52"/>
        <v>42699</v>
      </c>
      <c r="Q288" t="str">
        <f t="shared" si="53"/>
        <v>Portland Trail Blazers</v>
      </c>
      <c r="R288" t="str">
        <f t="shared" si="54"/>
        <v>New Orleans Pelicans</v>
      </c>
    </row>
    <row r="289" spans="1:18" x14ac:dyDescent="0.3">
      <c r="A289" s="1" t="s">
        <v>251</v>
      </c>
      <c r="B289">
        <f>IF(OR(RIGHT(Full_2016_2017_Games_Data[[#This Row],[Column1]],4)="2016",RIGHT(Full_2016_2017_Games_Data[[#This Row],[Column1]],4)="2017"),1,0)</f>
        <v>0</v>
      </c>
      <c r="C289">
        <f>IF(AND(B288=1,B289=0,LEFT(Full_2016_2017_Games_Data[[#This Row],[Column1]],4)&lt;&gt;"OTat"),C287+1,IF(AND(B288=0,B289=0,LEFT(Full_2016_2017_Games_Data[[#This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Row],[Column1]],5)&lt;&gt;"4OTat"),C288+1,IF(OR(LEFT(Full_2016_2017_Games_Data[[#This Row],[Column1]],4)="OTat",LEFT(Full_2016_2017_Games_Data[[#This Row],[Column1]],4)="Full",LEFT(Full_2016_2017_Games_Data[[#This Row],[Column1]],5)="2OTat",LEFT(Full_2016_2017_Games_Data[[#This Row],[Column1]],5)="4OTat"),C288,"N/A")))</f>
        <v>238</v>
      </c>
      <c r="D289" t="str">
        <f>IF(AND(C289&lt;&gt;"N/A",C289&lt;&gt;C288),LEFT(Full_2016_2017_Games_Data[[#This Row],[Column1]],FIND("-",Full_2016_2017_Games_Data[[#This Row],[Column1]])-1),"N/A")</f>
        <v>Golden State Warriors109</v>
      </c>
      <c r="E289" t="str">
        <f>IFERROR(IF(AND(C289&lt;&gt;"N/A",C289&lt;&gt;C288),MID(Full_2016_2017_Games_Data[[#This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Lakers85</v>
      </c>
      <c r="F289" t="str">
        <f>IFERROR(IF(AND(D289&lt;&gt;"N/A",E289&lt;&gt;"N/A",C289&lt;&gt;C290),RIGHT(Full_2016_2017_Games_Data[[#This Row],[Column1]],LEN(Full_2016_2017_Games_Data[[#This Row],[Column1]])-FIND("at ",Full_2016_2017_Games_Data[[#This Row],[Column1]])-2),IF(AND(C289&lt;&gt;"N/A",C289&lt;&gt;C288),RIGHT(A290,LEN(A290)-FIND("at ",A290)-2),"N/A")),RIGHT(Full_2016_2017_Games_Data[[#This Row],[Column1]],LEN(Full_2016_2017_Games_Data[[#This Row],[Column1]])-FIND("at ",Full_2016_2017_Games_Data[[#This Row],[Column1]])-2))</f>
        <v>Los Angeles</v>
      </c>
      <c r="G289" t="str">
        <f t="shared" si="44"/>
        <v>Los Angeles</v>
      </c>
      <c r="H289">
        <f t="shared" si="45"/>
        <v>109</v>
      </c>
      <c r="I289">
        <f t="shared" si="46"/>
        <v>85</v>
      </c>
      <c r="J289" s="3" t="str">
        <f>IF(B289=1,Full_2016_2017_Games_Data[[#This Row],[Column1]],"N/A")</f>
        <v>N/A</v>
      </c>
      <c r="K289" t="str">
        <f t="shared" si="47"/>
        <v>Nov 25, 2016</v>
      </c>
      <c r="L289" t="str">
        <f t="shared" si="48"/>
        <v>Nov 25, 2016</v>
      </c>
      <c r="M289">
        <f t="shared" si="49"/>
        <v>11</v>
      </c>
      <c r="N289">
        <f t="shared" si="50"/>
        <v>25</v>
      </c>
      <c r="O289">
        <f t="shared" si="51"/>
        <v>2016</v>
      </c>
      <c r="P289" s="3">
        <f t="shared" si="52"/>
        <v>42699</v>
      </c>
      <c r="Q289" t="str">
        <f t="shared" si="53"/>
        <v>Golden State Warriors</v>
      </c>
      <c r="R289" t="str">
        <f t="shared" si="54"/>
        <v>Los Angeles Lakers</v>
      </c>
    </row>
    <row r="290" spans="1:18" x14ac:dyDescent="0.3">
      <c r="A290" s="1" t="s">
        <v>252</v>
      </c>
      <c r="B290">
        <f>IF(OR(RIGHT(Full_2016_2017_Games_Data[[#This Row],[Column1]],4)="2016",RIGHT(Full_2016_2017_Games_Data[[#This Row],[Column1]],4)="2017"),1,0)</f>
        <v>0</v>
      </c>
      <c r="C290">
        <f>IF(AND(B289=1,B290=0,LEFT(Full_2016_2017_Games_Data[[#This Row],[Column1]],4)&lt;&gt;"OTat"),C288+1,IF(AND(B289=0,B290=0,LEFT(Full_2016_2017_Games_Data[[#This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Row],[Column1]],5)&lt;&gt;"4OTat"),C289+1,IF(OR(LEFT(Full_2016_2017_Games_Data[[#This Row],[Column1]],4)="OTat",LEFT(Full_2016_2017_Games_Data[[#This Row],[Column1]],4)="Full",LEFT(Full_2016_2017_Games_Data[[#This Row],[Column1]],5)="2OTat",LEFT(Full_2016_2017_Games_Data[[#This Row],[Column1]],5)="4OTat"),C289,"N/A")))</f>
        <v>239</v>
      </c>
      <c r="D290" t="str">
        <f>IF(AND(C290&lt;&gt;"N/A",C290&lt;&gt;C289),LEFT(Full_2016_2017_Games_Data[[#This Row],[Column1]],FIND("-",Full_2016_2017_Games_Data[[#This Row],[Column1]])-1),"N/A")</f>
        <v>Houston Rockets117</v>
      </c>
      <c r="E290" t="str">
        <f>IFERROR(IF(AND(C290&lt;&gt;"N/A",C290&lt;&gt;C289),MID(Full_2016_2017_Games_Data[[#This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Kings104</v>
      </c>
      <c r="F290" t="str">
        <f>IFERROR(IF(AND(D290&lt;&gt;"N/A",E290&lt;&gt;"N/A",C290&lt;&gt;C291),RIGHT(Full_2016_2017_Games_Data[[#This Row],[Column1]],LEN(Full_2016_2017_Games_Data[[#This Row],[Column1]])-FIND("at ",Full_2016_2017_Games_Data[[#This Row],[Column1]])-2),IF(AND(C290&lt;&gt;"N/A",C290&lt;&gt;C289),RIGHT(A291,LEN(A291)-FIND("at ",A291)-2),"N/A")),RIGHT(Full_2016_2017_Games_Data[[#This Row],[Column1]],LEN(Full_2016_2017_Games_Data[[#This Row],[Column1]])-FIND("at ",Full_2016_2017_Games_Data[[#This Row],[Column1]])-2))</f>
        <v>Sacramento</v>
      </c>
      <c r="G290" t="str">
        <f t="shared" si="44"/>
        <v>Sacramento</v>
      </c>
      <c r="H290">
        <f t="shared" si="45"/>
        <v>117</v>
      </c>
      <c r="I290">
        <f t="shared" si="46"/>
        <v>104</v>
      </c>
      <c r="J290" s="3" t="str">
        <f>IF(B290=1,Full_2016_2017_Games_Data[[#This Row],[Column1]],"N/A")</f>
        <v>N/A</v>
      </c>
      <c r="K290" t="str">
        <f t="shared" si="47"/>
        <v>Nov 25, 2016</v>
      </c>
      <c r="L290" t="str">
        <f t="shared" si="48"/>
        <v>Nov 25, 2016</v>
      </c>
      <c r="M290">
        <f t="shared" si="49"/>
        <v>11</v>
      </c>
      <c r="N290">
        <f t="shared" si="50"/>
        <v>25</v>
      </c>
      <c r="O290">
        <f t="shared" si="51"/>
        <v>2016</v>
      </c>
      <c r="P290" s="3">
        <f t="shared" si="52"/>
        <v>42699</v>
      </c>
      <c r="Q290" t="str">
        <f t="shared" si="53"/>
        <v>Houston Rockets</v>
      </c>
      <c r="R290" t="str">
        <f t="shared" si="54"/>
        <v>Sacramento Kings</v>
      </c>
    </row>
    <row r="291" spans="1:18" x14ac:dyDescent="0.3">
      <c r="A291" s="1" t="s">
        <v>1376</v>
      </c>
      <c r="B291">
        <f>IF(OR(RIGHT(Full_2016_2017_Games_Data[[#This Row],[Column1]],4)="2016",RIGHT(Full_2016_2017_Games_Data[[#This Row],[Column1]],4)="2017"),1,0)</f>
        <v>1</v>
      </c>
      <c r="C291" t="str">
        <f>IF(AND(B290=1,B291=0,LEFT(Full_2016_2017_Games_Data[[#This Row],[Column1]],4)&lt;&gt;"OTat"),C289+1,IF(AND(B290=0,B291=0,LEFT(Full_2016_2017_Games_Data[[#This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Row],[Column1]],5)&lt;&gt;"4OTat"),C290+1,IF(OR(LEFT(Full_2016_2017_Games_Data[[#This Row],[Column1]],4)="OTat",LEFT(Full_2016_2017_Games_Data[[#This Row],[Column1]],4)="Full",LEFT(Full_2016_2017_Games_Data[[#This Row],[Column1]],5)="2OTat",LEFT(Full_2016_2017_Games_Data[[#This Row],[Column1]],5)="4OTat"),C290,"N/A")))</f>
        <v>N/A</v>
      </c>
      <c r="D291" t="str">
        <f>IF(AND(C291&lt;&gt;"N/A",C291&lt;&gt;C290),LEFT(Full_2016_2017_Games_Data[[#This Row],[Column1]],FIND("-",Full_2016_2017_Games_Data[[#This Row],[Column1]])-1),"N/A")</f>
        <v>N/A</v>
      </c>
      <c r="E291" t="str">
        <f>IFERROR(IF(AND(C291&lt;&gt;"N/A",C291&lt;&gt;C290),MID(Full_2016_2017_Games_Data[[#This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91" t="str">
        <f>IFERROR(IF(AND(D291&lt;&gt;"N/A",E291&lt;&gt;"N/A",C291&lt;&gt;C292),RIGHT(Full_2016_2017_Games_Data[[#This Row],[Column1]],LEN(Full_2016_2017_Games_Data[[#This Row],[Column1]])-FIND("at ",Full_2016_2017_Games_Data[[#This Row],[Column1]])-2),IF(AND(C291&lt;&gt;"N/A",C291&lt;&gt;C290),RIGHT(A292,LEN(A292)-FIND("at ",A292)-2),"N/A")),RIGHT(Full_2016_2017_Games_Data[[#This Row],[Column1]],LEN(Full_2016_2017_Games_Data[[#This Row],[Column1]])-FIND("at ",Full_2016_2017_Games_Data[[#This Row],[Column1]])-2))</f>
        <v>N/A</v>
      </c>
      <c r="G291" t="str">
        <f t="shared" si="44"/>
        <v>N/A</v>
      </c>
      <c r="H291" t="str">
        <f t="shared" si="45"/>
        <v>N/A</v>
      </c>
      <c r="I291" t="str">
        <f t="shared" si="46"/>
        <v>N/A</v>
      </c>
      <c r="J291" s="3" t="str">
        <f>IF(B291=1,Full_2016_2017_Games_Data[[#This Row],[Column1]],"N/A")</f>
        <v>Nov 26, 2016</v>
      </c>
      <c r="K291" t="str">
        <f t="shared" si="47"/>
        <v>Nov 26, 2016</v>
      </c>
      <c r="L291" t="str">
        <f t="shared" si="48"/>
        <v>N/A</v>
      </c>
      <c r="M291" t="str">
        <f t="shared" si="49"/>
        <v>N/A</v>
      </c>
      <c r="N291" t="str">
        <f t="shared" si="50"/>
        <v>N/A</v>
      </c>
      <c r="O291" t="str">
        <f t="shared" si="51"/>
        <v>N/A</v>
      </c>
      <c r="P291" s="3" t="str">
        <f t="shared" si="52"/>
        <v>N/A</v>
      </c>
      <c r="Q291" t="str">
        <f t="shared" si="53"/>
        <v>N/A</v>
      </c>
      <c r="R291" t="str">
        <f t="shared" si="54"/>
        <v>N/A</v>
      </c>
    </row>
    <row r="292" spans="1:18" x14ac:dyDescent="0.3">
      <c r="A292" s="1" t="s">
        <v>253</v>
      </c>
      <c r="B292">
        <f>IF(OR(RIGHT(Full_2016_2017_Games_Data[[#This Row],[Column1]],4)="2016",RIGHT(Full_2016_2017_Games_Data[[#This Row],[Column1]],4)="2017"),1,0)</f>
        <v>0</v>
      </c>
      <c r="C292">
        <f>IF(AND(B291=1,B292=0,LEFT(Full_2016_2017_Games_Data[[#This Row],[Column1]],4)&lt;&gt;"OTat"),C290+1,IF(AND(B291=0,B292=0,LEFT(Full_2016_2017_Games_Data[[#This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Row],[Column1]],5)&lt;&gt;"4OTat"),C291+1,IF(OR(LEFT(Full_2016_2017_Games_Data[[#This Row],[Column1]],4)="OTat",LEFT(Full_2016_2017_Games_Data[[#This Row],[Column1]],4)="Full",LEFT(Full_2016_2017_Games_Data[[#This Row],[Column1]],5)="2OTat",LEFT(Full_2016_2017_Games_Data[[#This Row],[Column1]],5)="4OTat"),C291,"N/A")))</f>
        <v>240</v>
      </c>
      <c r="D292" t="str">
        <f>IF(AND(C292&lt;&gt;"N/A",C292&lt;&gt;C291),LEFT(Full_2016_2017_Games_Data[[#This Row],[Column1]],FIND("-",Full_2016_2017_Games_Data[[#This Row],[Column1]])-1),"N/A")</f>
        <v>San Antonio Spurs112</v>
      </c>
      <c r="E292" t="str">
        <f>IFERROR(IF(AND(C292&lt;&gt;"N/A",C292&lt;&gt;C291),MID(Full_2016_2017_Games_Data[[#This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Wizards100</v>
      </c>
      <c r="F292" t="str">
        <f>IFERROR(IF(AND(D292&lt;&gt;"N/A",E292&lt;&gt;"N/A",C292&lt;&gt;C293),RIGHT(Full_2016_2017_Games_Data[[#This Row],[Column1]],LEN(Full_2016_2017_Games_Data[[#This Row],[Column1]])-FIND("at ",Full_2016_2017_Games_Data[[#This Row],[Column1]])-2),IF(AND(C292&lt;&gt;"N/A",C292&lt;&gt;C291),RIGHT(A293,LEN(A293)-FIND("at ",A293)-2),"N/A")),RIGHT(Full_2016_2017_Games_Data[[#This Row],[Column1]],LEN(Full_2016_2017_Games_Data[[#This Row],[Column1]])-FIND("at ",Full_2016_2017_Games_Data[[#This Row],[Column1]])-2))</f>
        <v>Washington</v>
      </c>
      <c r="G292" t="str">
        <f t="shared" si="44"/>
        <v>Washington</v>
      </c>
      <c r="H292">
        <f t="shared" si="45"/>
        <v>112</v>
      </c>
      <c r="I292">
        <f t="shared" si="46"/>
        <v>100</v>
      </c>
      <c r="J292" s="3" t="str">
        <f>IF(B292=1,Full_2016_2017_Games_Data[[#This Row],[Column1]],"N/A")</f>
        <v>N/A</v>
      </c>
      <c r="K292" t="str">
        <f t="shared" si="47"/>
        <v>Nov 26, 2016</v>
      </c>
      <c r="L292" t="str">
        <f t="shared" si="48"/>
        <v>Nov 26, 2016</v>
      </c>
      <c r="M292">
        <f t="shared" si="49"/>
        <v>11</v>
      </c>
      <c r="N292">
        <f t="shared" si="50"/>
        <v>26</v>
      </c>
      <c r="O292">
        <f t="shared" si="51"/>
        <v>2016</v>
      </c>
      <c r="P292" s="3">
        <f t="shared" si="52"/>
        <v>42700</v>
      </c>
      <c r="Q292" t="str">
        <f t="shared" si="53"/>
        <v>San Antonio Spurs</v>
      </c>
      <c r="R292" t="str">
        <f t="shared" si="54"/>
        <v>Washington Wizards</v>
      </c>
    </row>
    <row r="293" spans="1:18" x14ac:dyDescent="0.3">
      <c r="A293" s="1" t="s">
        <v>254</v>
      </c>
      <c r="B293">
        <f>IF(OR(RIGHT(Full_2016_2017_Games_Data[[#This Row],[Column1]],4)="2016",RIGHT(Full_2016_2017_Games_Data[[#This Row],[Column1]],4)="2017"),1,0)</f>
        <v>0</v>
      </c>
      <c r="C293">
        <f>IF(AND(B292=1,B293=0,LEFT(Full_2016_2017_Games_Data[[#This Row],[Column1]],4)&lt;&gt;"OTat"),C291+1,IF(AND(B292=0,B293=0,LEFT(Full_2016_2017_Games_Data[[#This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Row],[Column1]],5)&lt;&gt;"4OTat"),C292+1,IF(OR(LEFT(Full_2016_2017_Games_Data[[#This Row],[Column1]],4)="OTat",LEFT(Full_2016_2017_Games_Data[[#This Row],[Column1]],4)="Full",LEFT(Full_2016_2017_Games_Data[[#This Row],[Column1]],5)="2OTat",LEFT(Full_2016_2017_Games_Data[[#This Row],[Column1]],5)="4OTat"),C292,"N/A")))</f>
        <v>241</v>
      </c>
      <c r="D293" t="str">
        <f>IF(AND(C293&lt;&gt;"N/A",C293&lt;&gt;C292),LEFT(Full_2016_2017_Games_Data[[#This Row],[Column1]],FIND("-",Full_2016_2017_Games_Data[[#This Row],[Column1]])-1),"N/A")</f>
        <v>Charlotte Hornets107</v>
      </c>
      <c r="E293" t="str">
        <f>IFERROR(IF(AND(C293&lt;&gt;"N/A",C293&lt;&gt;C292),MID(Full_2016_2017_Games_Data[[#This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Knicks102</v>
      </c>
      <c r="F293" t="str">
        <f>IFERROR(IF(AND(D293&lt;&gt;"N/A",E293&lt;&gt;"N/A",C293&lt;&gt;C294),RIGHT(Full_2016_2017_Games_Data[[#This Row],[Column1]],LEN(Full_2016_2017_Games_Data[[#This Row],[Column1]])-FIND("at ",Full_2016_2017_Games_Data[[#This Row],[Column1]])-2),IF(AND(C293&lt;&gt;"N/A",C293&lt;&gt;C292),RIGHT(A294,LEN(A294)-FIND("at ",A294)-2),"N/A")),RIGHT(Full_2016_2017_Games_Data[[#This Row],[Column1]],LEN(Full_2016_2017_Games_Data[[#This Row],[Column1]])-FIND("at ",Full_2016_2017_Games_Data[[#This Row],[Column1]])-2))</f>
        <v>Charlotte</v>
      </c>
      <c r="G293" t="str">
        <f t="shared" si="44"/>
        <v>Charlotte</v>
      </c>
      <c r="H293">
        <f t="shared" si="45"/>
        <v>107</v>
      </c>
      <c r="I293">
        <f t="shared" si="46"/>
        <v>102</v>
      </c>
      <c r="J293" s="3" t="str">
        <f>IF(B293=1,Full_2016_2017_Games_Data[[#This Row],[Column1]],"N/A")</f>
        <v>N/A</v>
      </c>
      <c r="K293" t="str">
        <f t="shared" si="47"/>
        <v>Nov 26, 2016</v>
      </c>
      <c r="L293" t="str">
        <f t="shared" si="48"/>
        <v>Nov 26, 2016</v>
      </c>
      <c r="M293">
        <f t="shared" si="49"/>
        <v>11</v>
      </c>
      <c r="N293">
        <f t="shared" si="50"/>
        <v>26</v>
      </c>
      <c r="O293">
        <f t="shared" si="51"/>
        <v>2016</v>
      </c>
      <c r="P293" s="3">
        <f t="shared" si="52"/>
        <v>42700</v>
      </c>
      <c r="Q293" t="str">
        <f t="shared" si="53"/>
        <v>Charlotte Hornets</v>
      </c>
      <c r="R293" t="str">
        <f t="shared" si="54"/>
        <v>New York Knicks</v>
      </c>
    </row>
    <row r="294" spans="1:18" x14ac:dyDescent="0.3">
      <c r="A294" s="1" t="s">
        <v>255</v>
      </c>
      <c r="B294">
        <f>IF(OR(RIGHT(Full_2016_2017_Games_Data[[#This Row],[Column1]],4)="2016",RIGHT(Full_2016_2017_Games_Data[[#This Row],[Column1]],4)="2017"),1,0)</f>
        <v>0</v>
      </c>
      <c r="C294">
        <f>IF(AND(B293=1,B294=0,LEFT(Full_2016_2017_Games_Data[[#This Row],[Column1]],4)&lt;&gt;"OTat"),C292+1,IF(AND(B293=0,B294=0,LEFT(Full_2016_2017_Games_Data[[#This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Row],[Column1]],5)&lt;&gt;"4OTat"),C293+1,IF(OR(LEFT(Full_2016_2017_Games_Data[[#This Row],[Column1]],4)="OTat",LEFT(Full_2016_2017_Games_Data[[#This Row],[Column1]],4)="Full",LEFT(Full_2016_2017_Games_Data[[#This Row],[Column1]],5)="2OTat",LEFT(Full_2016_2017_Games_Data[[#This Row],[Column1]],5)="4OTat"),C293,"N/A")))</f>
        <v>242</v>
      </c>
      <c r="D294" t="str">
        <f>IF(AND(C294&lt;&gt;"N/A",C294&lt;&gt;C293),LEFT(Full_2016_2017_Games_Data[[#This Row],[Column1]],FIND("-",Full_2016_2017_Games_Data[[#This Row],[Column1]])-1),"N/A")</f>
        <v>Oklahoma City Thunder106</v>
      </c>
      <c r="E294" t="str">
        <f>IFERROR(IF(AND(C294&lt;&gt;"N/A",C294&lt;&gt;C293),MID(Full_2016_2017_Games_Data[[#This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Pistons88</v>
      </c>
      <c r="F294" t="str">
        <f>IFERROR(IF(AND(D294&lt;&gt;"N/A",E294&lt;&gt;"N/A",C294&lt;&gt;C295),RIGHT(Full_2016_2017_Games_Data[[#This Row],[Column1]],LEN(Full_2016_2017_Games_Data[[#This Row],[Column1]])-FIND("at ",Full_2016_2017_Games_Data[[#This Row],[Column1]])-2),IF(AND(C294&lt;&gt;"N/A",C294&lt;&gt;C293),RIGHT(A295,LEN(A295)-FIND("at ",A295)-2),"N/A")),RIGHT(Full_2016_2017_Games_Data[[#This Row],[Column1]],LEN(Full_2016_2017_Games_Data[[#This Row],[Column1]])-FIND("at ",Full_2016_2017_Games_Data[[#This Row],[Column1]])-2))</f>
        <v>Oklahoma City</v>
      </c>
      <c r="G294" t="str">
        <f t="shared" si="44"/>
        <v>Oklahoma City</v>
      </c>
      <c r="H294">
        <f t="shared" si="45"/>
        <v>106</v>
      </c>
      <c r="I294">
        <f t="shared" si="46"/>
        <v>88</v>
      </c>
      <c r="J294" s="3" t="str">
        <f>IF(B294=1,Full_2016_2017_Games_Data[[#This Row],[Column1]],"N/A")</f>
        <v>N/A</v>
      </c>
      <c r="K294" t="str">
        <f t="shared" si="47"/>
        <v>Nov 26, 2016</v>
      </c>
      <c r="L294" t="str">
        <f t="shared" si="48"/>
        <v>Nov 26, 2016</v>
      </c>
      <c r="M294">
        <f t="shared" si="49"/>
        <v>11</v>
      </c>
      <c r="N294">
        <f t="shared" si="50"/>
        <v>26</v>
      </c>
      <c r="O294">
        <f t="shared" si="51"/>
        <v>2016</v>
      </c>
      <c r="P294" s="3">
        <f t="shared" si="52"/>
        <v>42700</v>
      </c>
      <c r="Q294" t="str">
        <f t="shared" si="53"/>
        <v>Oklahoma City Thunder</v>
      </c>
      <c r="R294" t="str">
        <f t="shared" si="54"/>
        <v>Detroit Pistons</v>
      </c>
    </row>
    <row r="295" spans="1:18" x14ac:dyDescent="0.3">
      <c r="A295" s="1" t="s">
        <v>256</v>
      </c>
      <c r="B295">
        <f>IF(OR(RIGHT(Full_2016_2017_Games_Data[[#This Row],[Column1]],4)="2016",RIGHT(Full_2016_2017_Games_Data[[#This Row],[Column1]],4)="2017"),1,0)</f>
        <v>0</v>
      </c>
      <c r="C295">
        <f>IF(AND(B294=1,B295=0,LEFT(Full_2016_2017_Games_Data[[#This Row],[Column1]],4)&lt;&gt;"OTat"),C293+1,IF(AND(B294=0,B295=0,LEFT(Full_2016_2017_Games_Data[[#This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Row],[Column1]],5)&lt;&gt;"4OTat"),C294+1,IF(OR(LEFT(Full_2016_2017_Games_Data[[#This Row],[Column1]],4)="OTat",LEFT(Full_2016_2017_Games_Data[[#This Row],[Column1]],4)="Full",LEFT(Full_2016_2017_Games_Data[[#This Row],[Column1]],5)="2OTat",LEFT(Full_2016_2017_Games_Data[[#This Row],[Column1]],5)="4OTat"),C294,"N/A")))</f>
        <v>243</v>
      </c>
      <c r="D295" t="str">
        <f>IF(AND(C295&lt;&gt;"N/A",C295&lt;&gt;C294),LEFT(Full_2016_2017_Games_Data[[#This Row],[Column1]],FIND("-",Full_2016_2017_Games_Data[[#This Row],[Column1]])-1),"N/A")</f>
        <v>Memphis Grizzlies110</v>
      </c>
      <c r="E295" t="str">
        <f>IFERROR(IF(AND(C295&lt;&gt;"N/A",C295&lt;&gt;C294),MID(Full_2016_2017_Games_Data[[#This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Heat107</v>
      </c>
      <c r="F295" t="str">
        <f>IFERROR(IF(AND(D295&lt;&gt;"N/A",E295&lt;&gt;"N/A",C295&lt;&gt;C296),RIGHT(Full_2016_2017_Games_Data[[#This Row],[Column1]],LEN(Full_2016_2017_Games_Data[[#This Row],[Column1]])-FIND("at ",Full_2016_2017_Games_Data[[#This Row],[Column1]])-2),IF(AND(C295&lt;&gt;"N/A",C295&lt;&gt;C294),RIGHT(A296,LEN(A296)-FIND("at ",A296)-2),"N/A")),RIGHT(Full_2016_2017_Games_Data[[#This Row],[Column1]],LEN(Full_2016_2017_Games_Data[[#This Row],[Column1]])-FIND("at ",Full_2016_2017_Games_Data[[#This Row],[Column1]])-2))</f>
        <v>Miami</v>
      </c>
      <c r="G295" t="str">
        <f t="shared" si="44"/>
        <v>Miami</v>
      </c>
      <c r="H295">
        <f t="shared" si="45"/>
        <v>110</v>
      </c>
      <c r="I295">
        <f t="shared" si="46"/>
        <v>107</v>
      </c>
      <c r="J295" s="3" t="str">
        <f>IF(B295=1,Full_2016_2017_Games_Data[[#This Row],[Column1]],"N/A")</f>
        <v>N/A</v>
      </c>
      <c r="K295" t="str">
        <f t="shared" si="47"/>
        <v>Nov 26, 2016</v>
      </c>
      <c r="L295" t="str">
        <f t="shared" si="48"/>
        <v>Nov 26, 2016</v>
      </c>
      <c r="M295">
        <f t="shared" si="49"/>
        <v>11</v>
      </c>
      <c r="N295">
        <f t="shared" si="50"/>
        <v>26</v>
      </c>
      <c r="O295">
        <f t="shared" si="51"/>
        <v>2016</v>
      </c>
      <c r="P295" s="3">
        <f t="shared" si="52"/>
        <v>42700</v>
      </c>
      <c r="Q295" t="str">
        <f t="shared" si="53"/>
        <v>Memphis Grizzlies</v>
      </c>
      <c r="R295" t="str">
        <f t="shared" si="54"/>
        <v>Miami Heat</v>
      </c>
    </row>
    <row r="296" spans="1:18" x14ac:dyDescent="0.3">
      <c r="A296" s="1" t="s">
        <v>257</v>
      </c>
      <c r="B296">
        <f>IF(OR(RIGHT(Full_2016_2017_Games_Data[[#This Row],[Column1]],4)="2016",RIGHT(Full_2016_2017_Games_Data[[#This Row],[Column1]],4)="2017"),1,0)</f>
        <v>0</v>
      </c>
      <c r="C296">
        <f>IF(AND(B295=1,B296=0,LEFT(Full_2016_2017_Games_Data[[#This Row],[Column1]],4)&lt;&gt;"OTat"),C294+1,IF(AND(B295=0,B296=0,LEFT(Full_2016_2017_Games_Data[[#This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Row],[Column1]],5)&lt;&gt;"4OTat"),C295+1,IF(OR(LEFT(Full_2016_2017_Games_Data[[#This Row],[Column1]],4)="OTat",LEFT(Full_2016_2017_Games_Data[[#This Row],[Column1]],4)="Full",LEFT(Full_2016_2017_Games_Data[[#This Row],[Column1]],5)="2OTat",LEFT(Full_2016_2017_Games_Data[[#This Row],[Column1]],5)="4OTat"),C295,"N/A")))</f>
        <v>244</v>
      </c>
      <c r="D296" t="str">
        <f>IF(AND(C296&lt;&gt;"N/A",C296&lt;&gt;C295),LEFT(Full_2016_2017_Games_Data[[#This Row],[Column1]],FIND("-",Full_2016_2017_Games_Data[[#This Row],[Column1]])-1),"N/A")</f>
        <v>Golden State Warriors115</v>
      </c>
      <c r="E296" t="str">
        <f>IFERROR(IF(AND(C296&lt;&gt;"N/A",C296&lt;&gt;C295),MID(Full_2016_2017_Games_Data[[#This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Timberwolves102</v>
      </c>
      <c r="F296" t="str">
        <f>IFERROR(IF(AND(D296&lt;&gt;"N/A",E296&lt;&gt;"N/A",C296&lt;&gt;C297),RIGHT(Full_2016_2017_Games_Data[[#This Row],[Column1]],LEN(Full_2016_2017_Games_Data[[#This Row],[Column1]])-FIND("at ",Full_2016_2017_Games_Data[[#This Row],[Column1]])-2),IF(AND(C296&lt;&gt;"N/A",C296&lt;&gt;C295),RIGHT(A297,LEN(A297)-FIND("at ",A297)-2),"N/A")),RIGHT(Full_2016_2017_Games_Data[[#This Row],[Column1]],LEN(Full_2016_2017_Games_Data[[#This Row],[Column1]])-FIND("at ",Full_2016_2017_Games_Data[[#This Row],[Column1]])-2))</f>
        <v>Golden State</v>
      </c>
      <c r="G296" t="str">
        <f t="shared" si="44"/>
        <v>Golden State</v>
      </c>
      <c r="H296">
        <f t="shared" si="45"/>
        <v>115</v>
      </c>
      <c r="I296">
        <f t="shared" si="46"/>
        <v>102</v>
      </c>
      <c r="J296" s="3" t="str">
        <f>IF(B296=1,Full_2016_2017_Games_Data[[#This Row],[Column1]],"N/A")</f>
        <v>N/A</v>
      </c>
      <c r="K296" t="str">
        <f t="shared" si="47"/>
        <v>Nov 26, 2016</v>
      </c>
      <c r="L296" t="str">
        <f t="shared" si="48"/>
        <v>Nov 26, 2016</v>
      </c>
      <c r="M296">
        <f t="shared" si="49"/>
        <v>11</v>
      </c>
      <c r="N296">
        <f t="shared" si="50"/>
        <v>26</v>
      </c>
      <c r="O296">
        <f t="shared" si="51"/>
        <v>2016</v>
      </c>
      <c r="P296" s="3">
        <f t="shared" si="52"/>
        <v>42700</v>
      </c>
      <c r="Q296" t="str">
        <f t="shared" si="53"/>
        <v>Golden State Warriors</v>
      </c>
      <c r="R296" t="str">
        <f t="shared" si="54"/>
        <v>Minnesota Timberwolves</v>
      </c>
    </row>
    <row r="297" spans="1:18" x14ac:dyDescent="0.3">
      <c r="A297" s="1" t="s">
        <v>1377</v>
      </c>
      <c r="B297">
        <f>IF(OR(RIGHT(Full_2016_2017_Games_Data[[#This Row],[Column1]],4)="2016",RIGHT(Full_2016_2017_Games_Data[[#This Row],[Column1]],4)="2017"),1,0)</f>
        <v>1</v>
      </c>
      <c r="C297" t="str">
        <f>IF(AND(B296=1,B297=0,LEFT(Full_2016_2017_Games_Data[[#This Row],[Column1]],4)&lt;&gt;"OTat"),C295+1,IF(AND(B296=0,B297=0,LEFT(Full_2016_2017_Games_Data[[#This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Row],[Column1]],5)&lt;&gt;"4OTat"),C296+1,IF(OR(LEFT(Full_2016_2017_Games_Data[[#This Row],[Column1]],4)="OTat",LEFT(Full_2016_2017_Games_Data[[#This Row],[Column1]],4)="Full",LEFT(Full_2016_2017_Games_Data[[#This Row],[Column1]],5)="2OTat",LEFT(Full_2016_2017_Games_Data[[#This Row],[Column1]],5)="4OTat"),C296,"N/A")))</f>
        <v>N/A</v>
      </c>
      <c r="D297" t="str">
        <f>IF(AND(C297&lt;&gt;"N/A",C297&lt;&gt;C296),LEFT(Full_2016_2017_Games_Data[[#This Row],[Column1]],FIND("-",Full_2016_2017_Games_Data[[#This Row],[Column1]])-1),"N/A")</f>
        <v>N/A</v>
      </c>
      <c r="E297" t="str">
        <f>IFERROR(IF(AND(C297&lt;&gt;"N/A",C297&lt;&gt;C296),MID(Full_2016_2017_Games_Data[[#This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297" t="str">
        <f>IFERROR(IF(AND(D297&lt;&gt;"N/A",E297&lt;&gt;"N/A",C297&lt;&gt;C298),RIGHT(Full_2016_2017_Games_Data[[#This Row],[Column1]],LEN(Full_2016_2017_Games_Data[[#This Row],[Column1]])-FIND("at ",Full_2016_2017_Games_Data[[#This Row],[Column1]])-2),IF(AND(C297&lt;&gt;"N/A",C297&lt;&gt;C296),RIGHT(A298,LEN(A298)-FIND("at ",A298)-2),"N/A")),RIGHT(Full_2016_2017_Games_Data[[#This Row],[Column1]],LEN(Full_2016_2017_Games_Data[[#This Row],[Column1]])-FIND("at ",Full_2016_2017_Games_Data[[#This Row],[Column1]])-2))</f>
        <v>N/A</v>
      </c>
      <c r="G297" t="str">
        <f t="shared" si="44"/>
        <v>N/A</v>
      </c>
      <c r="H297" t="str">
        <f t="shared" si="45"/>
        <v>N/A</v>
      </c>
      <c r="I297" t="str">
        <f t="shared" si="46"/>
        <v>N/A</v>
      </c>
      <c r="J297" s="3" t="str">
        <f>IF(B297=1,Full_2016_2017_Games_Data[[#This Row],[Column1]],"N/A")</f>
        <v>Nov 27, 2016</v>
      </c>
      <c r="K297" t="str">
        <f t="shared" si="47"/>
        <v>Nov 27, 2016</v>
      </c>
      <c r="L297" t="str">
        <f t="shared" si="48"/>
        <v>N/A</v>
      </c>
      <c r="M297" t="str">
        <f t="shared" si="49"/>
        <v>N/A</v>
      </c>
      <c r="N297" t="str">
        <f t="shared" si="50"/>
        <v>N/A</v>
      </c>
      <c r="O297" t="str">
        <f t="shared" si="51"/>
        <v>N/A</v>
      </c>
      <c r="P297" s="3" t="str">
        <f t="shared" si="52"/>
        <v>N/A</v>
      </c>
      <c r="Q297" t="str">
        <f t="shared" si="53"/>
        <v>N/A</v>
      </c>
      <c r="R297" t="str">
        <f t="shared" si="54"/>
        <v>N/A</v>
      </c>
    </row>
    <row r="298" spans="1:18" x14ac:dyDescent="0.3">
      <c r="A298" s="1" t="s">
        <v>258</v>
      </c>
      <c r="B298">
        <f>IF(OR(RIGHT(Full_2016_2017_Games_Data[[#This Row],[Column1]],4)="2016",RIGHT(Full_2016_2017_Games_Data[[#This Row],[Column1]],4)="2017"),1,0)</f>
        <v>0</v>
      </c>
      <c r="C298">
        <f>IF(AND(B297=1,B298=0,LEFT(Full_2016_2017_Games_Data[[#This Row],[Column1]],4)&lt;&gt;"OTat"),C296+1,IF(AND(B297=0,B298=0,LEFT(Full_2016_2017_Games_Data[[#This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Row],[Column1]],5)&lt;&gt;"4OTat"),C297+1,IF(OR(LEFT(Full_2016_2017_Games_Data[[#This Row],[Column1]],4)="OTat",LEFT(Full_2016_2017_Games_Data[[#This Row],[Column1]],4)="Full",LEFT(Full_2016_2017_Games_Data[[#This Row],[Column1]],5)="2OTat",LEFT(Full_2016_2017_Games_Data[[#This Row],[Column1]],5)="4OTat"),C297,"N/A")))</f>
        <v>245</v>
      </c>
      <c r="D298" t="str">
        <f>IF(AND(C298&lt;&gt;"N/A",C298&lt;&gt;C297),LEFT(Full_2016_2017_Games_Data[[#This Row],[Column1]],FIND("-",Full_2016_2017_Games_Data[[#This Row],[Column1]])-1),"N/A")</f>
        <v>Cleveland Cavaliers112</v>
      </c>
      <c r="E298" t="str">
        <f>IFERROR(IF(AND(C298&lt;&gt;"N/A",C298&lt;&gt;C297),MID(Full_2016_2017_Games_Data[[#This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76ers108</v>
      </c>
      <c r="F298" t="str">
        <f>IFERROR(IF(AND(D298&lt;&gt;"N/A",E298&lt;&gt;"N/A",C298&lt;&gt;C299),RIGHT(Full_2016_2017_Games_Data[[#This Row],[Column1]],LEN(Full_2016_2017_Games_Data[[#This Row],[Column1]])-FIND("at ",Full_2016_2017_Games_Data[[#This Row],[Column1]])-2),IF(AND(C298&lt;&gt;"N/A",C298&lt;&gt;C297),RIGHT(A299,LEN(A299)-FIND("at ",A299)-2),"N/A")),RIGHT(Full_2016_2017_Games_Data[[#This Row],[Column1]],LEN(Full_2016_2017_Games_Data[[#This Row],[Column1]])-FIND("at ",Full_2016_2017_Games_Data[[#This Row],[Column1]])-2))</f>
        <v>Philadelphia</v>
      </c>
      <c r="G298" t="str">
        <f t="shared" si="44"/>
        <v>Philadelphia</v>
      </c>
      <c r="H298">
        <f t="shared" si="45"/>
        <v>112</v>
      </c>
      <c r="I298">
        <f t="shared" si="46"/>
        <v>108</v>
      </c>
      <c r="J298" s="3" t="str">
        <f>IF(B298=1,Full_2016_2017_Games_Data[[#This Row],[Column1]],"N/A")</f>
        <v>N/A</v>
      </c>
      <c r="K298" t="str">
        <f t="shared" si="47"/>
        <v>Nov 27, 2016</v>
      </c>
      <c r="L298" t="str">
        <f t="shared" si="48"/>
        <v>Nov 27, 2016</v>
      </c>
      <c r="M298">
        <f t="shared" si="49"/>
        <v>11</v>
      </c>
      <c r="N298">
        <f t="shared" si="50"/>
        <v>27</v>
      </c>
      <c r="O298">
        <f t="shared" si="51"/>
        <v>2016</v>
      </c>
      <c r="P298" s="3">
        <f t="shared" si="52"/>
        <v>42701</v>
      </c>
      <c r="Q298" t="str">
        <f t="shared" si="53"/>
        <v>Cleveland Cavaliers</v>
      </c>
      <c r="R298" t="str">
        <f t="shared" si="54"/>
        <v>Philadelphia 76ers</v>
      </c>
    </row>
    <row r="299" spans="1:18" x14ac:dyDescent="0.3">
      <c r="A299" s="1" t="s">
        <v>259</v>
      </c>
      <c r="B299">
        <f>IF(OR(RIGHT(Full_2016_2017_Games_Data[[#This Row],[Column1]],4)="2016",RIGHT(Full_2016_2017_Games_Data[[#This Row],[Column1]],4)="2017"),1,0)</f>
        <v>0</v>
      </c>
      <c r="C299">
        <f>IF(AND(B298=1,B299=0,LEFT(Full_2016_2017_Games_Data[[#This Row],[Column1]],4)&lt;&gt;"OTat"),C297+1,IF(AND(B298=0,B299=0,LEFT(Full_2016_2017_Games_Data[[#This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Row],[Column1]],5)&lt;&gt;"4OTat"),C298+1,IF(OR(LEFT(Full_2016_2017_Games_Data[[#This Row],[Column1]],4)="OTat",LEFT(Full_2016_2017_Games_Data[[#This Row],[Column1]],4)="Full",LEFT(Full_2016_2017_Games_Data[[#This Row],[Column1]],5)="2OTat",LEFT(Full_2016_2017_Games_Data[[#This Row],[Column1]],5)="4OTat"),C298,"N/A")))</f>
        <v>246</v>
      </c>
      <c r="D299" t="str">
        <f>IF(AND(C299&lt;&gt;"N/A",C299&lt;&gt;C298),LEFT(Full_2016_2017_Games_Data[[#This Row],[Column1]],FIND("-",Full_2016_2017_Games_Data[[#This Row],[Column1]])-1),"N/A")</f>
        <v>Denver Nuggets120</v>
      </c>
      <c r="E299" t="str">
        <f>IFERROR(IF(AND(C299&lt;&gt;"N/A",C299&lt;&gt;C298),MID(Full_2016_2017_Games_Data[[#This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Suns114</v>
      </c>
      <c r="F299" t="str">
        <f>IFERROR(IF(AND(D299&lt;&gt;"N/A",E299&lt;&gt;"N/A",C299&lt;&gt;C300),RIGHT(Full_2016_2017_Games_Data[[#This Row],[Column1]],LEN(Full_2016_2017_Games_Data[[#This Row],[Column1]])-FIND("at ",Full_2016_2017_Games_Data[[#This Row],[Column1]])-2),IF(AND(C299&lt;&gt;"N/A",C299&lt;&gt;C298),RIGHT(A300,LEN(A300)-FIND("at ",A300)-2),"N/A")),RIGHT(Full_2016_2017_Games_Data[[#This Row],[Column1]],LEN(Full_2016_2017_Games_Data[[#This Row],[Column1]])-FIND("at ",Full_2016_2017_Games_Data[[#This Row],[Column1]])-2))</f>
        <v>Phoenix</v>
      </c>
      <c r="G299" t="str">
        <f t="shared" si="44"/>
        <v>Phoenix</v>
      </c>
      <c r="H299">
        <f t="shared" si="45"/>
        <v>120</v>
      </c>
      <c r="I299">
        <f t="shared" si="46"/>
        <v>114</v>
      </c>
      <c r="J299" s="3" t="str">
        <f>IF(B299=1,Full_2016_2017_Games_Data[[#This Row],[Column1]],"N/A")</f>
        <v>N/A</v>
      </c>
      <c r="K299" t="str">
        <f t="shared" si="47"/>
        <v>Nov 27, 2016</v>
      </c>
      <c r="L299" t="str">
        <f t="shared" si="48"/>
        <v>Nov 27, 2016</v>
      </c>
      <c r="M299">
        <f t="shared" si="49"/>
        <v>11</v>
      </c>
      <c r="N299">
        <f t="shared" si="50"/>
        <v>27</v>
      </c>
      <c r="O299">
        <f t="shared" si="51"/>
        <v>2016</v>
      </c>
      <c r="P299" s="3">
        <f t="shared" si="52"/>
        <v>42701</v>
      </c>
      <c r="Q299" t="str">
        <f t="shared" si="53"/>
        <v>Denver Nuggets</v>
      </c>
      <c r="R299" t="str">
        <f t="shared" si="54"/>
        <v>Phoenix Suns</v>
      </c>
    </row>
    <row r="300" spans="1:18" x14ac:dyDescent="0.3">
      <c r="A300" s="1" t="s">
        <v>260</v>
      </c>
      <c r="B300">
        <f>IF(OR(RIGHT(Full_2016_2017_Games_Data[[#This Row],[Column1]],4)="2016",RIGHT(Full_2016_2017_Games_Data[[#This Row],[Column1]],4)="2017"),1,0)</f>
        <v>0</v>
      </c>
      <c r="C300">
        <f>IF(AND(B299=1,B300=0,LEFT(Full_2016_2017_Games_Data[[#This Row],[Column1]],4)&lt;&gt;"OTat"),C298+1,IF(AND(B299=0,B300=0,LEFT(Full_2016_2017_Games_Data[[#This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Row],[Column1]],5)&lt;&gt;"4OTat"),C299+1,IF(OR(LEFT(Full_2016_2017_Games_Data[[#This Row],[Column1]],4)="OTat",LEFT(Full_2016_2017_Games_Data[[#This Row],[Column1]],4)="Full",LEFT(Full_2016_2017_Games_Data[[#This Row],[Column1]],5)="2OTat",LEFT(Full_2016_2017_Games_Data[[#This Row],[Column1]],5)="4OTat"),C299,"N/A")))</f>
        <v>247</v>
      </c>
      <c r="D300" t="str">
        <f>IF(AND(C300&lt;&gt;"N/A",C300&lt;&gt;C299),LEFT(Full_2016_2017_Games_Data[[#This Row],[Column1]],FIND("-",Full_2016_2017_Games_Data[[#This Row],[Column1]])-1),"N/A")</f>
        <v>Sacramento Kings122</v>
      </c>
      <c r="E300" t="str">
        <f>IFERROR(IF(AND(C300&lt;&gt;"N/A",C300&lt;&gt;C299),MID(Full_2016_2017_Games_Data[[#This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Nets105</v>
      </c>
      <c r="F300" t="str">
        <f>IFERROR(IF(AND(D300&lt;&gt;"N/A",E300&lt;&gt;"N/A",C300&lt;&gt;C301),RIGHT(Full_2016_2017_Games_Data[[#This Row],[Column1]],LEN(Full_2016_2017_Games_Data[[#This Row],[Column1]])-FIND("at ",Full_2016_2017_Games_Data[[#This Row],[Column1]])-2),IF(AND(C300&lt;&gt;"N/A",C300&lt;&gt;C299),RIGHT(A301,LEN(A301)-FIND("at ",A301)-2),"N/A")),RIGHT(Full_2016_2017_Games_Data[[#This Row],[Column1]],LEN(Full_2016_2017_Games_Data[[#This Row],[Column1]])-FIND("at ",Full_2016_2017_Games_Data[[#This Row],[Column1]])-2))</f>
        <v>Brooklyn</v>
      </c>
      <c r="G300" t="str">
        <f t="shared" si="44"/>
        <v>Brooklyn</v>
      </c>
      <c r="H300">
        <f t="shared" si="45"/>
        <v>122</v>
      </c>
      <c r="I300">
        <f t="shared" si="46"/>
        <v>105</v>
      </c>
      <c r="J300" s="3" t="str">
        <f>IF(B300=1,Full_2016_2017_Games_Data[[#This Row],[Column1]],"N/A")</f>
        <v>N/A</v>
      </c>
      <c r="K300" t="str">
        <f t="shared" si="47"/>
        <v>Nov 27, 2016</v>
      </c>
      <c r="L300" t="str">
        <f t="shared" si="48"/>
        <v>Nov 27, 2016</v>
      </c>
      <c r="M300">
        <f t="shared" si="49"/>
        <v>11</v>
      </c>
      <c r="N300">
        <f t="shared" si="50"/>
        <v>27</v>
      </c>
      <c r="O300">
        <f t="shared" si="51"/>
        <v>2016</v>
      </c>
      <c r="P300" s="3">
        <f t="shared" si="52"/>
        <v>42701</v>
      </c>
      <c r="Q300" t="str">
        <f t="shared" si="53"/>
        <v>Sacramento Kings</v>
      </c>
      <c r="R300" t="str">
        <f t="shared" si="54"/>
        <v>Brooklyn Nets</v>
      </c>
    </row>
    <row r="301" spans="1:18" x14ac:dyDescent="0.3">
      <c r="A301" s="1" t="s">
        <v>261</v>
      </c>
      <c r="B301">
        <f>IF(OR(RIGHT(Full_2016_2017_Games_Data[[#This Row],[Column1]],4)="2016",RIGHT(Full_2016_2017_Games_Data[[#This Row],[Column1]],4)="2017"),1,0)</f>
        <v>0</v>
      </c>
      <c r="C301">
        <f>IF(AND(B300=1,B301=0,LEFT(Full_2016_2017_Games_Data[[#This Row],[Column1]],4)&lt;&gt;"OTat"),C299+1,IF(AND(B300=0,B301=0,LEFT(Full_2016_2017_Games_Data[[#This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Row],[Column1]],5)&lt;&gt;"4OTat"),C300+1,IF(OR(LEFT(Full_2016_2017_Games_Data[[#This Row],[Column1]],4)="OTat",LEFT(Full_2016_2017_Games_Data[[#This Row],[Column1]],4)="Full",LEFT(Full_2016_2017_Games_Data[[#This Row],[Column1]],5)="2OTat",LEFT(Full_2016_2017_Games_Data[[#This Row],[Column1]],5)="4OTat"),C300,"N/A")))</f>
        <v>248</v>
      </c>
      <c r="D301" t="str">
        <f>IF(AND(C301&lt;&gt;"N/A",C301&lt;&gt;C300),LEFT(Full_2016_2017_Games_Data[[#This Row],[Column1]],FIND("-",Full_2016_2017_Games_Data[[#This Row],[Column1]])-1),"N/A")</f>
        <v>Milwaukee Bucks104</v>
      </c>
      <c r="E301" t="str">
        <f>IFERROR(IF(AND(C301&lt;&gt;"N/A",C301&lt;&gt;C300),MID(Full_2016_2017_Games_Data[[#This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Magic96</v>
      </c>
      <c r="F301" t="str">
        <f>IFERROR(IF(AND(D301&lt;&gt;"N/A",E301&lt;&gt;"N/A",C301&lt;&gt;C302),RIGHT(Full_2016_2017_Games_Data[[#This Row],[Column1]],LEN(Full_2016_2017_Games_Data[[#This Row],[Column1]])-FIND("at ",Full_2016_2017_Games_Data[[#This Row],[Column1]])-2),IF(AND(C301&lt;&gt;"N/A",C301&lt;&gt;C300),RIGHT(A302,LEN(A302)-FIND("at ",A302)-2),"N/A")),RIGHT(Full_2016_2017_Games_Data[[#This Row],[Column1]],LEN(Full_2016_2017_Games_Data[[#This Row],[Column1]])-FIND("at ",Full_2016_2017_Games_Data[[#This Row],[Column1]])-2))</f>
        <v>Orlando</v>
      </c>
      <c r="G301" t="str">
        <f t="shared" si="44"/>
        <v>Orlando</v>
      </c>
      <c r="H301">
        <f t="shared" si="45"/>
        <v>104</v>
      </c>
      <c r="I301">
        <f t="shared" si="46"/>
        <v>96</v>
      </c>
      <c r="J301" s="3" t="str">
        <f>IF(B301=1,Full_2016_2017_Games_Data[[#This Row],[Column1]],"N/A")</f>
        <v>N/A</v>
      </c>
      <c r="K301" t="str">
        <f t="shared" si="47"/>
        <v>Nov 27, 2016</v>
      </c>
      <c r="L301" t="str">
        <f t="shared" si="48"/>
        <v>Nov 27, 2016</v>
      </c>
      <c r="M301">
        <f t="shared" si="49"/>
        <v>11</v>
      </c>
      <c r="N301">
        <f t="shared" si="50"/>
        <v>27</v>
      </c>
      <c r="O301">
        <f t="shared" si="51"/>
        <v>2016</v>
      </c>
      <c r="P301" s="3">
        <f t="shared" si="52"/>
        <v>42701</v>
      </c>
      <c r="Q301" t="str">
        <f t="shared" si="53"/>
        <v>Milwaukee Bucks</v>
      </c>
      <c r="R301" t="str">
        <f t="shared" si="54"/>
        <v>Orlando Magic</v>
      </c>
    </row>
    <row r="302" spans="1:18" x14ac:dyDescent="0.3">
      <c r="A302" s="1" t="s">
        <v>262</v>
      </c>
      <c r="B302">
        <f>IF(OR(RIGHT(Full_2016_2017_Games_Data[[#This Row],[Column1]],4)="2016",RIGHT(Full_2016_2017_Games_Data[[#This Row],[Column1]],4)="2017"),1,0)</f>
        <v>0</v>
      </c>
      <c r="C302">
        <f>IF(AND(B301=1,B302=0,LEFT(Full_2016_2017_Games_Data[[#This Row],[Column1]],4)&lt;&gt;"OTat"),C300+1,IF(AND(B301=0,B302=0,LEFT(Full_2016_2017_Games_Data[[#This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Row],[Column1]],5)&lt;&gt;"4OTat"),C301+1,IF(OR(LEFT(Full_2016_2017_Games_Data[[#This Row],[Column1]],4)="OTat",LEFT(Full_2016_2017_Games_Data[[#This Row],[Column1]],4)="Full",LEFT(Full_2016_2017_Games_Data[[#This Row],[Column1]],5)="2OTat",LEFT(Full_2016_2017_Games_Data[[#This Row],[Column1]],5)="4OTat"),C301,"N/A")))</f>
        <v>249</v>
      </c>
      <c r="D302" t="str">
        <f>IF(AND(C302&lt;&gt;"N/A",C302&lt;&gt;C301),LEFT(Full_2016_2017_Games_Data[[#This Row],[Column1]],FIND("-",Full_2016_2017_Games_Data[[#This Row],[Column1]])-1),"N/A")</f>
        <v>Indiana Pacers91</v>
      </c>
      <c r="E302" t="str">
        <f>IFERROR(IF(AND(C302&lt;&gt;"N/A",C302&lt;&gt;C301),MID(Full_2016_2017_Games_Data[[#This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Clippers70</v>
      </c>
      <c r="F302" t="str">
        <f>IFERROR(IF(AND(D302&lt;&gt;"N/A",E302&lt;&gt;"N/A",C302&lt;&gt;C303),RIGHT(Full_2016_2017_Games_Data[[#This Row],[Column1]],LEN(Full_2016_2017_Games_Data[[#This Row],[Column1]])-FIND("at ",Full_2016_2017_Games_Data[[#This Row],[Column1]])-2),IF(AND(C302&lt;&gt;"N/A",C302&lt;&gt;C301),RIGHT(A303,LEN(A303)-FIND("at ",A303)-2),"N/A")),RIGHT(Full_2016_2017_Games_Data[[#This Row],[Column1]],LEN(Full_2016_2017_Games_Data[[#This Row],[Column1]])-FIND("at ",Full_2016_2017_Games_Data[[#This Row],[Column1]])-2))</f>
        <v>Indiana</v>
      </c>
      <c r="G302" t="str">
        <f t="shared" si="44"/>
        <v>Indiana</v>
      </c>
      <c r="H302">
        <f t="shared" si="45"/>
        <v>91</v>
      </c>
      <c r="I302">
        <f t="shared" si="46"/>
        <v>70</v>
      </c>
      <c r="J302" s="3" t="str">
        <f>IF(B302=1,Full_2016_2017_Games_Data[[#This Row],[Column1]],"N/A")</f>
        <v>N/A</v>
      </c>
      <c r="K302" t="str">
        <f t="shared" si="47"/>
        <v>Nov 27, 2016</v>
      </c>
      <c r="L302" t="str">
        <f t="shared" si="48"/>
        <v>Nov 27, 2016</v>
      </c>
      <c r="M302">
        <f t="shared" si="49"/>
        <v>11</v>
      </c>
      <c r="N302">
        <f t="shared" si="50"/>
        <v>27</v>
      </c>
      <c r="O302">
        <f t="shared" si="51"/>
        <v>2016</v>
      </c>
      <c r="P302" s="3">
        <f t="shared" si="52"/>
        <v>42701</v>
      </c>
      <c r="Q302" t="str">
        <f t="shared" si="53"/>
        <v>Indiana Pacers</v>
      </c>
      <c r="R302" t="str">
        <f t="shared" si="54"/>
        <v>Los Angeles Clippers</v>
      </c>
    </row>
    <row r="303" spans="1:18" x14ac:dyDescent="0.3">
      <c r="A303" s="1" t="s">
        <v>263</v>
      </c>
      <c r="B303">
        <f>IF(OR(RIGHT(Full_2016_2017_Games_Data[[#This Row],[Column1]],4)="2016",RIGHT(Full_2016_2017_Games_Data[[#This Row],[Column1]],4)="2017"),1,0)</f>
        <v>0</v>
      </c>
      <c r="C303">
        <f>IF(AND(B302=1,B303=0,LEFT(Full_2016_2017_Games_Data[[#This Row],[Column1]],4)&lt;&gt;"OTat"),C301+1,IF(AND(B302=0,B303=0,LEFT(Full_2016_2017_Games_Data[[#This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Row],[Column1]],5)&lt;&gt;"4OTat"),C302+1,IF(OR(LEFT(Full_2016_2017_Games_Data[[#This Row],[Column1]],4)="OTat",LEFT(Full_2016_2017_Games_Data[[#This Row],[Column1]],4)="Full",LEFT(Full_2016_2017_Games_Data[[#This Row],[Column1]],5)="2OTat",LEFT(Full_2016_2017_Games_Data[[#This Row],[Column1]],5)="4OTat"),C302,"N/A")))</f>
        <v>250</v>
      </c>
      <c r="D303" t="str">
        <f>IF(AND(C303&lt;&gt;"N/A",C303&lt;&gt;C302),LEFT(Full_2016_2017_Games_Data[[#This Row],[Column1]],FIND("-",Full_2016_2017_Games_Data[[#This Row],[Column1]])-1),"N/A")</f>
        <v>Dallas Mavericks91</v>
      </c>
      <c r="E303" t="str">
        <f>IFERROR(IF(AND(C303&lt;&gt;"N/A",C303&lt;&gt;C302),MID(Full_2016_2017_Games_Data[[#This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Pelicans81</v>
      </c>
      <c r="F303" t="str">
        <f>IFERROR(IF(AND(D303&lt;&gt;"N/A",E303&lt;&gt;"N/A",C303&lt;&gt;C304),RIGHT(Full_2016_2017_Games_Data[[#This Row],[Column1]],LEN(Full_2016_2017_Games_Data[[#This Row],[Column1]])-FIND("at ",Full_2016_2017_Games_Data[[#This Row],[Column1]])-2),IF(AND(C303&lt;&gt;"N/A",C303&lt;&gt;C302),RIGHT(A304,LEN(A304)-FIND("at ",A304)-2),"N/A")),RIGHT(Full_2016_2017_Games_Data[[#This Row],[Column1]],LEN(Full_2016_2017_Games_Data[[#This Row],[Column1]])-FIND("at ",Full_2016_2017_Games_Data[[#This Row],[Column1]])-2))</f>
        <v>Dallas</v>
      </c>
      <c r="G303" t="str">
        <f t="shared" si="44"/>
        <v>Dallas</v>
      </c>
      <c r="H303">
        <f t="shared" si="45"/>
        <v>91</v>
      </c>
      <c r="I303">
        <f t="shared" si="46"/>
        <v>81</v>
      </c>
      <c r="J303" s="3" t="str">
        <f>IF(B303=1,Full_2016_2017_Games_Data[[#This Row],[Column1]],"N/A")</f>
        <v>N/A</v>
      </c>
      <c r="K303" t="str">
        <f t="shared" si="47"/>
        <v>Nov 27, 2016</v>
      </c>
      <c r="L303" t="str">
        <f t="shared" si="48"/>
        <v>Nov 27, 2016</v>
      </c>
      <c r="M303">
        <f t="shared" si="49"/>
        <v>11</v>
      </c>
      <c r="N303">
        <f t="shared" si="50"/>
        <v>27</v>
      </c>
      <c r="O303">
        <f t="shared" si="51"/>
        <v>2016</v>
      </c>
      <c r="P303" s="3">
        <f t="shared" si="52"/>
        <v>42701</v>
      </c>
      <c r="Q303" t="str">
        <f t="shared" si="53"/>
        <v>Dallas Mavericks</v>
      </c>
      <c r="R303" t="str">
        <f t="shared" si="54"/>
        <v>New Orleans Pelicans</v>
      </c>
    </row>
    <row r="304" spans="1:18" x14ac:dyDescent="0.3">
      <c r="A304" s="1" t="s">
        <v>264</v>
      </c>
      <c r="B304">
        <f>IF(OR(RIGHT(Full_2016_2017_Games_Data[[#This Row],[Column1]],4)="2016",RIGHT(Full_2016_2017_Games_Data[[#This Row],[Column1]],4)="2017"),1,0)</f>
        <v>0</v>
      </c>
      <c r="C304">
        <f>IF(AND(B303=1,B304=0,LEFT(Full_2016_2017_Games_Data[[#This Row],[Column1]],4)&lt;&gt;"OTat"),C302+1,IF(AND(B303=0,B304=0,LEFT(Full_2016_2017_Games_Data[[#This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Row],[Column1]],5)&lt;&gt;"4OTat"),C303+1,IF(OR(LEFT(Full_2016_2017_Games_Data[[#This Row],[Column1]],4)="OTat",LEFT(Full_2016_2017_Games_Data[[#This Row],[Column1]],4)="Full",LEFT(Full_2016_2017_Games_Data[[#This Row],[Column1]],5)="2OTat",LEFT(Full_2016_2017_Games_Data[[#This Row],[Column1]],5)="4OTat"),C303,"N/A")))</f>
        <v>251</v>
      </c>
      <c r="D304" t="str">
        <f>IF(AND(C304&lt;&gt;"N/A",C304&lt;&gt;C303),LEFT(Full_2016_2017_Games_Data[[#This Row],[Column1]],FIND("-",Full_2016_2017_Games_Data[[#This Row],[Column1]])-1),"N/A")</f>
        <v>Houston Rockets130</v>
      </c>
      <c r="E304" t="str">
        <f>IFERROR(IF(AND(C304&lt;&gt;"N/A",C304&lt;&gt;C303),MID(Full_2016_2017_Games_Data[[#This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Blazers114</v>
      </c>
      <c r="F304" t="str">
        <f>IFERROR(IF(AND(D304&lt;&gt;"N/A",E304&lt;&gt;"N/A",C304&lt;&gt;C305),RIGHT(Full_2016_2017_Games_Data[[#This Row],[Column1]],LEN(Full_2016_2017_Games_Data[[#This Row],[Column1]])-FIND("at ",Full_2016_2017_Games_Data[[#This Row],[Column1]])-2),IF(AND(C304&lt;&gt;"N/A",C304&lt;&gt;C303),RIGHT(A305,LEN(A305)-FIND("at ",A305)-2),"N/A")),RIGHT(Full_2016_2017_Games_Data[[#This Row],[Column1]],LEN(Full_2016_2017_Games_Data[[#This Row],[Column1]])-FIND("at ",Full_2016_2017_Games_Data[[#This Row],[Column1]])-2))</f>
        <v>Portland</v>
      </c>
      <c r="G304" t="str">
        <f t="shared" si="44"/>
        <v>Portland</v>
      </c>
      <c r="H304">
        <f t="shared" si="45"/>
        <v>130</v>
      </c>
      <c r="I304">
        <f t="shared" si="46"/>
        <v>114</v>
      </c>
      <c r="J304" s="3" t="str">
        <f>IF(B304=1,Full_2016_2017_Games_Data[[#This Row],[Column1]],"N/A")</f>
        <v>N/A</v>
      </c>
      <c r="K304" t="str">
        <f t="shared" si="47"/>
        <v>Nov 27, 2016</v>
      </c>
      <c r="L304" t="str">
        <f t="shared" si="48"/>
        <v>Nov 27, 2016</v>
      </c>
      <c r="M304">
        <f t="shared" si="49"/>
        <v>11</v>
      </c>
      <c r="N304">
        <f t="shared" si="50"/>
        <v>27</v>
      </c>
      <c r="O304">
        <f t="shared" si="51"/>
        <v>2016</v>
      </c>
      <c r="P304" s="3">
        <f t="shared" si="52"/>
        <v>42701</v>
      </c>
      <c r="Q304" t="str">
        <f t="shared" si="53"/>
        <v>Houston Rockets</v>
      </c>
      <c r="R304" t="str">
        <f t="shared" si="54"/>
        <v>Portland Trail Blazers</v>
      </c>
    </row>
    <row r="305" spans="1:18" x14ac:dyDescent="0.3">
      <c r="A305" s="1" t="s">
        <v>265</v>
      </c>
      <c r="B305">
        <f>IF(OR(RIGHT(Full_2016_2017_Games_Data[[#This Row],[Column1]],4)="2016",RIGHT(Full_2016_2017_Games_Data[[#This Row],[Column1]],4)="2017"),1,0)</f>
        <v>0</v>
      </c>
      <c r="C305">
        <f>IF(AND(B304=1,B305=0,LEFT(Full_2016_2017_Games_Data[[#This Row],[Column1]],4)&lt;&gt;"OTat"),C303+1,IF(AND(B304=0,B305=0,LEFT(Full_2016_2017_Games_Data[[#This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Row],[Column1]],5)&lt;&gt;"4OTat"),C304+1,IF(OR(LEFT(Full_2016_2017_Games_Data[[#This Row],[Column1]],4)="OTat",LEFT(Full_2016_2017_Games_Data[[#This Row],[Column1]],4)="Full",LEFT(Full_2016_2017_Games_Data[[#This Row],[Column1]],5)="2OTat",LEFT(Full_2016_2017_Games_Data[[#This Row],[Column1]],5)="4OTat"),C304,"N/A")))</f>
        <v>252</v>
      </c>
      <c r="D305" t="str">
        <f>IF(AND(C305&lt;&gt;"N/A",C305&lt;&gt;C304),LEFT(Full_2016_2017_Games_Data[[#This Row],[Column1]],FIND("-",Full_2016_2017_Games_Data[[#This Row],[Column1]])-1),"N/A")</f>
        <v>Los Angeles Lakers109</v>
      </c>
      <c r="E305" t="str">
        <f>IFERROR(IF(AND(C305&lt;&gt;"N/A",C305&lt;&gt;C304),MID(Full_2016_2017_Games_Data[[#This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Hawks94</v>
      </c>
      <c r="F305" t="str">
        <f>IFERROR(IF(AND(D305&lt;&gt;"N/A",E305&lt;&gt;"N/A",C305&lt;&gt;C306),RIGHT(Full_2016_2017_Games_Data[[#This Row],[Column1]],LEN(Full_2016_2017_Games_Data[[#This Row],[Column1]])-FIND("at ",Full_2016_2017_Games_Data[[#This Row],[Column1]])-2),IF(AND(C305&lt;&gt;"N/A",C305&lt;&gt;C304),RIGHT(A306,LEN(A306)-FIND("at ",A306)-2),"N/A")),RIGHT(Full_2016_2017_Games_Data[[#This Row],[Column1]],LEN(Full_2016_2017_Games_Data[[#This Row],[Column1]])-FIND("at ",Full_2016_2017_Games_Data[[#This Row],[Column1]])-2))</f>
        <v>Los Angeles</v>
      </c>
      <c r="G305" t="str">
        <f t="shared" si="44"/>
        <v>Los Angeles</v>
      </c>
      <c r="H305">
        <f t="shared" si="45"/>
        <v>109</v>
      </c>
      <c r="I305">
        <f t="shared" si="46"/>
        <v>94</v>
      </c>
      <c r="J305" s="3" t="str">
        <f>IF(B305=1,Full_2016_2017_Games_Data[[#This Row],[Column1]],"N/A")</f>
        <v>N/A</v>
      </c>
      <c r="K305" t="str">
        <f t="shared" si="47"/>
        <v>Nov 27, 2016</v>
      </c>
      <c r="L305" t="str">
        <f t="shared" si="48"/>
        <v>Nov 27, 2016</v>
      </c>
      <c r="M305">
        <f t="shared" si="49"/>
        <v>11</v>
      </c>
      <c r="N305">
        <f t="shared" si="50"/>
        <v>27</v>
      </c>
      <c r="O305">
        <f t="shared" si="51"/>
        <v>2016</v>
      </c>
      <c r="P305" s="3">
        <f t="shared" si="52"/>
        <v>42701</v>
      </c>
      <c r="Q305" t="str">
        <f t="shared" si="53"/>
        <v>Los Angeles Lakers</v>
      </c>
      <c r="R305" t="str">
        <f t="shared" si="54"/>
        <v>Atlanta Hawks</v>
      </c>
    </row>
    <row r="306" spans="1:18" x14ac:dyDescent="0.3">
      <c r="A306" s="1" t="s">
        <v>1378</v>
      </c>
      <c r="B306">
        <f>IF(OR(RIGHT(Full_2016_2017_Games_Data[[#This Row],[Column1]],4)="2016",RIGHT(Full_2016_2017_Games_Data[[#This Row],[Column1]],4)="2017"),1,0)</f>
        <v>1</v>
      </c>
      <c r="C306" t="str">
        <f>IF(AND(B305=1,B306=0,LEFT(Full_2016_2017_Games_Data[[#This Row],[Column1]],4)&lt;&gt;"OTat"),C304+1,IF(AND(B305=0,B306=0,LEFT(Full_2016_2017_Games_Data[[#This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Row],[Column1]],5)&lt;&gt;"4OTat"),C305+1,IF(OR(LEFT(Full_2016_2017_Games_Data[[#This Row],[Column1]],4)="OTat",LEFT(Full_2016_2017_Games_Data[[#This Row],[Column1]],4)="Full",LEFT(Full_2016_2017_Games_Data[[#This Row],[Column1]],5)="2OTat",LEFT(Full_2016_2017_Games_Data[[#This Row],[Column1]],5)="4OTat"),C305,"N/A")))</f>
        <v>N/A</v>
      </c>
      <c r="D306" t="str">
        <f>IF(AND(C306&lt;&gt;"N/A",C306&lt;&gt;C305),LEFT(Full_2016_2017_Games_Data[[#This Row],[Column1]],FIND("-",Full_2016_2017_Games_Data[[#This Row],[Column1]])-1),"N/A")</f>
        <v>N/A</v>
      </c>
      <c r="E306" t="str">
        <f>IFERROR(IF(AND(C306&lt;&gt;"N/A",C306&lt;&gt;C305),MID(Full_2016_2017_Games_Data[[#This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06" t="str">
        <f>IFERROR(IF(AND(D306&lt;&gt;"N/A",E306&lt;&gt;"N/A",C306&lt;&gt;C307),RIGHT(Full_2016_2017_Games_Data[[#This Row],[Column1]],LEN(Full_2016_2017_Games_Data[[#This Row],[Column1]])-FIND("at ",Full_2016_2017_Games_Data[[#This Row],[Column1]])-2),IF(AND(C306&lt;&gt;"N/A",C306&lt;&gt;C305),RIGHT(A307,LEN(A307)-FIND("at ",A307)-2),"N/A")),RIGHT(Full_2016_2017_Games_Data[[#This Row],[Column1]],LEN(Full_2016_2017_Games_Data[[#This Row],[Column1]])-FIND("at ",Full_2016_2017_Games_Data[[#This Row],[Column1]])-2))</f>
        <v>N/A</v>
      </c>
      <c r="G306" t="str">
        <f t="shared" si="44"/>
        <v>N/A</v>
      </c>
      <c r="H306" t="str">
        <f t="shared" si="45"/>
        <v>N/A</v>
      </c>
      <c r="I306" t="str">
        <f t="shared" si="46"/>
        <v>N/A</v>
      </c>
      <c r="J306" s="3" t="str">
        <f>IF(B306=1,Full_2016_2017_Games_Data[[#This Row],[Column1]],"N/A")</f>
        <v>Nov 28, 2016</v>
      </c>
      <c r="K306" t="str">
        <f t="shared" si="47"/>
        <v>Nov 28, 2016</v>
      </c>
      <c r="L306" t="str">
        <f t="shared" si="48"/>
        <v>N/A</v>
      </c>
      <c r="M306" t="str">
        <f t="shared" si="49"/>
        <v>N/A</v>
      </c>
      <c r="N306" t="str">
        <f t="shared" si="50"/>
        <v>N/A</v>
      </c>
      <c r="O306" t="str">
        <f t="shared" si="51"/>
        <v>N/A</v>
      </c>
      <c r="P306" s="3" t="str">
        <f t="shared" si="52"/>
        <v>N/A</v>
      </c>
      <c r="Q306" t="str">
        <f t="shared" si="53"/>
        <v>N/A</v>
      </c>
      <c r="R306" t="str">
        <f t="shared" si="54"/>
        <v>N/A</v>
      </c>
    </row>
    <row r="307" spans="1:18" x14ac:dyDescent="0.3">
      <c r="A307" s="1" t="s">
        <v>266</v>
      </c>
      <c r="B307">
        <f>IF(OR(RIGHT(Full_2016_2017_Games_Data[[#This Row],[Column1]],4)="2016",RIGHT(Full_2016_2017_Games_Data[[#This Row],[Column1]],4)="2017"),1,0)</f>
        <v>0</v>
      </c>
      <c r="C307">
        <f>IF(AND(B306=1,B307=0,LEFT(Full_2016_2017_Games_Data[[#This Row],[Column1]],4)&lt;&gt;"OTat"),C305+1,IF(AND(B306=0,B307=0,LEFT(Full_2016_2017_Games_Data[[#This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Row],[Column1]],5)&lt;&gt;"4OTat"),C306+1,IF(OR(LEFT(Full_2016_2017_Games_Data[[#This Row],[Column1]],4)="OTat",LEFT(Full_2016_2017_Games_Data[[#This Row],[Column1]],4)="Full",LEFT(Full_2016_2017_Games_Data[[#This Row],[Column1]],5)="2OTat",LEFT(Full_2016_2017_Games_Data[[#This Row],[Column1]],5)="4OTat"),C306,"N/A")))</f>
        <v>253</v>
      </c>
      <c r="D307" t="str">
        <f>IF(AND(C307&lt;&gt;"N/A",C307&lt;&gt;C306),LEFT(Full_2016_2017_Games_Data[[#This Row],[Column1]],FIND("-",Full_2016_2017_Games_Data[[#This Row],[Column1]])-1),"N/A")</f>
        <v>Washington Wizards101</v>
      </c>
      <c r="E307" t="str">
        <f>IFERROR(IF(AND(C307&lt;&gt;"N/A",C307&lt;&gt;C306),MID(Full_2016_2017_Games_Data[[#This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Kings95</v>
      </c>
      <c r="F307" t="str">
        <f>IFERROR(IF(AND(D307&lt;&gt;"N/A",E307&lt;&gt;"N/A",C307&lt;&gt;C308),RIGHT(Full_2016_2017_Games_Data[[#This Row],[Column1]],LEN(Full_2016_2017_Games_Data[[#This Row],[Column1]])-FIND("at ",Full_2016_2017_Games_Data[[#This Row],[Column1]])-2),IF(AND(C307&lt;&gt;"N/A",C307&lt;&gt;C306),RIGHT(A308,LEN(A308)-FIND("at ",A308)-2),"N/A")),RIGHT(Full_2016_2017_Games_Data[[#This Row],[Column1]],LEN(Full_2016_2017_Games_Data[[#This Row],[Column1]])-FIND("at ",Full_2016_2017_Games_Data[[#This Row],[Column1]])-2))</f>
        <v>Washington</v>
      </c>
      <c r="G307" t="str">
        <f t="shared" si="44"/>
        <v>Washington</v>
      </c>
      <c r="H307">
        <f t="shared" si="45"/>
        <v>101</v>
      </c>
      <c r="I307">
        <f t="shared" si="46"/>
        <v>95</v>
      </c>
      <c r="J307" s="3" t="str">
        <f>IF(B307=1,Full_2016_2017_Games_Data[[#This Row],[Column1]],"N/A")</f>
        <v>N/A</v>
      </c>
      <c r="K307" t="str">
        <f t="shared" si="47"/>
        <v>Nov 28, 2016</v>
      </c>
      <c r="L307" t="str">
        <f t="shared" si="48"/>
        <v>Nov 28, 2016</v>
      </c>
      <c r="M307">
        <f t="shared" si="49"/>
        <v>11</v>
      </c>
      <c r="N307">
        <f t="shared" si="50"/>
        <v>28</v>
      </c>
      <c r="O307">
        <f t="shared" si="51"/>
        <v>2016</v>
      </c>
      <c r="P307" s="3">
        <f t="shared" si="52"/>
        <v>42702</v>
      </c>
      <c r="Q307" t="str">
        <f t="shared" si="53"/>
        <v>Washington Wizards</v>
      </c>
      <c r="R307" t="str">
        <f t="shared" si="54"/>
        <v>Sacramento Kings</v>
      </c>
    </row>
    <row r="308" spans="1:18" x14ac:dyDescent="0.3">
      <c r="A308" s="1" t="s">
        <v>267</v>
      </c>
      <c r="B308">
        <f>IF(OR(RIGHT(Full_2016_2017_Games_Data[[#This Row],[Column1]],4)="2016",RIGHT(Full_2016_2017_Games_Data[[#This Row],[Column1]],4)="2017"),1,0)</f>
        <v>0</v>
      </c>
      <c r="C308">
        <f>IF(AND(B307=1,B308=0,LEFT(Full_2016_2017_Games_Data[[#This Row],[Column1]],4)&lt;&gt;"OTat"),C306+1,IF(AND(B307=0,B308=0,LEFT(Full_2016_2017_Games_Data[[#This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Row],[Column1]],5)&lt;&gt;"4OTat"),C307+1,IF(OR(LEFT(Full_2016_2017_Games_Data[[#This Row],[Column1]],4)="OTat",LEFT(Full_2016_2017_Games_Data[[#This Row],[Column1]],4)="Full",LEFT(Full_2016_2017_Games_Data[[#This Row],[Column1]],5)="2OTat",LEFT(Full_2016_2017_Games_Data[[#This Row],[Column1]],5)="4OTat"),C307,"N/A")))</f>
        <v>253</v>
      </c>
      <c r="D308" t="str">
        <f>IF(AND(C308&lt;&gt;"N/A",C308&lt;&gt;C307),LEFT(Full_2016_2017_Games_Data[[#This Row],[Column1]],FIND("-",Full_2016_2017_Games_Data[[#This Row],[Column1]])-1),"N/A")</f>
        <v>N/A</v>
      </c>
      <c r="E308" t="str">
        <f>IFERROR(IF(AND(C308&lt;&gt;"N/A",C308&lt;&gt;C307),MID(Full_2016_2017_Games_Data[[#This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08" t="str">
        <f>IFERROR(IF(AND(D308&lt;&gt;"N/A",E308&lt;&gt;"N/A",C308&lt;&gt;C309),RIGHT(Full_2016_2017_Games_Data[[#This Row],[Column1]],LEN(Full_2016_2017_Games_Data[[#This Row],[Column1]])-FIND("at ",Full_2016_2017_Games_Data[[#This Row],[Column1]])-2),IF(AND(C308&lt;&gt;"N/A",C308&lt;&gt;C307),RIGHT(A309,LEN(A309)-FIND("at ",A309)-2),"N/A")),RIGHT(Full_2016_2017_Games_Data[[#This Row],[Column1]],LEN(Full_2016_2017_Games_Data[[#This Row],[Column1]])-FIND("at ",Full_2016_2017_Games_Data[[#This Row],[Column1]])-2))</f>
        <v>N/A</v>
      </c>
      <c r="G308" t="str">
        <f t="shared" si="44"/>
        <v>N/A</v>
      </c>
      <c r="H308" t="str">
        <f t="shared" si="45"/>
        <v>N/A</v>
      </c>
      <c r="I308" t="str">
        <f t="shared" si="46"/>
        <v>N/A</v>
      </c>
      <c r="J308" s="3" t="str">
        <f>IF(B308=1,Full_2016_2017_Games_Data[[#This Row],[Column1]],"N/A")</f>
        <v>N/A</v>
      </c>
      <c r="K308" t="str">
        <f t="shared" si="47"/>
        <v>Nov 28, 2016</v>
      </c>
      <c r="L308" t="str">
        <f t="shared" si="48"/>
        <v>N/A</v>
      </c>
      <c r="M308" t="str">
        <f t="shared" si="49"/>
        <v>N/A</v>
      </c>
      <c r="N308" t="str">
        <f t="shared" si="50"/>
        <v>N/A</v>
      </c>
      <c r="O308" t="str">
        <f t="shared" si="51"/>
        <v>N/A</v>
      </c>
      <c r="P308" s="3" t="str">
        <f t="shared" si="52"/>
        <v>N/A</v>
      </c>
      <c r="Q308" t="str">
        <f t="shared" si="53"/>
        <v>N/A</v>
      </c>
      <c r="R308" t="str">
        <f t="shared" si="54"/>
        <v>N/A</v>
      </c>
    </row>
    <row r="309" spans="1:18" x14ac:dyDescent="0.3">
      <c r="A309" s="1" t="s">
        <v>268</v>
      </c>
      <c r="B309">
        <f>IF(OR(RIGHT(Full_2016_2017_Games_Data[[#This Row],[Column1]],4)="2016",RIGHT(Full_2016_2017_Games_Data[[#This Row],[Column1]],4)="2017"),1,0)</f>
        <v>0</v>
      </c>
      <c r="C309">
        <f>IF(AND(B308=1,B309=0,LEFT(Full_2016_2017_Games_Data[[#This Row],[Column1]],4)&lt;&gt;"OTat"),C307+1,IF(AND(B308=0,B309=0,LEFT(Full_2016_2017_Games_Data[[#This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Row],[Column1]],5)&lt;&gt;"4OTat"),C308+1,IF(OR(LEFT(Full_2016_2017_Games_Data[[#This Row],[Column1]],4)="OTat",LEFT(Full_2016_2017_Games_Data[[#This Row],[Column1]],4)="Full",LEFT(Full_2016_2017_Games_Data[[#This Row],[Column1]],5)="2OTat",LEFT(Full_2016_2017_Games_Data[[#This Row],[Column1]],5)="4OTat"),C308,"N/A")))</f>
        <v>254</v>
      </c>
      <c r="D309" t="str">
        <f>IF(AND(C309&lt;&gt;"N/A",C309&lt;&gt;C308),LEFT(Full_2016_2017_Games_Data[[#This Row],[Column1]],FIND("-",Full_2016_2017_Games_Data[[#This Row],[Column1]])-1),"N/A")</f>
        <v>Toronto Raptors122</v>
      </c>
      <c r="E309" t="str">
        <f>IFERROR(IF(AND(C309&lt;&gt;"N/A",C309&lt;&gt;C308),MID(Full_2016_2017_Games_Data[[#This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76ers95</v>
      </c>
      <c r="F309" t="str">
        <f>IFERROR(IF(AND(D309&lt;&gt;"N/A",E309&lt;&gt;"N/A",C309&lt;&gt;C310),RIGHT(Full_2016_2017_Games_Data[[#This Row],[Column1]],LEN(Full_2016_2017_Games_Data[[#This Row],[Column1]])-FIND("at ",Full_2016_2017_Games_Data[[#This Row],[Column1]])-2),IF(AND(C309&lt;&gt;"N/A",C309&lt;&gt;C308),RIGHT(A310,LEN(A310)-FIND("at ",A310)-2),"N/A")),RIGHT(Full_2016_2017_Games_Data[[#This Row],[Column1]],LEN(Full_2016_2017_Games_Data[[#This Row],[Column1]])-FIND("at ",Full_2016_2017_Games_Data[[#This Row],[Column1]])-2))</f>
        <v>Toronto</v>
      </c>
      <c r="G309" t="str">
        <f t="shared" si="44"/>
        <v>Toronto</v>
      </c>
      <c r="H309">
        <f t="shared" si="45"/>
        <v>122</v>
      </c>
      <c r="I309">
        <f t="shared" si="46"/>
        <v>95</v>
      </c>
      <c r="J309" s="3" t="str">
        <f>IF(B309=1,Full_2016_2017_Games_Data[[#This Row],[Column1]],"N/A")</f>
        <v>N/A</v>
      </c>
      <c r="K309" t="str">
        <f t="shared" si="47"/>
        <v>Nov 28, 2016</v>
      </c>
      <c r="L309" t="str">
        <f t="shared" si="48"/>
        <v>Nov 28, 2016</v>
      </c>
      <c r="M309">
        <f t="shared" si="49"/>
        <v>11</v>
      </c>
      <c r="N309">
        <f t="shared" si="50"/>
        <v>28</v>
      </c>
      <c r="O309">
        <f t="shared" si="51"/>
        <v>2016</v>
      </c>
      <c r="P309" s="3">
        <f t="shared" si="52"/>
        <v>42702</v>
      </c>
      <c r="Q309" t="str">
        <f t="shared" si="53"/>
        <v>Toronto Raptors</v>
      </c>
      <c r="R309" t="str">
        <f t="shared" si="54"/>
        <v>Philadelphia 76ers</v>
      </c>
    </row>
    <row r="310" spans="1:18" x14ac:dyDescent="0.3">
      <c r="A310" s="1" t="s">
        <v>269</v>
      </c>
      <c r="B310">
        <f>IF(OR(RIGHT(Full_2016_2017_Games_Data[[#This Row],[Column1]],4)="2016",RIGHT(Full_2016_2017_Games_Data[[#This Row],[Column1]],4)="2017"),1,0)</f>
        <v>0</v>
      </c>
      <c r="C310">
        <f>IF(AND(B309=1,B310=0,LEFT(Full_2016_2017_Games_Data[[#This Row],[Column1]],4)&lt;&gt;"OTat"),C308+1,IF(AND(B309=0,B310=0,LEFT(Full_2016_2017_Games_Data[[#This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Row],[Column1]],5)&lt;&gt;"4OTat"),C309+1,IF(OR(LEFT(Full_2016_2017_Games_Data[[#This Row],[Column1]],4)="OTat",LEFT(Full_2016_2017_Games_Data[[#This Row],[Column1]],4)="Full",LEFT(Full_2016_2017_Games_Data[[#This Row],[Column1]],5)="2OTat",LEFT(Full_2016_2017_Games_Data[[#This Row],[Column1]],5)="4OTat"),C309,"N/A")))</f>
        <v>255</v>
      </c>
      <c r="D310" t="str">
        <f>IF(AND(C310&lt;&gt;"N/A",C310&lt;&gt;C309),LEFT(Full_2016_2017_Games_Data[[#This Row],[Column1]],FIND("-",Full_2016_2017_Games_Data[[#This Row],[Column1]])-1),"N/A")</f>
        <v>Oklahoma City Thunder112</v>
      </c>
      <c r="E310" t="str">
        <f>IFERROR(IF(AND(C310&lt;&gt;"N/A",C310&lt;&gt;C309),MID(Full_2016_2017_Games_Data[[#This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Knicks103</v>
      </c>
      <c r="F310" t="str">
        <f>IFERROR(IF(AND(D310&lt;&gt;"N/A",E310&lt;&gt;"N/A",C310&lt;&gt;C311),RIGHT(Full_2016_2017_Games_Data[[#This Row],[Column1]],LEN(Full_2016_2017_Games_Data[[#This Row],[Column1]])-FIND("at ",Full_2016_2017_Games_Data[[#This Row],[Column1]])-2),IF(AND(C310&lt;&gt;"N/A",C310&lt;&gt;C309),RIGHT(A311,LEN(A311)-FIND("at ",A311)-2),"N/A")),RIGHT(Full_2016_2017_Games_Data[[#This Row],[Column1]],LEN(Full_2016_2017_Games_Data[[#This Row],[Column1]])-FIND("at ",Full_2016_2017_Games_Data[[#This Row],[Column1]])-2))</f>
        <v>New York</v>
      </c>
      <c r="G310" t="str">
        <f t="shared" si="44"/>
        <v>New York</v>
      </c>
      <c r="H310">
        <f t="shared" si="45"/>
        <v>112</v>
      </c>
      <c r="I310">
        <f t="shared" si="46"/>
        <v>103</v>
      </c>
      <c r="J310" s="3" t="str">
        <f>IF(B310=1,Full_2016_2017_Games_Data[[#This Row],[Column1]],"N/A")</f>
        <v>N/A</v>
      </c>
      <c r="K310" t="str">
        <f t="shared" si="47"/>
        <v>Nov 28, 2016</v>
      </c>
      <c r="L310" t="str">
        <f t="shared" si="48"/>
        <v>Nov 28, 2016</v>
      </c>
      <c r="M310">
        <f t="shared" si="49"/>
        <v>11</v>
      </c>
      <c r="N310">
        <f t="shared" si="50"/>
        <v>28</v>
      </c>
      <c r="O310">
        <f t="shared" si="51"/>
        <v>2016</v>
      </c>
      <c r="P310" s="3">
        <f t="shared" si="52"/>
        <v>42702</v>
      </c>
      <c r="Q310" t="str">
        <f t="shared" si="53"/>
        <v>Oklahoma City Thunder</v>
      </c>
      <c r="R310" t="str">
        <f t="shared" si="54"/>
        <v>New York Knicks</v>
      </c>
    </row>
    <row r="311" spans="1:18" x14ac:dyDescent="0.3">
      <c r="A311" s="1" t="s">
        <v>270</v>
      </c>
      <c r="B311">
        <f>IF(OR(RIGHT(Full_2016_2017_Games_Data[[#This Row],[Column1]],4)="2016",RIGHT(Full_2016_2017_Games_Data[[#This Row],[Column1]],4)="2017"),1,0)</f>
        <v>0</v>
      </c>
      <c r="C311">
        <f>IF(AND(B310=1,B311=0,LEFT(Full_2016_2017_Games_Data[[#This Row],[Column1]],4)&lt;&gt;"OTat"),C309+1,IF(AND(B310=0,B311=0,LEFT(Full_2016_2017_Games_Data[[#This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Row],[Column1]],5)&lt;&gt;"4OTat"),C310+1,IF(OR(LEFT(Full_2016_2017_Games_Data[[#This Row],[Column1]],4)="OTat",LEFT(Full_2016_2017_Games_Data[[#This Row],[Column1]],4)="Full",LEFT(Full_2016_2017_Games_Data[[#This Row],[Column1]],5)="2OTat",LEFT(Full_2016_2017_Games_Data[[#This Row],[Column1]],5)="4OTat"),C310,"N/A")))</f>
        <v>256</v>
      </c>
      <c r="D311" t="str">
        <f>IF(AND(C311&lt;&gt;"N/A",C311&lt;&gt;C310),LEFT(Full_2016_2017_Games_Data[[#This Row],[Column1]],FIND("-",Full_2016_2017_Games_Data[[#This Row],[Column1]])-1),"N/A")</f>
        <v>Boston Celtics112</v>
      </c>
      <c r="E311" t="str">
        <f>IFERROR(IF(AND(C311&lt;&gt;"N/A",C311&lt;&gt;C310),MID(Full_2016_2017_Games_Data[[#This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Heat104</v>
      </c>
      <c r="F311" t="str">
        <f>IFERROR(IF(AND(D311&lt;&gt;"N/A",E311&lt;&gt;"N/A",C311&lt;&gt;C312),RIGHT(Full_2016_2017_Games_Data[[#This Row],[Column1]],LEN(Full_2016_2017_Games_Data[[#This Row],[Column1]])-FIND("at ",Full_2016_2017_Games_Data[[#This Row],[Column1]])-2),IF(AND(C311&lt;&gt;"N/A",C311&lt;&gt;C310),RIGHT(A312,LEN(A312)-FIND("at ",A312)-2),"N/A")),RIGHT(Full_2016_2017_Games_Data[[#This Row],[Column1]],LEN(Full_2016_2017_Games_Data[[#This Row],[Column1]])-FIND("at ",Full_2016_2017_Games_Data[[#This Row],[Column1]])-2))</f>
        <v>Miami</v>
      </c>
      <c r="G311" t="str">
        <f t="shared" si="44"/>
        <v>Miami</v>
      </c>
      <c r="H311">
        <f t="shared" si="45"/>
        <v>112</v>
      </c>
      <c r="I311">
        <f t="shared" si="46"/>
        <v>104</v>
      </c>
      <c r="J311" s="3" t="str">
        <f>IF(B311=1,Full_2016_2017_Games_Data[[#This Row],[Column1]],"N/A")</f>
        <v>N/A</v>
      </c>
      <c r="K311" t="str">
        <f t="shared" si="47"/>
        <v>Nov 28, 2016</v>
      </c>
      <c r="L311" t="str">
        <f t="shared" si="48"/>
        <v>Nov 28, 2016</v>
      </c>
      <c r="M311">
        <f t="shared" si="49"/>
        <v>11</v>
      </c>
      <c r="N311">
        <f t="shared" si="50"/>
        <v>28</v>
      </c>
      <c r="O311">
        <f t="shared" si="51"/>
        <v>2016</v>
      </c>
      <c r="P311" s="3">
        <f t="shared" si="52"/>
        <v>42702</v>
      </c>
      <c r="Q311" t="str">
        <f t="shared" si="53"/>
        <v>Boston Celtics</v>
      </c>
      <c r="R311" t="str">
        <f t="shared" si="54"/>
        <v>Miami Heat</v>
      </c>
    </row>
    <row r="312" spans="1:18" x14ac:dyDescent="0.3">
      <c r="A312" s="1" t="s">
        <v>271</v>
      </c>
      <c r="B312">
        <f>IF(OR(RIGHT(Full_2016_2017_Games_Data[[#This Row],[Column1]],4)="2016",RIGHT(Full_2016_2017_Games_Data[[#This Row],[Column1]],4)="2017"),1,0)</f>
        <v>0</v>
      </c>
      <c r="C312">
        <f>IF(AND(B311=1,B312=0,LEFT(Full_2016_2017_Games_Data[[#This Row],[Column1]],4)&lt;&gt;"OTat"),C310+1,IF(AND(B311=0,B312=0,LEFT(Full_2016_2017_Games_Data[[#This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Row],[Column1]],5)&lt;&gt;"4OTat"),C311+1,IF(OR(LEFT(Full_2016_2017_Games_Data[[#This Row],[Column1]],4)="OTat",LEFT(Full_2016_2017_Games_Data[[#This Row],[Column1]],4)="Full",LEFT(Full_2016_2017_Games_Data[[#This Row],[Column1]],5)="2OTat",LEFT(Full_2016_2017_Games_Data[[#This Row],[Column1]],5)="4OTat"),C311,"N/A")))</f>
        <v>257</v>
      </c>
      <c r="D312" t="str">
        <f>IF(AND(C312&lt;&gt;"N/A",C312&lt;&gt;C311),LEFT(Full_2016_2017_Games_Data[[#This Row],[Column1]],FIND("-",Full_2016_2017_Games_Data[[#This Row],[Column1]])-1),"N/A")</f>
        <v>Charlotte Hornets104</v>
      </c>
      <c r="E312" t="str">
        <f>IFERROR(IF(AND(C312&lt;&gt;"N/A",C312&lt;&gt;C311),MID(Full_2016_2017_Games_Data[[#This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Grizzlies85</v>
      </c>
      <c r="F312" t="str">
        <f>IFERROR(IF(AND(D312&lt;&gt;"N/A",E312&lt;&gt;"N/A",C312&lt;&gt;C313),RIGHT(Full_2016_2017_Games_Data[[#This Row],[Column1]],LEN(Full_2016_2017_Games_Data[[#This Row],[Column1]])-FIND("at ",Full_2016_2017_Games_Data[[#This Row],[Column1]])-2),IF(AND(C312&lt;&gt;"N/A",C312&lt;&gt;C311),RIGHT(A313,LEN(A313)-FIND("at ",A313)-2),"N/A")),RIGHT(Full_2016_2017_Games_Data[[#This Row],[Column1]],LEN(Full_2016_2017_Games_Data[[#This Row],[Column1]])-FIND("at ",Full_2016_2017_Games_Data[[#This Row],[Column1]])-2))</f>
        <v>Memphis</v>
      </c>
      <c r="G312" t="str">
        <f t="shared" si="44"/>
        <v>Memphis</v>
      </c>
      <c r="H312">
        <f t="shared" si="45"/>
        <v>104</v>
      </c>
      <c r="I312">
        <f t="shared" si="46"/>
        <v>85</v>
      </c>
      <c r="J312" s="3" t="str">
        <f>IF(B312=1,Full_2016_2017_Games_Data[[#This Row],[Column1]],"N/A")</f>
        <v>N/A</v>
      </c>
      <c r="K312" t="str">
        <f t="shared" si="47"/>
        <v>Nov 28, 2016</v>
      </c>
      <c r="L312" t="str">
        <f t="shared" si="48"/>
        <v>Nov 28, 2016</v>
      </c>
      <c r="M312">
        <f t="shared" si="49"/>
        <v>11</v>
      </c>
      <c r="N312">
        <f t="shared" si="50"/>
        <v>28</v>
      </c>
      <c r="O312">
        <f t="shared" si="51"/>
        <v>2016</v>
      </c>
      <c r="P312" s="3">
        <f t="shared" si="52"/>
        <v>42702</v>
      </c>
      <c r="Q312" t="str">
        <f t="shared" si="53"/>
        <v>Charlotte Hornets</v>
      </c>
      <c r="R312" t="str">
        <f t="shared" si="54"/>
        <v>Memphis Grizzlies</v>
      </c>
    </row>
    <row r="313" spans="1:18" x14ac:dyDescent="0.3">
      <c r="A313" s="1" t="s">
        <v>272</v>
      </c>
      <c r="B313">
        <f>IF(OR(RIGHT(Full_2016_2017_Games_Data[[#This Row],[Column1]],4)="2016",RIGHT(Full_2016_2017_Games_Data[[#This Row],[Column1]],4)="2017"),1,0)</f>
        <v>0</v>
      </c>
      <c r="C313">
        <f>IF(AND(B312=1,B313=0,LEFT(Full_2016_2017_Games_Data[[#This Row],[Column1]],4)&lt;&gt;"OTat"),C311+1,IF(AND(B312=0,B313=0,LEFT(Full_2016_2017_Games_Data[[#This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Row],[Column1]],5)&lt;&gt;"4OTat"),C312+1,IF(OR(LEFT(Full_2016_2017_Games_Data[[#This Row],[Column1]],4)="OTat",LEFT(Full_2016_2017_Games_Data[[#This Row],[Column1]],4)="Full",LEFT(Full_2016_2017_Games_Data[[#This Row],[Column1]],5)="2OTat",LEFT(Full_2016_2017_Games_Data[[#This Row],[Column1]],5)="4OTat"),C312,"N/A")))</f>
        <v>258</v>
      </c>
      <c r="D313" t="str">
        <f>IF(AND(C313&lt;&gt;"N/A",C313&lt;&gt;C312),LEFT(Full_2016_2017_Games_Data[[#This Row],[Column1]],FIND("-",Full_2016_2017_Games_Data[[#This Row],[Column1]])-1),"N/A")</f>
        <v>Utah Jazz112</v>
      </c>
      <c r="E313" t="str">
        <f>IFERROR(IF(AND(C313&lt;&gt;"N/A",C313&lt;&gt;C312),MID(Full_2016_2017_Games_Data[[#This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Timberwolves103</v>
      </c>
      <c r="F313" t="str">
        <f>IFERROR(IF(AND(D313&lt;&gt;"N/A",E313&lt;&gt;"N/A",C313&lt;&gt;C314),RIGHT(Full_2016_2017_Games_Data[[#This Row],[Column1]],LEN(Full_2016_2017_Games_Data[[#This Row],[Column1]])-FIND("at ",Full_2016_2017_Games_Data[[#This Row],[Column1]])-2),IF(AND(C313&lt;&gt;"N/A",C313&lt;&gt;C312),RIGHT(A314,LEN(A314)-FIND("at ",A314)-2),"N/A")),RIGHT(Full_2016_2017_Games_Data[[#This Row],[Column1]],LEN(Full_2016_2017_Games_Data[[#This Row],[Column1]])-FIND("at ",Full_2016_2017_Games_Data[[#This Row],[Column1]])-2))</f>
        <v>Minnesota</v>
      </c>
      <c r="G313" t="str">
        <f t="shared" si="44"/>
        <v>Minnesota</v>
      </c>
      <c r="H313">
        <f t="shared" si="45"/>
        <v>112</v>
      </c>
      <c r="I313">
        <f t="shared" si="46"/>
        <v>103</v>
      </c>
      <c r="J313" s="3" t="str">
        <f>IF(B313=1,Full_2016_2017_Games_Data[[#This Row],[Column1]],"N/A")</f>
        <v>N/A</v>
      </c>
      <c r="K313" t="str">
        <f t="shared" si="47"/>
        <v>Nov 28, 2016</v>
      </c>
      <c r="L313" t="str">
        <f t="shared" si="48"/>
        <v>Nov 28, 2016</v>
      </c>
      <c r="M313">
        <f t="shared" si="49"/>
        <v>11</v>
      </c>
      <c r="N313">
        <f t="shared" si="50"/>
        <v>28</v>
      </c>
      <c r="O313">
        <f t="shared" si="51"/>
        <v>2016</v>
      </c>
      <c r="P313" s="3">
        <f t="shared" si="52"/>
        <v>42702</v>
      </c>
      <c r="Q313" t="str">
        <f t="shared" si="53"/>
        <v>Utah Jazz</v>
      </c>
      <c r="R313" t="str">
        <f t="shared" si="54"/>
        <v>Minnesota Timberwolves</v>
      </c>
    </row>
    <row r="314" spans="1:18" x14ac:dyDescent="0.3">
      <c r="A314" s="1" t="s">
        <v>273</v>
      </c>
      <c r="B314">
        <f>IF(OR(RIGHT(Full_2016_2017_Games_Data[[#This Row],[Column1]],4)="2016",RIGHT(Full_2016_2017_Games_Data[[#This Row],[Column1]],4)="2017"),1,0)</f>
        <v>0</v>
      </c>
      <c r="C314">
        <f>IF(AND(B313=1,B314=0,LEFT(Full_2016_2017_Games_Data[[#This Row],[Column1]],4)&lt;&gt;"OTat"),C312+1,IF(AND(B313=0,B314=0,LEFT(Full_2016_2017_Games_Data[[#This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Row],[Column1]],5)&lt;&gt;"4OTat"),C313+1,IF(OR(LEFT(Full_2016_2017_Games_Data[[#This Row],[Column1]],4)="OTat",LEFT(Full_2016_2017_Games_Data[[#This Row],[Column1]],4)="Full",LEFT(Full_2016_2017_Games_Data[[#This Row],[Column1]],5)="2OTat",LEFT(Full_2016_2017_Games_Data[[#This Row],[Column1]],5)="4OTat"),C313,"N/A")))</f>
        <v>259</v>
      </c>
      <c r="D314" t="str">
        <f>IF(AND(C314&lt;&gt;"N/A",C314&lt;&gt;C313),LEFT(Full_2016_2017_Games_Data[[#This Row],[Column1]],FIND("-",Full_2016_2017_Games_Data[[#This Row],[Column1]])-1),"N/A")</f>
        <v>Golden State Warriors105</v>
      </c>
      <c r="E314" t="str">
        <f>IFERROR(IF(AND(C314&lt;&gt;"N/A",C314&lt;&gt;C313),MID(Full_2016_2017_Games_Data[[#This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Hawks100</v>
      </c>
      <c r="F314" t="str">
        <f>IFERROR(IF(AND(D314&lt;&gt;"N/A",E314&lt;&gt;"N/A",C314&lt;&gt;C315),RIGHT(Full_2016_2017_Games_Data[[#This Row],[Column1]],LEN(Full_2016_2017_Games_Data[[#This Row],[Column1]])-FIND("at ",Full_2016_2017_Games_Data[[#This Row],[Column1]])-2),IF(AND(C314&lt;&gt;"N/A",C314&lt;&gt;C313),RIGHT(A315,LEN(A315)-FIND("at ",A315)-2),"N/A")),RIGHT(Full_2016_2017_Games_Data[[#This Row],[Column1]],LEN(Full_2016_2017_Games_Data[[#This Row],[Column1]])-FIND("at ",Full_2016_2017_Games_Data[[#This Row],[Column1]])-2))</f>
        <v>Golden State</v>
      </c>
      <c r="G314" t="str">
        <f t="shared" si="44"/>
        <v>Golden State</v>
      </c>
      <c r="H314">
        <f t="shared" si="45"/>
        <v>105</v>
      </c>
      <c r="I314">
        <f t="shared" si="46"/>
        <v>100</v>
      </c>
      <c r="J314" s="3" t="str">
        <f>IF(B314=1,Full_2016_2017_Games_Data[[#This Row],[Column1]],"N/A")</f>
        <v>N/A</v>
      </c>
      <c r="K314" t="str">
        <f t="shared" si="47"/>
        <v>Nov 28, 2016</v>
      </c>
      <c r="L314" t="str">
        <f t="shared" si="48"/>
        <v>Nov 28, 2016</v>
      </c>
      <c r="M314">
        <f t="shared" si="49"/>
        <v>11</v>
      </c>
      <c r="N314">
        <f t="shared" si="50"/>
        <v>28</v>
      </c>
      <c r="O314">
        <f t="shared" si="51"/>
        <v>2016</v>
      </c>
      <c r="P314" s="3">
        <f t="shared" si="52"/>
        <v>42702</v>
      </c>
      <c r="Q314" t="str">
        <f t="shared" si="53"/>
        <v>Golden State Warriors</v>
      </c>
      <c r="R314" t="str">
        <f t="shared" si="54"/>
        <v>Atlanta Hawks</v>
      </c>
    </row>
    <row r="315" spans="1:18" x14ac:dyDescent="0.3">
      <c r="A315" s="1" t="s">
        <v>1379</v>
      </c>
      <c r="B315">
        <f>IF(OR(RIGHT(Full_2016_2017_Games_Data[[#This Row],[Column1]],4)="2016",RIGHT(Full_2016_2017_Games_Data[[#This Row],[Column1]],4)="2017"),1,0)</f>
        <v>1</v>
      </c>
      <c r="C315" t="str">
        <f>IF(AND(B314=1,B315=0,LEFT(Full_2016_2017_Games_Data[[#This Row],[Column1]],4)&lt;&gt;"OTat"),C313+1,IF(AND(B314=0,B315=0,LEFT(Full_2016_2017_Games_Data[[#This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Row],[Column1]],5)&lt;&gt;"4OTat"),C314+1,IF(OR(LEFT(Full_2016_2017_Games_Data[[#This Row],[Column1]],4)="OTat",LEFT(Full_2016_2017_Games_Data[[#This Row],[Column1]],4)="Full",LEFT(Full_2016_2017_Games_Data[[#This Row],[Column1]],5)="2OTat",LEFT(Full_2016_2017_Games_Data[[#This Row],[Column1]],5)="4OTat"),C314,"N/A")))</f>
        <v>N/A</v>
      </c>
      <c r="D315" t="str">
        <f>IF(AND(C315&lt;&gt;"N/A",C315&lt;&gt;C314),LEFT(Full_2016_2017_Games_Data[[#This Row],[Column1]],FIND("-",Full_2016_2017_Games_Data[[#This Row],[Column1]])-1),"N/A")</f>
        <v>N/A</v>
      </c>
      <c r="E315" t="str">
        <f>IFERROR(IF(AND(C315&lt;&gt;"N/A",C315&lt;&gt;C314),MID(Full_2016_2017_Games_Data[[#This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15" t="str">
        <f>IFERROR(IF(AND(D315&lt;&gt;"N/A",E315&lt;&gt;"N/A",C315&lt;&gt;C316),RIGHT(Full_2016_2017_Games_Data[[#This Row],[Column1]],LEN(Full_2016_2017_Games_Data[[#This Row],[Column1]])-FIND("at ",Full_2016_2017_Games_Data[[#This Row],[Column1]])-2),IF(AND(C315&lt;&gt;"N/A",C315&lt;&gt;C314),RIGHT(A316,LEN(A316)-FIND("at ",A316)-2),"N/A")),RIGHT(Full_2016_2017_Games_Data[[#This Row],[Column1]],LEN(Full_2016_2017_Games_Data[[#This Row],[Column1]])-FIND("at ",Full_2016_2017_Games_Data[[#This Row],[Column1]])-2))</f>
        <v>N/A</v>
      </c>
      <c r="G315" t="str">
        <f t="shared" si="44"/>
        <v>N/A</v>
      </c>
      <c r="H315" t="str">
        <f t="shared" si="45"/>
        <v>N/A</v>
      </c>
      <c r="I315" t="str">
        <f t="shared" si="46"/>
        <v>N/A</v>
      </c>
      <c r="J315" s="3" t="str">
        <f>IF(B315=1,Full_2016_2017_Games_Data[[#This Row],[Column1]],"N/A")</f>
        <v>Nov 29, 2016</v>
      </c>
      <c r="K315" t="str">
        <f t="shared" si="47"/>
        <v>Nov 29, 2016</v>
      </c>
      <c r="L315" t="str">
        <f t="shared" si="48"/>
        <v>N/A</v>
      </c>
      <c r="M315" t="str">
        <f t="shared" si="49"/>
        <v>N/A</v>
      </c>
      <c r="N315" t="str">
        <f t="shared" si="50"/>
        <v>N/A</v>
      </c>
      <c r="O315" t="str">
        <f t="shared" si="51"/>
        <v>N/A</v>
      </c>
      <c r="P315" s="3" t="str">
        <f t="shared" si="52"/>
        <v>N/A</v>
      </c>
      <c r="Q315" t="str">
        <f t="shared" si="53"/>
        <v>N/A</v>
      </c>
      <c r="R315" t="str">
        <f t="shared" si="54"/>
        <v>N/A</v>
      </c>
    </row>
    <row r="316" spans="1:18" x14ac:dyDescent="0.3">
      <c r="A316" s="1" t="s">
        <v>274</v>
      </c>
      <c r="B316">
        <f>IF(OR(RIGHT(Full_2016_2017_Games_Data[[#This Row],[Column1]],4)="2016",RIGHT(Full_2016_2017_Games_Data[[#This Row],[Column1]],4)="2017"),1,0)</f>
        <v>0</v>
      </c>
      <c r="C316">
        <f>IF(AND(B315=1,B316=0,LEFT(Full_2016_2017_Games_Data[[#This Row],[Column1]],4)&lt;&gt;"OTat"),C314+1,IF(AND(B315=0,B316=0,LEFT(Full_2016_2017_Games_Data[[#This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Row],[Column1]],5)&lt;&gt;"4OTat"),C315+1,IF(OR(LEFT(Full_2016_2017_Games_Data[[#This Row],[Column1]],4)="OTat",LEFT(Full_2016_2017_Games_Data[[#This Row],[Column1]],4)="Full",LEFT(Full_2016_2017_Games_Data[[#This Row],[Column1]],5)="2OTat",LEFT(Full_2016_2017_Games_Data[[#This Row],[Column1]],5)="4OTat"),C315,"N/A")))</f>
        <v>260</v>
      </c>
      <c r="D316" t="str">
        <f>IF(AND(C316&lt;&gt;"N/A",C316&lt;&gt;C315),LEFT(Full_2016_2017_Games_Data[[#This Row],[Column1]],FIND("-",Full_2016_2017_Games_Data[[#This Row],[Column1]])-1),"N/A")</f>
        <v>Detroit Pistons112</v>
      </c>
      <c r="E316" t="str">
        <f>IFERROR(IF(AND(C316&lt;&gt;"N/A",C316&lt;&gt;C315),MID(Full_2016_2017_Games_Data[[#This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Hornets89</v>
      </c>
      <c r="F316" t="str">
        <f>IFERROR(IF(AND(D316&lt;&gt;"N/A",E316&lt;&gt;"N/A",C316&lt;&gt;C317),RIGHT(Full_2016_2017_Games_Data[[#This Row],[Column1]],LEN(Full_2016_2017_Games_Data[[#This Row],[Column1]])-FIND("at ",Full_2016_2017_Games_Data[[#This Row],[Column1]])-2),IF(AND(C316&lt;&gt;"N/A",C316&lt;&gt;C315),RIGHT(A317,LEN(A317)-FIND("at ",A317)-2),"N/A")),RIGHT(Full_2016_2017_Games_Data[[#This Row],[Column1]],LEN(Full_2016_2017_Games_Data[[#This Row],[Column1]])-FIND("at ",Full_2016_2017_Games_Data[[#This Row],[Column1]])-2))</f>
        <v>Charlotte</v>
      </c>
      <c r="G316" t="str">
        <f t="shared" si="44"/>
        <v>Charlotte</v>
      </c>
      <c r="H316">
        <f t="shared" si="45"/>
        <v>112</v>
      </c>
      <c r="I316">
        <f t="shared" si="46"/>
        <v>89</v>
      </c>
      <c r="J316" s="3" t="str">
        <f>IF(B316=1,Full_2016_2017_Games_Data[[#This Row],[Column1]],"N/A")</f>
        <v>N/A</v>
      </c>
      <c r="K316" t="str">
        <f t="shared" si="47"/>
        <v>Nov 29, 2016</v>
      </c>
      <c r="L316" t="str">
        <f t="shared" si="48"/>
        <v>Nov 29, 2016</v>
      </c>
      <c r="M316">
        <f t="shared" si="49"/>
        <v>11</v>
      </c>
      <c r="N316">
        <f t="shared" si="50"/>
        <v>29</v>
      </c>
      <c r="O316">
        <f t="shared" si="51"/>
        <v>2016</v>
      </c>
      <c r="P316" s="3">
        <f t="shared" si="52"/>
        <v>42703</v>
      </c>
      <c r="Q316" t="str">
        <f t="shared" si="53"/>
        <v>Detroit Pistons</v>
      </c>
      <c r="R316" t="str">
        <f t="shared" si="54"/>
        <v>Charlotte Hornets</v>
      </c>
    </row>
    <row r="317" spans="1:18" x14ac:dyDescent="0.3">
      <c r="A317" s="1" t="s">
        <v>275</v>
      </c>
      <c r="B317">
        <f>IF(OR(RIGHT(Full_2016_2017_Games_Data[[#This Row],[Column1]],4)="2016",RIGHT(Full_2016_2017_Games_Data[[#This Row],[Column1]],4)="2017"),1,0)</f>
        <v>0</v>
      </c>
      <c r="C317">
        <f>IF(AND(B316=1,B317=0,LEFT(Full_2016_2017_Games_Data[[#This Row],[Column1]],4)&lt;&gt;"OTat"),C315+1,IF(AND(B316=0,B317=0,LEFT(Full_2016_2017_Games_Data[[#This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Row],[Column1]],5)&lt;&gt;"4OTat"),C316+1,IF(OR(LEFT(Full_2016_2017_Games_Data[[#This Row],[Column1]],4)="OTat",LEFT(Full_2016_2017_Games_Data[[#This Row],[Column1]],4)="Full",LEFT(Full_2016_2017_Games_Data[[#This Row],[Column1]],5)="2OTat",LEFT(Full_2016_2017_Games_Data[[#This Row],[Column1]],5)="4OTat"),C316,"N/A")))</f>
        <v>261</v>
      </c>
      <c r="D317" t="str">
        <f>IF(AND(C317&lt;&gt;"N/A",C317&lt;&gt;C316),LEFT(Full_2016_2017_Games_Data[[#This Row],[Column1]],FIND("-",Full_2016_2017_Games_Data[[#This Row],[Column1]])-1),"N/A")</f>
        <v>Brooklyn Nets127</v>
      </c>
      <c r="E317" t="str">
        <f>IFERROR(IF(AND(C317&lt;&gt;"N/A",C317&lt;&gt;C316),MID(Full_2016_2017_Games_Data[[#This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Clippers122</v>
      </c>
      <c r="F317" t="str">
        <f>IFERROR(IF(AND(D317&lt;&gt;"N/A",E317&lt;&gt;"N/A",C317&lt;&gt;C318),RIGHT(Full_2016_2017_Games_Data[[#This Row],[Column1]],LEN(Full_2016_2017_Games_Data[[#This Row],[Column1]])-FIND("at ",Full_2016_2017_Games_Data[[#This Row],[Column1]])-2),IF(AND(C317&lt;&gt;"N/A",C317&lt;&gt;C316),RIGHT(A318,LEN(A318)-FIND("at ",A318)-2),"N/A")),RIGHT(Full_2016_2017_Games_Data[[#This Row],[Column1]],LEN(Full_2016_2017_Games_Data[[#This Row],[Column1]])-FIND("at ",Full_2016_2017_Games_Data[[#This Row],[Column1]])-2))</f>
        <v>Brooklyn</v>
      </c>
      <c r="G317" t="str">
        <f t="shared" si="44"/>
        <v>Brooklyn</v>
      </c>
      <c r="H317">
        <f t="shared" si="45"/>
        <v>127</v>
      </c>
      <c r="I317">
        <f t="shared" si="46"/>
        <v>122</v>
      </c>
      <c r="J317" s="3" t="str">
        <f>IF(B317=1,Full_2016_2017_Games_Data[[#This Row],[Column1]],"N/A")</f>
        <v>N/A</v>
      </c>
      <c r="K317" t="str">
        <f t="shared" si="47"/>
        <v>Nov 29, 2016</v>
      </c>
      <c r="L317" t="str">
        <f t="shared" si="48"/>
        <v>Nov 29, 2016</v>
      </c>
      <c r="M317">
        <f t="shared" si="49"/>
        <v>11</v>
      </c>
      <c r="N317">
        <f t="shared" si="50"/>
        <v>29</v>
      </c>
      <c r="O317">
        <f t="shared" si="51"/>
        <v>2016</v>
      </c>
      <c r="P317" s="3">
        <f t="shared" si="52"/>
        <v>42703</v>
      </c>
      <c r="Q317" t="str">
        <f t="shared" si="53"/>
        <v>Brooklyn Nets</v>
      </c>
      <c r="R317" t="str">
        <f t="shared" si="54"/>
        <v>Los Angeles Clippers</v>
      </c>
    </row>
    <row r="318" spans="1:18" x14ac:dyDescent="0.3">
      <c r="A318" s="1" t="s">
        <v>276</v>
      </c>
      <c r="B318">
        <f>IF(OR(RIGHT(Full_2016_2017_Games_Data[[#This Row],[Column1]],4)="2016",RIGHT(Full_2016_2017_Games_Data[[#This Row],[Column1]],4)="2017"),1,0)</f>
        <v>0</v>
      </c>
      <c r="C318">
        <f>IF(AND(B317=1,B318=0,LEFT(Full_2016_2017_Games_Data[[#This Row],[Column1]],4)&lt;&gt;"OTat"),C316+1,IF(AND(B317=0,B318=0,LEFT(Full_2016_2017_Games_Data[[#This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Row],[Column1]],5)&lt;&gt;"4OTat"),C317+1,IF(OR(LEFT(Full_2016_2017_Games_Data[[#This Row],[Column1]],4)="OTat",LEFT(Full_2016_2017_Games_Data[[#This Row],[Column1]],4)="Full",LEFT(Full_2016_2017_Games_Data[[#This Row],[Column1]],5)="2OTat",LEFT(Full_2016_2017_Games_Data[[#This Row],[Column1]],5)="4OTat"),C317,"N/A")))</f>
        <v>261</v>
      </c>
      <c r="D318" t="str">
        <f>IF(AND(C318&lt;&gt;"N/A",C318&lt;&gt;C317),LEFT(Full_2016_2017_Games_Data[[#This Row],[Column1]],FIND("-",Full_2016_2017_Games_Data[[#This Row],[Column1]])-1),"N/A")</f>
        <v>N/A</v>
      </c>
      <c r="E318" t="str">
        <f>IFERROR(IF(AND(C318&lt;&gt;"N/A",C318&lt;&gt;C317),MID(Full_2016_2017_Games_Data[[#This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18" t="str">
        <f>IFERROR(IF(AND(D318&lt;&gt;"N/A",E318&lt;&gt;"N/A",C318&lt;&gt;C319),RIGHT(Full_2016_2017_Games_Data[[#This Row],[Column1]],LEN(Full_2016_2017_Games_Data[[#This Row],[Column1]])-FIND("at ",Full_2016_2017_Games_Data[[#This Row],[Column1]])-2),IF(AND(C318&lt;&gt;"N/A",C318&lt;&gt;C317),RIGHT(A319,LEN(A319)-FIND("at ",A319)-2),"N/A")),RIGHT(Full_2016_2017_Games_Data[[#This Row],[Column1]],LEN(Full_2016_2017_Games_Data[[#This Row],[Column1]])-FIND("at ",Full_2016_2017_Games_Data[[#This Row],[Column1]])-2))</f>
        <v>N/A</v>
      </c>
      <c r="G318" t="str">
        <f t="shared" si="44"/>
        <v>N/A</v>
      </c>
      <c r="H318" t="str">
        <f t="shared" si="45"/>
        <v>N/A</v>
      </c>
      <c r="I318" t="str">
        <f t="shared" si="46"/>
        <v>N/A</v>
      </c>
      <c r="J318" s="3" t="str">
        <f>IF(B318=1,Full_2016_2017_Games_Data[[#This Row],[Column1]],"N/A")</f>
        <v>N/A</v>
      </c>
      <c r="K318" t="str">
        <f t="shared" si="47"/>
        <v>Nov 29, 2016</v>
      </c>
      <c r="L318" t="str">
        <f t="shared" si="48"/>
        <v>N/A</v>
      </c>
      <c r="M318" t="str">
        <f t="shared" si="49"/>
        <v>N/A</v>
      </c>
      <c r="N318" t="str">
        <f t="shared" si="50"/>
        <v>N/A</v>
      </c>
      <c r="O318" t="str">
        <f t="shared" si="51"/>
        <v>N/A</v>
      </c>
      <c r="P318" s="3" t="str">
        <f t="shared" si="52"/>
        <v>N/A</v>
      </c>
      <c r="Q318" t="str">
        <f t="shared" si="53"/>
        <v>N/A</v>
      </c>
      <c r="R318" t="str">
        <f t="shared" si="54"/>
        <v>N/A</v>
      </c>
    </row>
    <row r="319" spans="1:18" x14ac:dyDescent="0.3">
      <c r="A319" s="1" t="s">
        <v>277</v>
      </c>
      <c r="B319">
        <f>IF(OR(RIGHT(Full_2016_2017_Games_Data[[#This Row],[Column1]],4)="2016",RIGHT(Full_2016_2017_Games_Data[[#This Row],[Column1]],4)="2017"),1,0)</f>
        <v>0</v>
      </c>
      <c r="C319">
        <f>IF(AND(B318=1,B319=0,LEFT(Full_2016_2017_Games_Data[[#This Row],[Column1]],4)&lt;&gt;"OTat"),C317+1,IF(AND(B318=0,B319=0,LEFT(Full_2016_2017_Games_Data[[#This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Row],[Column1]],5)&lt;&gt;"4OTat"),C318+1,IF(OR(LEFT(Full_2016_2017_Games_Data[[#This Row],[Column1]],4)="OTat",LEFT(Full_2016_2017_Games_Data[[#This Row],[Column1]],4)="Full",LEFT(Full_2016_2017_Games_Data[[#This Row],[Column1]],5)="2OTat",LEFT(Full_2016_2017_Games_Data[[#This Row],[Column1]],5)="4OTat"),C318,"N/A")))</f>
        <v>262</v>
      </c>
      <c r="D319" t="str">
        <f>IF(AND(C319&lt;&gt;"N/A",C319&lt;&gt;C318),LEFT(Full_2016_2017_Games_Data[[#This Row],[Column1]],FIND("-",Full_2016_2017_Games_Data[[#This Row],[Column1]])-1),"N/A")</f>
        <v>Milwaukee Bucks118</v>
      </c>
      <c r="E319" t="str">
        <f>IFERROR(IF(AND(C319&lt;&gt;"N/A",C319&lt;&gt;C318),MID(Full_2016_2017_Games_Data[[#This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Cavaliers101</v>
      </c>
      <c r="F319" t="str">
        <f>IFERROR(IF(AND(D319&lt;&gt;"N/A",E319&lt;&gt;"N/A",C319&lt;&gt;C320),RIGHT(Full_2016_2017_Games_Data[[#This Row],[Column1]],LEN(Full_2016_2017_Games_Data[[#This Row],[Column1]])-FIND("at ",Full_2016_2017_Games_Data[[#This Row],[Column1]])-2),IF(AND(C319&lt;&gt;"N/A",C319&lt;&gt;C318),RIGHT(A320,LEN(A320)-FIND("at ",A320)-2),"N/A")),RIGHT(Full_2016_2017_Games_Data[[#This Row],[Column1]],LEN(Full_2016_2017_Games_Data[[#This Row],[Column1]])-FIND("at ",Full_2016_2017_Games_Data[[#This Row],[Column1]])-2))</f>
        <v>Milwaukee</v>
      </c>
      <c r="G319" t="str">
        <f t="shared" si="44"/>
        <v>Milwaukee</v>
      </c>
      <c r="H319">
        <f t="shared" si="45"/>
        <v>118</v>
      </c>
      <c r="I319">
        <f t="shared" si="46"/>
        <v>101</v>
      </c>
      <c r="J319" s="3" t="str">
        <f>IF(B319=1,Full_2016_2017_Games_Data[[#This Row],[Column1]],"N/A")</f>
        <v>N/A</v>
      </c>
      <c r="K319" t="str">
        <f t="shared" si="47"/>
        <v>Nov 29, 2016</v>
      </c>
      <c r="L319" t="str">
        <f t="shared" si="48"/>
        <v>Nov 29, 2016</v>
      </c>
      <c r="M319">
        <f t="shared" si="49"/>
        <v>11</v>
      </c>
      <c r="N319">
        <f t="shared" si="50"/>
        <v>29</v>
      </c>
      <c r="O319">
        <f t="shared" si="51"/>
        <v>2016</v>
      </c>
      <c r="P319" s="3">
        <f t="shared" si="52"/>
        <v>42703</v>
      </c>
      <c r="Q319" t="str">
        <f t="shared" si="53"/>
        <v>Milwaukee Bucks</v>
      </c>
      <c r="R319" t="str">
        <f t="shared" si="54"/>
        <v>Cleveland Cavaliers</v>
      </c>
    </row>
    <row r="320" spans="1:18" x14ac:dyDescent="0.3">
      <c r="A320" s="1" t="s">
        <v>278</v>
      </c>
      <c r="B320">
        <f>IF(OR(RIGHT(Full_2016_2017_Games_Data[[#This Row],[Column1]],4)="2016",RIGHT(Full_2016_2017_Games_Data[[#This Row],[Column1]],4)="2017"),1,0)</f>
        <v>0</v>
      </c>
      <c r="C320">
        <f>IF(AND(B319=1,B320=0,LEFT(Full_2016_2017_Games_Data[[#This Row],[Column1]],4)&lt;&gt;"OTat"),C318+1,IF(AND(B319=0,B320=0,LEFT(Full_2016_2017_Games_Data[[#This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Row],[Column1]],5)&lt;&gt;"4OTat"),C319+1,IF(OR(LEFT(Full_2016_2017_Games_Data[[#This Row],[Column1]],4)="OTat",LEFT(Full_2016_2017_Games_Data[[#This Row],[Column1]],4)="Full",LEFT(Full_2016_2017_Games_Data[[#This Row],[Column1]],5)="2OTat",LEFT(Full_2016_2017_Games_Data[[#This Row],[Column1]],5)="4OTat"),C319,"N/A")))</f>
        <v>263</v>
      </c>
      <c r="D320" t="str">
        <f>IF(AND(C320&lt;&gt;"N/A",C320&lt;&gt;C319),LEFT(Full_2016_2017_Games_Data[[#This Row],[Column1]],FIND("-",Full_2016_2017_Games_Data[[#This Row],[Column1]])-1),"N/A")</f>
        <v>New Orleans Pelicans105</v>
      </c>
      <c r="E320" t="str">
        <f>IFERROR(IF(AND(C320&lt;&gt;"N/A",C320&lt;&gt;C319),MID(Full_2016_2017_Games_Data[[#This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Lakers88</v>
      </c>
      <c r="F320" t="str">
        <f>IFERROR(IF(AND(D320&lt;&gt;"N/A",E320&lt;&gt;"N/A",C320&lt;&gt;C321),RIGHT(Full_2016_2017_Games_Data[[#This Row],[Column1]],LEN(Full_2016_2017_Games_Data[[#This Row],[Column1]])-FIND("at ",Full_2016_2017_Games_Data[[#This Row],[Column1]])-2),IF(AND(C320&lt;&gt;"N/A",C320&lt;&gt;C319),RIGHT(A321,LEN(A321)-FIND("at ",A321)-2),"N/A")),RIGHT(Full_2016_2017_Games_Data[[#This Row],[Column1]],LEN(Full_2016_2017_Games_Data[[#This Row],[Column1]])-FIND("at ",Full_2016_2017_Games_Data[[#This Row],[Column1]])-2))</f>
        <v>New Orleans</v>
      </c>
      <c r="G320" t="str">
        <f t="shared" si="44"/>
        <v>New Orleans</v>
      </c>
      <c r="H320">
        <f t="shared" si="45"/>
        <v>105</v>
      </c>
      <c r="I320">
        <f t="shared" si="46"/>
        <v>88</v>
      </c>
      <c r="J320" s="3" t="str">
        <f>IF(B320=1,Full_2016_2017_Games_Data[[#This Row],[Column1]],"N/A")</f>
        <v>N/A</v>
      </c>
      <c r="K320" t="str">
        <f t="shared" si="47"/>
        <v>Nov 29, 2016</v>
      </c>
      <c r="L320" t="str">
        <f t="shared" si="48"/>
        <v>Nov 29, 2016</v>
      </c>
      <c r="M320">
        <f t="shared" si="49"/>
        <v>11</v>
      </c>
      <c r="N320">
        <f t="shared" si="50"/>
        <v>29</v>
      </c>
      <c r="O320">
        <f t="shared" si="51"/>
        <v>2016</v>
      </c>
      <c r="P320" s="3">
        <f t="shared" si="52"/>
        <v>42703</v>
      </c>
      <c r="Q320" t="str">
        <f t="shared" si="53"/>
        <v>New Orleans Pelicans</v>
      </c>
      <c r="R320" t="str">
        <f t="shared" si="54"/>
        <v>Los Angeles Lakers</v>
      </c>
    </row>
    <row r="321" spans="1:18" x14ac:dyDescent="0.3">
      <c r="A321" s="1" t="s">
        <v>279</v>
      </c>
      <c r="B321">
        <f>IF(OR(RIGHT(Full_2016_2017_Games_Data[[#This Row],[Column1]],4)="2016",RIGHT(Full_2016_2017_Games_Data[[#This Row],[Column1]],4)="2017"),1,0)</f>
        <v>0</v>
      </c>
      <c r="C321">
        <f>IF(AND(B320=1,B321=0,LEFT(Full_2016_2017_Games_Data[[#This Row],[Column1]],4)&lt;&gt;"OTat"),C319+1,IF(AND(B320=0,B321=0,LEFT(Full_2016_2017_Games_Data[[#This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Row],[Column1]],5)&lt;&gt;"4OTat"),C320+1,IF(OR(LEFT(Full_2016_2017_Games_Data[[#This Row],[Column1]],4)="OTat",LEFT(Full_2016_2017_Games_Data[[#This Row],[Column1]],4)="Full",LEFT(Full_2016_2017_Games_Data[[#This Row],[Column1]],5)="2OTat",LEFT(Full_2016_2017_Games_Data[[#This Row],[Column1]],5)="4OTat"),C320,"N/A")))</f>
        <v>264</v>
      </c>
      <c r="D321" t="str">
        <f>IF(AND(C321&lt;&gt;"N/A",C321&lt;&gt;C320),LEFT(Full_2016_2017_Games_Data[[#This Row],[Column1]],FIND("-",Full_2016_2017_Games_Data[[#This Row],[Column1]])-1),"N/A")</f>
        <v>Orlando Magic95</v>
      </c>
      <c r="E321" t="str">
        <f>IFERROR(IF(AND(C321&lt;&gt;"N/A",C321&lt;&gt;C320),MID(Full_2016_2017_Games_Data[[#This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Spurs83</v>
      </c>
      <c r="F321" t="str">
        <f>IFERROR(IF(AND(D321&lt;&gt;"N/A",E321&lt;&gt;"N/A",C321&lt;&gt;C322),RIGHT(Full_2016_2017_Games_Data[[#This Row],[Column1]],LEN(Full_2016_2017_Games_Data[[#This Row],[Column1]])-FIND("at ",Full_2016_2017_Games_Data[[#This Row],[Column1]])-2),IF(AND(C321&lt;&gt;"N/A",C321&lt;&gt;C320),RIGHT(A322,LEN(A322)-FIND("at ",A322)-2),"N/A")),RIGHT(Full_2016_2017_Games_Data[[#This Row],[Column1]],LEN(Full_2016_2017_Games_Data[[#This Row],[Column1]])-FIND("at ",Full_2016_2017_Games_Data[[#This Row],[Column1]])-2))</f>
        <v>San Antonio</v>
      </c>
      <c r="G321" t="str">
        <f t="shared" si="44"/>
        <v>San Antonio</v>
      </c>
      <c r="H321">
        <f t="shared" si="45"/>
        <v>95</v>
      </c>
      <c r="I321">
        <f t="shared" si="46"/>
        <v>83</v>
      </c>
      <c r="J321" s="3" t="str">
        <f>IF(B321=1,Full_2016_2017_Games_Data[[#This Row],[Column1]],"N/A")</f>
        <v>N/A</v>
      </c>
      <c r="K321" t="str">
        <f t="shared" si="47"/>
        <v>Nov 29, 2016</v>
      </c>
      <c r="L321" t="str">
        <f t="shared" si="48"/>
        <v>Nov 29, 2016</v>
      </c>
      <c r="M321">
        <f t="shared" si="49"/>
        <v>11</v>
      </c>
      <c r="N321">
        <f t="shared" si="50"/>
        <v>29</v>
      </c>
      <c r="O321">
        <f t="shared" si="51"/>
        <v>2016</v>
      </c>
      <c r="P321" s="3">
        <f t="shared" si="52"/>
        <v>42703</v>
      </c>
      <c r="Q321" t="str">
        <f t="shared" si="53"/>
        <v>Orlando Magic</v>
      </c>
      <c r="R321" t="str">
        <f t="shared" si="54"/>
        <v>San Antonio Spurs</v>
      </c>
    </row>
    <row r="322" spans="1:18" x14ac:dyDescent="0.3">
      <c r="A322" s="1" t="s">
        <v>280</v>
      </c>
      <c r="B322">
        <f>IF(OR(RIGHT(Full_2016_2017_Games_Data[[#This Row],[Column1]],4)="2016",RIGHT(Full_2016_2017_Games_Data[[#This Row],[Column1]],4)="2017"),1,0)</f>
        <v>0</v>
      </c>
      <c r="C322">
        <f>IF(AND(B321=1,B322=0,LEFT(Full_2016_2017_Games_Data[[#This Row],[Column1]],4)&lt;&gt;"OTat"),C320+1,IF(AND(B321=0,B322=0,LEFT(Full_2016_2017_Games_Data[[#This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Row],[Column1]],5)&lt;&gt;"4OTat"),C321+1,IF(OR(LEFT(Full_2016_2017_Games_Data[[#This Row],[Column1]],4)="OTat",LEFT(Full_2016_2017_Games_Data[[#This Row],[Column1]],4)="Full",LEFT(Full_2016_2017_Games_Data[[#This Row],[Column1]],5)="2OTat",LEFT(Full_2016_2017_Games_Data[[#This Row],[Column1]],5)="4OTat"),C321,"N/A")))</f>
        <v>265</v>
      </c>
      <c r="D322" t="str">
        <f>IF(AND(C322&lt;&gt;"N/A",C322&lt;&gt;C321),LEFT(Full_2016_2017_Games_Data[[#This Row],[Column1]],FIND("-",Full_2016_2017_Games_Data[[#This Row],[Column1]])-1),"N/A")</f>
        <v>Utah Jazz120</v>
      </c>
      <c r="E322" t="str">
        <f>IFERROR(IF(AND(C322&lt;&gt;"N/A",C322&lt;&gt;C321),MID(Full_2016_2017_Games_Data[[#This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Rockets101</v>
      </c>
      <c r="F322" t="str">
        <f>IFERROR(IF(AND(D322&lt;&gt;"N/A",E322&lt;&gt;"N/A",C322&lt;&gt;C323),RIGHT(Full_2016_2017_Games_Data[[#This Row],[Column1]],LEN(Full_2016_2017_Games_Data[[#This Row],[Column1]])-FIND("at ",Full_2016_2017_Games_Data[[#This Row],[Column1]])-2),IF(AND(C322&lt;&gt;"N/A",C322&lt;&gt;C321),RIGHT(A323,LEN(A323)-FIND("at ",A323)-2),"N/A")),RIGHT(Full_2016_2017_Games_Data[[#This Row],[Column1]],LEN(Full_2016_2017_Games_Data[[#This Row],[Column1]])-FIND("at ",Full_2016_2017_Games_Data[[#This Row],[Column1]])-2))</f>
        <v>Utah</v>
      </c>
      <c r="G322" t="str">
        <f t="shared" si="44"/>
        <v>Utah</v>
      </c>
      <c r="H322">
        <f t="shared" si="45"/>
        <v>120</v>
      </c>
      <c r="I322">
        <f t="shared" si="46"/>
        <v>101</v>
      </c>
      <c r="J322" s="3" t="str">
        <f>IF(B322=1,Full_2016_2017_Games_Data[[#This Row],[Column1]],"N/A")</f>
        <v>N/A</v>
      </c>
      <c r="K322" t="str">
        <f t="shared" si="47"/>
        <v>Nov 29, 2016</v>
      </c>
      <c r="L322" t="str">
        <f t="shared" si="48"/>
        <v>Nov 29, 2016</v>
      </c>
      <c r="M322">
        <f t="shared" si="49"/>
        <v>11</v>
      </c>
      <c r="N322">
        <f t="shared" si="50"/>
        <v>29</v>
      </c>
      <c r="O322">
        <f t="shared" si="51"/>
        <v>2016</v>
      </c>
      <c r="P322" s="3">
        <f t="shared" si="52"/>
        <v>42703</v>
      </c>
      <c r="Q322" t="str">
        <f t="shared" si="53"/>
        <v>Utah Jazz</v>
      </c>
      <c r="R322" t="str">
        <f t="shared" si="54"/>
        <v>Houston Rockets</v>
      </c>
    </row>
    <row r="323" spans="1:18" x14ac:dyDescent="0.3">
      <c r="A323" s="1" t="s">
        <v>1380</v>
      </c>
      <c r="B323">
        <f>IF(OR(RIGHT(Full_2016_2017_Games_Data[[#This Row],[Column1]],4)="2016",RIGHT(Full_2016_2017_Games_Data[[#This Row],[Column1]],4)="2017"),1,0)</f>
        <v>1</v>
      </c>
      <c r="C323" t="str">
        <f>IF(AND(B322=1,B323=0,LEFT(Full_2016_2017_Games_Data[[#This Row],[Column1]],4)&lt;&gt;"OTat"),C321+1,IF(AND(B322=0,B323=0,LEFT(Full_2016_2017_Games_Data[[#This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Row],[Column1]],5)&lt;&gt;"4OTat"),C322+1,IF(OR(LEFT(Full_2016_2017_Games_Data[[#This Row],[Column1]],4)="OTat",LEFT(Full_2016_2017_Games_Data[[#This Row],[Column1]],4)="Full",LEFT(Full_2016_2017_Games_Data[[#This Row],[Column1]],5)="2OTat",LEFT(Full_2016_2017_Games_Data[[#This Row],[Column1]],5)="4OTat"),C322,"N/A")))</f>
        <v>N/A</v>
      </c>
      <c r="D323" t="str">
        <f>IF(AND(C323&lt;&gt;"N/A",C323&lt;&gt;C322),LEFT(Full_2016_2017_Games_Data[[#This Row],[Column1]],FIND("-",Full_2016_2017_Games_Data[[#This Row],[Column1]])-1),"N/A")</f>
        <v>N/A</v>
      </c>
      <c r="E323" t="str">
        <f>IFERROR(IF(AND(C323&lt;&gt;"N/A",C323&lt;&gt;C322),MID(Full_2016_2017_Games_Data[[#This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23" t="str">
        <f>IFERROR(IF(AND(D323&lt;&gt;"N/A",E323&lt;&gt;"N/A",C323&lt;&gt;C324),RIGHT(Full_2016_2017_Games_Data[[#This Row],[Column1]],LEN(Full_2016_2017_Games_Data[[#This Row],[Column1]])-FIND("at ",Full_2016_2017_Games_Data[[#This Row],[Column1]])-2),IF(AND(C323&lt;&gt;"N/A",C323&lt;&gt;C322),RIGHT(A324,LEN(A324)-FIND("at ",A324)-2),"N/A")),RIGHT(Full_2016_2017_Games_Data[[#This Row],[Column1]],LEN(Full_2016_2017_Games_Data[[#This Row],[Column1]])-FIND("at ",Full_2016_2017_Games_Data[[#This Row],[Column1]])-2))</f>
        <v>N/A</v>
      </c>
      <c r="G323" t="str">
        <f t="shared" si="44"/>
        <v>N/A</v>
      </c>
      <c r="H323" t="str">
        <f t="shared" si="45"/>
        <v>N/A</v>
      </c>
      <c r="I323" t="str">
        <f t="shared" si="46"/>
        <v>N/A</v>
      </c>
      <c r="J323" s="3" t="str">
        <f>IF(B323=1,Full_2016_2017_Games_Data[[#This Row],[Column1]],"N/A")</f>
        <v>Nov 30, 2016</v>
      </c>
      <c r="K323" t="str">
        <f t="shared" si="47"/>
        <v>Nov 30, 2016</v>
      </c>
      <c r="L323" t="str">
        <f t="shared" si="48"/>
        <v>N/A</v>
      </c>
      <c r="M323" t="str">
        <f t="shared" si="49"/>
        <v>N/A</v>
      </c>
      <c r="N323" t="str">
        <f t="shared" si="50"/>
        <v>N/A</v>
      </c>
      <c r="O323" t="str">
        <f t="shared" si="51"/>
        <v>N/A</v>
      </c>
      <c r="P323" s="3" t="str">
        <f t="shared" si="52"/>
        <v>N/A</v>
      </c>
      <c r="Q323" t="str">
        <f t="shared" si="53"/>
        <v>N/A</v>
      </c>
      <c r="R323" t="str">
        <f t="shared" si="54"/>
        <v>N/A</v>
      </c>
    </row>
    <row r="324" spans="1:18" x14ac:dyDescent="0.3">
      <c r="A324" s="1" t="s">
        <v>281</v>
      </c>
      <c r="B324">
        <f>IF(OR(RIGHT(Full_2016_2017_Games_Data[[#This Row],[Column1]],4)="2016",RIGHT(Full_2016_2017_Games_Data[[#This Row],[Column1]],4)="2017"),1,0)</f>
        <v>0</v>
      </c>
      <c r="C324">
        <f>IF(AND(B323=1,B324=0,LEFT(Full_2016_2017_Games_Data[[#This Row],[Column1]],4)&lt;&gt;"OTat"),C322+1,IF(AND(B323=0,B324=0,LEFT(Full_2016_2017_Games_Data[[#This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Row],[Column1]],5)&lt;&gt;"4OTat"),C323+1,IF(OR(LEFT(Full_2016_2017_Games_Data[[#This Row],[Column1]],4)="OTat",LEFT(Full_2016_2017_Games_Data[[#This Row],[Column1]],4)="Full",LEFT(Full_2016_2017_Games_Data[[#This Row],[Column1]],5)="2OTat",LEFT(Full_2016_2017_Games_Data[[#This Row],[Column1]],5)="4OTat"),C323,"N/A")))</f>
        <v>266</v>
      </c>
      <c r="D324" t="str">
        <f>IF(AND(C324&lt;&gt;"N/A",C324&lt;&gt;C323),LEFT(Full_2016_2017_Games_Data[[#This Row],[Column1]],FIND("-",Full_2016_2017_Games_Data[[#This Row],[Column1]])-1),"N/A")</f>
        <v>Detroit Pistons121</v>
      </c>
      <c r="E324" t="str">
        <f>IFERROR(IF(AND(C324&lt;&gt;"N/A",C324&lt;&gt;C323),MID(Full_2016_2017_Games_Data[[#This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Celtics114</v>
      </c>
      <c r="F324" t="str">
        <f>IFERROR(IF(AND(D324&lt;&gt;"N/A",E324&lt;&gt;"N/A",C324&lt;&gt;C325),RIGHT(Full_2016_2017_Games_Data[[#This Row],[Column1]],LEN(Full_2016_2017_Games_Data[[#This Row],[Column1]])-FIND("at ",Full_2016_2017_Games_Data[[#This Row],[Column1]])-2),IF(AND(C324&lt;&gt;"N/A",C324&lt;&gt;C323),RIGHT(A325,LEN(A325)-FIND("at ",A325)-2),"N/A")),RIGHT(Full_2016_2017_Games_Data[[#This Row],[Column1]],LEN(Full_2016_2017_Games_Data[[#This Row],[Column1]])-FIND("at ",Full_2016_2017_Games_Data[[#This Row],[Column1]])-2))</f>
        <v>Boston</v>
      </c>
      <c r="G324" t="str">
        <f t="shared" si="44"/>
        <v>Boston</v>
      </c>
      <c r="H324">
        <f t="shared" si="45"/>
        <v>121</v>
      </c>
      <c r="I324">
        <f t="shared" si="46"/>
        <v>114</v>
      </c>
      <c r="J324" s="3" t="str">
        <f>IF(B324=1,Full_2016_2017_Games_Data[[#This Row],[Column1]],"N/A")</f>
        <v>N/A</v>
      </c>
      <c r="K324" t="str">
        <f t="shared" si="47"/>
        <v>Nov 30, 2016</v>
      </c>
      <c r="L324" t="str">
        <f t="shared" si="48"/>
        <v>Nov 30, 2016</v>
      </c>
      <c r="M324">
        <f t="shared" si="49"/>
        <v>11</v>
      </c>
      <c r="N324">
        <f t="shared" si="50"/>
        <v>30</v>
      </c>
      <c r="O324">
        <f t="shared" si="51"/>
        <v>2016</v>
      </c>
      <c r="P324" s="3">
        <f t="shared" si="52"/>
        <v>42704</v>
      </c>
      <c r="Q324" t="str">
        <f t="shared" si="53"/>
        <v>Detroit Pistons</v>
      </c>
      <c r="R324" t="str">
        <f t="shared" si="54"/>
        <v>Boston Celtics</v>
      </c>
    </row>
    <row r="325" spans="1:18" x14ac:dyDescent="0.3">
      <c r="A325" s="1" t="s">
        <v>282</v>
      </c>
      <c r="B325">
        <f>IF(OR(RIGHT(Full_2016_2017_Games_Data[[#This Row],[Column1]],4)="2016",RIGHT(Full_2016_2017_Games_Data[[#This Row],[Column1]],4)="2017"),1,0)</f>
        <v>0</v>
      </c>
      <c r="C325">
        <f>IF(AND(B324=1,B325=0,LEFT(Full_2016_2017_Games_Data[[#This Row],[Column1]],4)&lt;&gt;"OTat"),C323+1,IF(AND(B324=0,B325=0,LEFT(Full_2016_2017_Games_Data[[#This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Row],[Column1]],5)&lt;&gt;"4OTat"),C324+1,IF(OR(LEFT(Full_2016_2017_Games_Data[[#This Row],[Column1]],4)="OTat",LEFT(Full_2016_2017_Games_Data[[#This Row],[Column1]],4)="Full",LEFT(Full_2016_2017_Games_Data[[#This Row],[Column1]],5)="2OTat",LEFT(Full_2016_2017_Games_Data[[#This Row],[Column1]],5)="4OTat"),C324,"N/A")))</f>
        <v>267</v>
      </c>
      <c r="D325" t="str">
        <f>IF(AND(C325&lt;&gt;"N/A",C325&lt;&gt;C324),LEFT(Full_2016_2017_Games_Data[[#This Row],[Column1]],FIND("-",Full_2016_2017_Games_Data[[#This Row],[Column1]])-1),"N/A")</f>
        <v>Toronto Raptors120</v>
      </c>
      <c r="E325" t="str">
        <f>IFERROR(IF(AND(C325&lt;&gt;"N/A",C325&lt;&gt;C324),MID(Full_2016_2017_Games_Data[[#This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Grizzlies105</v>
      </c>
      <c r="F325" t="str">
        <f>IFERROR(IF(AND(D325&lt;&gt;"N/A",E325&lt;&gt;"N/A",C325&lt;&gt;C326),RIGHT(Full_2016_2017_Games_Data[[#This Row],[Column1]],LEN(Full_2016_2017_Games_Data[[#This Row],[Column1]])-FIND("at ",Full_2016_2017_Games_Data[[#This Row],[Column1]])-2),IF(AND(C325&lt;&gt;"N/A",C325&lt;&gt;C324),RIGHT(A326,LEN(A326)-FIND("at ",A326)-2),"N/A")),RIGHT(Full_2016_2017_Games_Data[[#This Row],[Column1]],LEN(Full_2016_2017_Games_Data[[#This Row],[Column1]])-FIND("at ",Full_2016_2017_Games_Data[[#This Row],[Column1]])-2))</f>
        <v>Toronto</v>
      </c>
      <c r="G325" t="str">
        <f t="shared" ref="G325:G388" si="55">IFERROR(LEFT(F325,FIND("Originally",F325)-2),F325)</f>
        <v>Toronto</v>
      </c>
      <c r="H325">
        <f t="shared" ref="H325:H388" si="56">IFERROR(VALUE(RIGHT(D325,3)),IFERROR(VALUE(RIGHT(D325,2)),"N/A"))</f>
        <v>120</v>
      </c>
      <c r="I325">
        <f t="shared" ref="I325:I388" si="57">IFERROR(VALUE(RIGHT(E325,3)),IFERROR(VALUE(RIGHT(E325,2)),"N/A"))</f>
        <v>105</v>
      </c>
      <c r="J325" s="3" t="str">
        <f>IF(B325=1,Full_2016_2017_Games_Data[[#This Row],[Column1]],"N/A")</f>
        <v>N/A</v>
      </c>
      <c r="K325" t="str">
        <f t="shared" ref="K325:K388" si="58">IF(J325&lt;&gt;"N/A",J325,K324)</f>
        <v>Nov 30, 2016</v>
      </c>
      <c r="L325" t="str">
        <f t="shared" ref="L325:L388" si="59">IF(I325&lt;&gt;"N/A",K325,"N/A")</f>
        <v>Nov 30, 2016</v>
      </c>
      <c r="M325">
        <f t="shared" ref="M325:M388" si="60">IFERROR(MONTH(1&amp;LEFT(L325,3)),"N/A")</f>
        <v>11</v>
      </c>
      <c r="N325">
        <f t="shared" ref="N325:N388" si="61">IFERROR(VALUE(MID(L325,FIND(" ",L325)+1,FIND(",",L325)-FIND(" ",L325)-1)),"N/A")</f>
        <v>30</v>
      </c>
      <c r="O325">
        <f t="shared" ref="O325:O388" si="62">IFERROR(VALUE(RIGHT(L325,4)),"N/A")</f>
        <v>2016</v>
      </c>
      <c r="P325" s="3">
        <f t="shared" ref="P325:P388" si="63">IFERROR(DATE(O325,M325,N325),"N/A")</f>
        <v>42704</v>
      </c>
      <c r="Q325" t="str">
        <f t="shared" ref="Q325:Q388" si="64">IF(D325&lt;&gt;H325,LEFT(D325,LEN(D325)-LEN(H325)),"N/A")</f>
        <v>Toronto Raptors</v>
      </c>
      <c r="R325" t="str">
        <f t="shared" ref="R325:R388" si="65">IF(E325&lt;&gt;I325,LEFT(E325,LEN(E325)-LEN(I325)),"N/A")</f>
        <v>Memphis Grizzlies</v>
      </c>
    </row>
    <row r="326" spans="1:18" x14ac:dyDescent="0.3">
      <c r="A326" s="1" t="s">
        <v>283</v>
      </c>
      <c r="B326">
        <f>IF(OR(RIGHT(Full_2016_2017_Games_Data[[#This Row],[Column1]],4)="2016",RIGHT(Full_2016_2017_Games_Data[[#This Row],[Column1]],4)="2017"),1,0)</f>
        <v>0</v>
      </c>
      <c r="C326">
        <f>IF(AND(B325=1,B326=0,LEFT(Full_2016_2017_Games_Data[[#This Row],[Column1]],4)&lt;&gt;"OTat"),C324+1,IF(AND(B325=0,B326=0,LEFT(Full_2016_2017_Games_Data[[#This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Row],[Column1]],5)&lt;&gt;"4OTat"),C325+1,IF(OR(LEFT(Full_2016_2017_Games_Data[[#This Row],[Column1]],4)="OTat",LEFT(Full_2016_2017_Games_Data[[#This Row],[Column1]],4)="Full",LEFT(Full_2016_2017_Games_Data[[#This Row],[Column1]],5)="2OTat",LEFT(Full_2016_2017_Games_Data[[#This Row],[Column1]],5)="4OTat"),C325,"N/A")))</f>
        <v>268</v>
      </c>
      <c r="D326" t="str">
        <f>IF(AND(C326&lt;&gt;"N/A",C326&lt;&gt;C325),LEFT(Full_2016_2017_Games_Data[[#This Row],[Column1]],FIND("-",Full_2016_2017_Games_Data[[#This Row],[Column1]])-1),"N/A")</f>
        <v>Los Angeles Lakers96</v>
      </c>
      <c r="E326" t="str">
        <f>IFERROR(IF(AND(C326&lt;&gt;"N/A",C326&lt;&gt;C325),MID(Full_2016_2017_Games_Data[[#This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Bulls90</v>
      </c>
      <c r="F326" t="str">
        <f>IFERROR(IF(AND(D326&lt;&gt;"N/A",E326&lt;&gt;"N/A",C326&lt;&gt;C327),RIGHT(Full_2016_2017_Games_Data[[#This Row],[Column1]],LEN(Full_2016_2017_Games_Data[[#This Row],[Column1]])-FIND("at ",Full_2016_2017_Games_Data[[#This Row],[Column1]])-2),IF(AND(C326&lt;&gt;"N/A",C326&lt;&gt;C325),RIGHT(A327,LEN(A327)-FIND("at ",A327)-2),"N/A")),RIGHT(Full_2016_2017_Games_Data[[#This Row],[Column1]],LEN(Full_2016_2017_Games_Data[[#This Row],[Column1]])-FIND("at ",Full_2016_2017_Games_Data[[#This Row],[Column1]])-2))</f>
        <v>Chicago</v>
      </c>
      <c r="G326" t="str">
        <f t="shared" si="55"/>
        <v>Chicago</v>
      </c>
      <c r="H326">
        <f t="shared" si="56"/>
        <v>96</v>
      </c>
      <c r="I326">
        <f t="shared" si="57"/>
        <v>90</v>
      </c>
      <c r="J326" s="3" t="str">
        <f>IF(B326=1,Full_2016_2017_Games_Data[[#This Row],[Column1]],"N/A")</f>
        <v>N/A</v>
      </c>
      <c r="K326" t="str">
        <f t="shared" si="58"/>
        <v>Nov 30, 2016</v>
      </c>
      <c r="L326" t="str">
        <f t="shared" si="59"/>
        <v>Nov 30, 2016</v>
      </c>
      <c r="M326">
        <f t="shared" si="60"/>
        <v>11</v>
      </c>
      <c r="N326">
        <f t="shared" si="61"/>
        <v>30</v>
      </c>
      <c r="O326">
        <f t="shared" si="62"/>
        <v>2016</v>
      </c>
      <c r="P326" s="3">
        <f t="shared" si="63"/>
        <v>42704</v>
      </c>
      <c r="Q326" t="str">
        <f t="shared" si="64"/>
        <v>Los Angeles Lakers</v>
      </c>
      <c r="R326" t="str">
        <f t="shared" si="65"/>
        <v>Chicago Bulls</v>
      </c>
    </row>
    <row r="327" spans="1:18" x14ac:dyDescent="0.3">
      <c r="A327" s="1" t="s">
        <v>284</v>
      </c>
      <c r="B327">
        <f>IF(OR(RIGHT(Full_2016_2017_Games_Data[[#This Row],[Column1]],4)="2016",RIGHT(Full_2016_2017_Games_Data[[#This Row],[Column1]],4)="2017"),1,0)</f>
        <v>0</v>
      </c>
      <c r="C327">
        <f>IF(AND(B326=1,B327=0,LEFT(Full_2016_2017_Games_Data[[#This Row],[Column1]],4)&lt;&gt;"OTat"),C325+1,IF(AND(B326=0,B327=0,LEFT(Full_2016_2017_Games_Data[[#This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Row],[Column1]],5)&lt;&gt;"4OTat"),C326+1,IF(OR(LEFT(Full_2016_2017_Games_Data[[#This Row],[Column1]],4)="OTat",LEFT(Full_2016_2017_Games_Data[[#This Row],[Column1]],4)="Full",LEFT(Full_2016_2017_Games_Data[[#This Row],[Column1]],5)="2OTat",LEFT(Full_2016_2017_Games_Data[[#This Row],[Column1]],5)="4OTat"),C326,"N/A")))</f>
        <v>269</v>
      </c>
      <c r="D327" t="str">
        <f>IF(AND(C327&lt;&gt;"N/A",C327&lt;&gt;C326),LEFT(Full_2016_2017_Games_Data[[#This Row],[Column1]],FIND("-",Full_2016_2017_Games_Data[[#This Row],[Column1]])-1),"N/A")</f>
        <v>Oklahoma City Thunder126</v>
      </c>
      <c r="E327" t="str">
        <f>IFERROR(IF(AND(C327&lt;&gt;"N/A",C327&lt;&gt;C326),MID(Full_2016_2017_Games_Data[[#This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Wizards115</v>
      </c>
      <c r="F327" t="str">
        <f>IFERROR(IF(AND(D327&lt;&gt;"N/A",E327&lt;&gt;"N/A",C327&lt;&gt;C328),RIGHT(Full_2016_2017_Games_Data[[#This Row],[Column1]],LEN(Full_2016_2017_Games_Data[[#This Row],[Column1]])-FIND("at ",Full_2016_2017_Games_Data[[#This Row],[Column1]])-2),IF(AND(C327&lt;&gt;"N/A",C327&lt;&gt;C326),RIGHT(A328,LEN(A328)-FIND("at ",A328)-2),"N/A")),RIGHT(Full_2016_2017_Games_Data[[#This Row],[Column1]],LEN(Full_2016_2017_Games_Data[[#This Row],[Column1]])-FIND("at ",Full_2016_2017_Games_Data[[#This Row],[Column1]])-2))</f>
        <v>Oklahoma City</v>
      </c>
      <c r="G327" t="str">
        <f t="shared" si="55"/>
        <v>Oklahoma City</v>
      </c>
      <c r="H327">
        <f t="shared" si="56"/>
        <v>126</v>
      </c>
      <c r="I327">
        <f t="shared" si="57"/>
        <v>115</v>
      </c>
      <c r="J327" s="3" t="str">
        <f>IF(B327=1,Full_2016_2017_Games_Data[[#This Row],[Column1]],"N/A")</f>
        <v>N/A</v>
      </c>
      <c r="K327" t="str">
        <f t="shared" si="58"/>
        <v>Nov 30, 2016</v>
      </c>
      <c r="L327" t="str">
        <f t="shared" si="59"/>
        <v>Nov 30, 2016</v>
      </c>
      <c r="M327">
        <f t="shared" si="60"/>
        <v>11</v>
      </c>
      <c r="N327">
        <f t="shared" si="61"/>
        <v>30</v>
      </c>
      <c r="O327">
        <f t="shared" si="62"/>
        <v>2016</v>
      </c>
      <c r="P327" s="3">
        <f t="shared" si="63"/>
        <v>42704</v>
      </c>
      <c r="Q327" t="str">
        <f t="shared" si="64"/>
        <v>Oklahoma City Thunder</v>
      </c>
      <c r="R327" t="str">
        <f t="shared" si="65"/>
        <v>Washington Wizards</v>
      </c>
    </row>
    <row r="328" spans="1:18" x14ac:dyDescent="0.3">
      <c r="A328" s="1" t="s">
        <v>24</v>
      </c>
      <c r="B328">
        <f>IF(OR(RIGHT(Full_2016_2017_Games_Data[[#This Row],[Column1]],4)="2016",RIGHT(Full_2016_2017_Games_Data[[#This Row],[Column1]],4)="2017"),1,0)</f>
        <v>0</v>
      </c>
      <c r="C328">
        <f>IF(AND(B327=1,B328=0,LEFT(Full_2016_2017_Games_Data[[#This Row],[Column1]],4)&lt;&gt;"OTat"),C326+1,IF(AND(B327=0,B328=0,LEFT(Full_2016_2017_Games_Data[[#This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Row],[Column1]],5)&lt;&gt;"4OTat"),C327+1,IF(OR(LEFT(Full_2016_2017_Games_Data[[#This Row],[Column1]],4)="OTat",LEFT(Full_2016_2017_Games_Data[[#This Row],[Column1]],4)="Full",LEFT(Full_2016_2017_Games_Data[[#This Row],[Column1]],5)="2OTat",LEFT(Full_2016_2017_Games_Data[[#This Row],[Column1]],5)="4OTat"),C327,"N/A")))</f>
        <v>269</v>
      </c>
      <c r="D328" t="str">
        <f>IF(AND(C328&lt;&gt;"N/A",C328&lt;&gt;C327),LEFT(Full_2016_2017_Games_Data[[#This Row],[Column1]],FIND("-",Full_2016_2017_Games_Data[[#This Row],[Column1]])-1),"N/A")</f>
        <v>N/A</v>
      </c>
      <c r="E328" t="str">
        <f>IFERROR(IF(AND(C328&lt;&gt;"N/A",C328&lt;&gt;C327),MID(Full_2016_2017_Games_Data[[#This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28" t="str">
        <f>IFERROR(IF(AND(D328&lt;&gt;"N/A",E328&lt;&gt;"N/A",C328&lt;&gt;C329),RIGHT(Full_2016_2017_Games_Data[[#This Row],[Column1]],LEN(Full_2016_2017_Games_Data[[#This Row],[Column1]])-FIND("at ",Full_2016_2017_Games_Data[[#This Row],[Column1]])-2),IF(AND(C328&lt;&gt;"N/A",C328&lt;&gt;C327),RIGHT(A329,LEN(A329)-FIND("at ",A329)-2),"N/A")),RIGHT(Full_2016_2017_Games_Data[[#This Row],[Column1]],LEN(Full_2016_2017_Games_Data[[#This Row],[Column1]])-FIND("at ",Full_2016_2017_Games_Data[[#This Row],[Column1]])-2))</f>
        <v>N/A</v>
      </c>
      <c r="G328" t="str">
        <f t="shared" si="55"/>
        <v>N/A</v>
      </c>
      <c r="H328" t="str">
        <f t="shared" si="56"/>
        <v>N/A</v>
      </c>
      <c r="I328" t="str">
        <f t="shared" si="57"/>
        <v>N/A</v>
      </c>
      <c r="J328" s="3" t="str">
        <f>IF(B328=1,Full_2016_2017_Games_Data[[#This Row],[Column1]],"N/A")</f>
        <v>N/A</v>
      </c>
      <c r="K328" t="str">
        <f t="shared" si="58"/>
        <v>Nov 30, 2016</v>
      </c>
      <c r="L328" t="str">
        <f t="shared" si="59"/>
        <v>N/A</v>
      </c>
      <c r="M328" t="str">
        <f t="shared" si="60"/>
        <v>N/A</v>
      </c>
      <c r="N328" t="str">
        <f t="shared" si="61"/>
        <v>N/A</v>
      </c>
      <c r="O328" t="str">
        <f t="shared" si="62"/>
        <v>N/A</v>
      </c>
      <c r="P328" s="3" t="str">
        <f t="shared" si="63"/>
        <v>N/A</v>
      </c>
      <c r="Q328" t="str">
        <f t="shared" si="64"/>
        <v>N/A</v>
      </c>
      <c r="R328" t="str">
        <f t="shared" si="65"/>
        <v>N/A</v>
      </c>
    </row>
    <row r="329" spans="1:18" x14ac:dyDescent="0.3">
      <c r="A329" s="1" t="s">
        <v>285</v>
      </c>
      <c r="B329">
        <f>IF(OR(RIGHT(Full_2016_2017_Games_Data[[#This Row],[Column1]],4)="2016",RIGHT(Full_2016_2017_Games_Data[[#This Row],[Column1]],4)="2017"),1,0)</f>
        <v>0</v>
      </c>
      <c r="C329">
        <f>IF(AND(B328=1,B329=0,LEFT(Full_2016_2017_Games_Data[[#This Row],[Column1]],4)&lt;&gt;"OTat"),C327+1,IF(AND(B328=0,B329=0,LEFT(Full_2016_2017_Games_Data[[#This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Row],[Column1]],5)&lt;&gt;"4OTat"),C328+1,IF(OR(LEFT(Full_2016_2017_Games_Data[[#This Row],[Column1]],4)="OTat",LEFT(Full_2016_2017_Games_Data[[#This Row],[Column1]],4)="Full",LEFT(Full_2016_2017_Games_Data[[#This Row],[Column1]],5)="2OTat",LEFT(Full_2016_2017_Games_Data[[#This Row],[Column1]],5)="4OTat"),C328,"N/A")))</f>
        <v>270</v>
      </c>
      <c r="D329" t="str">
        <f>IF(AND(C329&lt;&gt;"N/A",C329&lt;&gt;C328),LEFT(Full_2016_2017_Games_Data[[#This Row],[Column1]],FIND("-",Full_2016_2017_Games_Data[[#This Row],[Column1]])-1),"N/A")</f>
        <v>New York Knicks106</v>
      </c>
      <c r="E329" t="str">
        <f>IFERROR(IF(AND(C329&lt;&gt;"N/A",C329&lt;&gt;C328),MID(Full_2016_2017_Games_Data[[#This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Timberwolves104</v>
      </c>
      <c r="F329" t="str">
        <f>IFERROR(IF(AND(D329&lt;&gt;"N/A",E329&lt;&gt;"N/A",C329&lt;&gt;C330),RIGHT(Full_2016_2017_Games_Data[[#This Row],[Column1]],LEN(Full_2016_2017_Games_Data[[#This Row],[Column1]])-FIND("at ",Full_2016_2017_Games_Data[[#This Row],[Column1]])-2),IF(AND(C329&lt;&gt;"N/A",C329&lt;&gt;C328),RIGHT(A330,LEN(A330)-FIND("at ",A330)-2),"N/A")),RIGHT(Full_2016_2017_Games_Data[[#This Row],[Column1]],LEN(Full_2016_2017_Games_Data[[#This Row],[Column1]])-FIND("at ",Full_2016_2017_Games_Data[[#This Row],[Column1]])-2))</f>
        <v>Minnesota</v>
      </c>
      <c r="G329" t="str">
        <f t="shared" si="55"/>
        <v>Minnesota</v>
      </c>
      <c r="H329">
        <f t="shared" si="56"/>
        <v>106</v>
      </c>
      <c r="I329">
        <f t="shared" si="57"/>
        <v>104</v>
      </c>
      <c r="J329" s="3" t="str">
        <f>IF(B329=1,Full_2016_2017_Games_Data[[#This Row],[Column1]],"N/A")</f>
        <v>N/A</v>
      </c>
      <c r="K329" t="str">
        <f t="shared" si="58"/>
        <v>Nov 30, 2016</v>
      </c>
      <c r="L329" t="str">
        <f t="shared" si="59"/>
        <v>Nov 30, 2016</v>
      </c>
      <c r="M329">
        <f t="shared" si="60"/>
        <v>11</v>
      </c>
      <c r="N329">
        <f t="shared" si="61"/>
        <v>30</v>
      </c>
      <c r="O329">
        <f t="shared" si="62"/>
        <v>2016</v>
      </c>
      <c r="P329" s="3">
        <f t="shared" si="63"/>
        <v>42704</v>
      </c>
      <c r="Q329" t="str">
        <f t="shared" si="64"/>
        <v>New York Knicks</v>
      </c>
      <c r="R329" t="str">
        <f t="shared" si="65"/>
        <v>Minnesota Timberwolves</v>
      </c>
    </row>
    <row r="330" spans="1:18" x14ac:dyDescent="0.3">
      <c r="A330" s="1" t="s">
        <v>286</v>
      </c>
      <c r="B330">
        <f>IF(OR(RIGHT(Full_2016_2017_Games_Data[[#This Row],[Column1]],4)="2016",RIGHT(Full_2016_2017_Games_Data[[#This Row],[Column1]],4)="2017"),1,0)</f>
        <v>0</v>
      </c>
      <c r="C330">
        <f>IF(AND(B329=1,B330=0,LEFT(Full_2016_2017_Games_Data[[#This Row],[Column1]],4)&lt;&gt;"OTat"),C328+1,IF(AND(B329=0,B330=0,LEFT(Full_2016_2017_Games_Data[[#This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Row],[Column1]],5)&lt;&gt;"4OTat"),C329+1,IF(OR(LEFT(Full_2016_2017_Games_Data[[#This Row],[Column1]],4)="OTat",LEFT(Full_2016_2017_Games_Data[[#This Row],[Column1]],4)="Full",LEFT(Full_2016_2017_Games_Data[[#This Row],[Column1]],5)="2OTat",LEFT(Full_2016_2017_Games_Data[[#This Row],[Column1]],5)="4OTat"),C329,"N/A")))</f>
        <v>271</v>
      </c>
      <c r="D330" t="str">
        <f>IF(AND(C330&lt;&gt;"N/A",C330&lt;&gt;C329),LEFT(Full_2016_2017_Games_Data[[#This Row],[Column1]],FIND("-",Full_2016_2017_Games_Data[[#This Row],[Column1]])-1),"N/A")</f>
        <v>San Antonio Spurs94</v>
      </c>
      <c r="E330" t="str">
        <f>IFERROR(IF(AND(C330&lt;&gt;"N/A",C330&lt;&gt;C329),MID(Full_2016_2017_Games_Data[[#This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Mavericks87</v>
      </c>
      <c r="F330" t="str">
        <f>IFERROR(IF(AND(D330&lt;&gt;"N/A",E330&lt;&gt;"N/A",C330&lt;&gt;C331),RIGHT(Full_2016_2017_Games_Data[[#This Row],[Column1]],LEN(Full_2016_2017_Games_Data[[#This Row],[Column1]])-FIND("at ",Full_2016_2017_Games_Data[[#This Row],[Column1]])-2),IF(AND(C330&lt;&gt;"N/A",C330&lt;&gt;C329),RIGHT(A331,LEN(A331)-FIND("at ",A331)-2),"N/A")),RIGHT(Full_2016_2017_Games_Data[[#This Row],[Column1]],LEN(Full_2016_2017_Games_Data[[#This Row],[Column1]])-FIND("at ",Full_2016_2017_Games_Data[[#This Row],[Column1]])-2))</f>
        <v>Dallas</v>
      </c>
      <c r="G330" t="str">
        <f t="shared" si="55"/>
        <v>Dallas</v>
      </c>
      <c r="H330">
        <f t="shared" si="56"/>
        <v>94</v>
      </c>
      <c r="I330">
        <f t="shared" si="57"/>
        <v>87</v>
      </c>
      <c r="J330" s="3" t="str">
        <f>IF(B330=1,Full_2016_2017_Games_Data[[#This Row],[Column1]],"N/A")</f>
        <v>N/A</v>
      </c>
      <c r="K330" t="str">
        <f t="shared" si="58"/>
        <v>Nov 30, 2016</v>
      </c>
      <c r="L330" t="str">
        <f t="shared" si="59"/>
        <v>Nov 30, 2016</v>
      </c>
      <c r="M330">
        <f t="shared" si="60"/>
        <v>11</v>
      </c>
      <c r="N330">
        <f t="shared" si="61"/>
        <v>30</v>
      </c>
      <c r="O330">
        <f t="shared" si="62"/>
        <v>2016</v>
      </c>
      <c r="P330" s="3">
        <f t="shared" si="63"/>
        <v>42704</v>
      </c>
      <c r="Q330" t="str">
        <f t="shared" si="64"/>
        <v>San Antonio Spurs</v>
      </c>
      <c r="R330" t="str">
        <f t="shared" si="65"/>
        <v>Dallas Mavericks</v>
      </c>
    </row>
    <row r="331" spans="1:18" x14ac:dyDescent="0.3">
      <c r="A331" s="1" t="s">
        <v>287</v>
      </c>
      <c r="B331">
        <f>IF(OR(RIGHT(Full_2016_2017_Games_Data[[#This Row],[Column1]],4)="2016",RIGHT(Full_2016_2017_Games_Data[[#This Row],[Column1]],4)="2017"),1,0)</f>
        <v>0</v>
      </c>
      <c r="C331">
        <f>IF(AND(B330=1,B331=0,LEFT(Full_2016_2017_Games_Data[[#This Row],[Column1]],4)&lt;&gt;"OTat"),C329+1,IF(AND(B330=0,B331=0,LEFT(Full_2016_2017_Games_Data[[#This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Row],[Column1]],5)&lt;&gt;"4OTat"),C330+1,IF(OR(LEFT(Full_2016_2017_Games_Data[[#This Row],[Column1]],4)="OTat",LEFT(Full_2016_2017_Games_Data[[#This Row],[Column1]],4)="Full",LEFT(Full_2016_2017_Games_Data[[#This Row],[Column1]],5)="2OTat",LEFT(Full_2016_2017_Games_Data[[#This Row],[Column1]],5)="4OTat"),C330,"N/A")))</f>
        <v>272</v>
      </c>
      <c r="D331" t="str">
        <f>IF(AND(C331&lt;&gt;"N/A",C331&lt;&gt;C330),LEFT(Full_2016_2017_Games_Data[[#This Row],[Column1]],FIND("-",Full_2016_2017_Games_Data[[#This Row],[Column1]])-1),"N/A")</f>
        <v>Miami Heat106</v>
      </c>
      <c r="E331" t="str">
        <f>IFERROR(IF(AND(C331&lt;&gt;"N/A",C331&lt;&gt;C330),MID(Full_2016_2017_Games_Data[[#This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Nuggets98</v>
      </c>
      <c r="F331" t="str">
        <f>IFERROR(IF(AND(D331&lt;&gt;"N/A",E331&lt;&gt;"N/A",C331&lt;&gt;C332),RIGHT(Full_2016_2017_Games_Data[[#This Row],[Column1]],LEN(Full_2016_2017_Games_Data[[#This Row],[Column1]])-FIND("at ",Full_2016_2017_Games_Data[[#This Row],[Column1]])-2),IF(AND(C331&lt;&gt;"N/A",C331&lt;&gt;C330),RIGHT(A332,LEN(A332)-FIND("at ",A332)-2),"N/A")),RIGHT(Full_2016_2017_Games_Data[[#This Row],[Column1]],LEN(Full_2016_2017_Games_Data[[#This Row],[Column1]])-FIND("at ",Full_2016_2017_Games_Data[[#This Row],[Column1]])-2))</f>
        <v>Denver</v>
      </c>
      <c r="G331" t="str">
        <f t="shared" si="55"/>
        <v>Denver</v>
      </c>
      <c r="H331">
        <f t="shared" si="56"/>
        <v>106</v>
      </c>
      <c r="I331">
        <f t="shared" si="57"/>
        <v>98</v>
      </c>
      <c r="J331" s="3" t="str">
        <f>IF(B331=1,Full_2016_2017_Games_Data[[#This Row],[Column1]],"N/A")</f>
        <v>N/A</v>
      </c>
      <c r="K331" t="str">
        <f t="shared" si="58"/>
        <v>Nov 30, 2016</v>
      </c>
      <c r="L331" t="str">
        <f t="shared" si="59"/>
        <v>Nov 30, 2016</v>
      </c>
      <c r="M331">
        <f t="shared" si="60"/>
        <v>11</v>
      </c>
      <c r="N331">
        <f t="shared" si="61"/>
        <v>30</v>
      </c>
      <c r="O331">
        <f t="shared" si="62"/>
        <v>2016</v>
      </c>
      <c r="P331" s="3">
        <f t="shared" si="63"/>
        <v>42704</v>
      </c>
      <c r="Q331" t="str">
        <f t="shared" si="64"/>
        <v>Miami Heat</v>
      </c>
      <c r="R331" t="str">
        <f t="shared" si="65"/>
        <v>Denver Nuggets</v>
      </c>
    </row>
    <row r="332" spans="1:18" x14ac:dyDescent="0.3">
      <c r="A332" s="1" t="s">
        <v>288</v>
      </c>
      <c r="B332">
        <f>IF(OR(RIGHT(Full_2016_2017_Games_Data[[#This Row],[Column1]],4)="2016",RIGHT(Full_2016_2017_Games_Data[[#This Row],[Column1]],4)="2017"),1,0)</f>
        <v>0</v>
      </c>
      <c r="C332">
        <f>IF(AND(B331=1,B332=0,LEFT(Full_2016_2017_Games_Data[[#This Row],[Column1]],4)&lt;&gt;"OTat"),C330+1,IF(AND(B331=0,B332=0,LEFT(Full_2016_2017_Games_Data[[#This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Row],[Column1]],5)&lt;&gt;"4OTat"),C331+1,IF(OR(LEFT(Full_2016_2017_Games_Data[[#This Row],[Column1]],4)="OTat",LEFT(Full_2016_2017_Games_Data[[#This Row],[Column1]],4)="Full",LEFT(Full_2016_2017_Games_Data[[#This Row],[Column1]],5)="2OTat",LEFT(Full_2016_2017_Games_Data[[#This Row],[Column1]],5)="4OTat"),C331,"N/A")))</f>
        <v>273</v>
      </c>
      <c r="D332" t="str">
        <f>IF(AND(C332&lt;&gt;"N/A",C332&lt;&gt;C331),LEFT(Full_2016_2017_Games_Data[[#This Row],[Column1]],FIND("-",Full_2016_2017_Games_Data[[#This Row],[Column1]])-1),"N/A")</f>
        <v>Phoenix Suns109</v>
      </c>
      <c r="E332" t="str">
        <f>IFERROR(IF(AND(C332&lt;&gt;"N/A",C332&lt;&gt;C331),MID(Full_2016_2017_Games_Data[[#This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Hawks107</v>
      </c>
      <c r="F332" t="str">
        <f>IFERROR(IF(AND(D332&lt;&gt;"N/A",E332&lt;&gt;"N/A",C332&lt;&gt;C333),RIGHT(Full_2016_2017_Games_Data[[#This Row],[Column1]],LEN(Full_2016_2017_Games_Data[[#This Row],[Column1]])-FIND("at ",Full_2016_2017_Games_Data[[#This Row],[Column1]])-2),IF(AND(C332&lt;&gt;"N/A",C332&lt;&gt;C331),RIGHT(A333,LEN(A333)-FIND("at ",A333)-2),"N/A")),RIGHT(Full_2016_2017_Games_Data[[#This Row],[Column1]],LEN(Full_2016_2017_Games_Data[[#This Row],[Column1]])-FIND("at ",Full_2016_2017_Games_Data[[#This Row],[Column1]])-2))</f>
        <v>Phoenix</v>
      </c>
      <c r="G332" t="str">
        <f t="shared" si="55"/>
        <v>Phoenix</v>
      </c>
      <c r="H332">
        <f t="shared" si="56"/>
        <v>109</v>
      </c>
      <c r="I332">
        <f t="shared" si="57"/>
        <v>107</v>
      </c>
      <c r="J332" s="3" t="str">
        <f>IF(B332=1,Full_2016_2017_Games_Data[[#This Row],[Column1]],"N/A")</f>
        <v>N/A</v>
      </c>
      <c r="K332" t="str">
        <f t="shared" si="58"/>
        <v>Nov 30, 2016</v>
      </c>
      <c r="L332" t="str">
        <f t="shared" si="59"/>
        <v>Nov 30, 2016</v>
      </c>
      <c r="M332">
        <f t="shared" si="60"/>
        <v>11</v>
      </c>
      <c r="N332">
        <f t="shared" si="61"/>
        <v>30</v>
      </c>
      <c r="O332">
        <f t="shared" si="62"/>
        <v>2016</v>
      </c>
      <c r="P332" s="3">
        <f t="shared" si="63"/>
        <v>42704</v>
      </c>
      <c r="Q332" t="str">
        <f t="shared" si="64"/>
        <v>Phoenix Suns</v>
      </c>
      <c r="R332" t="str">
        <f t="shared" si="65"/>
        <v>Atlanta Hawks</v>
      </c>
    </row>
    <row r="333" spans="1:18" x14ac:dyDescent="0.3">
      <c r="A333" s="1" t="s">
        <v>289</v>
      </c>
      <c r="B333">
        <f>IF(OR(RIGHT(Full_2016_2017_Games_Data[[#This Row],[Column1]],4)="2016",RIGHT(Full_2016_2017_Games_Data[[#This Row],[Column1]],4)="2017"),1,0)</f>
        <v>0</v>
      </c>
      <c r="C333">
        <f>IF(AND(B332=1,B333=0,LEFT(Full_2016_2017_Games_Data[[#This Row],[Column1]],4)&lt;&gt;"OTat"),C331+1,IF(AND(B332=0,B333=0,LEFT(Full_2016_2017_Games_Data[[#This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Row],[Column1]],5)&lt;&gt;"4OTat"),C332+1,IF(OR(LEFT(Full_2016_2017_Games_Data[[#This Row],[Column1]],4)="OTat",LEFT(Full_2016_2017_Games_Data[[#This Row],[Column1]],4)="Full",LEFT(Full_2016_2017_Games_Data[[#This Row],[Column1]],5)="2OTat",LEFT(Full_2016_2017_Games_Data[[#This Row],[Column1]],5)="4OTat"),C332,"N/A")))</f>
        <v>274</v>
      </c>
      <c r="D333" t="str">
        <f>IF(AND(C333&lt;&gt;"N/A",C333&lt;&gt;C332),LEFT(Full_2016_2017_Games_Data[[#This Row],[Column1]],FIND("-",Full_2016_2017_Games_Data[[#This Row],[Column1]])-1),"N/A")</f>
        <v>Portland Trail Blazers131</v>
      </c>
      <c r="E333" t="str">
        <f>IFERROR(IF(AND(C333&lt;&gt;"N/A",C333&lt;&gt;C332),MID(Full_2016_2017_Games_Data[[#This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Pacers109</v>
      </c>
      <c r="F333" t="str">
        <f>IFERROR(IF(AND(D333&lt;&gt;"N/A",E333&lt;&gt;"N/A",C333&lt;&gt;C334),RIGHT(Full_2016_2017_Games_Data[[#This Row],[Column1]],LEN(Full_2016_2017_Games_Data[[#This Row],[Column1]])-FIND("at ",Full_2016_2017_Games_Data[[#This Row],[Column1]])-2),IF(AND(C333&lt;&gt;"N/A",C333&lt;&gt;C332),RIGHT(A334,LEN(A334)-FIND("at ",A334)-2),"N/A")),RIGHT(Full_2016_2017_Games_Data[[#This Row],[Column1]],LEN(Full_2016_2017_Games_Data[[#This Row],[Column1]])-FIND("at ",Full_2016_2017_Games_Data[[#This Row],[Column1]])-2))</f>
        <v>Portland</v>
      </c>
      <c r="G333" t="str">
        <f t="shared" si="55"/>
        <v>Portland</v>
      </c>
      <c r="H333">
        <f t="shared" si="56"/>
        <v>131</v>
      </c>
      <c r="I333">
        <f t="shared" si="57"/>
        <v>109</v>
      </c>
      <c r="J333" s="3" t="str">
        <f>IF(B333=1,Full_2016_2017_Games_Data[[#This Row],[Column1]],"N/A")</f>
        <v>N/A</v>
      </c>
      <c r="K333" t="str">
        <f t="shared" si="58"/>
        <v>Nov 30, 2016</v>
      </c>
      <c r="L333" t="str">
        <f t="shared" si="59"/>
        <v>Nov 30, 2016</v>
      </c>
      <c r="M333">
        <f t="shared" si="60"/>
        <v>11</v>
      </c>
      <c r="N333">
        <f t="shared" si="61"/>
        <v>30</v>
      </c>
      <c r="O333">
        <f t="shared" si="62"/>
        <v>2016</v>
      </c>
      <c r="P333" s="3">
        <f t="shared" si="63"/>
        <v>42704</v>
      </c>
      <c r="Q333" t="str">
        <f t="shared" si="64"/>
        <v>Portland Trail Blazers</v>
      </c>
      <c r="R333" t="str">
        <f t="shared" si="65"/>
        <v>Indiana Pacers</v>
      </c>
    </row>
    <row r="334" spans="1:18" x14ac:dyDescent="0.3">
      <c r="A334" s="1" t="s">
        <v>1381</v>
      </c>
      <c r="B334">
        <f>IF(OR(RIGHT(Full_2016_2017_Games_Data[[#This Row],[Column1]],4)="2016",RIGHT(Full_2016_2017_Games_Data[[#This Row],[Column1]],4)="2017"),1,0)</f>
        <v>1</v>
      </c>
      <c r="C334" t="str">
        <f>IF(AND(B333=1,B334=0,LEFT(Full_2016_2017_Games_Data[[#This Row],[Column1]],4)&lt;&gt;"OTat"),C332+1,IF(AND(B333=0,B334=0,LEFT(Full_2016_2017_Games_Data[[#This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Row],[Column1]],5)&lt;&gt;"4OTat"),C333+1,IF(OR(LEFT(Full_2016_2017_Games_Data[[#This Row],[Column1]],4)="OTat",LEFT(Full_2016_2017_Games_Data[[#This Row],[Column1]],4)="Full",LEFT(Full_2016_2017_Games_Data[[#This Row],[Column1]],5)="2OTat",LEFT(Full_2016_2017_Games_Data[[#This Row],[Column1]],5)="4OTat"),C333,"N/A")))</f>
        <v>N/A</v>
      </c>
      <c r="D334" t="str">
        <f>IF(AND(C334&lt;&gt;"N/A",C334&lt;&gt;C333),LEFT(Full_2016_2017_Games_Data[[#This Row],[Column1]],FIND("-",Full_2016_2017_Games_Data[[#This Row],[Column1]])-1),"N/A")</f>
        <v>N/A</v>
      </c>
      <c r="E334" t="str">
        <f>IFERROR(IF(AND(C334&lt;&gt;"N/A",C334&lt;&gt;C333),MID(Full_2016_2017_Games_Data[[#This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34" t="str">
        <f>IFERROR(IF(AND(D334&lt;&gt;"N/A",E334&lt;&gt;"N/A",C334&lt;&gt;C335),RIGHT(Full_2016_2017_Games_Data[[#This Row],[Column1]],LEN(Full_2016_2017_Games_Data[[#This Row],[Column1]])-FIND("at ",Full_2016_2017_Games_Data[[#This Row],[Column1]])-2),IF(AND(C334&lt;&gt;"N/A",C334&lt;&gt;C333),RIGHT(A335,LEN(A335)-FIND("at ",A335)-2),"N/A")),RIGHT(Full_2016_2017_Games_Data[[#This Row],[Column1]],LEN(Full_2016_2017_Games_Data[[#This Row],[Column1]])-FIND("at ",Full_2016_2017_Games_Data[[#This Row],[Column1]])-2))</f>
        <v>N/A</v>
      </c>
      <c r="G334" t="str">
        <f t="shared" si="55"/>
        <v>N/A</v>
      </c>
      <c r="H334" t="str">
        <f t="shared" si="56"/>
        <v>N/A</v>
      </c>
      <c r="I334" t="str">
        <f t="shared" si="57"/>
        <v>N/A</v>
      </c>
      <c r="J334" s="3" t="str">
        <f>IF(B334=1,Full_2016_2017_Games_Data[[#This Row],[Column1]],"N/A")</f>
        <v>Dec 1, 2016</v>
      </c>
      <c r="K334" t="str">
        <f t="shared" si="58"/>
        <v>Dec 1, 2016</v>
      </c>
      <c r="L334" t="str">
        <f t="shared" si="59"/>
        <v>N/A</v>
      </c>
      <c r="M334" t="str">
        <f t="shared" si="60"/>
        <v>N/A</v>
      </c>
      <c r="N334" t="str">
        <f t="shared" si="61"/>
        <v>N/A</v>
      </c>
      <c r="O334" t="str">
        <f t="shared" si="62"/>
        <v>N/A</v>
      </c>
      <c r="P334" s="3" t="str">
        <f t="shared" si="63"/>
        <v>N/A</v>
      </c>
      <c r="Q334" t="str">
        <f t="shared" si="64"/>
        <v>N/A</v>
      </c>
      <c r="R334" t="str">
        <f t="shared" si="65"/>
        <v>N/A</v>
      </c>
    </row>
    <row r="335" spans="1:18" x14ac:dyDescent="0.3">
      <c r="A335" s="1" t="s">
        <v>290</v>
      </c>
      <c r="B335">
        <f>IF(OR(RIGHT(Full_2016_2017_Games_Data[[#This Row],[Column1]],4)="2016",RIGHT(Full_2016_2017_Games_Data[[#This Row],[Column1]],4)="2017"),1,0)</f>
        <v>0</v>
      </c>
      <c r="C335">
        <f>IF(AND(B334=1,B335=0,LEFT(Full_2016_2017_Games_Data[[#This Row],[Column1]],4)&lt;&gt;"OTat"),C333+1,IF(AND(B334=0,B335=0,LEFT(Full_2016_2017_Games_Data[[#This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Row],[Column1]],5)&lt;&gt;"4OTat"),C334+1,IF(OR(LEFT(Full_2016_2017_Games_Data[[#This Row],[Column1]],4)="OTat",LEFT(Full_2016_2017_Games_Data[[#This Row],[Column1]],4)="Full",LEFT(Full_2016_2017_Games_Data[[#This Row],[Column1]],5)="2OTat",LEFT(Full_2016_2017_Games_Data[[#This Row],[Column1]],5)="4OTat"),C334,"N/A")))</f>
        <v>275</v>
      </c>
      <c r="D335" t="str">
        <f>IF(AND(C335&lt;&gt;"N/A",C335&lt;&gt;C334),LEFT(Full_2016_2017_Games_Data[[#This Row],[Column1]],FIND("-",Full_2016_2017_Games_Data[[#This Row],[Column1]])-1),"N/A")</f>
        <v>Charlotte Hornets97</v>
      </c>
      <c r="E335" t="str">
        <f>IFERROR(IF(AND(C335&lt;&gt;"N/A",C335&lt;&gt;C334),MID(Full_2016_2017_Games_Data[[#This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Mavericks87</v>
      </c>
      <c r="F335" t="str">
        <f>IFERROR(IF(AND(D335&lt;&gt;"N/A",E335&lt;&gt;"N/A",C335&lt;&gt;C336),RIGHT(Full_2016_2017_Games_Data[[#This Row],[Column1]],LEN(Full_2016_2017_Games_Data[[#This Row],[Column1]])-FIND("at ",Full_2016_2017_Games_Data[[#This Row],[Column1]])-2),IF(AND(C335&lt;&gt;"N/A",C335&lt;&gt;C334),RIGHT(A336,LEN(A336)-FIND("at ",A336)-2),"N/A")),RIGHT(Full_2016_2017_Games_Data[[#This Row],[Column1]],LEN(Full_2016_2017_Games_Data[[#This Row],[Column1]])-FIND("at ",Full_2016_2017_Games_Data[[#This Row],[Column1]])-2))</f>
        <v>Charlotte</v>
      </c>
      <c r="G335" t="str">
        <f t="shared" si="55"/>
        <v>Charlotte</v>
      </c>
      <c r="H335">
        <f t="shared" si="56"/>
        <v>97</v>
      </c>
      <c r="I335">
        <f t="shared" si="57"/>
        <v>87</v>
      </c>
      <c r="J335" s="3" t="str">
        <f>IF(B335=1,Full_2016_2017_Games_Data[[#This Row],[Column1]],"N/A")</f>
        <v>N/A</v>
      </c>
      <c r="K335" t="str">
        <f t="shared" si="58"/>
        <v>Dec 1, 2016</v>
      </c>
      <c r="L335" t="str">
        <f t="shared" si="59"/>
        <v>Dec 1, 2016</v>
      </c>
      <c r="M335">
        <f t="shared" si="60"/>
        <v>12</v>
      </c>
      <c r="N335">
        <f t="shared" si="61"/>
        <v>1</v>
      </c>
      <c r="O335">
        <f t="shared" si="62"/>
        <v>2016</v>
      </c>
      <c r="P335" s="3">
        <f t="shared" si="63"/>
        <v>42705</v>
      </c>
      <c r="Q335" t="str">
        <f t="shared" si="64"/>
        <v>Charlotte Hornets</v>
      </c>
      <c r="R335" t="str">
        <f t="shared" si="65"/>
        <v>Dallas Mavericks</v>
      </c>
    </row>
    <row r="336" spans="1:18" x14ac:dyDescent="0.3">
      <c r="A336" s="1" t="s">
        <v>291</v>
      </c>
      <c r="B336">
        <f>IF(OR(RIGHT(Full_2016_2017_Games_Data[[#This Row],[Column1]],4)="2016",RIGHT(Full_2016_2017_Games_Data[[#This Row],[Column1]],4)="2017"),1,0)</f>
        <v>0</v>
      </c>
      <c r="C336">
        <f>IF(AND(B335=1,B336=0,LEFT(Full_2016_2017_Games_Data[[#This Row],[Column1]],4)&lt;&gt;"OTat"),C334+1,IF(AND(B335=0,B336=0,LEFT(Full_2016_2017_Games_Data[[#This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Row],[Column1]],5)&lt;&gt;"4OTat"),C335+1,IF(OR(LEFT(Full_2016_2017_Games_Data[[#This Row],[Column1]],4)="OTat",LEFT(Full_2016_2017_Games_Data[[#This Row],[Column1]],4)="Full",LEFT(Full_2016_2017_Games_Data[[#This Row],[Column1]],5)="2OTat",LEFT(Full_2016_2017_Games_Data[[#This Row],[Column1]],5)="4OTat"),C335,"N/A")))</f>
        <v>276</v>
      </c>
      <c r="D336" t="str">
        <f>IF(AND(C336&lt;&gt;"N/A",C336&lt;&gt;C335),LEFT(Full_2016_2017_Games_Data[[#This Row],[Column1]],FIND("-",Full_2016_2017_Games_Data[[#This Row],[Column1]])-1),"N/A")</f>
        <v>Milwaukee Bucks111</v>
      </c>
      <c r="E336" t="str">
        <f>IFERROR(IF(AND(C336&lt;&gt;"N/A",C336&lt;&gt;C335),MID(Full_2016_2017_Games_Data[[#This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Nets93</v>
      </c>
      <c r="F336" t="str">
        <f>IFERROR(IF(AND(D336&lt;&gt;"N/A",E336&lt;&gt;"N/A",C336&lt;&gt;C337),RIGHT(Full_2016_2017_Games_Data[[#This Row],[Column1]],LEN(Full_2016_2017_Games_Data[[#This Row],[Column1]])-FIND("at ",Full_2016_2017_Games_Data[[#This Row],[Column1]])-2),IF(AND(C336&lt;&gt;"N/A",C336&lt;&gt;C335),RIGHT(A337,LEN(A337)-FIND("at ",A337)-2),"N/A")),RIGHT(Full_2016_2017_Games_Data[[#This Row],[Column1]],LEN(Full_2016_2017_Games_Data[[#This Row],[Column1]])-FIND("at ",Full_2016_2017_Games_Data[[#This Row],[Column1]])-2))</f>
        <v>Brooklyn</v>
      </c>
      <c r="G336" t="str">
        <f t="shared" si="55"/>
        <v>Brooklyn</v>
      </c>
      <c r="H336">
        <f t="shared" si="56"/>
        <v>111</v>
      </c>
      <c r="I336">
        <f t="shared" si="57"/>
        <v>93</v>
      </c>
      <c r="J336" s="3" t="str">
        <f>IF(B336=1,Full_2016_2017_Games_Data[[#This Row],[Column1]],"N/A")</f>
        <v>N/A</v>
      </c>
      <c r="K336" t="str">
        <f t="shared" si="58"/>
        <v>Dec 1, 2016</v>
      </c>
      <c r="L336" t="str">
        <f t="shared" si="59"/>
        <v>Dec 1, 2016</v>
      </c>
      <c r="M336">
        <f t="shared" si="60"/>
        <v>12</v>
      </c>
      <c r="N336">
        <f t="shared" si="61"/>
        <v>1</v>
      </c>
      <c r="O336">
        <f t="shared" si="62"/>
        <v>2016</v>
      </c>
      <c r="P336" s="3">
        <f t="shared" si="63"/>
        <v>42705</v>
      </c>
      <c r="Q336" t="str">
        <f t="shared" si="64"/>
        <v>Milwaukee Bucks</v>
      </c>
      <c r="R336" t="str">
        <f t="shared" si="65"/>
        <v>Brooklyn Nets</v>
      </c>
    </row>
    <row r="337" spans="1:18" x14ac:dyDescent="0.3">
      <c r="A337" s="1" t="s">
        <v>292</v>
      </c>
      <c r="B337">
        <f>IF(OR(RIGHT(Full_2016_2017_Games_Data[[#This Row],[Column1]],4)="2016",RIGHT(Full_2016_2017_Games_Data[[#This Row],[Column1]],4)="2017"),1,0)</f>
        <v>0</v>
      </c>
      <c r="C337">
        <f>IF(AND(B336=1,B337=0,LEFT(Full_2016_2017_Games_Data[[#This Row],[Column1]],4)&lt;&gt;"OTat"),C335+1,IF(AND(B336=0,B337=0,LEFT(Full_2016_2017_Games_Data[[#This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Row],[Column1]],5)&lt;&gt;"4OTat"),C336+1,IF(OR(LEFT(Full_2016_2017_Games_Data[[#This Row],[Column1]],4)="OTat",LEFT(Full_2016_2017_Games_Data[[#This Row],[Column1]],4)="Full",LEFT(Full_2016_2017_Games_Data[[#This Row],[Column1]],5)="2OTat",LEFT(Full_2016_2017_Games_Data[[#This Row],[Column1]],5)="4OTat"),C336,"N/A")))</f>
        <v>277</v>
      </c>
      <c r="D337" t="str">
        <f>IF(AND(C337&lt;&gt;"N/A",C337&lt;&gt;C336),LEFT(Full_2016_2017_Games_Data[[#This Row],[Column1]],FIND("-",Full_2016_2017_Games_Data[[#This Row],[Column1]])-1),"N/A")</f>
        <v>Memphis Grizzlies95</v>
      </c>
      <c r="E337" t="str">
        <f>IFERROR(IF(AND(C337&lt;&gt;"N/A",C337&lt;&gt;C336),MID(Full_2016_2017_Games_Data[[#This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Magic94</v>
      </c>
      <c r="F337" t="str">
        <f>IFERROR(IF(AND(D337&lt;&gt;"N/A",E337&lt;&gt;"N/A",C337&lt;&gt;C338),RIGHT(Full_2016_2017_Games_Data[[#This Row],[Column1]],LEN(Full_2016_2017_Games_Data[[#This Row],[Column1]])-FIND("at ",Full_2016_2017_Games_Data[[#This Row],[Column1]])-2),IF(AND(C337&lt;&gt;"N/A",C337&lt;&gt;C336),RIGHT(A338,LEN(A338)-FIND("at ",A338)-2),"N/A")),RIGHT(Full_2016_2017_Games_Data[[#This Row],[Column1]],LEN(Full_2016_2017_Games_Data[[#This Row],[Column1]])-FIND("at ",Full_2016_2017_Games_Data[[#This Row],[Column1]])-2))</f>
        <v>Memphis</v>
      </c>
      <c r="G337" t="str">
        <f t="shared" si="55"/>
        <v>Memphis</v>
      </c>
      <c r="H337">
        <f t="shared" si="56"/>
        <v>95</v>
      </c>
      <c r="I337">
        <f t="shared" si="57"/>
        <v>94</v>
      </c>
      <c r="J337" s="3" t="str">
        <f>IF(B337=1,Full_2016_2017_Games_Data[[#This Row],[Column1]],"N/A")</f>
        <v>N/A</v>
      </c>
      <c r="K337" t="str">
        <f t="shared" si="58"/>
        <v>Dec 1, 2016</v>
      </c>
      <c r="L337" t="str">
        <f t="shared" si="59"/>
        <v>Dec 1, 2016</v>
      </c>
      <c r="M337">
        <f t="shared" si="60"/>
        <v>12</v>
      </c>
      <c r="N337">
        <f t="shared" si="61"/>
        <v>1</v>
      </c>
      <c r="O337">
        <f t="shared" si="62"/>
        <v>2016</v>
      </c>
      <c r="P337" s="3">
        <f t="shared" si="63"/>
        <v>42705</v>
      </c>
      <c r="Q337" t="str">
        <f t="shared" si="64"/>
        <v>Memphis Grizzlies</v>
      </c>
      <c r="R337" t="str">
        <f t="shared" si="65"/>
        <v>Orlando Magic</v>
      </c>
    </row>
    <row r="338" spans="1:18" x14ac:dyDescent="0.3">
      <c r="A338" s="1" t="s">
        <v>293</v>
      </c>
      <c r="B338">
        <f>IF(OR(RIGHT(Full_2016_2017_Games_Data[[#This Row],[Column1]],4)="2016",RIGHT(Full_2016_2017_Games_Data[[#This Row],[Column1]],4)="2017"),1,0)</f>
        <v>0</v>
      </c>
      <c r="C338">
        <f>IF(AND(B337=1,B338=0,LEFT(Full_2016_2017_Games_Data[[#This Row],[Column1]],4)&lt;&gt;"OTat"),C336+1,IF(AND(B337=0,B338=0,LEFT(Full_2016_2017_Games_Data[[#This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Row],[Column1]],5)&lt;&gt;"4OTat"),C337+1,IF(OR(LEFT(Full_2016_2017_Games_Data[[#This Row],[Column1]],4)="OTat",LEFT(Full_2016_2017_Games_Data[[#This Row],[Column1]],4)="Full",LEFT(Full_2016_2017_Games_Data[[#This Row],[Column1]],5)="2OTat",LEFT(Full_2016_2017_Games_Data[[#This Row],[Column1]],5)="4OTat"),C337,"N/A")))</f>
        <v>278</v>
      </c>
      <c r="D338" t="str">
        <f>IF(AND(C338&lt;&gt;"N/A",C338&lt;&gt;C337),LEFT(Full_2016_2017_Games_Data[[#This Row],[Column1]],FIND("-",Full_2016_2017_Games_Data[[#This Row],[Column1]])-1),"N/A")</f>
        <v>Los Angeles Clippers113</v>
      </c>
      <c r="E338" t="str">
        <f>IFERROR(IF(AND(C338&lt;&gt;"N/A",C338&lt;&gt;C337),MID(Full_2016_2017_Games_Data[[#This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Cavaliers94</v>
      </c>
      <c r="F338" t="str">
        <f>IFERROR(IF(AND(D338&lt;&gt;"N/A",E338&lt;&gt;"N/A",C338&lt;&gt;C339),RIGHT(Full_2016_2017_Games_Data[[#This Row],[Column1]],LEN(Full_2016_2017_Games_Data[[#This Row],[Column1]])-FIND("at ",Full_2016_2017_Games_Data[[#This Row],[Column1]])-2),IF(AND(C338&lt;&gt;"N/A",C338&lt;&gt;C337),RIGHT(A339,LEN(A339)-FIND("at ",A339)-2),"N/A")),RIGHT(Full_2016_2017_Games_Data[[#This Row],[Column1]],LEN(Full_2016_2017_Games_Data[[#This Row],[Column1]])-FIND("at ",Full_2016_2017_Games_Data[[#This Row],[Column1]])-2))</f>
        <v>Cleveland</v>
      </c>
      <c r="G338" t="str">
        <f t="shared" si="55"/>
        <v>Cleveland</v>
      </c>
      <c r="H338">
        <f t="shared" si="56"/>
        <v>113</v>
      </c>
      <c r="I338">
        <f t="shared" si="57"/>
        <v>94</v>
      </c>
      <c r="J338" s="3" t="str">
        <f>IF(B338=1,Full_2016_2017_Games_Data[[#This Row],[Column1]],"N/A")</f>
        <v>N/A</v>
      </c>
      <c r="K338" t="str">
        <f t="shared" si="58"/>
        <v>Dec 1, 2016</v>
      </c>
      <c r="L338" t="str">
        <f t="shared" si="59"/>
        <v>Dec 1, 2016</v>
      </c>
      <c r="M338">
        <f t="shared" si="60"/>
        <v>12</v>
      </c>
      <c r="N338">
        <f t="shared" si="61"/>
        <v>1</v>
      </c>
      <c r="O338">
        <f t="shared" si="62"/>
        <v>2016</v>
      </c>
      <c r="P338" s="3">
        <f t="shared" si="63"/>
        <v>42705</v>
      </c>
      <c r="Q338" t="str">
        <f t="shared" si="64"/>
        <v>Los Angeles Clippers</v>
      </c>
      <c r="R338" t="str">
        <f t="shared" si="65"/>
        <v>Cleveland Cavaliers</v>
      </c>
    </row>
    <row r="339" spans="1:18" x14ac:dyDescent="0.3">
      <c r="A339" s="1" t="s">
        <v>294</v>
      </c>
      <c r="B339">
        <f>IF(OR(RIGHT(Full_2016_2017_Games_Data[[#This Row],[Column1]],4)="2016",RIGHT(Full_2016_2017_Games_Data[[#This Row],[Column1]],4)="2017"),1,0)</f>
        <v>0</v>
      </c>
      <c r="C339">
        <f>IF(AND(B338=1,B339=0,LEFT(Full_2016_2017_Games_Data[[#This Row],[Column1]],4)&lt;&gt;"OTat"),C337+1,IF(AND(B338=0,B339=0,LEFT(Full_2016_2017_Games_Data[[#This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Row],[Column1]],5)&lt;&gt;"4OTat"),C338+1,IF(OR(LEFT(Full_2016_2017_Games_Data[[#This Row],[Column1]],4)="OTat",LEFT(Full_2016_2017_Games_Data[[#This Row],[Column1]],4)="Full",LEFT(Full_2016_2017_Games_Data[[#This Row],[Column1]],5)="2OTat",LEFT(Full_2016_2017_Games_Data[[#This Row],[Column1]],5)="4OTat"),C338,"N/A")))</f>
        <v>279</v>
      </c>
      <c r="D339" t="str">
        <f>IF(AND(C339&lt;&gt;"N/A",C339&lt;&gt;C338),LEFT(Full_2016_2017_Games_Data[[#This Row],[Column1]],FIND("-",Full_2016_2017_Games_Data[[#This Row],[Column1]])-1),"N/A")</f>
        <v>Miami Heat111</v>
      </c>
      <c r="E339" t="str">
        <f>IFERROR(IF(AND(C339&lt;&gt;"N/A",C339&lt;&gt;C338),MID(Full_2016_2017_Games_Data[[#This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Jazz110</v>
      </c>
      <c r="F339" t="str">
        <f>IFERROR(IF(AND(D339&lt;&gt;"N/A",E339&lt;&gt;"N/A",C339&lt;&gt;C340),RIGHT(Full_2016_2017_Games_Data[[#This Row],[Column1]],LEN(Full_2016_2017_Games_Data[[#This Row],[Column1]])-FIND("at ",Full_2016_2017_Games_Data[[#This Row],[Column1]])-2),IF(AND(C339&lt;&gt;"N/A",C339&lt;&gt;C338),RIGHT(A340,LEN(A340)-FIND("at ",A340)-2),"N/A")),RIGHT(Full_2016_2017_Games_Data[[#This Row],[Column1]],LEN(Full_2016_2017_Games_Data[[#This Row],[Column1]])-FIND("at ",Full_2016_2017_Games_Data[[#This Row],[Column1]])-2))</f>
        <v>Utah</v>
      </c>
      <c r="G339" t="str">
        <f t="shared" si="55"/>
        <v>Utah</v>
      </c>
      <c r="H339">
        <f t="shared" si="56"/>
        <v>111</v>
      </c>
      <c r="I339">
        <f t="shared" si="57"/>
        <v>110</v>
      </c>
      <c r="J339" s="3" t="str">
        <f>IF(B339=1,Full_2016_2017_Games_Data[[#This Row],[Column1]],"N/A")</f>
        <v>N/A</v>
      </c>
      <c r="K339" t="str">
        <f t="shared" si="58"/>
        <v>Dec 1, 2016</v>
      </c>
      <c r="L339" t="str">
        <f t="shared" si="59"/>
        <v>Dec 1, 2016</v>
      </c>
      <c r="M339">
        <f t="shared" si="60"/>
        <v>12</v>
      </c>
      <c r="N339">
        <f t="shared" si="61"/>
        <v>1</v>
      </c>
      <c r="O339">
        <f t="shared" si="62"/>
        <v>2016</v>
      </c>
      <c r="P339" s="3">
        <f t="shared" si="63"/>
        <v>42705</v>
      </c>
      <c r="Q339" t="str">
        <f t="shared" si="64"/>
        <v>Miami Heat</v>
      </c>
      <c r="R339" t="str">
        <f t="shared" si="65"/>
        <v>Utah Jazz</v>
      </c>
    </row>
    <row r="340" spans="1:18" x14ac:dyDescent="0.3">
      <c r="A340" s="1" t="s">
        <v>295</v>
      </c>
      <c r="B340">
        <f>IF(OR(RIGHT(Full_2016_2017_Games_Data[[#This Row],[Column1]],4)="2016",RIGHT(Full_2016_2017_Games_Data[[#This Row],[Column1]],4)="2017"),1,0)</f>
        <v>0</v>
      </c>
      <c r="C340">
        <f>IF(AND(B339=1,B340=0,LEFT(Full_2016_2017_Games_Data[[#This Row],[Column1]],4)&lt;&gt;"OTat"),C338+1,IF(AND(B339=0,B340=0,LEFT(Full_2016_2017_Games_Data[[#This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Row],[Column1]],5)&lt;&gt;"4OTat"),C339+1,IF(OR(LEFT(Full_2016_2017_Games_Data[[#This Row],[Column1]],4)="OTat",LEFT(Full_2016_2017_Games_Data[[#This Row],[Column1]],4)="Full",LEFT(Full_2016_2017_Games_Data[[#This Row],[Column1]],5)="2OTat",LEFT(Full_2016_2017_Games_Data[[#This Row],[Column1]],5)="4OTat"),C339,"N/A")))</f>
        <v>280</v>
      </c>
      <c r="D340" t="str">
        <f>IF(AND(C340&lt;&gt;"N/A",C340&lt;&gt;C339),LEFT(Full_2016_2017_Games_Data[[#This Row],[Column1]],FIND("-",Full_2016_2017_Games_Data[[#This Row],[Column1]])-1),"N/A")</f>
        <v>Houston Rockets132</v>
      </c>
      <c r="E340" t="str">
        <f>IFERROR(IF(AND(C340&lt;&gt;"N/A",C340&lt;&gt;C339),MID(Full_2016_2017_Games_Data[[#This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Warriors127</v>
      </c>
      <c r="F340" t="str">
        <f>IFERROR(IF(AND(D340&lt;&gt;"N/A",E340&lt;&gt;"N/A",C340&lt;&gt;C341),RIGHT(Full_2016_2017_Games_Data[[#This Row],[Column1]],LEN(Full_2016_2017_Games_Data[[#This Row],[Column1]])-FIND("at ",Full_2016_2017_Games_Data[[#This Row],[Column1]])-2),IF(AND(C340&lt;&gt;"N/A",C340&lt;&gt;C339),RIGHT(A341,LEN(A341)-FIND("at ",A341)-2),"N/A")),RIGHT(Full_2016_2017_Games_Data[[#This Row],[Column1]],LEN(Full_2016_2017_Games_Data[[#This Row],[Column1]])-FIND("at ",Full_2016_2017_Games_Data[[#This Row],[Column1]])-2))</f>
        <v>Golden State</v>
      </c>
      <c r="G340" t="str">
        <f t="shared" si="55"/>
        <v>Golden State</v>
      </c>
      <c r="H340">
        <f t="shared" si="56"/>
        <v>132</v>
      </c>
      <c r="I340">
        <f t="shared" si="57"/>
        <v>127</v>
      </c>
      <c r="J340" s="3" t="str">
        <f>IF(B340=1,Full_2016_2017_Games_Data[[#This Row],[Column1]],"N/A")</f>
        <v>N/A</v>
      </c>
      <c r="K340" t="str">
        <f t="shared" si="58"/>
        <v>Dec 1, 2016</v>
      </c>
      <c r="L340" t="str">
        <f t="shared" si="59"/>
        <v>Dec 1, 2016</v>
      </c>
      <c r="M340">
        <f t="shared" si="60"/>
        <v>12</v>
      </c>
      <c r="N340">
        <f t="shared" si="61"/>
        <v>1</v>
      </c>
      <c r="O340">
        <f t="shared" si="62"/>
        <v>2016</v>
      </c>
      <c r="P340" s="3">
        <f t="shared" si="63"/>
        <v>42705</v>
      </c>
      <c r="Q340" t="str">
        <f t="shared" si="64"/>
        <v>Houston Rockets</v>
      </c>
      <c r="R340" t="str">
        <f t="shared" si="65"/>
        <v>Golden State Warriors</v>
      </c>
    </row>
    <row r="341" spans="1:18" x14ac:dyDescent="0.3">
      <c r="A341" s="1" t="s">
        <v>296</v>
      </c>
      <c r="B341">
        <f>IF(OR(RIGHT(Full_2016_2017_Games_Data[[#This Row],[Column1]],4)="2016",RIGHT(Full_2016_2017_Games_Data[[#This Row],[Column1]],4)="2017"),1,0)</f>
        <v>0</v>
      </c>
      <c r="C341">
        <f>IF(AND(B340=1,B341=0,LEFT(Full_2016_2017_Games_Data[[#This Row],[Column1]],4)&lt;&gt;"OTat"),C339+1,IF(AND(B340=0,B341=0,LEFT(Full_2016_2017_Games_Data[[#This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Row],[Column1]],5)&lt;&gt;"4OTat"),C340+1,IF(OR(LEFT(Full_2016_2017_Games_Data[[#This Row],[Column1]],4)="OTat",LEFT(Full_2016_2017_Games_Data[[#This Row],[Column1]],4)="Full",LEFT(Full_2016_2017_Games_Data[[#This Row],[Column1]],5)="2OTat",LEFT(Full_2016_2017_Games_Data[[#This Row],[Column1]],5)="4OTat"),C340,"N/A")))</f>
        <v>280</v>
      </c>
      <c r="D341" t="str">
        <f>IF(AND(C341&lt;&gt;"N/A",C341&lt;&gt;C340),LEFT(Full_2016_2017_Games_Data[[#This Row],[Column1]],FIND("-",Full_2016_2017_Games_Data[[#This Row],[Column1]])-1),"N/A")</f>
        <v>N/A</v>
      </c>
      <c r="E341" t="str">
        <f>IFERROR(IF(AND(C341&lt;&gt;"N/A",C341&lt;&gt;C340),MID(Full_2016_2017_Games_Data[[#This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41" t="str">
        <f>IFERROR(IF(AND(D341&lt;&gt;"N/A",E341&lt;&gt;"N/A",C341&lt;&gt;C342),RIGHT(Full_2016_2017_Games_Data[[#This Row],[Column1]],LEN(Full_2016_2017_Games_Data[[#This Row],[Column1]])-FIND("at ",Full_2016_2017_Games_Data[[#This Row],[Column1]])-2),IF(AND(C341&lt;&gt;"N/A",C341&lt;&gt;C340),RIGHT(A342,LEN(A342)-FIND("at ",A342)-2),"N/A")),RIGHT(Full_2016_2017_Games_Data[[#This Row],[Column1]],LEN(Full_2016_2017_Games_Data[[#This Row],[Column1]])-FIND("at ",Full_2016_2017_Games_Data[[#This Row],[Column1]])-2))</f>
        <v>N/A</v>
      </c>
      <c r="G341" t="str">
        <f t="shared" si="55"/>
        <v>N/A</v>
      </c>
      <c r="H341" t="str">
        <f t="shared" si="56"/>
        <v>N/A</v>
      </c>
      <c r="I341" t="str">
        <f t="shared" si="57"/>
        <v>N/A</v>
      </c>
      <c r="J341" s="3" t="str">
        <f>IF(B341=1,Full_2016_2017_Games_Data[[#This Row],[Column1]],"N/A")</f>
        <v>N/A</v>
      </c>
      <c r="K341" t="str">
        <f t="shared" si="58"/>
        <v>Dec 1, 2016</v>
      </c>
      <c r="L341" t="str">
        <f t="shared" si="59"/>
        <v>N/A</v>
      </c>
      <c r="M341" t="str">
        <f t="shared" si="60"/>
        <v>N/A</v>
      </c>
      <c r="N341" t="str">
        <f t="shared" si="61"/>
        <v>N/A</v>
      </c>
      <c r="O341" t="str">
        <f t="shared" si="62"/>
        <v>N/A</v>
      </c>
      <c r="P341" s="3" t="str">
        <f t="shared" si="63"/>
        <v>N/A</v>
      </c>
      <c r="Q341" t="str">
        <f t="shared" si="64"/>
        <v>N/A</v>
      </c>
      <c r="R341" t="str">
        <f t="shared" si="65"/>
        <v>N/A</v>
      </c>
    </row>
    <row r="342" spans="1:18" x14ac:dyDescent="0.3">
      <c r="A342" s="1" t="s">
        <v>1382</v>
      </c>
      <c r="B342">
        <f>IF(OR(RIGHT(Full_2016_2017_Games_Data[[#This Row],[Column1]],4)="2016",RIGHT(Full_2016_2017_Games_Data[[#This Row],[Column1]],4)="2017"),1,0)</f>
        <v>1</v>
      </c>
      <c r="C342" t="str">
        <f>IF(AND(B341=1,B342=0,LEFT(Full_2016_2017_Games_Data[[#This Row],[Column1]],4)&lt;&gt;"OTat"),C340+1,IF(AND(B341=0,B342=0,LEFT(Full_2016_2017_Games_Data[[#This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Row],[Column1]],5)&lt;&gt;"4OTat"),C341+1,IF(OR(LEFT(Full_2016_2017_Games_Data[[#This Row],[Column1]],4)="OTat",LEFT(Full_2016_2017_Games_Data[[#This Row],[Column1]],4)="Full",LEFT(Full_2016_2017_Games_Data[[#This Row],[Column1]],5)="2OTat",LEFT(Full_2016_2017_Games_Data[[#This Row],[Column1]],5)="4OTat"),C341,"N/A")))</f>
        <v>N/A</v>
      </c>
      <c r="D342" t="str">
        <f>IF(AND(C342&lt;&gt;"N/A",C342&lt;&gt;C341),LEFT(Full_2016_2017_Games_Data[[#This Row],[Column1]],FIND("-",Full_2016_2017_Games_Data[[#This Row],[Column1]])-1),"N/A")</f>
        <v>N/A</v>
      </c>
      <c r="E342" t="str">
        <f>IFERROR(IF(AND(C342&lt;&gt;"N/A",C342&lt;&gt;C341),MID(Full_2016_2017_Games_Data[[#This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42" t="str">
        <f>IFERROR(IF(AND(D342&lt;&gt;"N/A",E342&lt;&gt;"N/A",C342&lt;&gt;C343),RIGHT(Full_2016_2017_Games_Data[[#This Row],[Column1]],LEN(Full_2016_2017_Games_Data[[#This Row],[Column1]])-FIND("at ",Full_2016_2017_Games_Data[[#This Row],[Column1]])-2),IF(AND(C342&lt;&gt;"N/A",C342&lt;&gt;C341),RIGHT(A343,LEN(A343)-FIND("at ",A343)-2),"N/A")),RIGHT(Full_2016_2017_Games_Data[[#This Row],[Column1]],LEN(Full_2016_2017_Games_Data[[#This Row],[Column1]])-FIND("at ",Full_2016_2017_Games_Data[[#This Row],[Column1]])-2))</f>
        <v>N/A</v>
      </c>
      <c r="G342" t="str">
        <f t="shared" si="55"/>
        <v>N/A</v>
      </c>
      <c r="H342" t="str">
        <f t="shared" si="56"/>
        <v>N/A</v>
      </c>
      <c r="I342" t="str">
        <f t="shared" si="57"/>
        <v>N/A</v>
      </c>
      <c r="J342" s="3" t="str">
        <f>IF(B342=1,Full_2016_2017_Games_Data[[#This Row],[Column1]],"N/A")</f>
        <v>Dec 2, 2016</v>
      </c>
      <c r="K342" t="str">
        <f t="shared" si="58"/>
        <v>Dec 2, 2016</v>
      </c>
      <c r="L342" t="str">
        <f t="shared" si="59"/>
        <v>N/A</v>
      </c>
      <c r="M342" t="str">
        <f t="shared" si="60"/>
        <v>N/A</v>
      </c>
      <c r="N342" t="str">
        <f t="shared" si="61"/>
        <v>N/A</v>
      </c>
      <c r="O342" t="str">
        <f t="shared" si="62"/>
        <v>N/A</v>
      </c>
      <c r="P342" s="3" t="str">
        <f t="shared" si="63"/>
        <v>N/A</v>
      </c>
      <c r="Q342" t="str">
        <f t="shared" si="64"/>
        <v>N/A</v>
      </c>
      <c r="R342" t="str">
        <f t="shared" si="65"/>
        <v>N/A</v>
      </c>
    </row>
    <row r="343" spans="1:18" x14ac:dyDescent="0.3">
      <c r="A343" s="1" t="s">
        <v>297</v>
      </c>
      <c r="B343">
        <f>IF(OR(RIGHT(Full_2016_2017_Games_Data[[#This Row],[Column1]],4)="2016",RIGHT(Full_2016_2017_Games_Data[[#This Row],[Column1]],4)="2017"),1,0)</f>
        <v>0</v>
      </c>
      <c r="C343">
        <f>IF(AND(B342=1,B343=0,LEFT(Full_2016_2017_Games_Data[[#This Row],[Column1]],4)&lt;&gt;"OTat"),C341+1,IF(AND(B342=0,B343=0,LEFT(Full_2016_2017_Games_Data[[#This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Row],[Column1]],5)&lt;&gt;"4OTat"),C342+1,IF(OR(LEFT(Full_2016_2017_Games_Data[[#This Row],[Column1]],4)="OTat",LEFT(Full_2016_2017_Games_Data[[#This Row],[Column1]],4)="Full",LEFT(Full_2016_2017_Games_Data[[#This Row],[Column1]],5)="2OTat",LEFT(Full_2016_2017_Games_Data[[#This Row],[Column1]],5)="4OTat"),C342,"N/A")))</f>
        <v>281</v>
      </c>
      <c r="D343" t="str">
        <f>IF(AND(C343&lt;&gt;"N/A",C343&lt;&gt;C342),LEFT(Full_2016_2017_Games_Data[[#This Row],[Column1]],FIND("-",Full_2016_2017_Games_Data[[#This Row],[Column1]])-1),"N/A")</f>
        <v>Orlando Magic105</v>
      </c>
      <c r="E343" t="str">
        <f>IFERROR(IF(AND(C343&lt;&gt;"N/A",C343&lt;&gt;C342),MID(Full_2016_2017_Games_Data[[#This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76ers88</v>
      </c>
      <c r="F343" t="str">
        <f>IFERROR(IF(AND(D343&lt;&gt;"N/A",E343&lt;&gt;"N/A",C343&lt;&gt;C344),RIGHT(Full_2016_2017_Games_Data[[#This Row],[Column1]],LEN(Full_2016_2017_Games_Data[[#This Row],[Column1]])-FIND("at ",Full_2016_2017_Games_Data[[#This Row],[Column1]])-2),IF(AND(C343&lt;&gt;"N/A",C343&lt;&gt;C342),RIGHT(A344,LEN(A344)-FIND("at ",A344)-2),"N/A")),RIGHT(Full_2016_2017_Games_Data[[#This Row],[Column1]],LEN(Full_2016_2017_Games_Data[[#This Row],[Column1]])-FIND("at ",Full_2016_2017_Games_Data[[#This Row],[Column1]])-2))</f>
        <v>Philadelphia</v>
      </c>
      <c r="G343" t="str">
        <f t="shared" si="55"/>
        <v>Philadelphia</v>
      </c>
      <c r="H343">
        <f t="shared" si="56"/>
        <v>105</v>
      </c>
      <c r="I343">
        <f t="shared" si="57"/>
        <v>88</v>
      </c>
      <c r="J343" s="3" t="str">
        <f>IF(B343=1,Full_2016_2017_Games_Data[[#This Row],[Column1]],"N/A")</f>
        <v>N/A</v>
      </c>
      <c r="K343" t="str">
        <f t="shared" si="58"/>
        <v>Dec 2, 2016</v>
      </c>
      <c r="L343" t="str">
        <f t="shared" si="59"/>
        <v>Dec 2, 2016</v>
      </c>
      <c r="M343">
        <f t="shared" si="60"/>
        <v>12</v>
      </c>
      <c r="N343">
        <f t="shared" si="61"/>
        <v>2</v>
      </c>
      <c r="O343">
        <f t="shared" si="62"/>
        <v>2016</v>
      </c>
      <c r="P343" s="3">
        <f t="shared" si="63"/>
        <v>42706</v>
      </c>
      <c r="Q343" t="str">
        <f t="shared" si="64"/>
        <v>Orlando Magic</v>
      </c>
      <c r="R343" t="str">
        <f t="shared" si="65"/>
        <v>Philadelphia 76ers</v>
      </c>
    </row>
    <row r="344" spans="1:18" x14ac:dyDescent="0.3">
      <c r="A344" s="1" t="s">
        <v>298</v>
      </c>
      <c r="B344">
        <f>IF(OR(RIGHT(Full_2016_2017_Games_Data[[#This Row],[Column1]],4)="2016",RIGHT(Full_2016_2017_Games_Data[[#This Row],[Column1]],4)="2017"),1,0)</f>
        <v>0</v>
      </c>
      <c r="C344">
        <f>IF(AND(B343=1,B344=0,LEFT(Full_2016_2017_Games_Data[[#This Row],[Column1]],4)&lt;&gt;"OTat"),C342+1,IF(AND(B343=0,B344=0,LEFT(Full_2016_2017_Games_Data[[#This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Row],[Column1]],5)&lt;&gt;"4OTat"),C343+1,IF(OR(LEFT(Full_2016_2017_Games_Data[[#This Row],[Column1]],4)="OTat",LEFT(Full_2016_2017_Games_Data[[#This Row],[Column1]],4)="Full",LEFT(Full_2016_2017_Games_Data[[#This Row],[Column1]],5)="2OTat",LEFT(Full_2016_2017_Games_Data[[#This Row],[Column1]],5)="4OTat"),C343,"N/A")))</f>
        <v>282</v>
      </c>
      <c r="D344" t="str">
        <f>IF(AND(C344&lt;&gt;"N/A",C344&lt;&gt;C343),LEFT(Full_2016_2017_Games_Data[[#This Row],[Column1]],FIND("-",Full_2016_2017_Games_Data[[#This Row],[Column1]])-1),"N/A")</f>
        <v>Boston Celtics97</v>
      </c>
      <c r="E344" t="str">
        <f>IFERROR(IF(AND(C344&lt;&gt;"N/A",C344&lt;&gt;C343),MID(Full_2016_2017_Games_Data[[#This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Kings92</v>
      </c>
      <c r="F344" t="str">
        <f>IFERROR(IF(AND(D344&lt;&gt;"N/A",E344&lt;&gt;"N/A",C344&lt;&gt;C345),RIGHT(Full_2016_2017_Games_Data[[#This Row],[Column1]],LEN(Full_2016_2017_Games_Data[[#This Row],[Column1]])-FIND("at ",Full_2016_2017_Games_Data[[#This Row],[Column1]])-2),IF(AND(C344&lt;&gt;"N/A",C344&lt;&gt;C343),RIGHT(A345,LEN(A345)-FIND("at ",A345)-2),"N/A")),RIGHT(Full_2016_2017_Games_Data[[#This Row],[Column1]],LEN(Full_2016_2017_Games_Data[[#This Row],[Column1]])-FIND("at ",Full_2016_2017_Games_Data[[#This Row],[Column1]])-2))</f>
        <v>Boston</v>
      </c>
      <c r="G344" t="str">
        <f t="shared" si="55"/>
        <v>Boston</v>
      </c>
      <c r="H344">
        <f t="shared" si="56"/>
        <v>97</v>
      </c>
      <c r="I344">
        <f t="shared" si="57"/>
        <v>92</v>
      </c>
      <c r="J344" s="3" t="str">
        <f>IF(B344=1,Full_2016_2017_Games_Data[[#This Row],[Column1]],"N/A")</f>
        <v>N/A</v>
      </c>
      <c r="K344" t="str">
        <f t="shared" si="58"/>
        <v>Dec 2, 2016</v>
      </c>
      <c r="L344" t="str">
        <f t="shared" si="59"/>
        <v>Dec 2, 2016</v>
      </c>
      <c r="M344">
        <f t="shared" si="60"/>
        <v>12</v>
      </c>
      <c r="N344">
        <f t="shared" si="61"/>
        <v>2</v>
      </c>
      <c r="O344">
        <f t="shared" si="62"/>
        <v>2016</v>
      </c>
      <c r="P344" s="3">
        <f t="shared" si="63"/>
        <v>42706</v>
      </c>
      <c r="Q344" t="str">
        <f t="shared" si="64"/>
        <v>Boston Celtics</v>
      </c>
      <c r="R344" t="str">
        <f t="shared" si="65"/>
        <v>Sacramento Kings</v>
      </c>
    </row>
    <row r="345" spans="1:18" x14ac:dyDescent="0.3">
      <c r="A345" s="1" t="s">
        <v>299</v>
      </c>
      <c r="B345">
        <f>IF(OR(RIGHT(Full_2016_2017_Games_Data[[#This Row],[Column1]],4)="2016",RIGHT(Full_2016_2017_Games_Data[[#This Row],[Column1]],4)="2017"),1,0)</f>
        <v>0</v>
      </c>
      <c r="C345">
        <f>IF(AND(B344=1,B345=0,LEFT(Full_2016_2017_Games_Data[[#This Row],[Column1]],4)&lt;&gt;"OTat"),C343+1,IF(AND(B344=0,B345=0,LEFT(Full_2016_2017_Games_Data[[#This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Row],[Column1]],5)&lt;&gt;"4OTat"),C344+1,IF(OR(LEFT(Full_2016_2017_Games_Data[[#This Row],[Column1]],4)="OTat",LEFT(Full_2016_2017_Games_Data[[#This Row],[Column1]],4)="Full",LEFT(Full_2016_2017_Games_Data[[#This Row],[Column1]],5)="2OTat",LEFT(Full_2016_2017_Games_Data[[#This Row],[Column1]],5)="4OTat"),C344,"N/A")))</f>
        <v>283</v>
      </c>
      <c r="D345" t="str">
        <f>IF(AND(C345&lt;&gt;"N/A",C345&lt;&gt;C344),LEFT(Full_2016_2017_Games_Data[[#This Row],[Column1]],FIND("-",Full_2016_2017_Games_Data[[#This Row],[Column1]])-1),"N/A")</f>
        <v>Toronto Raptors113</v>
      </c>
      <c r="E345" t="str">
        <f>IFERROR(IF(AND(C345&lt;&gt;"N/A",C345&lt;&gt;C344),MID(Full_2016_2017_Games_Data[[#This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Lakers80</v>
      </c>
      <c r="F345" t="str">
        <f>IFERROR(IF(AND(D345&lt;&gt;"N/A",E345&lt;&gt;"N/A",C345&lt;&gt;C346),RIGHT(Full_2016_2017_Games_Data[[#This Row],[Column1]],LEN(Full_2016_2017_Games_Data[[#This Row],[Column1]])-FIND("at ",Full_2016_2017_Games_Data[[#This Row],[Column1]])-2),IF(AND(C345&lt;&gt;"N/A",C345&lt;&gt;C344),RIGHT(A346,LEN(A346)-FIND("at ",A346)-2),"N/A")),RIGHT(Full_2016_2017_Games_Data[[#This Row],[Column1]],LEN(Full_2016_2017_Games_Data[[#This Row],[Column1]])-FIND("at ",Full_2016_2017_Games_Data[[#This Row],[Column1]])-2))</f>
        <v>Toronto</v>
      </c>
      <c r="G345" t="str">
        <f t="shared" si="55"/>
        <v>Toronto</v>
      </c>
      <c r="H345">
        <f t="shared" si="56"/>
        <v>113</v>
      </c>
      <c r="I345">
        <f t="shared" si="57"/>
        <v>80</v>
      </c>
      <c r="J345" s="3" t="str">
        <f>IF(B345=1,Full_2016_2017_Games_Data[[#This Row],[Column1]],"N/A")</f>
        <v>N/A</v>
      </c>
      <c r="K345" t="str">
        <f t="shared" si="58"/>
        <v>Dec 2, 2016</v>
      </c>
      <c r="L345" t="str">
        <f t="shared" si="59"/>
        <v>Dec 2, 2016</v>
      </c>
      <c r="M345">
        <f t="shared" si="60"/>
        <v>12</v>
      </c>
      <c r="N345">
        <f t="shared" si="61"/>
        <v>2</v>
      </c>
      <c r="O345">
        <f t="shared" si="62"/>
        <v>2016</v>
      </c>
      <c r="P345" s="3">
        <f t="shared" si="63"/>
        <v>42706</v>
      </c>
      <c r="Q345" t="str">
        <f t="shared" si="64"/>
        <v>Toronto Raptors</v>
      </c>
      <c r="R345" t="str">
        <f t="shared" si="65"/>
        <v>Los Angeles Lakers</v>
      </c>
    </row>
    <row r="346" spans="1:18" x14ac:dyDescent="0.3">
      <c r="A346" s="1" t="s">
        <v>300</v>
      </c>
      <c r="B346">
        <f>IF(OR(RIGHT(Full_2016_2017_Games_Data[[#This Row],[Column1]],4)="2016",RIGHT(Full_2016_2017_Games_Data[[#This Row],[Column1]],4)="2017"),1,0)</f>
        <v>0</v>
      </c>
      <c r="C346">
        <f>IF(AND(B345=1,B346=0,LEFT(Full_2016_2017_Games_Data[[#This Row],[Column1]],4)&lt;&gt;"OTat"),C344+1,IF(AND(B345=0,B346=0,LEFT(Full_2016_2017_Games_Data[[#This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Row],[Column1]],5)&lt;&gt;"4OTat"),C345+1,IF(OR(LEFT(Full_2016_2017_Games_Data[[#This Row],[Column1]],4)="OTat",LEFT(Full_2016_2017_Games_Data[[#This Row],[Column1]],4)="Full",LEFT(Full_2016_2017_Games_Data[[#This Row],[Column1]],5)="2OTat",LEFT(Full_2016_2017_Games_Data[[#This Row],[Column1]],5)="4OTat"),C345,"N/A")))</f>
        <v>284</v>
      </c>
      <c r="D346" t="str">
        <f>IF(AND(C346&lt;&gt;"N/A",C346&lt;&gt;C345),LEFT(Full_2016_2017_Games_Data[[#This Row],[Column1]],FIND("-",Full_2016_2017_Games_Data[[#This Row],[Column1]])-1),"N/A")</f>
        <v>New York Knicks118</v>
      </c>
      <c r="E346" t="str">
        <f>IFERROR(IF(AND(C346&lt;&gt;"N/A",C346&lt;&gt;C345),MID(Full_2016_2017_Games_Data[[#This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Timberwolves114</v>
      </c>
      <c r="F346" t="str">
        <f>IFERROR(IF(AND(D346&lt;&gt;"N/A",E346&lt;&gt;"N/A",C346&lt;&gt;C347),RIGHT(Full_2016_2017_Games_Data[[#This Row],[Column1]],LEN(Full_2016_2017_Games_Data[[#This Row],[Column1]])-FIND("at ",Full_2016_2017_Games_Data[[#This Row],[Column1]])-2),IF(AND(C346&lt;&gt;"N/A",C346&lt;&gt;C345),RIGHT(A347,LEN(A347)-FIND("at ",A347)-2),"N/A")),RIGHT(Full_2016_2017_Games_Data[[#This Row],[Column1]],LEN(Full_2016_2017_Games_Data[[#This Row],[Column1]])-FIND("at ",Full_2016_2017_Games_Data[[#This Row],[Column1]])-2))</f>
        <v>New York</v>
      </c>
      <c r="G346" t="str">
        <f t="shared" si="55"/>
        <v>New York</v>
      </c>
      <c r="H346">
        <f t="shared" si="56"/>
        <v>118</v>
      </c>
      <c r="I346">
        <f t="shared" si="57"/>
        <v>114</v>
      </c>
      <c r="J346" s="3" t="str">
        <f>IF(B346=1,Full_2016_2017_Games_Data[[#This Row],[Column1]],"N/A")</f>
        <v>N/A</v>
      </c>
      <c r="K346" t="str">
        <f t="shared" si="58"/>
        <v>Dec 2, 2016</v>
      </c>
      <c r="L346" t="str">
        <f t="shared" si="59"/>
        <v>Dec 2, 2016</v>
      </c>
      <c r="M346">
        <f t="shared" si="60"/>
        <v>12</v>
      </c>
      <c r="N346">
        <f t="shared" si="61"/>
        <v>2</v>
      </c>
      <c r="O346">
        <f t="shared" si="62"/>
        <v>2016</v>
      </c>
      <c r="P346" s="3">
        <f t="shared" si="63"/>
        <v>42706</v>
      </c>
      <c r="Q346" t="str">
        <f t="shared" si="64"/>
        <v>New York Knicks</v>
      </c>
      <c r="R346" t="str">
        <f t="shared" si="65"/>
        <v>Minnesota Timberwolves</v>
      </c>
    </row>
    <row r="347" spans="1:18" x14ac:dyDescent="0.3">
      <c r="A347" s="1" t="s">
        <v>301</v>
      </c>
      <c r="B347">
        <f>IF(OR(RIGHT(Full_2016_2017_Games_Data[[#This Row],[Column1]],4)="2016",RIGHT(Full_2016_2017_Games_Data[[#This Row],[Column1]],4)="2017"),1,0)</f>
        <v>0</v>
      </c>
      <c r="C347">
        <f>IF(AND(B346=1,B347=0,LEFT(Full_2016_2017_Games_Data[[#This Row],[Column1]],4)&lt;&gt;"OTat"),C345+1,IF(AND(B346=0,B347=0,LEFT(Full_2016_2017_Games_Data[[#This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Row],[Column1]],5)&lt;&gt;"4OTat"),C346+1,IF(OR(LEFT(Full_2016_2017_Games_Data[[#This Row],[Column1]],4)="OTat",LEFT(Full_2016_2017_Games_Data[[#This Row],[Column1]],4)="Full",LEFT(Full_2016_2017_Games_Data[[#This Row],[Column1]],5)="2OTat",LEFT(Full_2016_2017_Games_Data[[#This Row],[Column1]],5)="4OTat"),C346,"N/A")))</f>
        <v>285</v>
      </c>
      <c r="D347" t="str">
        <f>IF(AND(C347&lt;&gt;"N/A",C347&lt;&gt;C346),LEFT(Full_2016_2017_Games_Data[[#This Row],[Column1]],FIND("-",Full_2016_2017_Games_Data[[#This Row],[Column1]])-1),"N/A")</f>
        <v>Chicago Bulls111</v>
      </c>
      <c r="E347" t="str">
        <f>IFERROR(IF(AND(C347&lt;&gt;"N/A",C347&lt;&gt;C346),MID(Full_2016_2017_Games_Data[[#This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Cavaliers105</v>
      </c>
      <c r="F347" t="str">
        <f>IFERROR(IF(AND(D347&lt;&gt;"N/A",E347&lt;&gt;"N/A",C347&lt;&gt;C348),RIGHT(Full_2016_2017_Games_Data[[#This Row],[Column1]],LEN(Full_2016_2017_Games_Data[[#This Row],[Column1]])-FIND("at ",Full_2016_2017_Games_Data[[#This Row],[Column1]])-2),IF(AND(C347&lt;&gt;"N/A",C347&lt;&gt;C346),RIGHT(A348,LEN(A348)-FIND("at ",A348)-2),"N/A")),RIGHT(Full_2016_2017_Games_Data[[#This Row],[Column1]],LEN(Full_2016_2017_Games_Data[[#This Row],[Column1]])-FIND("at ",Full_2016_2017_Games_Data[[#This Row],[Column1]])-2))</f>
        <v>Chicago</v>
      </c>
      <c r="G347" t="str">
        <f t="shared" si="55"/>
        <v>Chicago</v>
      </c>
      <c r="H347">
        <f t="shared" si="56"/>
        <v>111</v>
      </c>
      <c r="I347">
        <f t="shared" si="57"/>
        <v>105</v>
      </c>
      <c r="J347" s="3" t="str">
        <f>IF(B347=1,Full_2016_2017_Games_Data[[#This Row],[Column1]],"N/A")</f>
        <v>N/A</v>
      </c>
      <c r="K347" t="str">
        <f t="shared" si="58"/>
        <v>Dec 2, 2016</v>
      </c>
      <c r="L347" t="str">
        <f t="shared" si="59"/>
        <v>Dec 2, 2016</v>
      </c>
      <c r="M347">
        <f t="shared" si="60"/>
        <v>12</v>
      </c>
      <c r="N347">
        <f t="shared" si="61"/>
        <v>2</v>
      </c>
      <c r="O347">
        <f t="shared" si="62"/>
        <v>2016</v>
      </c>
      <c r="P347" s="3">
        <f t="shared" si="63"/>
        <v>42706</v>
      </c>
      <c r="Q347" t="str">
        <f t="shared" si="64"/>
        <v>Chicago Bulls</v>
      </c>
      <c r="R347" t="str">
        <f t="shared" si="65"/>
        <v>Cleveland Cavaliers</v>
      </c>
    </row>
    <row r="348" spans="1:18" x14ac:dyDescent="0.3">
      <c r="A348" s="1" t="s">
        <v>302</v>
      </c>
      <c r="B348">
        <f>IF(OR(RIGHT(Full_2016_2017_Games_Data[[#This Row],[Column1]],4)="2016",RIGHT(Full_2016_2017_Games_Data[[#This Row],[Column1]],4)="2017"),1,0)</f>
        <v>0</v>
      </c>
      <c r="C348">
        <f>IF(AND(B347=1,B348=0,LEFT(Full_2016_2017_Games_Data[[#This Row],[Column1]],4)&lt;&gt;"OTat"),C346+1,IF(AND(B347=0,B348=0,LEFT(Full_2016_2017_Games_Data[[#This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Row],[Column1]],5)&lt;&gt;"4OTat"),C347+1,IF(OR(LEFT(Full_2016_2017_Games_Data[[#This Row],[Column1]],4)="OTat",LEFT(Full_2016_2017_Games_Data[[#This Row],[Column1]],4)="Full",LEFT(Full_2016_2017_Games_Data[[#This Row],[Column1]],5)="2OTat",LEFT(Full_2016_2017_Games_Data[[#This Row],[Column1]],5)="4OTat"),C347,"N/A")))</f>
        <v>286</v>
      </c>
      <c r="D348" t="str">
        <f>IF(AND(C348&lt;&gt;"N/A",C348&lt;&gt;C347),LEFT(Full_2016_2017_Games_Data[[#This Row],[Column1]],FIND("-",Full_2016_2017_Games_Data[[#This Row],[Column1]])-1),"N/A")</f>
        <v>Los Angeles Clippers114</v>
      </c>
      <c r="E348" t="str">
        <f>IFERROR(IF(AND(C348&lt;&gt;"N/A",C348&lt;&gt;C347),MID(Full_2016_2017_Games_Data[[#This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Pelicans96</v>
      </c>
      <c r="F348" t="str">
        <f>IFERROR(IF(AND(D348&lt;&gt;"N/A",E348&lt;&gt;"N/A",C348&lt;&gt;C349),RIGHT(Full_2016_2017_Games_Data[[#This Row],[Column1]],LEN(Full_2016_2017_Games_Data[[#This Row],[Column1]])-FIND("at ",Full_2016_2017_Games_Data[[#This Row],[Column1]])-2),IF(AND(C348&lt;&gt;"N/A",C348&lt;&gt;C347),RIGHT(A349,LEN(A349)-FIND("at ",A349)-2),"N/A")),RIGHT(Full_2016_2017_Games_Data[[#This Row],[Column1]],LEN(Full_2016_2017_Games_Data[[#This Row],[Column1]])-FIND("at ",Full_2016_2017_Games_Data[[#This Row],[Column1]])-2))</f>
        <v>New Orleans</v>
      </c>
      <c r="G348" t="str">
        <f t="shared" si="55"/>
        <v>New Orleans</v>
      </c>
      <c r="H348">
        <f t="shared" si="56"/>
        <v>114</v>
      </c>
      <c r="I348">
        <f t="shared" si="57"/>
        <v>96</v>
      </c>
      <c r="J348" s="3" t="str">
        <f>IF(B348=1,Full_2016_2017_Games_Data[[#This Row],[Column1]],"N/A")</f>
        <v>N/A</v>
      </c>
      <c r="K348" t="str">
        <f t="shared" si="58"/>
        <v>Dec 2, 2016</v>
      </c>
      <c r="L348" t="str">
        <f t="shared" si="59"/>
        <v>Dec 2, 2016</v>
      </c>
      <c r="M348">
        <f t="shared" si="60"/>
        <v>12</v>
      </c>
      <c r="N348">
        <f t="shared" si="61"/>
        <v>2</v>
      </c>
      <c r="O348">
        <f t="shared" si="62"/>
        <v>2016</v>
      </c>
      <c r="P348" s="3">
        <f t="shared" si="63"/>
        <v>42706</v>
      </c>
      <c r="Q348" t="str">
        <f t="shared" si="64"/>
        <v>Los Angeles Clippers</v>
      </c>
      <c r="R348" t="str">
        <f t="shared" si="65"/>
        <v>New Orleans Pelicans</v>
      </c>
    </row>
    <row r="349" spans="1:18" x14ac:dyDescent="0.3">
      <c r="A349" s="1" t="s">
        <v>303</v>
      </c>
      <c r="B349">
        <f>IF(OR(RIGHT(Full_2016_2017_Games_Data[[#This Row],[Column1]],4)="2016",RIGHT(Full_2016_2017_Games_Data[[#This Row],[Column1]],4)="2017"),1,0)</f>
        <v>0</v>
      </c>
      <c r="C349">
        <f>IF(AND(B348=1,B349=0,LEFT(Full_2016_2017_Games_Data[[#This Row],[Column1]],4)&lt;&gt;"OTat"),C347+1,IF(AND(B348=0,B349=0,LEFT(Full_2016_2017_Games_Data[[#This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Row],[Column1]],5)&lt;&gt;"4OTat"),C348+1,IF(OR(LEFT(Full_2016_2017_Games_Data[[#This Row],[Column1]],4)="OTat",LEFT(Full_2016_2017_Games_Data[[#This Row],[Column1]],4)="Full",LEFT(Full_2016_2017_Games_Data[[#This Row],[Column1]],5)="2OTat",LEFT(Full_2016_2017_Games_Data[[#This Row],[Column1]],5)="4OTat"),C348,"N/A")))</f>
        <v>287</v>
      </c>
      <c r="D349" t="str">
        <f>IF(AND(C349&lt;&gt;"N/A",C349&lt;&gt;C348),LEFT(Full_2016_2017_Games_Data[[#This Row],[Column1]],FIND("-",Full_2016_2017_Games_Data[[#This Row],[Column1]])-1),"N/A")</f>
        <v>Detroit Pistons121</v>
      </c>
      <c r="E349" t="str">
        <f>IFERROR(IF(AND(C349&lt;&gt;"N/A",C349&lt;&gt;C348),MID(Full_2016_2017_Games_Data[[#This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Hawks85</v>
      </c>
      <c r="F349" t="str">
        <f>IFERROR(IF(AND(D349&lt;&gt;"N/A",E349&lt;&gt;"N/A",C349&lt;&gt;C350),RIGHT(Full_2016_2017_Games_Data[[#This Row],[Column1]],LEN(Full_2016_2017_Games_Data[[#This Row],[Column1]])-FIND("at ",Full_2016_2017_Games_Data[[#This Row],[Column1]])-2),IF(AND(C349&lt;&gt;"N/A",C349&lt;&gt;C348),RIGHT(A350,LEN(A350)-FIND("at ",A350)-2),"N/A")),RIGHT(Full_2016_2017_Games_Data[[#This Row],[Column1]],LEN(Full_2016_2017_Games_Data[[#This Row],[Column1]])-FIND("at ",Full_2016_2017_Games_Data[[#This Row],[Column1]])-2))</f>
        <v>Atlanta</v>
      </c>
      <c r="G349" t="str">
        <f t="shared" si="55"/>
        <v>Atlanta</v>
      </c>
      <c r="H349">
        <f t="shared" si="56"/>
        <v>121</v>
      </c>
      <c r="I349">
        <f t="shared" si="57"/>
        <v>85</v>
      </c>
      <c r="J349" s="3" t="str">
        <f>IF(B349=1,Full_2016_2017_Games_Data[[#This Row],[Column1]],"N/A")</f>
        <v>N/A</v>
      </c>
      <c r="K349" t="str">
        <f t="shared" si="58"/>
        <v>Dec 2, 2016</v>
      </c>
      <c r="L349" t="str">
        <f t="shared" si="59"/>
        <v>Dec 2, 2016</v>
      </c>
      <c r="M349">
        <f t="shared" si="60"/>
        <v>12</v>
      </c>
      <c r="N349">
        <f t="shared" si="61"/>
        <v>2</v>
      </c>
      <c r="O349">
        <f t="shared" si="62"/>
        <v>2016</v>
      </c>
      <c r="P349" s="3">
        <f t="shared" si="63"/>
        <v>42706</v>
      </c>
      <c r="Q349" t="str">
        <f t="shared" si="64"/>
        <v>Detroit Pistons</v>
      </c>
      <c r="R349" t="str">
        <f t="shared" si="65"/>
        <v>Atlanta Hawks</v>
      </c>
    </row>
    <row r="350" spans="1:18" x14ac:dyDescent="0.3">
      <c r="A350" s="1" t="s">
        <v>304</v>
      </c>
      <c r="B350">
        <f>IF(OR(RIGHT(Full_2016_2017_Games_Data[[#This Row],[Column1]],4)="2016",RIGHT(Full_2016_2017_Games_Data[[#This Row],[Column1]],4)="2017"),1,0)</f>
        <v>0</v>
      </c>
      <c r="C350">
        <f>IF(AND(B349=1,B350=0,LEFT(Full_2016_2017_Games_Data[[#This Row],[Column1]],4)&lt;&gt;"OTat"),C348+1,IF(AND(B349=0,B350=0,LEFT(Full_2016_2017_Games_Data[[#This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Row],[Column1]],5)&lt;&gt;"4OTat"),C349+1,IF(OR(LEFT(Full_2016_2017_Games_Data[[#This Row],[Column1]],4)="OTat",LEFT(Full_2016_2017_Games_Data[[#This Row],[Column1]],4)="Full",LEFT(Full_2016_2017_Games_Data[[#This Row],[Column1]],5)="2OTat",LEFT(Full_2016_2017_Games_Data[[#This Row],[Column1]],5)="4OTat"),C349,"N/A")))</f>
        <v>288</v>
      </c>
      <c r="D350" t="str">
        <f>IF(AND(C350&lt;&gt;"N/A",C350&lt;&gt;C349),LEFT(Full_2016_2017_Games_Data[[#This Row],[Column1]],FIND("-",Full_2016_2017_Games_Data[[#This Row],[Column1]])-1),"N/A")</f>
        <v>San Antonio Spurs107</v>
      </c>
      <c r="E350" t="str">
        <f>IFERROR(IF(AND(C350&lt;&gt;"N/A",C350&lt;&gt;C349),MID(Full_2016_2017_Games_Data[[#This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Wizards105</v>
      </c>
      <c r="F350" t="str">
        <f>IFERROR(IF(AND(D350&lt;&gt;"N/A",E350&lt;&gt;"N/A",C350&lt;&gt;C351),RIGHT(Full_2016_2017_Games_Data[[#This Row],[Column1]],LEN(Full_2016_2017_Games_Data[[#This Row],[Column1]])-FIND("at ",Full_2016_2017_Games_Data[[#This Row],[Column1]])-2),IF(AND(C350&lt;&gt;"N/A",C350&lt;&gt;C349),RIGHT(A351,LEN(A351)-FIND("at ",A351)-2),"N/A")),RIGHT(Full_2016_2017_Games_Data[[#This Row],[Column1]],LEN(Full_2016_2017_Games_Data[[#This Row],[Column1]])-FIND("at ",Full_2016_2017_Games_Data[[#This Row],[Column1]])-2))</f>
        <v>San Antonio</v>
      </c>
      <c r="G350" t="str">
        <f t="shared" si="55"/>
        <v>San Antonio</v>
      </c>
      <c r="H350">
        <f t="shared" si="56"/>
        <v>107</v>
      </c>
      <c r="I350">
        <f t="shared" si="57"/>
        <v>105</v>
      </c>
      <c r="J350" s="3" t="str">
        <f>IF(B350=1,Full_2016_2017_Games_Data[[#This Row],[Column1]],"N/A")</f>
        <v>N/A</v>
      </c>
      <c r="K350" t="str">
        <f t="shared" si="58"/>
        <v>Dec 2, 2016</v>
      </c>
      <c r="L350" t="str">
        <f t="shared" si="59"/>
        <v>Dec 2, 2016</v>
      </c>
      <c r="M350">
        <f t="shared" si="60"/>
        <v>12</v>
      </c>
      <c r="N350">
        <f t="shared" si="61"/>
        <v>2</v>
      </c>
      <c r="O350">
        <f t="shared" si="62"/>
        <v>2016</v>
      </c>
      <c r="P350" s="3">
        <f t="shared" si="63"/>
        <v>42706</v>
      </c>
      <c r="Q350" t="str">
        <f t="shared" si="64"/>
        <v>San Antonio Spurs</v>
      </c>
      <c r="R350" t="str">
        <f t="shared" si="65"/>
        <v>Washington Wizards</v>
      </c>
    </row>
    <row r="351" spans="1:18" x14ac:dyDescent="0.3">
      <c r="A351" s="1" t="s">
        <v>305</v>
      </c>
      <c r="B351">
        <f>IF(OR(RIGHT(Full_2016_2017_Games_Data[[#This Row],[Column1]],4)="2016",RIGHT(Full_2016_2017_Games_Data[[#This Row],[Column1]],4)="2017"),1,0)</f>
        <v>0</v>
      </c>
      <c r="C351">
        <f>IF(AND(B350=1,B351=0,LEFT(Full_2016_2017_Games_Data[[#This Row],[Column1]],4)&lt;&gt;"OTat"),C349+1,IF(AND(B350=0,B351=0,LEFT(Full_2016_2017_Games_Data[[#This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Row],[Column1]],5)&lt;&gt;"4OTat"),C350+1,IF(OR(LEFT(Full_2016_2017_Games_Data[[#This Row],[Column1]],4)="OTat",LEFT(Full_2016_2017_Games_Data[[#This Row],[Column1]],4)="Full",LEFT(Full_2016_2017_Games_Data[[#This Row],[Column1]],5)="2OTat",LEFT(Full_2016_2017_Games_Data[[#This Row],[Column1]],5)="4OTat"),C350,"N/A")))</f>
        <v>289</v>
      </c>
      <c r="D351" t="str">
        <f>IF(AND(C351&lt;&gt;"N/A",C351&lt;&gt;C350),LEFT(Full_2016_2017_Games_Data[[#This Row],[Column1]],FIND("-",Full_2016_2017_Games_Data[[#This Row],[Column1]])-1),"N/A")</f>
        <v>Houston Rockets128</v>
      </c>
      <c r="E351" t="str">
        <f>IFERROR(IF(AND(C351&lt;&gt;"N/A",C351&lt;&gt;C350),MID(Full_2016_2017_Games_Data[[#This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Nuggets110</v>
      </c>
      <c r="F351" t="str">
        <f>IFERROR(IF(AND(D351&lt;&gt;"N/A",E351&lt;&gt;"N/A",C351&lt;&gt;C352),RIGHT(Full_2016_2017_Games_Data[[#This Row],[Column1]],LEN(Full_2016_2017_Games_Data[[#This Row],[Column1]])-FIND("at ",Full_2016_2017_Games_Data[[#This Row],[Column1]])-2),IF(AND(C351&lt;&gt;"N/A",C351&lt;&gt;C350),RIGHT(A352,LEN(A352)-FIND("at ",A352)-2),"N/A")),RIGHT(Full_2016_2017_Games_Data[[#This Row],[Column1]],LEN(Full_2016_2017_Games_Data[[#This Row],[Column1]])-FIND("at ",Full_2016_2017_Games_Data[[#This Row],[Column1]])-2))</f>
        <v>Denver</v>
      </c>
      <c r="G351" t="str">
        <f t="shared" si="55"/>
        <v>Denver</v>
      </c>
      <c r="H351">
        <f t="shared" si="56"/>
        <v>128</v>
      </c>
      <c r="I351">
        <f t="shared" si="57"/>
        <v>110</v>
      </c>
      <c r="J351" s="3" t="str">
        <f>IF(B351=1,Full_2016_2017_Games_Data[[#This Row],[Column1]],"N/A")</f>
        <v>N/A</v>
      </c>
      <c r="K351" t="str">
        <f t="shared" si="58"/>
        <v>Dec 2, 2016</v>
      </c>
      <c r="L351" t="str">
        <f t="shared" si="59"/>
        <v>Dec 2, 2016</v>
      </c>
      <c r="M351">
        <f t="shared" si="60"/>
        <v>12</v>
      </c>
      <c r="N351">
        <f t="shared" si="61"/>
        <v>2</v>
      </c>
      <c r="O351">
        <f t="shared" si="62"/>
        <v>2016</v>
      </c>
      <c r="P351" s="3">
        <f t="shared" si="63"/>
        <v>42706</v>
      </c>
      <c r="Q351" t="str">
        <f t="shared" si="64"/>
        <v>Houston Rockets</v>
      </c>
      <c r="R351" t="str">
        <f t="shared" si="65"/>
        <v>Denver Nuggets</v>
      </c>
    </row>
    <row r="352" spans="1:18" x14ac:dyDescent="0.3">
      <c r="A352" s="1" t="s">
        <v>1383</v>
      </c>
      <c r="B352">
        <f>IF(OR(RIGHT(Full_2016_2017_Games_Data[[#This Row],[Column1]],4)="2016",RIGHT(Full_2016_2017_Games_Data[[#This Row],[Column1]],4)="2017"),1,0)</f>
        <v>1</v>
      </c>
      <c r="C352" t="str">
        <f>IF(AND(B351=1,B352=0,LEFT(Full_2016_2017_Games_Data[[#This Row],[Column1]],4)&lt;&gt;"OTat"),C350+1,IF(AND(B351=0,B352=0,LEFT(Full_2016_2017_Games_Data[[#This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Row],[Column1]],5)&lt;&gt;"4OTat"),C351+1,IF(OR(LEFT(Full_2016_2017_Games_Data[[#This Row],[Column1]],4)="OTat",LEFT(Full_2016_2017_Games_Data[[#This Row],[Column1]],4)="Full",LEFT(Full_2016_2017_Games_Data[[#This Row],[Column1]],5)="2OTat",LEFT(Full_2016_2017_Games_Data[[#This Row],[Column1]],5)="4OTat"),C351,"N/A")))</f>
        <v>N/A</v>
      </c>
      <c r="D352" t="str">
        <f>IF(AND(C352&lt;&gt;"N/A",C352&lt;&gt;C351),LEFT(Full_2016_2017_Games_Data[[#This Row],[Column1]],FIND("-",Full_2016_2017_Games_Data[[#This Row],[Column1]])-1),"N/A")</f>
        <v>N/A</v>
      </c>
      <c r="E352" t="str">
        <f>IFERROR(IF(AND(C352&lt;&gt;"N/A",C352&lt;&gt;C351),MID(Full_2016_2017_Games_Data[[#This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52" t="str">
        <f>IFERROR(IF(AND(D352&lt;&gt;"N/A",E352&lt;&gt;"N/A",C352&lt;&gt;C353),RIGHT(Full_2016_2017_Games_Data[[#This Row],[Column1]],LEN(Full_2016_2017_Games_Data[[#This Row],[Column1]])-FIND("at ",Full_2016_2017_Games_Data[[#This Row],[Column1]])-2),IF(AND(C352&lt;&gt;"N/A",C352&lt;&gt;C351),RIGHT(A353,LEN(A353)-FIND("at ",A353)-2),"N/A")),RIGHT(Full_2016_2017_Games_Data[[#This Row],[Column1]],LEN(Full_2016_2017_Games_Data[[#This Row],[Column1]])-FIND("at ",Full_2016_2017_Games_Data[[#This Row],[Column1]])-2))</f>
        <v>N/A</v>
      </c>
      <c r="G352" t="str">
        <f t="shared" si="55"/>
        <v>N/A</v>
      </c>
      <c r="H352" t="str">
        <f t="shared" si="56"/>
        <v>N/A</v>
      </c>
      <c r="I352" t="str">
        <f t="shared" si="57"/>
        <v>N/A</v>
      </c>
      <c r="J352" s="3" t="str">
        <f>IF(B352=1,Full_2016_2017_Games_Data[[#This Row],[Column1]],"N/A")</f>
        <v>Dec 3, 2016</v>
      </c>
      <c r="K352" t="str">
        <f t="shared" si="58"/>
        <v>Dec 3, 2016</v>
      </c>
      <c r="L352" t="str">
        <f t="shared" si="59"/>
        <v>N/A</v>
      </c>
      <c r="M352" t="str">
        <f t="shared" si="60"/>
        <v>N/A</v>
      </c>
      <c r="N352" t="str">
        <f t="shared" si="61"/>
        <v>N/A</v>
      </c>
      <c r="O352" t="str">
        <f t="shared" si="62"/>
        <v>N/A</v>
      </c>
      <c r="P352" s="3" t="str">
        <f t="shared" si="63"/>
        <v>N/A</v>
      </c>
      <c r="Q352" t="str">
        <f t="shared" si="64"/>
        <v>N/A</v>
      </c>
      <c r="R352" t="str">
        <f t="shared" si="65"/>
        <v>N/A</v>
      </c>
    </row>
    <row r="353" spans="1:18" x14ac:dyDescent="0.3">
      <c r="A353" s="1" t="s">
        <v>306</v>
      </c>
      <c r="B353">
        <f>IF(OR(RIGHT(Full_2016_2017_Games_Data[[#This Row],[Column1]],4)="2016",RIGHT(Full_2016_2017_Games_Data[[#This Row],[Column1]],4)="2017"),1,0)</f>
        <v>0</v>
      </c>
      <c r="C353">
        <f>IF(AND(B352=1,B353=0,LEFT(Full_2016_2017_Games_Data[[#This Row],[Column1]],4)&lt;&gt;"OTat"),C351+1,IF(AND(B352=0,B353=0,LEFT(Full_2016_2017_Games_Data[[#This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Row],[Column1]],5)&lt;&gt;"4OTat"),C352+1,IF(OR(LEFT(Full_2016_2017_Games_Data[[#This Row],[Column1]],4)="OTat",LEFT(Full_2016_2017_Games_Data[[#This Row],[Column1]],4)="Full",LEFT(Full_2016_2017_Games_Data[[#This Row],[Column1]],5)="2OTat",LEFT(Full_2016_2017_Games_Data[[#This Row],[Column1]],5)="4OTat"),C352,"N/A")))</f>
        <v>290</v>
      </c>
      <c r="D353" t="str">
        <f>IF(AND(C353&lt;&gt;"N/A",C353&lt;&gt;C352),LEFT(Full_2016_2017_Games_Data[[#This Row],[Column1]],FIND("-",Full_2016_2017_Games_Data[[#This Row],[Column1]])-1),"N/A")</f>
        <v>Milwaukee Bucks112</v>
      </c>
      <c r="E353" t="str">
        <f>IFERROR(IF(AND(C353&lt;&gt;"N/A",C353&lt;&gt;C352),MID(Full_2016_2017_Games_Data[[#This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Nets103</v>
      </c>
      <c r="F353" t="str">
        <f>IFERROR(IF(AND(D353&lt;&gt;"N/A",E353&lt;&gt;"N/A",C353&lt;&gt;C354),RIGHT(Full_2016_2017_Games_Data[[#This Row],[Column1]],LEN(Full_2016_2017_Games_Data[[#This Row],[Column1]])-FIND("at ",Full_2016_2017_Games_Data[[#This Row],[Column1]])-2),IF(AND(C353&lt;&gt;"N/A",C353&lt;&gt;C352),RIGHT(A354,LEN(A354)-FIND("at ",A354)-2),"N/A")),RIGHT(Full_2016_2017_Games_Data[[#This Row],[Column1]],LEN(Full_2016_2017_Games_Data[[#This Row],[Column1]])-FIND("at ",Full_2016_2017_Games_Data[[#This Row],[Column1]])-2))</f>
        <v>Milwaukee</v>
      </c>
      <c r="G353" t="str">
        <f t="shared" si="55"/>
        <v>Milwaukee</v>
      </c>
      <c r="H353">
        <f t="shared" si="56"/>
        <v>112</v>
      </c>
      <c r="I353">
        <f t="shared" si="57"/>
        <v>103</v>
      </c>
      <c r="J353" s="3" t="str">
        <f>IF(B353=1,Full_2016_2017_Games_Data[[#This Row],[Column1]],"N/A")</f>
        <v>N/A</v>
      </c>
      <c r="K353" t="str">
        <f t="shared" si="58"/>
        <v>Dec 3, 2016</v>
      </c>
      <c r="L353" t="str">
        <f t="shared" si="59"/>
        <v>Dec 3, 2016</v>
      </c>
      <c r="M353">
        <f t="shared" si="60"/>
        <v>12</v>
      </c>
      <c r="N353">
        <f t="shared" si="61"/>
        <v>3</v>
      </c>
      <c r="O353">
        <f t="shared" si="62"/>
        <v>2016</v>
      </c>
      <c r="P353" s="3">
        <f t="shared" si="63"/>
        <v>42707</v>
      </c>
      <c r="Q353" t="str">
        <f t="shared" si="64"/>
        <v>Milwaukee Bucks</v>
      </c>
      <c r="R353" t="str">
        <f t="shared" si="65"/>
        <v>Brooklyn Nets</v>
      </c>
    </row>
    <row r="354" spans="1:18" x14ac:dyDescent="0.3">
      <c r="A354" s="1" t="s">
        <v>307</v>
      </c>
      <c r="B354">
        <f>IF(OR(RIGHT(Full_2016_2017_Games_Data[[#This Row],[Column1]],4)="2016",RIGHT(Full_2016_2017_Games_Data[[#This Row],[Column1]],4)="2017"),1,0)</f>
        <v>0</v>
      </c>
      <c r="C354">
        <f>IF(AND(B353=1,B354=0,LEFT(Full_2016_2017_Games_Data[[#This Row],[Column1]],4)&lt;&gt;"OTat"),C352+1,IF(AND(B353=0,B354=0,LEFT(Full_2016_2017_Games_Data[[#This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Row],[Column1]],5)&lt;&gt;"4OTat"),C353+1,IF(OR(LEFT(Full_2016_2017_Games_Data[[#This Row],[Column1]],4)="OTat",LEFT(Full_2016_2017_Games_Data[[#This Row],[Column1]],4)="Full",LEFT(Full_2016_2017_Games_Data[[#This Row],[Column1]],5)="2OTat",LEFT(Full_2016_2017_Games_Data[[#This Row],[Column1]],5)="4OTat"),C353,"N/A")))</f>
        <v>291</v>
      </c>
      <c r="D354" t="str">
        <f>IF(AND(C354&lt;&gt;"N/A",C354&lt;&gt;C353),LEFT(Full_2016_2017_Games_Data[[#This Row],[Column1]],FIND("-",Full_2016_2017_Games_Data[[#This Row],[Column1]])-1),"N/A")</f>
        <v>Minnesota Timberwolves125</v>
      </c>
      <c r="E354" t="str">
        <f>IFERROR(IF(AND(C354&lt;&gt;"N/A",C354&lt;&gt;C353),MID(Full_2016_2017_Games_Data[[#This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Hornets120</v>
      </c>
      <c r="F354" t="str">
        <f>IFERROR(IF(AND(D354&lt;&gt;"N/A",E354&lt;&gt;"N/A",C354&lt;&gt;C355),RIGHT(Full_2016_2017_Games_Data[[#This Row],[Column1]],LEN(Full_2016_2017_Games_Data[[#This Row],[Column1]])-FIND("at ",Full_2016_2017_Games_Data[[#This Row],[Column1]])-2),IF(AND(C354&lt;&gt;"N/A",C354&lt;&gt;C353),RIGHT(A355,LEN(A355)-FIND("at ",A355)-2),"N/A")),RIGHT(Full_2016_2017_Games_Data[[#This Row],[Column1]],LEN(Full_2016_2017_Games_Data[[#This Row],[Column1]])-FIND("at ",Full_2016_2017_Games_Data[[#This Row],[Column1]])-2))</f>
        <v>Charlotte</v>
      </c>
      <c r="G354" t="str">
        <f t="shared" si="55"/>
        <v>Charlotte</v>
      </c>
      <c r="H354">
        <f t="shared" si="56"/>
        <v>125</v>
      </c>
      <c r="I354">
        <f t="shared" si="57"/>
        <v>120</v>
      </c>
      <c r="J354" s="3" t="str">
        <f>IF(B354=1,Full_2016_2017_Games_Data[[#This Row],[Column1]],"N/A")</f>
        <v>N/A</v>
      </c>
      <c r="K354" t="str">
        <f t="shared" si="58"/>
        <v>Dec 3, 2016</v>
      </c>
      <c r="L354" t="str">
        <f t="shared" si="59"/>
        <v>Dec 3, 2016</v>
      </c>
      <c r="M354">
        <f t="shared" si="60"/>
        <v>12</v>
      </c>
      <c r="N354">
        <f t="shared" si="61"/>
        <v>3</v>
      </c>
      <c r="O354">
        <f t="shared" si="62"/>
        <v>2016</v>
      </c>
      <c r="P354" s="3">
        <f t="shared" si="63"/>
        <v>42707</v>
      </c>
      <c r="Q354" t="str">
        <f t="shared" si="64"/>
        <v>Minnesota Timberwolves</v>
      </c>
      <c r="R354" t="str">
        <f t="shared" si="65"/>
        <v>Charlotte Hornets</v>
      </c>
    </row>
    <row r="355" spans="1:18" x14ac:dyDescent="0.3">
      <c r="A355" s="1" t="s">
        <v>308</v>
      </c>
      <c r="B355">
        <f>IF(OR(RIGHT(Full_2016_2017_Games_Data[[#This Row],[Column1]],4)="2016",RIGHT(Full_2016_2017_Games_Data[[#This Row],[Column1]],4)="2017"),1,0)</f>
        <v>0</v>
      </c>
      <c r="C355">
        <f>IF(AND(B354=1,B355=0,LEFT(Full_2016_2017_Games_Data[[#This Row],[Column1]],4)&lt;&gt;"OTat"),C353+1,IF(AND(B354=0,B355=0,LEFT(Full_2016_2017_Games_Data[[#This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Row],[Column1]],5)&lt;&gt;"4OTat"),C354+1,IF(OR(LEFT(Full_2016_2017_Games_Data[[#This Row],[Column1]],4)="OTat",LEFT(Full_2016_2017_Games_Data[[#This Row],[Column1]],4)="Full",LEFT(Full_2016_2017_Games_Data[[#This Row],[Column1]],5)="2OTat",LEFT(Full_2016_2017_Games_Data[[#This Row],[Column1]],5)="4OTat"),C354,"N/A")))</f>
        <v>291</v>
      </c>
      <c r="D355" t="str">
        <f>IF(AND(C355&lt;&gt;"N/A",C355&lt;&gt;C354),LEFT(Full_2016_2017_Games_Data[[#This Row],[Column1]],FIND("-",Full_2016_2017_Games_Data[[#This Row],[Column1]])-1),"N/A")</f>
        <v>N/A</v>
      </c>
      <c r="E355" t="str">
        <f>IFERROR(IF(AND(C355&lt;&gt;"N/A",C355&lt;&gt;C354),MID(Full_2016_2017_Games_Data[[#This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55" t="str">
        <f>IFERROR(IF(AND(D355&lt;&gt;"N/A",E355&lt;&gt;"N/A",C355&lt;&gt;C356),RIGHT(Full_2016_2017_Games_Data[[#This Row],[Column1]],LEN(Full_2016_2017_Games_Data[[#This Row],[Column1]])-FIND("at ",Full_2016_2017_Games_Data[[#This Row],[Column1]])-2),IF(AND(C355&lt;&gt;"N/A",C355&lt;&gt;C354),RIGHT(A356,LEN(A356)-FIND("at ",A356)-2),"N/A")),RIGHT(Full_2016_2017_Games_Data[[#This Row],[Column1]],LEN(Full_2016_2017_Games_Data[[#This Row],[Column1]])-FIND("at ",Full_2016_2017_Games_Data[[#This Row],[Column1]])-2))</f>
        <v>N/A</v>
      </c>
      <c r="G355" t="str">
        <f t="shared" si="55"/>
        <v>N/A</v>
      </c>
      <c r="H355" t="str">
        <f t="shared" si="56"/>
        <v>N/A</v>
      </c>
      <c r="I355" t="str">
        <f t="shared" si="57"/>
        <v>N/A</v>
      </c>
      <c r="J355" s="3" t="str">
        <f>IF(B355=1,Full_2016_2017_Games_Data[[#This Row],[Column1]],"N/A")</f>
        <v>N/A</v>
      </c>
      <c r="K355" t="str">
        <f t="shared" si="58"/>
        <v>Dec 3, 2016</v>
      </c>
      <c r="L355" t="str">
        <f t="shared" si="59"/>
        <v>N/A</v>
      </c>
      <c r="M355" t="str">
        <f t="shared" si="60"/>
        <v>N/A</v>
      </c>
      <c r="N355" t="str">
        <f t="shared" si="61"/>
        <v>N/A</v>
      </c>
      <c r="O355" t="str">
        <f t="shared" si="62"/>
        <v>N/A</v>
      </c>
      <c r="P355" s="3" t="str">
        <f t="shared" si="63"/>
        <v>N/A</v>
      </c>
      <c r="Q355" t="str">
        <f t="shared" si="64"/>
        <v>N/A</v>
      </c>
      <c r="R355" t="str">
        <f t="shared" si="65"/>
        <v>N/A</v>
      </c>
    </row>
    <row r="356" spans="1:18" x14ac:dyDescent="0.3">
      <c r="A356" s="1" t="s">
        <v>309</v>
      </c>
      <c r="B356">
        <f>IF(OR(RIGHT(Full_2016_2017_Games_Data[[#This Row],[Column1]],4)="2016",RIGHT(Full_2016_2017_Games_Data[[#This Row],[Column1]],4)="2017"),1,0)</f>
        <v>0</v>
      </c>
      <c r="C356">
        <f>IF(AND(B355=1,B356=0,LEFT(Full_2016_2017_Games_Data[[#This Row],[Column1]],4)&lt;&gt;"OTat"),C354+1,IF(AND(B355=0,B356=0,LEFT(Full_2016_2017_Games_Data[[#This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Row],[Column1]],5)&lt;&gt;"4OTat"),C355+1,IF(OR(LEFT(Full_2016_2017_Games_Data[[#This Row],[Column1]],4)="OTat",LEFT(Full_2016_2017_Games_Data[[#This Row],[Column1]],4)="Full",LEFT(Full_2016_2017_Games_Data[[#This Row],[Column1]],5)="2OTat",LEFT(Full_2016_2017_Games_Data[[#This Row],[Column1]],5)="4OTat"),C355,"N/A")))</f>
        <v>292</v>
      </c>
      <c r="D356" t="str">
        <f>IF(AND(C356&lt;&gt;"N/A",C356&lt;&gt;C355),LEFT(Full_2016_2017_Games_Data[[#This Row],[Column1]],FIND("-",Full_2016_2017_Games_Data[[#This Row],[Column1]])-1),"N/A")</f>
        <v>Toronto Raptors128</v>
      </c>
      <c r="E356" t="str">
        <f>IFERROR(IF(AND(C356&lt;&gt;"N/A",C356&lt;&gt;C355),MID(Full_2016_2017_Games_Data[[#This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Hawks84</v>
      </c>
      <c r="F356" t="str">
        <f>IFERROR(IF(AND(D356&lt;&gt;"N/A",E356&lt;&gt;"N/A",C356&lt;&gt;C357),RIGHT(Full_2016_2017_Games_Data[[#This Row],[Column1]],LEN(Full_2016_2017_Games_Data[[#This Row],[Column1]])-FIND("at ",Full_2016_2017_Games_Data[[#This Row],[Column1]])-2),IF(AND(C356&lt;&gt;"N/A",C356&lt;&gt;C355),RIGHT(A357,LEN(A357)-FIND("at ",A357)-2),"N/A")),RIGHT(Full_2016_2017_Games_Data[[#This Row],[Column1]],LEN(Full_2016_2017_Games_Data[[#This Row],[Column1]])-FIND("at ",Full_2016_2017_Games_Data[[#This Row],[Column1]])-2))</f>
        <v>Toronto</v>
      </c>
      <c r="G356" t="str">
        <f t="shared" si="55"/>
        <v>Toronto</v>
      </c>
      <c r="H356">
        <f t="shared" si="56"/>
        <v>128</v>
      </c>
      <c r="I356">
        <f t="shared" si="57"/>
        <v>84</v>
      </c>
      <c r="J356" s="3" t="str">
        <f>IF(B356=1,Full_2016_2017_Games_Data[[#This Row],[Column1]],"N/A")</f>
        <v>N/A</v>
      </c>
      <c r="K356" t="str">
        <f t="shared" si="58"/>
        <v>Dec 3, 2016</v>
      </c>
      <c r="L356" t="str">
        <f t="shared" si="59"/>
        <v>Dec 3, 2016</v>
      </c>
      <c r="M356">
        <f t="shared" si="60"/>
        <v>12</v>
      </c>
      <c r="N356">
        <f t="shared" si="61"/>
        <v>3</v>
      </c>
      <c r="O356">
        <f t="shared" si="62"/>
        <v>2016</v>
      </c>
      <c r="P356" s="3">
        <f t="shared" si="63"/>
        <v>42707</v>
      </c>
      <c r="Q356" t="str">
        <f t="shared" si="64"/>
        <v>Toronto Raptors</v>
      </c>
      <c r="R356" t="str">
        <f t="shared" si="65"/>
        <v>Atlanta Hawks</v>
      </c>
    </row>
    <row r="357" spans="1:18" x14ac:dyDescent="0.3">
      <c r="A357" s="1" t="s">
        <v>310</v>
      </c>
      <c r="B357">
        <f>IF(OR(RIGHT(Full_2016_2017_Games_Data[[#This Row],[Column1]],4)="2016",RIGHT(Full_2016_2017_Games_Data[[#This Row],[Column1]],4)="2017"),1,0)</f>
        <v>0</v>
      </c>
      <c r="C357">
        <f>IF(AND(B356=1,B357=0,LEFT(Full_2016_2017_Games_Data[[#This Row],[Column1]],4)&lt;&gt;"OTat"),C355+1,IF(AND(B356=0,B357=0,LEFT(Full_2016_2017_Games_Data[[#This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Row],[Column1]],5)&lt;&gt;"4OTat"),C356+1,IF(OR(LEFT(Full_2016_2017_Games_Data[[#This Row],[Column1]],4)="OTat",LEFT(Full_2016_2017_Games_Data[[#This Row],[Column1]],4)="Full",LEFT(Full_2016_2017_Games_Data[[#This Row],[Column1]],5)="2OTat",LEFT(Full_2016_2017_Games_Data[[#This Row],[Column1]],5)="4OTat"),C356,"N/A")))</f>
        <v>293</v>
      </c>
      <c r="D357" t="str">
        <f>IF(AND(C357&lt;&gt;"N/A",C357&lt;&gt;C356),LEFT(Full_2016_2017_Games_Data[[#This Row],[Column1]],FIND("-",Full_2016_2017_Games_Data[[#This Row],[Column1]])-1),"N/A")</f>
        <v>Boston Celtics107</v>
      </c>
      <c r="E357" t="str">
        <f>IFERROR(IF(AND(C357&lt;&gt;"N/A",C357&lt;&gt;C356),MID(Full_2016_2017_Games_Data[[#This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76ers106</v>
      </c>
      <c r="F357" t="str">
        <f>IFERROR(IF(AND(D357&lt;&gt;"N/A",E357&lt;&gt;"N/A",C357&lt;&gt;C358),RIGHT(Full_2016_2017_Games_Data[[#This Row],[Column1]],LEN(Full_2016_2017_Games_Data[[#This Row],[Column1]])-FIND("at ",Full_2016_2017_Games_Data[[#This Row],[Column1]])-2),IF(AND(C357&lt;&gt;"N/A",C357&lt;&gt;C356),RIGHT(A358,LEN(A358)-FIND("at ",A358)-2),"N/A")),RIGHT(Full_2016_2017_Games_Data[[#This Row],[Column1]],LEN(Full_2016_2017_Games_Data[[#This Row],[Column1]])-FIND("at ",Full_2016_2017_Games_Data[[#This Row],[Column1]])-2))</f>
        <v>Philadelphia</v>
      </c>
      <c r="G357" t="str">
        <f t="shared" si="55"/>
        <v>Philadelphia</v>
      </c>
      <c r="H357">
        <f t="shared" si="56"/>
        <v>107</v>
      </c>
      <c r="I357">
        <f t="shared" si="57"/>
        <v>106</v>
      </c>
      <c r="J357" s="3" t="str">
        <f>IF(B357=1,Full_2016_2017_Games_Data[[#This Row],[Column1]],"N/A")</f>
        <v>N/A</v>
      </c>
      <c r="K357" t="str">
        <f t="shared" si="58"/>
        <v>Dec 3, 2016</v>
      </c>
      <c r="L357" t="str">
        <f t="shared" si="59"/>
        <v>Dec 3, 2016</v>
      </c>
      <c r="M357">
        <f t="shared" si="60"/>
        <v>12</v>
      </c>
      <c r="N357">
        <f t="shared" si="61"/>
        <v>3</v>
      </c>
      <c r="O357">
        <f t="shared" si="62"/>
        <v>2016</v>
      </c>
      <c r="P357" s="3">
        <f t="shared" si="63"/>
        <v>42707</v>
      </c>
      <c r="Q357" t="str">
        <f t="shared" si="64"/>
        <v>Boston Celtics</v>
      </c>
      <c r="R357" t="str">
        <f t="shared" si="65"/>
        <v>Philadelphia 76ers</v>
      </c>
    </row>
    <row r="358" spans="1:18" x14ac:dyDescent="0.3">
      <c r="A358" s="1" t="s">
        <v>311</v>
      </c>
      <c r="B358">
        <f>IF(OR(RIGHT(Full_2016_2017_Games_Data[[#This Row],[Column1]],4)="2016",RIGHT(Full_2016_2017_Games_Data[[#This Row],[Column1]],4)="2017"),1,0)</f>
        <v>0</v>
      </c>
      <c r="C358">
        <f>IF(AND(B357=1,B358=0,LEFT(Full_2016_2017_Games_Data[[#This Row],[Column1]],4)&lt;&gt;"OTat"),C356+1,IF(AND(B357=0,B358=0,LEFT(Full_2016_2017_Games_Data[[#This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Row],[Column1]],5)&lt;&gt;"4OTat"),C357+1,IF(OR(LEFT(Full_2016_2017_Games_Data[[#This Row],[Column1]],4)="OTat",LEFT(Full_2016_2017_Games_Data[[#This Row],[Column1]],4)="Full",LEFT(Full_2016_2017_Games_Data[[#This Row],[Column1]],5)="2OTat",LEFT(Full_2016_2017_Games_Data[[#This Row],[Column1]],5)="4OTat"),C357,"N/A")))</f>
        <v>294</v>
      </c>
      <c r="D358" t="str">
        <f>IF(AND(C358&lt;&gt;"N/A",C358&lt;&gt;C357),LEFT(Full_2016_2017_Games_Data[[#This Row],[Column1]],FIND("-",Full_2016_2017_Games_Data[[#This Row],[Column1]])-1),"N/A")</f>
        <v>Memphis Grizzlies103</v>
      </c>
      <c r="E358" t="str">
        <f>IFERROR(IF(AND(C358&lt;&gt;"N/A",C358&lt;&gt;C357),MID(Full_2016_2017_Games_Data[[#This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Lakers100</v>
      </c>
      <c r="F358" t="str">
        <f>IFERROR(IF(AND(D358&lt;&gt;"N/A",E358&lt;&gt;"N/A",C358&lt;&gt;C359),RIGHT(Full_2016_2017_Games_Data[[#This Row],[Column1]],LEN(Full_2016_2017_Games_Data[[#This Row],[Column1]])-FIND("at ",Full_2016_2017_Games_Data[[#This Row],[Column1]])-2),IF(AND(C358&lt;&gt;"N/A",C358&lt;&gt;C357),RIGHT(A359,LEN(A359)-FIND("at ",A359)-2),"N/A")),RIGHT(Full_2016_2017_Games_Data[[#This Row],[Column1]],LEN(Full_2016_2017_Games_Data[[#This Row],[Column1]])-FIND("at ",Full_2016_2017_Games_Data[[#This Row],[Column1]])-2))</f>
        <v>Memphis</v>
      </c>
      <c r="G358" t="str">
        <f t="shared" si="55"/>
        <v>Memphis</v>
      </c>
      <c r="H358">
        <f t="shared" si="56"/>
        <v>103</v>
      </c>
      <c r="I358">
        <f t="shared" si="57"/>
        <v>100</v>
      </c>
      <c r="J358" s="3" t="str">
        <f>IF(B358=1,Full_2016_2017_Games_Data[[#This Row],[Column1]],"N/A")</f>
        <v>N/A</v>
      </c>
      <c r="K358" t="str">
        <f t="shared" si="58"/>
        <v>Dec 3, 2016</v>
      </c>
      <c r="L358" t="str">
        <f t="shared" si="59"/>
        <v>Dec 3, 2016</v>
      </c>
      <c r="M358">
        <f t="shared" si="60"/>
        <v>12</v>
      </c>
      <c r="N358">
        <f t="shared" si="61"/>
        <v>3</v>
      </c>
      <c r="O358">
        <f t="shared" si="62"/>
        <v>2016</v>
      </c>
      <c r="P358" s="3">
        <f t="shared" si="63"/>
        <v>42707</v>
      </c>
      <c r="Q358" t="str">
        <f t="shared" si="64"/>
        <v>Memphis Grizzlies</v>
      </c>
      <c r="R358" t="str">
        <f t="shared" si="65"/>
        <v>Los Angeles Lakers</v>
      </c>
    </row>
    <row r="359" spans="1:18" x14ac:dyDescent="0.3">
      <c r="A359" s="1" t="s">
        <v>312</v>
      </c>
      <c r="B359">
        <f>IF(OR(RIGHT(Full_2016_2017_Games_Data[[#This Row],[Column1]],4)="2016",RIGHT(Full_2016_2017_Games_Data[[#This Row],[Column1]],4)="2017"),1,0)</f>
        <v>0</v>
      </c>
      <c r="C359">
        <f>IF(AND(B358=1,B359=0,LEFT(Full_2016_2017_Games_Data[[#This Row],[Column1]],4)&lt;&gt;"OTat"),C357+1,IF(AND(B358=0,B359=0,LEFT(Full_2016_2017_Games_Data[[#This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Row],[Column1]],5)&lt;&gt;"4OTat"),C358+1,IF(OR(LEFT(Full_2016_2017_Games_Data[[#This Row],[Column1]],4)="OTat",LEFT(Full_2016_2017_Games_Data[[#This Row],[Column1]],4)="Full",LEFT(Full_2016_2017_Games_Data[[#This Row],[Column1]],5)="2OTat",LEFT(Full_2016_2017_Games_Data[[#This Row],[Column1]],5)="4OTat"),C358,"N/A")))</f>
        <v>295</v>
      </c>
      <c r="D359" t="str">
        <f>IF(AND(C359&lt;&gt;"N/A",C359&lt;&gt;C358),LEFT(Full_2016_2017_Games_Data[[#This Row],[Column1]],FIND("-",Full_2016_2017_Games_Data[[#This Row],[Column1]])-1),"N/A")</f>
        <v>Dallas Mavericks107</v>
      </c>
      <c r="E359" t="str">
        <f>IFERROR(IF(AND(C359&lt;&gt;"N/A",C359&lt;&gt;C358),MID(Full_2016_2017_Games_Data[[#This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Bulls82</v>
      </c>
      <c r="F359" t="str">
        <f>IFERROR(IF(AND(D359&lt;&gt;"N/A",E359&lt;&gt;"N/A",C359&lt;&gt;C360),RIGHT(Full_2016_2017_Games_Data[[#This Row],[Column1]],LEN(Full_2016_2017_Games_Data[[#This Row],[Column1]])-FIND("at ",Full_2016_2017_Games_Data[[#This Row],[Column1]])-2),IF(AND(C359&lt;&gt;"N/A",C359&lt;&gt;C358),RIGHT(A360,LEN(A360)-FIND("at ",A360)-2),"N/A")),RIGHT(Full_2016_2017_Games_Data[[#This Row],[Column1]],LEN(Full_2016_2017_Games_Data[[#This Row],[Column1]])-FIND("at ",Full_2016_2017_Games_Data[[#This Row],[Column1]])-2))</f>
        <v>Dallas</v>
      </c>
      <c r="G359" t="str">
        <f t="shared" si="55"/>
        <v>Dallas</v>
      </c>
      <c r="H359">
        <f t="shared" si="56"/>
        <v>107</v>
      </c>
      <c r="I359">
        <f t="shared" si="57"/>
        <v>82</v>
      </c>
      <c r="J359" s="3" t="str">
        <f>IF(B359=1,Full_2016_2017_Games_Data[[#This Row],[Column1]],"N/A")</f>
        <v>N/A</v>
      </c>
      <c r="K359" t="str">
        <f t="shared" si="58"/>
        <v>Dec 3, 2016</v>
      </c>
      <c r="L359" t="str">
        <f t="shared" si="59"/>
        <v>Dec 3, 2016</v>
      </c>
      <c r="M359">
        <f t="shared" si="60"/>
        <v>12</v>
      </c>
      <c r="N359">
        <f t="shared" si="61"/>
        <v>3</v>
      </c>
      <c r="O359">
        <f t="shared" si="62"/>
        <v>2016</v>
      </c>
      <c r="P359" s="3">
        <f t="shared" si="63"/>
        <v>42707</v>
      </c>
      <c r="Q359" t="str">
        <f t="shared" si="64"/>
        <v>Dallas Mavericks</v>
      </c>
      <c r="R359" t="str">
        <f t="shared" si="65"/>
        <v>Chicago Bulls</v>
      </c>
    </row>
    <row r="360" spans="1:18" x14ac:dyDescent="0.3">
      <c r="A360" s="1" t="s">
        <v>313</v>
      </c>
      <c r="B360">
        <f>IF(OR(RIGHT(Full_2016_2017_Games_Data[[#This Row],[Column1]],4)="2016",RIGHT(Full_2016_2017_Games_Data[[#This Row],[Column1]],4)="2017"),1,0)</f>
        <v>0</v>
      </c>
      <c r="C360">
        <f>IF(AND(B359=1,B360=0,LEFT(Full_2016_2017_Games_Data[[#This Row],[Column1]],4)&lt;&gt;"OTat"),C358+1,IF(AND(B359=0,B360=0,LEFT(Full_2016_2017_Games_Data[[#This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Row],[Column1]],5)&lt;&gt;"4OTat"),C359+1,IF(OR(LEFT(Full_2016_2017_Games_Data[[#This Row],[Column1]],4)="OTat",LEFT(Full_2016_2017_Games_Data[[#This Row],[Column1]],4)="Full",LEFT(Full_2016_2017_Games_Data[[#This Row],[Column1]],5)="2OTat",LEFT(Full_2016_2017_Games_Data[[#This Row],[Column1]],5)="4OTat"),C359,"N/A")))</f>
        <v>296</v>
      </c>
      <c r="D360" t="str">
        <f>IF(AND(C360&lt;&gt;"N/A",C360&lt;&gt;C359),LEFT(Full_2016_2017_Games_Data[[#This Row],[Column1]],FIND("-",Full_2016_2017_Games_Data[[#This Row],[Column1]])-1),"N/A")</f>
        <v>Utah Jazz105</v>
      </c>
      <c r="E360" t="str">
        <f>IFERROR(IF(AND(C360&lt;&gt;"N/A",C360&lt;&gt;C359),MID(Full_2016_2017_Games_Data[[#This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Nuggets98</v>
      </c>
      <c r="F360" t="str">
        <f>IFERROR(IF(AND(D360&lt;&gt;"N/A",E360&lt;&gt;"N/A",C360&lt;&gt;C361),RIGHT(Full_2016_2017_Games_Data[[#This Row],[Column1]],LEN(Full_2016_2017_Games_Data[[#This Row],[Column1]])-FIND("at ",Full_2016_2017_Games_Data[[#This Row],[Column1]])-2),IF(AND(C360&lt;&gt;"N/A",C360&lt;&gt;C359),RIGHT(A361,LEN(A361)-FIND("at ",A361)-2),"N/A")),RIGHT(Full_2016_2017_Games_Data[[#This Row],[Column1]],LEN(Full_2016_2017_Games_Data[[#This Row],[Column1]])-FIND("at ",Full_2016_2017_Games_Data[[#This Row],[Column1]])-2))</f>
        <v>Utah</v>
      </c>
      <c r="G360" t="str">
        <f t="shared" si="55"/>
        <v>Utah</v>
      </c>
      <c r="H360">
        <f t="shared" si="56"/>
        <v>105</v>
      </c>
      <c r="I360">
        <f t="shared" si="57"/>
        <v>98</v>
      </c>
      <c r="J360" s="3" t="str">
        <f>IF(B360=1,Full_2016_2017_Games_Data[[#This Row],[Column1]],"N/A")</f>
        <v>N/A</v>
      </c>
      <c r="K360" t="str">
        <f t="shared" si="58"/>
        <v>Dec 3, 2016</v>
      </c>
      <c r="L360" t="str">
        <f t="shared" si="59"/>
        <v>Dec 3, 2016</v>
      </c>
      <c r="M360">
        <f t="shared" si="60"/>
        <v>12</v>
      </c>
      <c r="N360">
        <f t="shared" si="61"/>
        <v>3</v>
      </c>
      <c r="O360">
        <f t="shared" si="62"/>
        <v>2016</v>
      </c>
      <c r="P360" s="3">
        <f t="shared" si="63"/>
        <v>42707</v>
      </c>
      <c r="Q360" t="str">
        <f t="shared" si="64"/>
        <v>Utah Jazz</v>
      </c>
      <c r="R360" t="str">
        <f t="shared" si="65"/>
        <v>Denver Nuggets</v>
      </c>
    </row>
    <row r="361" spans="1:18" x14ac:dyDescent="0.3">
      <c r="A361" s="1" t="s">
        <v>314</v>
      </c>
      <c r="B361">
        <f>IF(OR(RIGHT(Full_2016_2017_Games_Data[[#This Row],[Column1]],4)="2016",RIGHT(Full_2016_2017_Games_Data[[#This Row],[Column1]],4)="2017"),1,0)</f>
        <v>0</v>
      </c>
      <c r="C361">
        <f>IF(AND(B360=1,B361=0,LEFT(Full_2016_2017_Games_Data[[#This Row],[Column1]],4)&lt;&gt;"OTat"),C359+1,IF(AND(B360=0,B361=0,LEFT(Full_2016_2017_Games_Data[[#This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Row],[Column1]],5)&lt;&gt;"4OTat"),C360+1,IF(OR(LEFT(Full_2016_2017_Games_Data[[#This Row],[Column1]],4)="OTat",LEFT(Full_2016_2017_Games_Data[[#This Row],[Column1]],4)="Full",LEFT(Full_2016_2017_Games_Data[[#This Row],[Column1]],5)="2OTat",LEFT(Full_2016_2017_Games_Data[[#This Row],[Column1]],5)="4OTat"),C360,"N/A")))</f>
        <v>297</v>
      </c>
      <c r="D361" t="str">
        <f>IF(AND(C361&lt;&gt;"N/A",C361&lt;&gt;C360),LEFT(Full_2016_2017_Games_Data[[#This Row],[Column1]],FIND("-",Full_2016_2017_Games_Data[[#This Row],[Column1]])-1),"N/A")</f>
        <v>Portland Trail Blazers99</v>
      </c>
      <c r="E361" t="str">
        <f>IFERROR(IF(AND(C361&lt;&gt;"N/A",C361&lt;&gt;C360),MID(Full_2016_2017_Games_Data[[#This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Heat92</v>
      </c>
      <c r="F361" t="str">
        <f>IFERROR(IF(AND(D361&lt;&gt;"N/A",E361&lt;&gt;"N/A",C361&lt;&gt;C362),RIGHT(Full_2016_2017_Games_Data[[#This Row],[Column1]],LEN(Full_2016_2017_Games_Data[[#This Row],[Column1]])-FIND("at ",Full_2016_2017_Games_Data[[#This Row],[Column1]])-2),IF(AND(C361&lt;&gt;"N/A",C361&lt;&gt;C360),RIGHT(A362,LEN(A362)-FIND("at ",A362)-2),"N/A")),RIGHT(Full_2016_2017_Games_Data[[#This Row],[Column1]],LEN(Full_2016_2017_Games_Data[[#This Row],[Column1]])-FIND("at ",Full_2016_2017_Games_Data[[#This Row],[Column1]])-2))</f>
        <v>Portland</v>
      </c>
      <c r="G361" t="str">
        <f t="shared" si="55"/>
        <v>Portland</v>
      </c>
      <c r="H361">
        <f t="shared" si="56"/>
        <v>99</v>
      </c>
      <c r="I361">
        <f t="shared" si="57"/>
        <v>92</v>
      </c>
      <c r="J361" s="3" t="str">
        <f>IF(B361=1,Full_2016_2017_Games_Data[[#This Row],[Column1]],"N/A")</f>
        <v>N/A</v>
      </c>
      <c r="K361" t="str">
        <f t="shared" si="58"/>
        <v>Dec 3, 2016</v>
      </c>
      <c r="L361" t="str">
        <f t="shared" si="59"/>
        <v>Dec 3, 2016</v>
      </c>
      <c r="M361">
        <f t="shared" si="60"/>
        <v>12</v>
      </c>
      <c r="N361">
        <f t="shared" si="61"/>
        <v>3</v>
      </c>
      <c r="O361">
        <f t="shared" si="62"/>
        <v>2016</v>
      </c>
      <c r="P361" s="3">
        <f t="shared" si="63"/>
        <v>42707</v>
      </c>
      <c r="Q361" t="str">
        <f t="shared" si="64"/>
        <v>Portland Trail Blazers</v>
      </c>
      <c r="R361" t="str">
        <f t="shared" si="65"/>
        <v>Miami Heat</v>
      </c>
    </row>
    <row r="362" spans="1:18" x14ac:dyDescent="0.3">
      <c r="A362" s="1" t="s">
        <v>315</v>
      </c>
      <c r="B362">
        <f>IF(OR(RIGHT(Full_2016_2017_Games_Data[[#This Row],[Column1]],4)="2016",RIGHT(Full_2016_2017_Games_Data[[#This Row],[Column1]],4)="2017"),1,0)</f>
        <v>0</v>
      </c>
      <c r="C362">
        <f>IF(AND(B361=1,B362=0,LEFT(Full_2016_2017_Games_Data[[#This Row],[Column1]],4)&lt;&gt;"OTat"),C360+1,IF(AND(B361=0,B362=0,LEFT(Full_2016_2017_Games_Data[[#This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Row],[Column1]],5)&lt;&gt;"4OTat"),C361+1,IF(OR(LEFT(Full_2016_2017_Games_Data[[#This Row],[Column1]],4)="OTat",LEFT(Full_2016_2017_Games_Data[[#This Row],[Column1]],4)="Full",LEFT(Full_2016_2017_Games_Data[[#This Row],[Column1]],5)="2OTat",LEFT(Full_2016_2017_Games_Data[[#This Row],[Column1]],5)="4OTat"),C361,"N/A")))</f>
        <v>298</v>
      </c>
      <c r="D362" t="str">
        <f>IF(AND(C362&lt;&gt;"N/A",C362&lt;&gt;C361),LEFT(Full_2016_2017_Games_Data[[#This Row],[Column1]],FIND("-",Full_2016_2017_Games_Data[[#This Row],[Column1]])-1),"N/A")</f>
        <v>Golden State Warriors138</v>
      </c>
      <c r="E362" t="str">
        <f>IFERROR(IF(AND(C362&lt;&gt;"N/A",C362&lt;&gt;C361),MID(Full_2016_2017_Games_Data[[#This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Suns109</v>
      </c>
      <c r="F362" t="str">
        <f>IFERROR(IF(AND(D362&lt;&gt;"N/A",E362&lt;&gt;"N/A",C362&lt;&gt;C363),RIGHT(Full_2016_2017_Games_Data[[#This Row],[Column1]],LEN(Full_2016_2017_Games_Data[[#This Row],[Column1]])-FIND("at ",Full_2016_2017_Games_Data[[#This Row],[Column1]])-2),IF(AND(C362&lt;&gt;"N/A",C362&lt;&gt;C361),RIGHT(A363,LEN(A363)-FIND("at ",A363)-2),"N/A")),RIGHT(Full_2016_2017_Games_Data[[#This Row],[Column1]],LEN(Full_2016_2017_Games_Data[[#This Row],[Column1]])-FIND("at ",Full_2016_2017_Games_Data[[#This Row],[Column1]])-2))</f>
        <v>Golden State</v>
      </c>
      <c r="G362" t="str">
        <f t="shared" si="55"/>
        <v>Golden State</v>
      </c>
      <c r="H362">
        <f t="shared" si="56"/>
        <v>138</v>
      </c>
      <c r="I362">
        <f t="shared" si="57"/>
        <v>109</v>
      </c>
      <c r="J362" s="3" t="str">
        <f>IF(B362=1,Full_2016_2017_Games_Data[[#This Row],[Column1]],"N/A")</f>
        <v>N/A</v>
      </c>
      <c r="K362" t="str">
        <f t="shared" si="58"/>
        <v>Dec 3, 2016</v>
      </c>
      <c r="L362" t="str">
        <f t="shared" si="59"/>
        <v>Dec 3, 2016</v>
      </c>
      <c r="M362">
        <f t="shared" si="60"/>
        <v>12</v>
      </c>
      <c r="N362">
        <f t="shared" si="61"/>
        <v>3</v>
      </c>
      <c r="O362">
        <f t="shared" si="62"/>
        <v>2016</v>
      </c>
      <c r="P362" s="3">
        <f t="shared" si="63"/>
        <v>42707</v>
      </c>
      <c r="Q362" t="str">
        <f t="shared" si="64"/>
        <v>Golden State Warriors</v>
      </c>
      <c r="R362" t="str">
        <f t="shared" si="65"/>
        <v>Phoenix Suns</v>
      </c>
    </row>
    <row r="363" spans="1:18" x14ac:dyDescent="0.3">
      <c r="A363" s="1" t="s">
        <v>1384</v>
      </c>
      <c r="B363">
        <f>IF(OR(RIGHT(Full_2016_2017_Games_Data[[#This Row],[Column1]],4)="2016",RIGHT(Full_2016_2017_Games_Data[[#This Row],[Column1]],4)="2017"),1,0)</f>
        <v>1</v>
      </c>
      <c r="C363" t="str">
        <f>IF(AND(B362=1,B363=0,LEFT(Full_2016_2017_Games_Data[[#This Row],[Column1]],4)&lt;&gt;"OTat"),C361+1,IF(AND(B362=0,B363=0,LEFT(Full_2016_2017_Games_Data[[#This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Row],[Column1]],5)&lt;&gt;"4OTat"),C362+1,IF(OR(LEFT(Full_2016_2017_Games_Data[[#This Row],[Column1]],4)="OTat",LEFT(Full_2016_2017_Games_Data[[#This Row],[Column1]],4)="Full",LEFT(Full_2016_2017_Games_Data[[#This Row],[Column1]],5)="2OTat",LEFT(Full_2016_2017_Games_Data[[#This Row],[Column1]],5)="4OTat"),C362,"N/A")))</f>
        <v>N/A</v>
      </c>
      <c r="D363" t="str">
        <f>IF(AND(C363&lt;&gt;"N/A",C363&lt;&gt;C362),LEFT(Full_2016_2017_Games_Data[[#This Row],[Column1]],FIND("-",Full_2016_2017_Games_Data[[#This Row],[Column1]])-1),"N/A")</f>
        <v>N/A</v>
      </c>
      <c r="E363" t="str">
        <f>IFERROR(IF(AND(C363&lt;&gt;"N/A",C363&lt;&gt;C362),MID(Full_2016_2017_Games_Data[[#This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63" t="str">
        <f>IFERROR(IF(AND(D363&lt;&gt;"N/A",E363&lt;&gt;"N/A",C363&lt;&gt;C364),RIGHT(Full_2016_2017_Games_Data[[#This Row],[Column1]],LEN(Full_2016_2017_Games_Data[[#This Row],[Column1]])-FIND("at ",Full_2016_2017_Games_Data[[#This Row],[Column1]])-2),IF(AND(C363&lt;&gt;"N/A",C363&lt;&gt;C362),RIGHT(A364,LEN(A364)-FIND("at ",A364)-2),"N/A")),RIGHT(Full_2016_2017_Games_Data[[#This Row],[Column1]],LEN(Full_2016_2017_Games_Data[[#This Row],[Column1]])-FIND("at ",Full_2016_2017_Games_Data[[#This Row],[Column1]])-2))</f>
        <v>N/A</v>
      </c>
      <c r="G363" t="str">
        <f t="shared" si="55"/>
        <v>N/A</v>
      </c>
      <c r="H363" t="str">
        <f t="shared" si="56"/>
        <v>N/A</v>
      </c>
      <c r="I363" t="str">
        <f t="shared" si="57"/>
        <v>N/A</v>
      </c>
      <c r="J363" s="3" t="str">
        <f>IF(B363=1,Full_2016_2017_Games_Data[[#This Row],[Column1]],"N/A")</f>
        <v>Dec 4, 2016</v>
      </c>
      <c r="K363" t="str">
        <f t="shared" si="58"/>
        <v>Dec 4, 2016</v>
      </c>
      <c r="L363" t="str">
        <f t="shared" si="59"/>
        <v>N/A</v>
      </c>
      <c r="M363" t="str">
        <f t="shared" si="60"/>
        <v>N/A</v>
      </c>
      <c r="N363" t="str">
        <f t="shared" si="61"/>
        <v>N/A</v>
      </c>
      <c r="O363" t="str">
        <f t="shared" si="62"/>
        <v>N/A</v>
      </c>
      <c r="P363" s="3" t="str">
        <f t="shared" si="63"/>
        <v>N/A</v>
      </c>
      <c r="Q363" t="str">
        <f t="shared" si="64"/>
        <v>N/A</v>
      </c>
      <c r="R363" t="str">
        <f t="shared" si="65"/>
        <v>N/A</v>
      </c>
    </row>
    <row r="364" spans="1:18" x14ac:dyDescent="0.3">
      <c r="A364" s="1" t="s">
        <v>316</v>
      </c>
      <c r="B364">
        <f>IF(OR(RIGHT(Full_2016_2017_Games_Data[[#This Row],[Column1]],4)="2016",RIGHT(Full_2016_2017_Games_Data[[#This Row],[Column1]],4)="2017"),1,0)</f>
        <v>0</v>
      </c>
      <c r="C364">
        <f>IF(AND(B363=1,B364=0,LEFT(Full_2016_2017_Games_Data[[#This Row],[Column1]],4)&lt;&gt;"OTat"),C362+1,IF(AND(B363=0,B364=0,LEFT(Full_2016_2017_Games_Data[[#This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Row],[Column1]],5)&lt;&gt;"4OTat"),C363+1,IF(OR(LEFT(Full_2016_2017_Games_Data[[#This Row],[Column1]],4)="OTat",LEFT(Full_2016_2017_Games_Data[[#This Row],[Column1]],4)="Full",LEFT(Full_2016_2017_Games_Data[[#This Row],[Column1]],5)="2OTat",LEFT(Full_2016_2017_Games_Data[[#This Row],[Column1]],5)="4OTat"),C363,"N/A")))</f>
        <v>299</v>
      </c>
      <c r="D364" t="str">
        <f>IF(AND(C364&lt;&gt;"N/A",C364&lt;&gt;C363),LEFT(Full_2016_2017_Games_Data[[#This Row],[Column1]],FIND("-",Full_2016_2017_Games_Data[[#This Row],[Column1]])-1),"N/A")</f>
        <v>Orlando Magic98</v>
      </c>
      <c r="E364" t="str">
        <f>IFERROR(IF(AND(C364&lt;&gt;"N/A",C364&lt;&gt;C363),MID(Full_2016_2017_Games_Data[[#This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Pistons92</v>
      </c>
      <c r="F364" t="str">
        <f>IFERROR(IF(AND(D364&lt;&gt;"N/A",E364&lt;&gt;"N/A",C364&lt;&gt;C365),RIGHT(Full_2016_2017_Games_Data[[#This Row],[Column1]],LEN(Full_2016_2017_Games_Data[[#This Row],[Column1]])-FIND("at ",Full_2016_2017_Games_Data[[#This Row],[Column1]])-2),IF(AND(C364&lt;&gt;"N/A",C364&lt;&gt;C363),RIGHT(A365,LEN(A365)-FIND("at ",A365)-2),"N/A")),RIGHT(Full_2016_2017_Games_Data[[#This Row],[Column1]],LEN(Full_2016_2017_Games_Data[[#This Row],[Column1]])-FIND("at ",Full_2016_2017_Games_Data[[#This Row],[Column1]])-2))</f>
        <v>Detroit</v>
      </c>
      <c r="G364" t="str">
        <f t="shared" si="55"/>
        <v>Detroit</v>
      </c>
      <c r="H364">
        <f t="shared" si="56"/>
        <v>98</v>
      </c>
      <c r="I364">
        <f t="shared" si="57"/>
        <v>92</v>
      </c>
      <c r="J364" s="3" t="str">
        <f>IF(B364=1,Full_2016_2017_Games_Data[[#This Row],[Column1]],"N/A")</f>
        <v>N/A</v>
      </c>
      <c r="K364" t="str">
        <f t="shared" si="58"/>
        <v>Dec 4, 2016</v>
      </c>
      <c r="L364" t="str">
        <f t="shared" si="59"/>
        <v>Dec 4, 2016</v>
      </c>
      <c r="M364">
        <f t="shared" si="60"/>
        <v>12</v>
      </c>
      <c r="N364">
        <f t="shared" si="61"/>
        <v>4</v>
      </c>
      <c r="O364">
        <f t="shared" si="62"/>
        <v>2016</v>
      </c>
      <c r="P364" s="3">
        <f t="shared" si="63"/>
        <v>42708</v>
      </c>
      <c r="Q364" t="str">
        <f t="shared" si="64"/>
        <v>Orlando Magic</v>
      </c>
      <c r="R364" t="str">
        <f t="shared" si="65"/>
        <v>Detroit Pistons</v>
      </c>
    </row>
    <row r="365" spans="1:18" x14ac:dyDescent="0.3">
      <c r="A365" s="1" t="s">
        <v>317</v>
      </c>
      <c r="B365">
        <f>IF(OR(RIGHT(Full_2016_2017_Games_Data[[#This Row],[Column1]],4)="2016",RIGHT(Full_2016_2017_Games_Data[[#This Row],[Column1]],4)="2017"),1,0)</f>
        <v>0</v>
      </c>
      <c r="C365">
        <f>IF(AND(B364=1,B365=0,LEFT(Full_2016_2017_Games_Data[[#This Row],[Column1]],4)&lt;&gt;"OTat"),C363+1,IF(AND(B364=0,B365=0,LEFT(Full_2016_2017_Games_Data[[#This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Row],[Column1]],5)&lt;&gt;"4OTat"),C364+1,IF(OR(LEFT(Full_2016_2017_Games_Data[[#This Row],[Column1]],4)="OTat",LEFT(Full_2016_2017_Games_Data[[#This Row],[Column1]],4)="Full",LEFT(Full_2016_2017_Games_Data[[#This Row],[Column1]],5)="2OTat",LEFT(Full_2016_2017_Games_Data[[#This Row],[Column1]],5)="4OTat"),C364,"N/A")))</f>
        <v>300</v>
      </c>
      <c r="D365" t="str">
        <f>IF(AND(C365&lt;&gt;"N/A",C365&lt;&gt;C364),LEFT(Full_2016_2017_Games_Data[[#This Row],[Column1]],FIND("-",Full_2016_2017_Games_Data[[#This Row],[Column1]])-1),"N/A")</f>
        <v>Oklahoma City Thunder101</v>
      </c>
      <c r="E365" t="str">
        <f>IFERROR(IF(AND(C365&lt;&gt;"N/A",C365&lt;&gt;C364),MID(Full_2016_2017_Games_Data[[#This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Pelicans92</v>
      </c>
      <c r="F365" t="str">
        <f>IFERROR(IF(AND(D365&lt;&gt;"N/A",E365&lt;&gt;"N/A",C365&lt;&gt;C366),RIGHT(Full_2016_2017_Games_Data[[#This Row],[Column1]],LEN(Full_2016_2017_Games_Data[[#This Row],[Column1]])-FIND("at ",Full_2016_2017_Games_Data[[#This Row],[Column1]])-2),IF(AND(C365&lt;&gt;"N/A",C365&lt;&gt;C364),RIGHT(A366,LEN(A366)-FIND("at ",A366)-2),"N/A")),RIGHT(Full_2016_2017_Games_Data[[#This Row],[Column1]],LEN(Full_2016_2017_Games_Data[[#This Row],[Column1]])-FIND("at ",Full_2016_2017_Games_Data[[#This Row],[Column1]])-2))</f>
        <v>Oklahoma City</v>
      </c>
      <c r="G365" t="str">
        <f t="shared" si="55"/>
        <v>Oklahoma City</v>
      </c>
      <c r="H365">
        <f t="shared" si="56"/>
        <v>101</v>
      </c>
      <c r="I365">
        <f t="shared" si="57"/>
        <v>92</v>
      </c>
      <c r="J365" s="3" t="str">
        <f>IF(B365=1,Full_2016_2017_Games_Data[[#This Row],[Column1]],"N/A")</f>
        <v>N/A</v>
      </c>
      <c r="K365" t="str">
        <f t="shared" si="58"/>
        <v>Dec 4, 2016</v>
      </c>
      <c r="L365" t="str">
        <f t="shared" si="59"/>
        <v>Dec 4, 2016</v>
      </c>
      <c r="M365">
        <f t="shared" si="60"/>
        <v>12</v>
      </c>
      <c r="N365">
        <f t="shared" si="61"/>
        <v>4</v>
      </c>
      <c r="O365">
        <f t="shared" si="62"/>
        <v>2016</v>
      </c>
      <c r="P365" s="3">
        <f t="shared" si="63"/>
        <v>42708</v>
      </c>
      <c r="Q365" t="str">
        <f t="shared" si="64"/>
        <v>Oklahoma City Thunder</v>
      </c>
      <c r="R365" t="str">
        <f t="shared" si="65"/>
        <v>New Orleans Pelicans</v>
      </c>
    </row>
    <row r="366" spans="1:18" x14ac:dyDescent="0.3">
      <c r="A366" s="1" t="s">
        <v>318</v>
      </c>
      <c r="B366">
        <f>IF(OR(RIGHT(Full_2016_2017_Games_Data[[#This Row],[Column1]],4)="2016",RIGHT(Full_2016_2017_Games_Data[[#This Row],[Column1]],4)="2017"),1,0)</f>
        <v>0</v>
      </c>
      <c r="C366">
        <f>IF(AND(B365=1,B366=0,LEFT(Full_2016_2017_Games_Data[[#This Row],[Column1]],4)&lt;&gt;"OTat"),C364+1,IF(AND(B365=0,B366=0,LEFT(Full_2016_2017_Games_Data[[#This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Row],[Column1]],5)&lt;&gt;"4OTat"),C365+1,IF(OR(LEFT(Full_2016_2017_Games_Data[[#This Row],[Column1]],4)="OTat",LEFT(Full_2016_2017_Games_Data[[#This Row],[Column1]],4)="Full",LEFT(Full_2016_2017_Games_Data[[#This Row],[Column1]],5)="2OTat",LEFT(Full_2016_2017_Games_Data[[#This Row],[Column1]],5)="4OTat"),C365,"N/A")))</f>
        <v>301</v>
      </c>
      <c r="D366" t="str">
        <f>IF(AND(C366&lt;&gt;"N/A",C366&lt;&gt;C365),LEFT(Full_2016_2017_Games_Data[[#This Row],[Column1]],FIND("-",Full_2016_2017_Games_Data[[#This Row],[Column1]])-1),"N/A")</f>
        <v>New York Knicks106</v>
      </c>
      <c r="E366" t="str">
        <f>IFERROR(IF(AND(C366&lt;&gt;"N/A",C366&lt;&gt;C365),MID(Full_2016_2017_Games_Data[[#This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Kings98</v>
      </c>
      <c r="F366" t="str">
        <f>IFERROR(IF(AND(D366&lt;&gt;"N/A",E366&lt;&gt;"N/A",C366&lt;&gt;C367),RIGHT(Full_2016_2017_Games_Data[[#This Row],[Column1]],LEN(Full_2016_2017_Games_Data[[#This Row],[Column1]])-FIND("at ",Full_2016_2017_Games_Data[[#This Row],[Column1]])-2),IF(AND(C366&lt;&gt;"N/A",C366&lt;&gt;C365),RIGHT(A367,LEN(A367)-FIND("at ",A367)-2),"N/A")),RIGHT(Full_2016_2017_Games_Data[[#This Row],[Column1]],LEN(Full_2016_2017_Games_Data[[#This Row],[Column1]])-FIND("at ",Full_2016_2017_Games_Data[[#This Row],[Column1]])-2))</f>
        <v>New York</v>
      </c>
      <c r="G366" t="str">
        <f t="shared" si="55"/>
        <v>New York</v>
      </c>
      <c r="H366">
        <f t="shared" si="56"/>
        <v>106</v>
      </c>
      <c r="I366">
        <f t="shared" si="57"/>
        <v>98</v>
      </c>
      <c r="J366" s="3" t="str">
        <f>IF(B366=1,Full_2016_2017_Games_Data[[#This Row],[Column1]],"N/A")</f>
        <v>N/A</v>
      </c>
      <c r="K366" t="str">
        <f t="shared" si="58"/>
        <v>Dec 4, 2016</v>
      </c>
      <c r="L366" t="str">
        <f t="shared" si="59"/>
        <v>Dec 4, 2016</v>
      </c>
      <c r="M366">
        <f t="shared" si="60"/>
        <v>12</v>
      </c>
      <c r="N366">
        <f t="shared" si="61"/>
        <v>4</v>
      </c>
      <c r="O366">
        <f t="shared" si="62"/>
        <v>2016</v>
      </c>
      <c r="P366" s="3">
        <f t="shared" si="63"/>
        <v>42708</v>
      </c>
      <c r="Q366" t="str">
        <f t="shared" si="64"/>
        <v>New York Knicks</v>
      </c>
      <c r="R366" t="str">
        <f t="shared" si="65"/>
        <v>Sacramento Kings</v>
      </c>
    </row>
    <row r="367" spans="1:18" x14ac:dyDescent="0.3">
      <c r="A367" s="1" t="s">
        <v>319</v>
      </c>
      <c r="B367">
        <f>IF(OR(RIGHT(Full_2016_2017_Games_Data[[#This Row],[Column1]],4)="2016",RIGHT(Full_2016_2017_Games_Data[[#This Row],[Column1]],4)="2017"),1,0)</f>
        <v>0</v>
      </c>
      <c r="C367">
        <f>IF(AND(B366=1,B367=0,LEFT(Full_2016_2017_Games_Data[[#This Row],[Column1]],4)&lt;&gt;"OTat"),C365+1,IF(AND(B366=0,B367=0,LEFT(Full_2016_2017_Games_Data[[#This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Row],[Column1]],5)&lt;&gt;"4OTat"),C366+1,IF(OR(LEFT(Full_2016_2017_Games_Data[[#This Row],[Column1]],4)="OTat",LEFT(Full_2016_2017_Games_Data[[#This Row],[Column1]],4)="Full",LEFT(Full_2016_2017_Games_Data[[#This Row],[Column1]],5)="2OTat",LEFT(Full_2016_2017_Games_Data[[#This Row],[Column1]],5)="4OTat"),C366,"N/A")))</f>
        <v>302</v>
      </c>
      <c r="D367" t="str">
        <f>IF(AND(C367&lt;&gt;"N/A",C367&lt;&gt;C366),LEFT(Full_2016_2017_Games_Data[[#This Row],[Column1]],FIND("-",Full_2016_2017_Games_Data[[#This Row],[Column1]])-1),"N/A")</f>
        <v>Indiana Pacers111</v>
      </c>
      <c r="E367" t="str">
        <f>IFERROR(IF(AND(C367&lt;&gt;"N/A",C367&lt;&gt;C366),MID(Full_2016_2017_Games_Data[[#This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Clippers102</v>
      </c>
      <c r="F367" t="str">
        <f>IFERROR(IF(AND(D367&lt;&gt;"N/A",E367&lt;&gt;"N/A",C367&lt;&gt;C368),RIGHT(Full_2016_2017_Games_Data[[#This Row],[Column1]],LEN(Full_2016_2017_Games_Data[[#This Row],[Column1]])-FIND("at ",Full_2016_2017_Games_Data[[#This Row],[Column1]])-2),IF(AND(C367&lt;&gt;"N/A",C367&lt;&gt;C366),RIGHT(A368,LEN(A368)-FIND("at ",A368)-2),"N/A")),RIGHT(Full_2016_2017_Games_Data[[#This Row],[Column1]],LEN(Full_2016_2017_Games_Data[[#This Row],[Column1]])-FIND("at ",Full_2016_2017_Games_Data[[#This Row],[Column1]])-2))</f>
        <v>Los Angeles</v>
      </c>
      <c r="G367" t="str">
        <f t="shared" si="55"/>
        <v>Los Angeles</v>
      </c>
      <c r="H367">
        <f t="shared" si="56"/>
        <v>111</v>
      </c>
      <c r="I367">
        <f t="shared" si="57"/>
        <v>102</v>
      </c>
      <c r="J367" s="3" t="str">
        <f>IF(B367=1,Full_2016_2017_Games_Data[[#This Row],[Column1]],"N/A")</f>
        <v>N/A</v>
      </c>
      <c r="K367" t="str">
        <f t="shared" si="58"/>
        <v>Dec 4, 2016</v>
      </c>
      <c r="L367" t="str">
        <f t="shared" si="59"/>
        <v>Dec 4, 2016</v>
      </c>
      <c r="M367">
        <f t="shared" si="60"/>
        <v>12</v>
      </c>
      <c r="N367">
        <f t="shared" si="61"/>
        <v>4</v>
      </c>
      <c r="O367">
        <f t="shared" si="62"/>
        <v>2016</v>
      </c>
      <c r="P367" s="3">
        <f t="shared" si="63"/>
        <v>42708</v>
      </c>
      <c r="Q367" t="str">
        <f t="shared" si="64"/>
        <v>Indiana Pacers</v>
      </c>
      <c r="R367" t="str">
        <f t="shared" si="65"/>
        <v>Los Angeles Clippers</v>
      </c>
    </row>
    <row r="368" spans="1:18" x14ac:dyDescent="0.3">
      <c r="A368" s="1" t="s">
        <v>1385</v>
      </c>
      <c r="B368">
        <f>IF(OR(RIGHT(Full_2016_2017_Games_Data[[#This Row],[Column1]],4)="2016",RIGHT(Full_2016_2017_Games_Data[[#This Row],[Column1]],4)="2017"),1,0)</f>
        <v>1</v>
      </c>
      <c r="C368" t="str">
        <f>IF(AND(B367=1,B368=0,LEFT(Full_2016_2017_Games_Data[[#This Row],[Column1]],4)&lt;&gt;"OTat"),C366+1,IF(AND(B367=0,B368=0,LEFT(Full_2016_2017_Games_Data[[#This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Row],[Column1]],5)&lt;&gt;"4OTat"),C367+1,IF(OR(LEFT(Full_2016_2017_Games_Data[[#This Row],[Column1]],4)="OTat",LEFT(Full_2016_2017_Games_Data[[#This Row],[Column1]],4)="Full",LEFT(Full_2016_2017_Games_Data[[#This Row],[Column1]],5)="2OTat",LEFT(Full_2016_2017_Games_Data[[#This Row],[Column1]],5)="4OTat"),C367,"N/A")))</f>
        <v>N/A</v>
      </c>
      <c r="D368" t="str">
        <f>IF(AND(C368&lt;&gt;"N/A",C368&lt;&gt;C367),LEFT(Full_2016_2017_Games_Data[[#This Row],[Column1]],FIND("-",Full_2016_2017_Games_Data[[#This Row],[Column1]])-1),"N/A")</f>
        <v>N/A</v>
      </c>
      <c r="E368" t="str">
        <f>IFERROR(IF(AND(C368&lt;&gt;"N/A",C368&lt;&gt;C367),MID(Full_2016_2017_Games_Data[[#This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68" t="str">
        <f>IFERROR(IF(AND(D368&lt;&gt;"N/A",E368&lt;&gt;"N/A",C368&lt;&gt;C369),RIGHT(Full_2016_2017_Games_Data[[#This Row],[Column1]],LEN(Full_2016_2017_Games_Data[[#This Row],[Column1]])-FIND("at ",Full_2016_2017_Games_Data[[#This Row],[Column1]])-2),IF(AND(C368&lt;&gt;"N/A",C368&lt;&gt;C367),RIGHT(A369,LEN(A369)-FIND("at ",A369)-2),"N/A")),RIGHT(Full_2016_2017_Games_Data[[#This Row],[Column1]],LEN(Full_2016_2017_Games_Data[[#This Row],[Column1]])-FIND("at ",Full_2016_2017_Games_Data[[#This Row],[Column1]])-2))</f>
        <v>N/A</v>
      </c>
      <c r="G368" t="str">
        <f t="shared" si="55"/>
        <v>N/A</v>
      </c>
      <c r="H368" t="str">
        <f t="shared" si="56"/>
        <v>N/A</v>
      </c>
      <c r="I368" t="str">
        <f t="shared" si="57"/>
        <v>N/A</v>
      </c>
      <c r="J368" s="3" t="str">
        <f>IF(B368=1,Full_2016_2017_Games_Data[[#This Row],[Column1]],"N/A")</f>
        <v>Dec 5, 2016</v>
      </c>
      <c r="K368" t="str">
        <f t="shared" si="58"/>
        <v>Dec 5, 2016</v>
      </c>
      <c r="L368" t="str">
        <f t="shared" si="59"/>
        <v>N/A</v>
      </c>
      <c r="M368" t="str">
        <f t="shared" si="60"/>
        <v>N/A</v>
      </c>
      <c r="N368" t="str">
        <f t="shared" si="61"/>
        <v>N/A</v>
      </c>
      <c r="O368" t="str">
        <f t="shared" si="62"/>
        <v>N/A</v>
      </c>
      <c r="P368" s="3" t="str">
        <f t="shared" si="63"/>
        <v>N/A</v>
      </c>
      <c r="Q368" t="str">
        <f t="shared" si="64"/>
        <v>N/A</v>
      </c>
      <c r="R368" t="str">
        <f t="shared" si="65"/>
        <v>N/A</v>
      </c>
    </row>
    <row r="369" spans="1:18" x14ac:dyDescent="0.3">
      <c r="A369" s="1" t="s">
        <v>320</v>
      </c>
      <c r="B369">
        <f>IF(OR(RIGHT(Full_2016_2017_Games_Data[[#This Row],[Column1]],4)="2016",RIGHT(Full_2016_2017_Games_Data[[#This Row],[Column1]],4)="2017"),1,0)</f>
        <v>0</v>
      </c>
      <c r="C369">
        <f>IF(AND(B368=1,B369=0,LEFT(Full_2016_2017_Games_Data[[#This Row],[Column1]],4)&lt;&gt;"OTat"),C367+1,IF(AND(B368=0,B369=0,LEFT(Full_2016_2017_Games_Data[[#This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Row],[Column1]],5)&lt;&gt;"4OTat"),C368+1,IF(OR(LEFT(Full_2016_2017_Games_Data[[#This Row],[Column1]],4)="OTat",LEFT(Full_2016_2017_Games_Data[[#This Row],[Column1]],4)="Full",LEFT(Full_2016_2017_Games_Data[[#This Row],[Column1]],5)="2OTat",LEFT(Full_2016_2017_Games_Data[[#This Row],[Column1]],5)="4OTat"),C368,"N/A")))</f>
        <v>303</v>
      </c>
      <c r="D369" t="str">
        <f>IF(AND(C369&lt;&gt;"N/A",C369&lt;&gt;C368),LEFT(Full_2016_2017_Games_Data[[#This Row],[Column1]],FIND("-",Full_2016_2017_Games_Data[[#This Row],[Column1]])-1),"N/A")</f>
        <v>Denver Nuggets106</v>
      </c>
      <c r="E369" t="str">
        <f>IFERROR(IF(AND(C369&lt;&gt;"N/A",C369&lt;&gt;C368),MID(Full_2016_2017_Games_Data[[#This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76ers98</v>
      </c>
      <c r="F369" t="str">
        <f>IFERROR(IF(AND(D369&lt;&gt;"N/A",E369&lt;&gt;"N/A",C369&lt;&gt;C370),RIGHT(Full_2016_2017_Games_Data[[#This Row],[Column1]],LEN(Full_2016_2017_Games_Data[[#This Row],[Column1]])-FIND("at ",Full_2016_2017_Games_Data[[#This Row],[Column1]])-2),IF(AND(C369&lt;&gt;"N/A",C369&lt;&gt;C368),RIGHT(A370,LEN(A370)-FIND("at ",A370)-2),"N/A")),RIGHT(Full_2016_2017_Games_Data[[#This Row],[Column1]],LEN(Full_2016_2017_Games_Data[[#This Row],[Column1]])-FIND("at ",Full_2016_2017_Games_Data[[#This Row],[Column1]])-2))</f>
        <v>Philadelphia</v>
      </c>
      <c r="G369" t="str">
        <f t="shared" si="55"/>
        <v>Philadelphia</v>
      </c>
      <c r="H369">
        <f t="shared" si="56"/>
        <v>106</v>
      </c>
      <c r="I369">
        <f t="shared" si="57"/>
        <v>98</v>
      </c>
      <c r="J369" s="3" t="str">
        <f>IF(B369=1,Full_2016_2017_Games_Data[[#This Row],[Column1]],"N/A")</f>
        <v>N/A</v>
      </c>
      <c r="K369" t="str">
        <f t="shared" si="58"/>
        <v>Dec 5, 2016</v>
      </c>
      <c r="L369" t="str">
        <f t="shared" si="59"/>
        <v>Dec 5, 2016</v>
      </c>
      <c r="M369">
        <f t="shared" si="60"/>
        <v>12</v>
      </c>
      <c r="N369">
        <f t="shared" si="61"/>
        <v>5</v>
      </c>
      <c r="O369">
        <f t="shared" si="62"/>
        <v>2016</v>
      </c>
      <c r="P369" s="3">
        <f t="shared" si="63"/>
        <v>42709</v>
      </c>
      <c r="Q369" t="str">
        <f t="shared" si="64"/>
        <v>Denver Nuggets</v>
      </c>
      <c r="R369" t="str">
        <f t="shared" si="65"/>
        <v>Philadelphia 76ers</v>
      </c>
    </row>
    <row r="370" spans="1:18" x14ac:dyDescent="0.3">
      <c r="A370" s="1" t="s">
        <v>321</v>
      </c>
      <c r="B370">
        <f>IF(OR(RIGHT(Full_2016_2017_Games_Data[[#This Row],[Column1]],4)="2016",RIGHT(Full_2016_2017_Games_Data[[#This Row],[Column1]],4)="2017"),1,0)</f>
        <v>0</v>
      </c>
      <c r="C370">
        <f>IF(AND(B369=1,B370=0,LEFT(Full_2016_2017_Games_Data[[#This Row],[Column1]],4)&lt;&gt;"OTat"),C368+1,IF(AND(B369=0,B370=0,LEFT(Full_2016_2017_Games_Data[[#This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Row],[Column1]],5)&lt;&gt;"4OTat"),C369+1,IF(OR(LEFT(Full_2016_2017_Games_Data[[#This Row],[Column1]],4)="OTat",LEFT(Full_2016_2017_Games_Data[[#This Row],[Column1]],4)="Full",LEFT(Full_2016_2017_Games_Data[[#This Row],[Column1]],5)="2OTat",LEFT(Full_2016_2017_Games_Data[[#This Row],[Column1]],5)="4OTat"),C369,"N/A")))</f>
        <v>304</v>
      </c>
      <c r="D370" t="str">
        <f>IF(AND(C370&lt;&gt;"N/A",C370&lt;&gt;C369),LEFT(Full_2016_2017_Games_Data[[#This Row],[Column1]],FIND("-",Full_2016_2017_Games_Data[[#This Row],[Column1]])-1),"N/A")</f>
        <v>Cleveland Cavaliers116</v>
      </c>
      <c r="E370" t="str">
        <f>IFERROR(IF(AND(C370&lt;&gt;"N/A",C370&lt;&gt;C369),MID(Full_2016_2017_Games_Data[[#This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Raptors112</v>
      </c>
      <c r="F370" t="str">
        <f>IFERROR(IF(AND(D370&lt;&gt;"N/A",E370&lt;&gt;"N/A",C370&lt;&gt;C371),RIGHT(Full_2016_2017_Games_Data[[#This Row],[Column1]],LEN(Full_2016_2017_Games_Data[[#This Row],[Column1]])-FIND("at ",Full_2016_2017_Games_Data[[#This Row],[Column1]])-2),IF(AND(C370&lt;&gt;"N/A",C370&lt;&gt;C369),RIGHT(A371,LEN(A371)-FIND("at ",A371)-2),"N/A")),RIGHT(Full_2016_2017_Games_Data[[#This Row],[Column1]],LEN(Full_2016_2017_Games_Data[[#This Row],[Column1]])-FIND("at ",Full_2016_2017_Games_Data[[#This Row],[Column1]])-2))</f>
        <v>Toronto</v>
      </c>
      <c r="G370" t="str">
        <f t="shared" si="55"/>
        <v>Toronto</v>
      </c>
      <c r="H370">
        <f t="shared" si="56"/>
        <v>116</v>
      </c>
      <c r="I370">
        <f t="shared" si="57"/>
        <v>112</v>
      </c>
      <c r="J370" s="3" t="str">
        <f>IF(B370=1,Full_2016_2017_Games_Data[[#This Row],[Column1]],"N/A")</f>
        <v>N/A</v>
      </c>
      <c r="K370" t="str">
        <f t="shared" si="58"/>
        <v>Dec 5, 2016</v>
      </c>
      <c r="L370" t="str">
        <f t="shared" si="59"/>
        <v>Dec 5, 2016</v>
      </c>
      <c r="M370">
        <f t="shared" si="60"/>
        <v>12</v>
      </c>
      <c r="N370">
        <f t="shared" si="61"/>
        <v>5</v>
      </c>
      <c r="O370">
        <f t="shared" si="62"/>
        <v>2016</v>
      </c>
      <c r="P370" s="3">
        <f t="shared" si="63"/>
        <v>42709</v>
      </c>
      <c r="Q370" t="str">
        <f t="shared" si="64"/>
        <v>Cleveland Cavaliers</v>
      </c>
      <c r="R370" t="str">
        <f t="shared" si="65"/>
        <v>Toronto Raptors</v>
      </c>
    </row>
    <row r="371" spans="1:18" x14ac:dyDescent="0.3">
      <c r="A371" s="1" t="s">
        <v>322</v>
      </c>
      <c r="B371">
        <f>IF(OR(RIGHT(Full_2016_2017_Games_Data[[#This Row],[Column1]],4)="2016",RIGHT(Full_2016_2017_Games_Data[[#This Row],[Column1]],4)="2017"),1,0)</f>
        <v>0</v>
      </c>
      <c r="C371">
        <f>IF(AND(B370=1,B371=0,LEFT(Full_2016_2017_Games_Data[[#This Row],[Column1]],4)&lt;&gt;"OTat"),C369+1,IF(AND(B370=0,B371=0,LEFT(Full_2016_2017_Games_Data[[#This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Row],[Column1]],5)&lt;&gt;"4OTat"),C370+1,IF(OR(LEFT(Full_2016_2017_Games_Data[[#This Row],[Column1]],4)="OTat",LEFT(Full_2016_2017_Games_Data[[#This Row],[Column1]],4)="Full",LEFT(Full_2016_2017_Games_Data[[#This Row],[Column1]],5)="2OTat",LEFT(Full_2016_2017_Games_Data[[#This Row],[Column1]],5)="4OTat"),C370,"N/A")))</f>
        <v>305</v>
      </c>
      <c r="D371" t="str">
        <f>IF(AND(C371&lt;&gt;"N/A",C371&lt;&gt;C370),LEFT(Full_2016_2017_Games_Data[[#This Row],[Column1]],FIND("-",Full_2016_2017_Games_Data[[#This Row],[Column1]])-1),"N/A")</f>
        <v>Washington Wizards118</v>
      </c>
      <c r="E371" t="str">
        <f>IFERROR(IF(AND(C371&lt;&gt;"N/A",C371&lt;&gt;C370),MID(Full_2016_2017_Games_Data[[#This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Nets113</v>
      </c>
      <c r="F371" t="str">
        <f>IFERROR(IF(AND(D371&lt;&gt;"N/A",E371&lt;&gt;"N/A",C371&lt;&gt;C372),RIGHT(Full_2016_2017_Games_Data[[#This Row],[Column1]],LEN(Full_2016_2017_Games_Data[[#This Row],[Column1]])-FIND("at ",Full_2016_2017_Games_Data[[#This Row],[Column1]])-2),IF(AND(C371&lt;&gt;"N/A",C371&lt;&gt;C370),RIGHT(A372,LEN(A372)-FIND("at ",A372)-2),"N/A")),RIGHT(Full_2016_2017_Games_Data[[#This Row],[Column1]],LEN(Full_2016_2017_Games_Data[[#This Row],[Column1]])-FIND("at ",Full_2016_2017_Games_Data[[#This Row],[Column1]])-2))</f>
        <v>Brooklyn</v>
      </c>
      <c r="G371" t="str">
        <f t="shared" si="55"/>
        <v>Brooklyn</v>
      </c>
      <c r="H371">
        <f t="shared" si="56"/>
        <v>118</v>
      </c>
      <c r="I371">
        <f t="shared" si="57"/>
        <v>113</v>
      </c>
      <c r="J371" s="3" t="str">
        <f>IF(B371=1,Full_2016_2017_Games_Data[[#This Row],[Column1]],"N/A")</f>
        <v>N/A</v>
      </c>
      <c r="K371" t="str">
        <f t="shared" si="58"/>
        <v>Dec 5, 2016</v>
      </c>
      <c r="L371" t="str">
        <f t="shared" si="59"/>
        <v>Dec 5, 2016</v>
      </c>
      <c r="M371">
        <f t="shared" si="60"/>
        <v>12</v>
      </c>
      <c r="N371">
        <f t="shared" si="61"/>
        <v>5</v>
      </c>
      <c r="O371">
        <f t="shared" si="62"/>
        <v>2016</v>
      </c>
      <c r="P371" s="3">
        <f t="shared" si="63"/>
        <v>42709</v>
      </c>
      <c r="Q371" t="str">
        <f t="shared" si="64"/>
        <v>Washington Wizards</v>
      </c>
      <c r="R371" t="str">
        <f t="shared" si="65"/>
        <v>Brooklyn Nets</v>
      </c>
    </row>
    <row r="372" spans="1:18" x14ac:dyDescent="0.3">
      <c r="A372" s="1" t="s">
        <v>323</v>
      </c>
      <c r="B372">
        <f>IF(OR(RIGHT(Full_2016_2017_Games_Data[[#This Row],[Column1]],4)="2016",RIGHT(Full_2016_2017_Games_Data[[#This Row],[Column1]],4)="2017"),1,0)</f>
        <v>0</v>
      </c>
      <c r="C372">
        <f>IF(AND(B371=1,B372=0,LEFT(Full_2016_2017_Games_Data[[#This Row],[Column1]],4)&lt;&gt;"OTat"),C370+1,IF(AND(B371=0,B372=0,LEFT(Full_2016_2017_Games_Data[[#This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Row],[Column1]],5)&lt;&gt;"4OTat"),C371+1,IF(OR(LEFT(Full_2016_2017_Games_Data[[#This Row],[Column1]],4)="OTat",LEFT(Full_2016_2017_Games_Data[[#This Row],[Column1]],4)="Full",LEFT(Full_2016_2017_Games_Data[[#This Row],[Column1]],5)="2OTat",LEFT(Full_2016_2017_Games_Data[[#This Row],[Column1]],5)="4OTat"),C371,"N/A")))</f>
        <v>306</v>
      </c>
      <c r="D372" t="str">
        <f>IF(AND(C372&lt;&gt;"N/A",C372&lt;&gt;C371),LEFT(Full_2016_2017_Games_Data[[#This Row],[Column1]],FIND("-",Full_2016_2017_Games_Data[[#This Row],[Column1]])-1),"N/A")</f>
        <v>Oklahoma City Thunder102</v>
      </c>
      <c r="E372" t="str">
        <f>IFERROR(IF(AND(C372&lt;&gt;"N/A",C372&lt;&gt;C371),MID(Full_2016_2017_Games_Data[[#This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Hawks99</v>
      </c>
      <c r="F372" t="str">
        <f>IFERROR(IF(AND(D372&lt;&gt;"N/A",E372&lt;&gt;"N/A",C372&lt;&gt;C373),RIGHT(Full_2016_2017_Games_Data[[#This Row],[Column1]],LEN(Full_2016_2017_Games_Data[[#This Row],[Column1]])-FIND("at ",Full_2016_2017_Games_Data[[#This Row],[Column1]])-2),IF(AND(C372&lt;&gt;"N/A",C372&lt;&gt;C371),RIGHT(A373,LEN(A373)-FIND("at ",A373)-2),"N/A")),RIGHT(Full_2016_2017_Games_Data[[#This Row],[Column1]],LEN(Full_2016_2017_Games_Data[[#This Row],[Column1]])-FIND("at ",Full_2016_2017_Games_Data[[#This Row],[Column1]])-2))</f>
        <v>Atlanta</v>
      </c>
      <c r="G372" t="str">
        <f t="shared" si="55"/>
        <v>Atlanta</v>
      </c>
      <c r="H372">
        <f t="shared" si="56"/>
        <v>102</v>
      </c>
      <c r="I372">
        <f t="shared" si="57"/>
        <v>99</v>
      </c>
      <c r="J372" s="3" t="str">
        <f>IF(B372=1,Full_2016_2017_Games_Data[[#This Row],[Column1]],"N/A")</f>
        <v>N/A</v>
      </c>
      <c r="K372" t="str">
        <f t="shared" si="58"/>
        <v>Dec 5, 2016</v>
      </c>
      <c r="L372" t="str">
        <f t="shared" si="59"/>
        <v>Dec 5, 2016</v>
      </c>
      <c r="M372">
        <f t="shared" si="60"/>
        <v>12</v>
      </c>
      <c r="N372">
        <f t="shared" si="61"/>
        <v>5</v>
      </c>
      <c r="O372">
        <f t="shared" si="62"/>
        <v>2016</v>
      </c>
      <c r="P372" s="3">
        <f t="shared" si="63"/>
        <v>42709</v>
      </c>
      <c r="Q372" t="str">
        <f t="shared" si="64"/>
        <v>Oklahoma City Thunder</v>
      </c>
      <c r="R372" t="str">
        <f t="shared" si="65"/>
        <v>Atlanta Hawks</v>
      </c>
    </row>
    <row r="373" spans="1:18" x14ac:dyDescent="0.3">
      <c r="A373" s="1" t="s">
        <v>324</v>
      </c>
      <c r="B373">
        <f>IF(OR(RIGHT(Full_2016_2017_Games_Data[[#This Row],[Column1]],4)="2016",RIGHT(Full_2016_2017_Games_Data[[#This Row],[Column1]],4)="2017"),1,0)</f>
        <v>0</v>
      </c>
      <c r="C373">
        <f>IF(AND(B372=1,B373=0,LEFT(Full_2016_2017_Games_Data[[#This Row],[Column1]],4)&lt;&gt;"OTat"),C371+1,IF(AND(B372=0,B373=0,LEFT(Full_2016_2017_Games_Data[[#This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Row],[Column1]],5)&lt;&gt;"4OTat"),C372+1,IF(OR(LEFT(Full_2016_2017_Games_Data[[#This Row],[Column1]],4)="OTat",LEFT(Full_2016_2017_Games_Data[[#This Row],[Column1]],4)="Full",LEFT(Full_2016_2017_Games_Data[[#This Row],[Column1]],5)="2OTat",LEFT(Full_2016_2017_Games_Data[[#This Row],[Column1]],5)="4OTat"),C372,"N/A")))</f>
        <v>307</v>
      </c>
      <c r="D373" t="str">
        <f>IF(AND(C373&lt;&gt;"N/A",C373&lt;&gt;C372),LEFT(Full_2016_2017_Games_Data[[#This Row],[Column1]],FIND("-",Full_2016_2017_Games_Data[[#This Row],[Column1]])-1),"N/A")</f>
        <v>Portland Trail Blazers112</v>
      </c>
      <c r="E373" t="str">
        <f>IFERROR(IF(AND(C373&lt;&gt;"N/A",C373&lt;&gt;C372),MID(Full_2016_2017_Games_Data[[#This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Bulls110</v>
      </c>
      <c r="F373" t="str">
        <f>IFERROR(IF(AND(D373&lt;&gt;"N/A",E373&lt;&gt;"N/A",C373&lt;&gt;C374),RIGHT(Full_2016_2017_Games_Data[[#This Row],[Column1]],LEN(Full_2016_2017_Games_Data[[#This Row],[Column1]])-FIND("at ",Full_2016_2017_Games_Data[[#This Row],[Column1]])-2),IF(AND(C373&lt;&gt;"N/A",C373&lt;&gt;C372),RIGHT(A374,LEN(A374)-FIND("at ",A374)-2),"N/A")),RIGHT(Full_2016_2017_Games_Data[[#This Row],[Column1]],LEN(Full_2016_2017_Games_Data[[#This Row],[Column1]])-FIND("at ",Full_2016_2017_Games_Data[[#This Row],[Column1]])-2))</f>
        <v>Chicago</v>
      </c>
      <c r="G373" t="str">
        <f t="shared" si="55"/>
        <v>Chicago</v>
      </c>
      <c r="H373">
        <f t="shared" si="56"/>
        <v>112</v>
      </c>
      <c r="I373">
        <f t="shared" si="57"/>
        <v>110</v>
      </c>
      <c r="J373" s="3" t="str">
        <f>IF(B373=1,Full_2016_2017_Games_Data[[#This Row],[Column1]],"N/A")</f>
        <v>N/A</v>
      </c>
      <c r="K373" t="str">
        <f t="shared" si="58"/>
        <v>Dec 5, 2016</v>
      </c>
      <c r="L373" t="str">
        <f t="shared" si="59"/>
        <v>Dec 5, 2016</v>
      </c>
      <c r="M373">
        <f t="shared" si="60"/>
        <v>12</v>
      </c>
      <c r="N373">
        <f t="shared" si="61"/>
        <v>5</v>
      </c>
      <c r="O373">
        <f t="shared" si="62"/>
        <v>2016</v>
      </c>
      <c r="P373" s="3">
        <f t="shared" si="63"/>
        <v>42709</v>
      </c>
      <c r="Q373" t="str">
        <f t="shared" si="64"/>
        <v>Portland Trail Blazers</v>
      </c>
      <c r="R373" t="str">
        <f t="shared" si="65"/>
        <v>Chicago Bulls</v>
      </c>
    </row>
    <row r="374" spans="1:18" x14ac:dyDescent="0.3">
      <c r="A374" s="1" t="s">
        <v>325</v>
      </c>
      <c r="B374">
        <f>IF(OR(RIGHT(Full_2016_2017_Games_Data[[#This Row],[Column1]],4)="2016",RIGHT(Full_2016_2017_Games_Data[[#This Row],[Column1]],4)="2017"),1,0)</f>
        <v>0</v>
      </c>
      <c r="C374">
        <f>IF(AND(B373=1,B374=0,LEFT(Full_2016_2017_Games_Data[[#This Row],[Column1]],4)&lt;&gt;"OTat"),C372+1,IF(AND(B373=0,B374=0,LEFT(Full_2016_2017_Games_Data[[#This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Row],[Column1]],5)&lt;&gt;"4OTat"),C373+1,IF(OR(LEFT(Full_2016_2017_Games_Data[[#This Row],[Column1]],4)="OTat",LEFT(Full_2016_2017_Games_Data[[#This Row],[Column1]],4)="Full",LEFT(Full_2016_2017_Games_Data[[#This Row],[Column1]],5)="2OTat",LEFT(Full_2016_2017_Games_Data[[#This Row],[Column1]],5)="4OTat"),C373,"N/A")))</f>
        <v>308</v>
      </c>
      <c r="D374" t="str">
        <f>IF(AND(C374&lt;&gt;"N/A",C374&lt;&gt;C373),LEFT(Full_2016_2017_Games_Data[[#This Row],[Column1]],FIND("-",Full_2016_2017_Games_Data[[#This Row],[Column1]])-1),"N/A")</f>
        <v>San Antonio Spurs97</v>
      </c>
      <c r="E374" t="str">
        <f>IFERROR(IF(AND(C374&lt;&gt;"N/A",C374&lt;&gt;C373),MID(Full_2016_2017_Games_Data[[#This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Bucks96</v>
      </c>
      <c r="F374" t="str">
        <f>IFERROR(IF(AND(D374&lt;&gt;"N/A",E374&lt;&gt;"N/A",C374&lt;&gt;C375),RIGHT(Full_2016_2017_Games_Data[[#This Row],[Column1]],LEN(Full_2016_2017_Games_Data[[#This Row],[Column1]])-FIND("at ",Full_2016_2017_Games_Data[[#This Row],[Column1]])-2),IF(AND(C374&lt;&gt;"N/A",C374&lt;&gt;C373),RIGHT(A375,LEN(A375)-FIND("at ",A375)-2),"N/A")),RIGHT(Full_2016_2017_Games_Data[[#This Row],[Column1]],LEN(Full_2016_2017_Games_Data[[#This Row],[Column1]])-FIND("at ",Full_2016_2017_Games_Data[[#This Row],[Column1]])-2))</f>
        <v>Milwaukee</v>
      </c>
      <c r="G374" t="str">
        <f t="shared" si="55"/>
        <v>Milwaukee</v>
      </c>
      <c r="H374">
        <f t="shared" si="56"/>
        <v>97</v>
      </c>
      <c r="I374">
        <f t="shared" si="57"/>
        <v>96</v>
      </c>
      <c r="J374" s="3" t="str">
        <f>IF(B374=1,Full_2016_2017_Games_Data[[#This Row],[Column1]],"N/A")</f>
        <v>N/A</v>
      </c>
      <c r="K374" t="str">
        <f t="shared" si="58"/>
        <v>Dec 5, 2016</v>
      </c>
      <c r="L374" t="str">
        <f t="shared" si="59"/>
        <v>Dec 5, 2016</v>
      </c>
      <c r="M374">
        <f t="shared" si="60"/>
        <v>12</v>
      </c>
      <c r="N374">
        <f t="shared" si="61"/>
        <v>5</v>
      </c>
      <c r="O374">
        <f t="shared" si="62"/>
        <v>2016</v>
      </c>
      <c r="P374" s="3">
        <f t="shared" si="63"/>
        <v>42709</v>
      </c>
      <c r="Q374" t="str">
        <f t="shared" si="64"/>
        <v>San Antonio Spurs</v>
      </c>
      <c r="R374" t="str">
        <f t="shared" si="65"/>
        <v>Milwaukee Bucks</v>
      </c>
    </row>
    <row r="375" spans="1:18" x14ac:dyDescent="0.3">
      <c r="A375" s="1" t="s">
        <v>326</v>
      </c>
      <c r="B375">
        <f>IF(OR(RIGHT(Full_2016_2017_Games_Data[[#This Row],[Column1]],4)="2016",RIGHT(Full_2016_2017_Games_Data[[#This Row],[Column1]],4)="2017"),1,0)</f>
        <v>0</v>
      </c>
      <c r="C375">
        <f>IF(AND(B374=1,B375=0,LEFT(Full_2016_2017_Games_Data[[#This Row],[Column1]],4)&lt;&gt;"OTat"),C373+1,IF(AND(B374=0,B375=0,LEFT(Full_2016_2017_Games_Data[[#This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Row],[Column1]],5)&lt;&gt;"4OTat"),C374+1,IF(OR(LEFT(Full_2016_2017_Games_Data[[#This Row],[Column1]],4)="OTat",LEFT(Full_2016_2017_Games_Data[[#This Row],[Column1]],4)="Full",LEFT(Full_2016_2017_Games_Data[[#This Row],[Column1]],5)="2OTat",LEFT(Full_2016_2017_Games_Data[[#This Row],[Column1]],5)="4OTat"),C374,"N/A")))</f>
        <v>309</v>
      </c>
      <c r="D375" t="str">
        <f>IF(AND(C375&lt;&gt;"N/A",C375&lt;&gt;C374),LEFT(Full_2016_2017_Games_Data[[#This Row],[Column1]],FIND("-",Full_2016_2017_Games_Data[[#This Row],[Column1]])-1),"N/A")</f>
        <v>Memphis Grizzlies110</v>
      </c>
      <c r="E375" t="str">
        <f>IFERROR(IF(AND(C375&lt;&gt;"N/A",C375&lt;&gt;C374),MID(Full_2016_2017_Games_Data[[#This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Pelicans108</v>
      </c>
      <c r="F375" t="str">
        <f>IFERROR(IF(AND(D375&lt;&gt;"N/A",E375&lt;&gt;"N/A",C375&lt;&gt;C376),RIGHT(Full_2016_2017_Games_Data[[#This Row],[Column1]],LEN(Full_2016_2017_Games_Data[[#This Row],[Column1]])-FIND("at ",Full_2016_2017_Games_Data[[#This Row],[Column1]])-2),IF(AND(C375&lt;&gt;"N/A",C375&lt;&gt;C374),RIGHT(A376,LEN(A376)-FIND("at ",A376)-2),"N/A")),RIGHT(Full_2016_2017_Games_Data[[#This Row],[Column1]],LEN(Full_2016_2017_Games_Data[[#This Row],[Column1]])-FIND("at ",Full_2016_2017_Games_Data[[#This Row],[Column1]])-2))</f>
        <v>New Orleans</v>
      </c>
      <c r="G375" t="str">
        <f t="shared" si="55"/>
        <v>New Orleans</v>
      </c>
      <c r="H375">
        <f t="shared" si="56"/>
        <v>110</v>
      </c>
      <c r="I375">
        <f t="shared" si="57"/>
        <v>108</v>
      </c>
      <c r="J375" s="3" t="str">
        <f>IF(B375=1,Full_2016_2017_Games_Data[[#This Row],[Column1]],"N/A")</f>
        <v>N/A</v>
      </c>
      <c r="K375" t="str">
        <f t="shared" si="58"/>
        <v>Dec 5, 2016</v>
      </c>
      <c r="L375" t="str">
        <f t="shared" si="59"/>
        <v>Dec 5, 2016</v>
      </c>
      <c r="M375">
        <f t="shared" si="60"/>
        <v>12</v>
      </c>
      <c r="N375">
        <f t="shared" si="61"/>
        <v>5</v>
      </c>
      <c r="O375">
        <f t="shared" si="62"/>
        <v>2016</v>
      </c>
      <c r="P375" s="3">
        <f t="shared" si="63"/>
        <v>42709</v>
      </c>
      <c r="Q375" t="str">
        <f t="shared" si="64"/>
        <v>Memphis Grizzlies</v>
      </c>
      <c r="R375" t="str">
        <f t="shared" si="65"/>
        <v>New Orleans Pelicans</v>
      </c>
    </row>
    <row r="376" spans="1:18" x14ac:dyDescent="0.3">
      <c r="A376" s="1" t="s">
        <v>327</v>
      </c>
      <c r="B376">
        <f>IF(OR(RIGHT(Full_2016_2017_Games_Data[[#This Row],[Column1]],4)="2016",RIGHT(Full_2016_2017_Games_Data[[#This Row],[Column1]],4)="2017"),1,0)</f>
        <v>0</v>
      </c>
      <c r="C376">
        <f>IF(AND(B375=1,B376=0,LEFT(Full_2016_2017_Games_Data[[#This Row],[Column1]],4)&lt;&gt;"OTat"),C374+1,IF(AND(B375=0,B376=0,LEFT(Full_2016_2017_Games_Data[[#This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Row],[Column1]],5)&lt;&gt;"4OTat"),C375+1,IF(OR(LEFT(Full_2016_2017_Games_Data[[#This Row],[Column1]],4)="OTat",LEFT(Full_2016_2017_Games_Data[[#This Row],[Column1]],4)="Full",LEFT(Full_2016_2017_Games_Data[[#This Row],[Column1]],5)="2OTat",LEFT(Full_2016_2017_Games_Data[[#This Row],[Column1]],5)="4OTat"),C375,"N/A")))</f>
        <v>309</v>
      </c>
      <c r="D376" t="str">
        <f>IF(AND(C376&lt;&gt;"N/A",C376&lt;&gt;C375),LEFT(Full_2016_2017_Games_Data[[#This Row],[Column1]],FIND("-",Full_2016_2017_Games_Data[[#This Row],[Column1]])-1),"N/A")</f>
        <v>N/A</v>
      </c>
      <c r="E376" t="str">
        <f>IFERROR(IF(AND(C376&lt;&gt;"N/A",C376&lt;&gt;C375),MID(Full_2016_2017_Games_Data[[#This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76" t="str">
        <f>IFERROR(IF(AND(D376&lt;&gt;"N/A",E376&lt;&gt;"N/A",C376&lt;&gt;C377),RIGHT(Full_2016_2017_Games_Data[[#This Row],[Column1]],LEN(Full_2016_2017_Games_Data[[#This Row],[Column1]])-FIND("at ",Full_2016_2017_Games_Data[[#This Row],[Column1]])-2),IF(AND(C376&lt;&gt;"N/A",C376&lt;&gt;C375),RIGHT(A377,LEN(A377)-FIND("at ",A377)-2),"N/A")),RIGHT(Full_2016_2017_Games_Data[[#This Row],[Column1]],LEN(Full_2016_2017_Games_Data[[#This Row],[Column1]])-FIND("at ",Full_2016_2017_Games_Data[[#This Row],[Column1]])-2))</f>
        <v>N/A</v>
      </c>
      <c r="G376" t="str">
        <f t="shared" si="55"/>
        <v>N/A</v>
      </c>
      <c r="H376" t="str">
        <f t="shared" si="56"/>
        <v>N/A</v>
      </c>
      <c r="I376" t="str">
        <f t="shared" si="57"/>
        <v>N/A</v>
      </c>
      <c r="J376" s="3" t="str">
        <f>IF(B376=1,Full_2016_2017_Games_Data[[#This Row],[Column1]],"N/A")</f>
        <v>N/A</v>
      </c>
      <c r="K376" t="str">
        <f t="shared" si="58"/>
        <v>Dec 5, 2016</v>
      </c>
      <c r="L376" t="str">
        <f t="shared" si="59"/>
        <v>N/A</v>
      </c>
      <c r="M376" t="str">
        <f t="shared" si="60"/>
        <v>N/A</v>
      </c>
      <c r="N376" t="str">
        <f t="shared" si="61"/>
        <v>N/A</v>
      </c>
      <c r="O376" t="str">
        <f t="shared" si="62"/>
        <v>N/A</v>
      </c>
      <c r="P376" s="3" t="str">
        <f t="shared" si="63"/>
        <v>N/A</v>
      </c>
      <c r="Q376" t="str">
        <f t="shared" si="64"/>
        <v>N/A</v>
      </c>
      <c r="R376" t="str">
        <f t="shared" si="65"/>
        <v>N/A</v>
      </c>
    </row>
    <row r="377" spans="1:18" x14ac:dyDescent="0.3">
      <c r="A377" s="1" t="s">
        <v>328</v>
      </c>
      <c r="B377">
        <f>IF(OR(RIGHT(Full_2016_2017_Games_Data[[#This Row],[Column1]],4)="2016",RIGHT(Full_2016_2017_Games_Data[[#This Row],[Column1]],4)="2017"),1,0)</f>
        <v>0</v>
      </c>
      <c r="C377">
        <f>IF(AND(B376=1,B377=0,LEFT(Full_2016_2017_Games_Data[[#This Row],[Column1]],4)&lt;&gt;"OTat"),C375+1,IF(AND(B376=0,B377=0,LEFT(Full_2016_2017_Games_Data[[#This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Row],[Column1]],5)&lt;&gt;"4OTat"),C376+1,IF(OR(LEFT(Full_2016_2017_Games_Data[[#This Row],[Column1]],4)="OTat",LEFT(Full_2016_2017_Games_Data[[#This Row],[Column1]],4)="Full",LEFT(Full_2016_2017_Games_Data[[#This Row],[Column1]],5)="2OTat",LEFT(Full_2016_2017_Games_Data[[#This Row],[Column1]],5)="4OTat"),C376,"N/A")))</f>
        <v>310</v>
      </c>
      <c r="D377" t="str">
        <f>IF(AND(C377&lt;&gt;"N/A",C377&lt;&gt;C376),LEFT(Full_2016_2017_Games_Data[[#This Row],[Column1]],FIND("-",Full_2016_2017_Games_Data[[#This Row],[Column1]])-1),"N/A")</f>
        <v>Houston Rockets107</v>
      </c>
      <c r="E377" t="str">
        <f>IFERROR(IF(AND(C377&lt;&gt;"N/A",C377&lt;&gt;C376),MID(Full_2016_2017_Games_Data[[#This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Celtics106</v>
      </c>
      <c r="F377" t="str">
        <f>IFERROR(IF(AND(D377&lt;&gt;"N/A",E377&lt;&gt;"N/A",C377&lt;&gt;C378),RIGHT(Full_2016_2017_Games_Data[[#This Row],[Column1]],LEN(Full_2016_2017_Games_Data[[#This Row],[Column1]])-FIND("at ",Full_2016_2017_Games_Data[[#This Row],[Column1]])-2),IF(AND(C377&lt;&gt;"N/A",C377&lt;&gt;C376),RIGHT(A378,LEN(A378)-FIND("at ",A378)-2),"N/A")),RIGHT(Full_2016_2017_Games_Data[[#This Row],[Column1]],LEN(Full_2016_2017_Games_Data[[#This Row],[Column1]])-FIND("at ",Full_2016_2017_Games_Data[[#This Row],[Column1]])-2))</f>
        <v>Houston</v>
      </c>
      <c r="G377" t="str">
        <f t="shared" si="55"/>
        <v>Houston</v>
      </c>
      <c r="H377">
        <f t="shared" si="56"/>
        <v>107</v>
      </c>
      <c r="I377">
        <f t="shared" si="57"/>
        <v>106</v>
      </c>
      <c r="J377" s="3" t="str">
        <f>IF(B377=1,Full_2016_2017_Games_Data[[#This Row],[Column1]],"N/A")</f>
        <v>N/A</v>
      </c>
      <c r="K377" t="str">
        <f t="shared" si="58"/>
        <v>Dec 5, 2016</v>
      </c>
      <c r="L377" t="str">
        <f t="shared" si="59"/>
        <v>Dec 5, 2016</v>
      </c>
      <c r="M377">
        <f t="shared" si="60"/>
        <v>12</v>
      </c>
      <c r="N377">
        <f t="shared" si="61"/>
        <v>5</v>
      </c>
      <c r="O377">
        <f t="shared" si="62"/>
        <v>2016</v>
      </c>
      <c r="P377" s="3">
        <f t="shared" si="63"/>
        <v>42709</v>
      </c>
      <c r="Q377" t="str">
        <f t="shared" si="64"/>
        <v>Houston Rockets</v>
      </c>
      <c r="R377" t="str">
        <f t="shared" si="65"/>
        <v>Boston Celtics</v>
      </c>
    </row>
    <row r="378" spans="1:18" x14ac:dyDescent="0.3">
      <c r="A378" s="1" t="s">
        <v>329</v>
      </c>
      <c r="B378">
        <f>IF(OR(RIGHT(Full_2016_2017_Games_Data[[#This Row],[Column1]],4)="2016",RIGHT(Full_2016_2017_Games_Data[[#This Row],[Column1]],4)="2017"),1,0)</f>
        <v>0</v>
      </c>
      <c r="C378">
        <f>IF(AND(B377=1,B378=0,LEFT(Full_2016_2017_Games_Data[[#This Row],[Column1]],4)&lt;&gt;"OTat"),C376+1,IF(AND(B377=0,B378=0,LEFT(Full_2016_2017_Games_Data[[#This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Row],[Column1]],5)&lt;&gt;"4OTat"),C377+1,IF(OR(LEFT(Full_2016_2017_Games_Data[[#This Row],[Column1]],4)="OTat",LEFT(Full_2016_2017_Games_Data[[#This Row],[Column1]],4)="Full",LEFT(Full_2016_2017_Games_Data[[#This Row],[Column1]],5)="2OTat",LEFT(Full_2016_2017_Games_Data[[#This Row],[Column1]],5)="4OTat"),C377,"N/A")))</f>
        <v>311</v>
      </c>
      <c r="D378" t="str">
        <f>IF(AND(C378&lt;&gt;"N/A",C378&lt;&gt;C377),LEFT(Full_2016_2017_Games_Data[[#This Row],[Column1]],FIND("-",Full_2016_2017_Games_Data[[#This Row],[Column1]])-1),"N/A")</f>
        <v>Charlotte Hornets109</v>
      </c>
      <c r="E378" t="str">
        <f>IFERROR(IF(AND(C378&lt;&gt;"N/A",C378&lt;&gt;C377),MID(Full_2016_2017_Games_Data[[#This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Mavericks101</v>
      </c>
      <c r="F378" t="str">
        <f>IFERROR(IF(AND(D378&lt;&gt;"N/A",E378&lt;&gt;"N/A",C378&lt;&gt;C379),RIGHT(Full_2016_2017_Games_Data[[#This Row],[Column1]],LEN(Full_2016_2017_Games_Data[[#This Row],[Column1]])-FIND("at ",Full_2016_2017_Games_Data[[#This Row],[Column1]])-2),IF(AND(C378&lt;&gt;"N/A",C378&lt;&gt;C377),RIGHT(A379,LEN(A379)-FIND("at ",A379)-2),"N/A")),RIGHT(Full_2016_2017_Games_Data[[#This Row],[Column1]],LEN(Full_2016_2017_Games_Data[[#This Row],[Column1]])-FIND("at ",Full_2016_2017_Games_Data[[#This Row],[Column1]])-2))</f>
        <v>Dallas</v>
      </c>
      <c r="G378" t="str">
        <f t="shared" si="55"/>
        <v>Dallas</v>
      </c>
      <c r="H378">
        <f t="shared" si="56"/>
        <v>109</v>
      </c>
      <c r="I378">
        <f t="shared" si="57"/>
        <v>101</v>
      </c>
      <c r="J378" s="3" t="str">
        <f>IF(B378=1,Full_2016_2017_Games_Data[[#This Row],[Column1]],"N/A")</f>
        <v>N/A</v>
      </c>
      <c r="K378" t="str">
        <f t="shared" si="58"/>
        <v>Dec 5, 2016</v>
      </c>
      <c r="L378" t="str">
        <f t="shared" si="59"/>
        <v>Dec 5, 2016</v>
      </c>
      <c r="M378">
        <f t="shared" si="60"/>
        <v>12</v>
      </c>
      <c r="N378">
        <f t="shared" si="61"/>
        <v>5</v>
      </c>
      <c r="O378">
        <f t="shared" si="62"/>
        <v>2016</v>
      </c>
      <c r="P378" s="3">
        <f t="shared" si="63"/>
        <v>42709</v>
      </c>
      <c r="Q378" t="str">
        <f t="shared" si="64"/>
        <v>Charlotte Hornets</v>
      </c>
      <c r="R378" t="str">
        <f t="shared" si="65"/>
        <v>Dallas Mavericks</v>
      </c>
    </row>
    <row r="379" spans="1:18" x14ac:dyDescent="0.3">
      <c r="A379" s="1" t="s">
        <v>330</v>
      </c>
      <c r="B379">
        <f>IF(OR(RIGHT(Full_2016_2017_Games_Data[[#This Row],[Column1]],4)="2016",RIGHT(Full_2016_2017_Games_Data[[#This Row],[Column1]],4)="2017"),1,0)</f>
        <v>0</v>
      </c>
      <c r="C379">
        <f>IF(AND(B378=1,B379=0,LEFT(Full_2016_2017_Games_Data[[#This Row],[Column1]],4)&lt;&gt;"OTat"),C377+1,IF(AND(B378=0,B379=0,LEFT(Full_2016_2017_Games_Data[[#This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Row],[Column1]],5)&lt;&gt;"4OTat"),C378+1,IF(OR(LEFT(Full_2016_2017_Games_Data[[#This Row],[Column1]],4)="OTat",LEFT(Full_2016_2017_Games_Data[[#This Row],[Column1]],4)="Full",LEFT(Full_2016_2017_Games_Data[[#This Row],[Column1]],5)="2OTat",LEFT(Full_2016_2017_Games_Data[[#This Row],[Column1]],5)="4OTat"),C378,"N/A")))</f>
        <v>312</v>
      </c>
      <c r="D379" t="str">
        <f>IF(AND(C379&lt;&gt;"N/A",C379&lt;&gt;C378),LEFT(Full_2016_2017_Games_Data[[#This Row],[Column1]],FIND("-",Full_2016_2017_Games_Data[[#This Row],[Column1]])-1),"N/A")</f>
        <v>Utah Jazz107</v>
      </c>
      <c r="E379" t="str">
        <f>IFERROR(IF(AND(C379&lt;&gt;"N/A",C379&lt;&gt;C378),MID(Full_2016_2017_Games_Data[[#This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Lakers101</v>
      </c>
      <c r="F379" t="str">
        <f>IFERROR(IF(AND(D379&lt;&gt;"N/A",E379&lt;&gt;"N/A",C379&lt;&gt;C380),RIGHT(Full_2016_2017_Games_Data[[#This Row],[Column1]],LEN(Full_2016_2017_Games_Data[[#This Row],[Column1]])-FIND("at ",Full_2016_2017_Games_Data[[#This Row],[Column1]])-2),IF(AND(C379&lt;&gt;"N/A",C379&lt;&gt;C378),RIGHT(A380,LEN(A380)-FIND("at ",A380)-2),"N/A")),RIGHT(Full_2016_2017_Games_Data[[#This Row],[Column1]],LEN(Full_2016_2017_Games_Data[[#This Row],[Column1]])-FIND("at ",Full_2016_2017_Games_Data[[#This Row],[Column1]])-2))</f>
        <v>Los Angeles</v>
      </c>
      <c r="G379" t="str">
        <f t="shared" si="55"/>
        <v>Los Angeles</v>
      </c>
      <c r="H379">
        <f t="shared" si="56"/>
        <v>107</v>
      </c>
      <c r="I379">
        <f t="shared" si="57"/>
        <v>101</v>
      </c>
      <c r="J379" s="3" t="str">
        <f>IF(B379=1,Full_2016_2017_Games_Data[[#This Row],[Column1]],"N/A")</f>
        <v>N/A</v>
      </c>
      <c r="K379" t="str">
        <f t="shared" si="58"/>
        <v>Dec 5, 2016</v>
      </c>
      <c r="L379" t="str">
        <f t="shared" si="59"/>
        <v>Dec 5, 2016</v>
      </c>
      <c r="M379">
        <f t="shared" si="60"/>
        <v>12</v>
      </c>
      <c r="N379">
        <f t="shared" si="61"/>
        <v>5</v>
      </c>
      <c r="O379">
        <f t="shared" si="62"/>
        <v>2016</v>
      </c>
      <c r="P379" s="3">
        <f t="shared" si="63"/>
        <v>42709</v>
      </c>
      <c r="Q379" t="str">
        <f t="shared" si="64"/>
        <v>Utah Jazz</v>
      </c>
      <c r="R379" t="str">
        <f t="shared" si="65"/>
        <v>Los Angeles Lakers</v>
      </c>
    </row>
    <row r="380" spans="1:18" x14ac:dyDescent="0.3">
      <c r="A380" s="1" t="s">
        <v>331</v>
      </c>
      <c r="B380">
        <f>IF(OR(RIGHT(Full_2016_2017_Games_Data[[#This Row],[Column1]],4)="2016",RIGHT(Full_2016_2017_Games_Data[[#This Row],[Column1]],4)="2017"),1,0)</f>
        <v>0</v>
      </c>
      <c r="C380">
        <f>IF(AND(B379=1,B380=0,LEFT(Full_2016_2017_Games_Data[[#This Row],[Column1]],4)&lt;&gt;"OTat"),C378+1,IF(AND(B379=0,B380=0,LEFT(Full_2016_2017_Games_Data[[#This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Row],[Column1]],5)&lt;&gt;"4OTat"),C379+1,IF(OR(LEFT(Full_2016_2017_Games_Data[[#This Row],[Column1]],4)="OTat",LEFT(Full_2016_2017_Games_Data[[#This Row],[Column1]],4)="Full",LEFT(Full_2016_2017_Games_Data[[#This Row],[Column1]],5)="2OTat",LEFT(Full_2016_2017_Games_Data[[#This Row],[Column1]],5)="4OTat"),C379,"N/A")))</f>
        <v>313</v>
      </c>
      <c r="D380" t="str">
        <f>IF(AND(C380&lt;&gt;"N/A",C380&lt;&gt;C379),LEFT(Full_2016_2017_Games_Data[[#This Row],[Column1]],FIND("-",Full_2016_2017_Games_Data[[#This Row],[Column1]])-1),"N/A")</f>
        <v>Golden State Warriors142</v>
      </c>
      <c r="E380" t="str">
        <f>IFERROR(IF(AND(C380&lt;&gt;"N/A",C380&lt;&gt;C379),MID(Full_2016_2017_Games_Data[[#This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Pacers106</v>
      </c>
      <c r="F380" t="str">
        <f>IFERROR(IF(AND(D380&lt;&gt;"N/A",E380&lt;&gt;"N/A",C380&lt;&gt;C381),RIGHT(Full_2016_2017_Games_Data[[#This Row],[Column1]],LEN(Full_2016_2017_Games_Data[[#This Row],[Column1]])-FIND("at ",Full_2016_2017_Games_Data[[#This Row],[Column1]])-2),IF(AND(C380&lt;&gt;"N/A",C380&lt;&gt;C379),RIGHT(A381,LEN(A381)-FIND("at ",A381)-2),"N/A")),RIGHT(Full_2016_2017_Games_Data[[#This Row],[Column1]],LEN(Full_2016_2017_Games_Data[[#This Row],[Column1]])-FIND("at ",Full_2016_2017_Games_Data[[#This Row],[Column1]])-2))</f>
        <v>Golden State</v>
      </c>
      <c r="G380" t="str">
        <f t="shared" si="55"/>
        <v>Golden State</v>
      </c>
      <c r="H380">
        <f t="shared" si="56"/>
        <v>142</v>
      </c>
      <c r="I380">
        <f t="shared" si="57"/>
        <v>106</v>
      </c>
      <c r="J380" s="3" t="str">
        <f>IF(B380=1,Full_2016_2017_Games_Data[[#This Row],[Column1]],"N/A")</f>
        <v>N/A</v>
      </c>
      <c r="K380" t="str">
        <f t="shared" si="58"/>
        <v>Dec 5, 2016</v>
      </c>
      <c r="L380" t="str">
        <f t="shared" si="59"/>
        <v>Dec 5, 2016</v>
      </c>
      <c r="M380">
        <f t="shared" si="60"/>
        <v>12</v>
      </c>
      <c r="N380">
        <f t="shared" si="61"/>
        <v>5</v>
      </c>
      <c r="O380">
        <f t="shared" si="62"/>
        <v>2016</v>
      </c>
      <c r="P380" s="3">
        <f t="shared" si="63"/>
        <v>42709</v>
      </c>
      <c r="Q380" t="str">
        <f t="shared" si="64"/>
        <v>Golden State Warriors</v>
      </c>
      <c r="R380" t="str">
        <f t="shared" si="65"/>
        <v>Indiana Pacers</v>
      </c>
    </row>
    <row r="381" spans="1:18" x14ac:dyDescent="0.3">
      <c r="A381" s="1" t="s">
        <v>1386</v>
      </c>
      <c r="B381">
        <f>IF(OR(RIGHT(Full_2016_2017_Games_Data[[#This Row],[Column1]],4)="2016",RIGHT(Full_2016_2017_Games_Data[[#This Row],[Column1]],4)="2017"),1,0)</f>
        <v>1</v>
      </c>
      <c r="C381" t="str">
        <f>IF(AND(B380=1,B381=0,LEFT(Full_2016_2017_Games_Data[[#This Row],[Column1]],4)&lt;&gt;"OTat"),C379+1,IF(AND(B380=0,B381=0,LEFT(Full_2016_2017_Games_Data[[#This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Row],[Column1]],5)&lt;&gt;"4OTat"),C380+1,IF(OR(LEFT(Full_2016_2017_Games_Data[[#This Row],[Column1]],4)="OTat",LEFT(Full_2016_2017_Games_Data[[#This Row],[Column1]],4)="Full",LEFT(Full_2016_2017_Games_Data[[#This Row],[Column1]],5)="2OTat",LEFT(Full_2016_2017_Games_Data[[#This Row],[Column1]],5)="4OTat"),C380,"N/A")))</f>
        <v>N/A</v>
      </c>
      <c r="D381" t="str">
        <f>IF(AND(C381&lt;&gt;"N/A",C381&lt;&gt;C380),LEFT(Full_2016_2017_Games_Data[[#This Row],[Column1]],FIND("-",Full_2016_2017_Games_Data[[#This Row],[Column1]])-1),"N/A")</f>
        <v>N/A</v>
      </c>
      <c r="E381" t="str">
        <f>IFERROR(IF(AND(C381&lt;&gt;"N/A",C381&lt;&gt;C380),MID(Full_2016_2017_Games_Data[[#This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81" t="str">
        <f>IFERROR(IF(AND(D381&lt;&gt;"N/A",E381&lt;&gt;"N/A",C381&lt;&gt;C382),RIGHT(Full_2016_2017_Games_Data[[#This Row],[Column1]],LEN(Full_2016_2017_Games_Data[[#This Row],[Column1]])-FIND("at ",Full_2016_2017_Games_Data[[#This Row],[Column1]])-2),IF(AND(C381&lt;&gt;"N/A",C381&lt;&gt;C380),RIGHT(A382,LEN(A382)-FIND("at ",A382)-2),"N/A")),RIGHT(Full_2016_2017_Games_Data[[#This Row],[Column1]],LEN(Full_2016_2017_Games_Data[[#This Row],[Column1]])-FIND("at ",Full_2016_2017_Games_Data[[#This Row],[Column1]])-2))</f>
        <v>N/A</v>
      </c>
      <c r="G381" t="str">
        <f t="shared" si="55"/>
        <v>N/A</v>
      </c>
      <c r="H381" t="str">
        <f t="shared" si="56"/>
        <v>N/A</v>
      </c>
      <c r="I381" t="str">
        <f t="shared" si="57"/>
        <v>N/A</v>
      </c>
      <c r="J381" s="3" t="str">
        <f>IF(B381=1,Full_2016_2017_Games_Data[[#This Row],[Column1]],"N/A")</f>
        <v>Dec 6, 2016</v>
      </c>
      <c r="K381" t="str">
        <f t="shared" si="58"/>
        <v>Dec 6, 2016</v>
      </c>
      <c r="L381" t="str">
        <f t="shared" si="59"/>
        <v>N/A</v>
      </c>
      <c r="M381" t="str">
        <f t="shared" si="60"/>
        <v>N/A</v>
      </c>
      <c r="N381" t="str">
        <f t="shared" si="61"/>
        <v>N/A</v>
      </c>
      <c r="O381" t="str">
        <f t="shared" si="62"/>
        <v>N/A</v>
      </c>
      <c r="P381" s="3" t="str">
        <f t="shared" si="63"/>
        <v>N/A</v>
      </c>
      <c r="Q381" t="str">
        <f t="shared" si="64"/>
        <v>N/A</v>
      </c>
      <c r="R381" t="str">
        <f t="shared" si="65"/>
        <v>N/A</v>
      </c>
    </row>
    <row r="382" spans="1:18" x14ac:dyDescent="0.3">
      <c r="A382" s="1" t="s">
        <v>332</v>
      </c>
      <c r="B382">
        <f>IF(OR(RIGHT(Full_2016_2017_Games_Data[[#This Row],[Column1]],4)="2016",RIGHT(Full_2016_2017_Games_Data[[#This Row],[Column1]],4)="2017"),1,0)</f>
        <v>0</v>
      </c>
      <c r="C382">
        <f>IF(AND(B381=1,B382=0,LEFT(Full_2016_2017_Games_Data[[#This Row],[Column1]],4)&lt;&gt;"OTat"),C380+1,IF(AND(B381=0,B382=0,LEFT(Full_2016_2017_Games_Data[[#This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Row],[Column1]],5)&lt;&gt;"4OTat"),C381+1,IF(OR(LEFT(Full_2016_2017_Games_Data[[#This Row],[Column1]],4)="OTat",LEFT(Full_2016_2017_Games_Data[[#This Row],[Column1]],4)="Full",LEFT(Full_2016_2017_Games_Data[[#This Row],[Column1]],5)="2OTat",LEFT(Full_2016_2017_Games_Data[[#This Row],[Column1]],5)="4OTat"),C381,"N/A")))</f>
        <v>314</v>
      </c>
      <c r="D382" t="str">
        <f>IF(AND(C382&lt;&gt;"N/A",C382&lt;&gt;C381),LEFT(Full_2016_2017_Games_Data[[#This Row],[Column1]],FIND("-",Full_2016_2017_Games_Data[[#This Row],[Column1]])-1),"N/A")</f>
        <v>Orlando Magic124</v>
      </c>
      <c r="E382" t="str">
        <f>IFERROR(IF(AND(C382&lt;&gt;"N/A",C382&lt;&gt;C381),MID(Full_2016_2017_Games_Data[[#This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Wizards116</v>
      </c>
      <c r="F382" t="str">
        <f>IFERROR(IF(AND(D382&lt;&gt;"N/A",E382&lt;&gt;"N/A",C382&lt;&gt;C383),RIGHT(Full_2016_2017_Games_Data[[#This Row],[Column1]],LEN(Full_2016_2017_Games_Data[[#This Row],[Column1]])-FIND("at ",Full_2016_2017_Games_Data[[#This Row],[Column1]])-2),IF(AND(C382&lt;&gt;"N/A",C382&lt;&gt;C381),RIGHT(A383,LEN(A383)-FIND("at ",A383)-2),"N/A")),RIGHT(Full_2016_2017_Games_Data[[#This Row],[Column1]],LEN(Full_2016_2017_Games_Data[[#This Row],[Column1]])-FIND("at ",Full_2016_2017_Games_Data[[#This Row],[Column1]])-2))</f>
        <v>Washington</v>
      </c>
      <c r="G382" t="str">
        <f t="shared" si="55"/>
        <v>Washington</v>
      </c>
      <c r="H382">
        <f t="shared" si="56"/>
        <v>124</v>
      </c>
      <c r="I382">
        <f t="shared" si="57"/>
        <v>116</v>
      </c>
      <c r="J382" s="3" t="str">
        <f>IF(B382=1,Full_2016_2017_Games_Data[[#This Row],[Column1]],"N/A")</f>
        <v>N/A</v>
      </c>
      <c r="K382" t="str">
        <f t="shared" si="58"/>
        <v>Dec 6, 2016</v>
      </c>
      <c r="L382" t="str">
        <f t="shared" si="59"/>
        <v>Dec 6, 2016</v>
      </c>
      <c r="M382">
        <f t="shared" si="60"/>
        <v>12</v>
      </c>
      <c r="N382">
        <f t="shared" si="61"/>
        <v>6</v>
      </c>
      <c r="O382">
        <f t="shared" si="62"/>
        <v>2016</v>
      </c>
      <c r="P382" s="3">
        <f t="shared" si="63"/>
        <v>42710</v>
      </c>
      <c r="Q382" t="str">
        <f t="shared" si="64"/>
        <v>Orlando Magic</v>
      </c>
      <c r="R382" t="str">
        <f t="shared" si="65"/>
        <v>Washington Wizards</v>
      </c>
    </row>
    <row r="383" spans="1:18" x14ac:dyDescent="0.3">
      <c r="A383" s="1" t="s">
        <v>333</v>
      </c>
      <c r="B383">
        <f>IF(OR(RIGHT(Full_2016_2017_Games_Data[[#This Row],[Column1]],4)="2016",RIGHT(Full_2016_2017_Games_Data[[#This Row],[Column1]],4)="2017"),1,0)</f>
        <v>0</v>
      </c>
      <c r="C383">
        <f>IF(AND(B382=1,B383=0,LEFT(Full_2016_2017_Games_Data[[#This Row],[Column1]],4)&lt;&gt;"OTat"),C381+1,IF(AND(B382=0,B383=0,LEFT(Full_2016_2017_Games_Data[[#This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Row],[Column1]],5)&lt;&gt;"4OTat"),C382+1,IF(OR(LEFT(Full_2016_2017_Games_Data[[#This Row],[Column1]],4)="OTat",LEFT(Full_2016_2017_Games_Data[[#This Row],[Column1]],4)="Full",LEFT(Full_2016_2017_Games_Data[[#This Row],[Column1]],5)="2OTat",LEFT(Full_2016_2017_Games_Data[[#This Row],[Column1]],5)="4OTat"),C382,"N/A")))</f>
        <v>315</v>
      </c>
      <c r="D383" t="str">
        <f>IF(AND(C383&lt;&gt;"N/A",C383&lt;&gt;C382),LEFT(Full_2016_2017_Games_Data[[#This Row],[Column1]],FIND("-",Full_2016_2017_Games_Data[[#This Row],[Column1]])-1),"N/A")</f>
        <v>New York Knicks114</v>
      </c>
      <c r="E383" t="str">
        <f>IFERROR(IF(AND(C383&lt;&gt;"N/A",C383&lt;&gt;C382),MID(Full_2016_2017_Games_Data[[#This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Heat103</v>
      </c>
      <c r="F383" t="str">
        <f>IFERROR(IF(AND(D383&lt;&gt;"N/A",E383&lt;&gt;"N/A",C383&lt;&gt;C384),RIGHT(Full_2016_2017_Games_Data[[#This Row],[Column1]],LEN(Full_2016_2017_Games_Data[[#This Row],[Column1]])-FIND("at ",Full_2016_2017_Games_Data[[#This Row],[Column1]])-2),IF(AND(C383&lt;&gt;"N/A",C383&lt;&gt;C382),RIGHT(A384,LEN(A384)-FIND("at ",A384)-2),"N/A")),RIGHT(Full_2016_2017_Games_Data[[#This Row],[Column1]],LEN(Full_2016_2017_Games_Data[[#This Row],[Column1]])-FIND("at ",Full_2016_2017_Games_Data[[#This Row],[Column1]])-2))</f>
        <v>Miami</v>
      </c>
      <c r="G383" t="str">
        <f t="shared" si="55"/>
        <v>Miami</v>
      </c>
      <c r="H383">
        <f t="shared" si="56"/>
        <v>114</v>
      </c>
      <c r="I383">
        <f t="shared" si="57"/>
        <v>103</v>
      </c>
      <c r="J383" s="3" t="str">
        <f>IF(B383=1,Full_2016_2017_Games_Data[[#This Row],[Column1]],"N/A")</f>
        <v>N/A</v>
      </c>
      <c r="K383" t="str">
        <f t="shared" si="58"/>
        <v>Dec 6, 2016</v>
      </c>
      <c r="L383" t="str">
        <f t="shared" si="59"/>
        <v>Dec 6, 2016</v>
      </c>
      <c r="M383">
        <f t="shared" si="60"/>
        <v>12</v>
      </c>
      <c r="N383">
        <f t="shared" si="61"/>
        <v>6</v>
      </c>
      <c r="O383">
        <f t="shared" si="62"/>
        <v>2016</v>
      </c>
      <c r="P383" s="3">
        <f t="shared" si="63"/>
        <v>42710</v>
      </c>
      <c r="Q383" t="str">
        <f t="shared" si="64"/>
        <v>New York Knicks</v>
      </c>
      <c r="R383" t="str">
        <f t="shared" si="65"/>
        <v>Miami Heat</v>
      </c>
    </row>
    <row r="384" spans="1:18" x14ac:dyDescent="0.3">
      <c r="A384" s="1" t="s">
        <v>334</v>
      </c>
      <c r="B384">
        <f>IF(OR(RIGHT(Full_2016_2017_Games_Data[[#This Row],[Column1]],4)="2016",RIGHT(Full_2016_2017_Games_Data[[#This Row],[Column1]],4)="2017"),1,0)</f>
        <v>0</v>
      </c>
      <c r="C384">
        <f>IF(AND(B383=1,B384=0,LEFT(Full_2016_2017_Games_Data[[#This Row],[Column1]],4)&lt;&gt;"OTat"),C382+1,IF(AND(B383=0,B384=0,LEFT(Full_2016_2017_Games_Data[[#This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Row],[Column1]],5)&lt;&gt;"4OTat"),C383+1,IF(OR(LEFT(Full_2016_2017_Games_Data[[#This Row],[Column1]],4)="OTat",LEFT(Full_2016_2017_Games_Data[[#This Row],[Column1]],4)="Full",LEFT(Full_2016_2017_Games_Data[[#This Row],[Column1]],5)="2OTat",LEFT(Full_2016_2017_Games_Data[[#This Row],[Column1]],5)="4OTat"),C383,"N/A")))</f>
        <v>316</v>
      </c>
      <c r="D384" t="str">
        <f>IF(AND(C384&lt;&gt;"N/A",C384&lt;&gt;C383),LEFT(Full_2016_2017_Games_Data[[#This Row],[Column1]],FIND("-",Full_2016_2017_Games_Data[[#This Row],[Column1]])-1),"N/A")</f>
        <v>Detroit Pistons102</v>
      </c>
      <c r="E384" t="str">
        <f>IFERROR(IF(AND(C384&lt;&gt;"N/A",C384&lt;&gt;C383),MID(Full_2016_2017_Games_Data[[#This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Bulls91</v>
      </c>
      <c r="F384" t="str">
        <f>IFERROR(IF(AND(D384&lt;&gt;"N/A",E384&lt;&gt;"N/A",C384&lt;&gt;C385),RIGHT(Full_2016_2017_Games_Data[[#This Row],[Column1]],LEN(Full_2016_2017_Games_Data[[#This Row],[Column1]])-FIND("at ",Full_2016_2017_Games_Data[[#This Row],[Column1]])-2),IF(AND(C384&lt;&gt;"N/A",C384&lt;&gt;C383),RIGHT(A385,LEN(A385)-FIND("at ",A385)-2),"N/A")),RIGHT(Full_2016_2017_Games_Data[[#This Row],[Column1]],LEN(Full_2016_2017_Games_Data[[#This Row],[Column1]])-FIND("at ",Full_2016_2017_Games_Data[[#This Row],[Column1]])-2))</f>
        <v>Detroit</v>
      </c>
      <c r="G384" t="str">
        <f t="shared" si="55"/>
        <v>Detroit</v>
      </c>
      <c r="H384">
        <f t="shared" si="56"/>
        <v>102</v>
      </c>
      <c r="I384">
        <f t="shared" si="57"/>
        <v>91</v>
      </c>
      <c r="J384" s="3" t="str">
        <f>IF(B384=1,Full_2016_2017_Games_Data[[#This Row],[Column1]],"N/A")</f>
        <v>N/A</v>
      </c>
      <c r="K384" t="str">
        <f t="shared" si="58"/>
        <v>Dec 6, 2016</v>
      </c>
      <c r="L384" t="str">
        <f t="shared" si="59"/>
        <v>Dec 6, 2016</v>
      </c>
      <c r="M384">
        <f t="shared" si="60"/>
        <v>12</v>
      </c>
      <c r="N384">
        <f t="shared" si="61"/>
        <v>6</v>
      </c>
      <c r="O384">
        <f t="shared" si="62"/>
        <v>2016</v>
      </c>
      <c r="P384" s="3">
        <f t="shared" si="63"/>
        <v>42710</v>
      </c>
      <c r="Q384" t="str">
        <f t="shared" si="64"/>
        <v>Detroit Pistons</v>
      </c>
      <c r="R384" t="str">
        <f t="shared" si="65"/>
        <v>Chicago Bulls</v>
      </c>
    </row>
    <row r="385" spans="1:18" x14ac:dyDescent="0.3">
      <c r="A385" s="1" t="s">
        <v>335</v>
      </c>
      <c r="B385">
        <f>IF(OR(RIGHT(Full_2016_2017_Games_Data[[#This Row],[Column1]],4)="2016",RIGHT(Full_2016_2017_Games_Data[[#This Row],[Column1]],4)="2017"),1,0)</f>
        <v>0</v>
      </c>
      <c r="C385">
        <f>IF(AND(B384=1,B385=0,LEFT(Full_2016_2017_Games_Data[[#This Row],[Column1]],4)&lt;&gt;"OTat"),C383+1,IF(AND(B384=0,B385=0,LEFT(Full_2016_2017_Games_Data[[#This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Row],[Column1]],5)&lt;&gt;"4OTat"),C384+1,IF(OR(LEFT(Full_2016_2017_Games_Data[[#This Row],[Column1]],4)="OTat",LEFT(Full_2016_2017_Games_Data[[#This Row],[Column1]],4)="Full",LEFT(Full_2016_2017_Games_Data[[#This Row],[Column1]],5)="2OTat",LEFT(Full_2016_2017_Games_Data[[#This Row],[Column1]],5)="4OTat"),C384,"N/A")))</f>
        <v>317</v>
      </c>
      <c r="D385" t="str">
        <f>IF(AND(C385&lt;&gt;"N/A",C385&lt;&gt;C384),LEFT(Full_2016_2017_Games_Data[[#This Row],[Column1]],FIND("-",Full_2016_2017_Games_Data[[#This Row],[Column1]])-1),"N/A")</f>
        <v>Memphis Grizzlies96</v>
      </c>
      <c r="E385" t="str">
        <f>IFERROR(IF(AND(C385&lt;&gt;"N/A",C385&lt;&gt;C384),MID(Full_2016_2017_Games_Data[[#This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76ers91</v>
      </c>
      <c r="F385" t="str">
        <f>IFERROR(IF(AND(D385&lt;&gt;"N/A",E385&lt;&gt;"N/A",C385&lt;&gt;C386),RIGHT(Full_2016_2017_Games_Data[[#This Row],[Column1]],LEN(Full_2016_2017_Games_Data[[#This Row],[Column1]])-FIND("at ",Full_2016_2017_Games_Data[[#This Row],[Column1]])-2),IF(AND(C385&lt;&gt;"N/A",C385&lt;&gt;C384),RIGHT(A386,LEN(A386)-FIND("at ",A386)-2),"N/A")),RIGHT(Full_2016_2017_Games_Data[[#This Row],[Column1]],LEN(Full_2016_2017_Games_Data[[#This Row],[Column1]])-FIND("at ",Full_2016_2017_Games_Data[[#This Row],[Column1]])-2))</f>
        <v>Memphis</v>
      </c>
      <c r="G385" t="str">
        <f t="shared" si="55"/>
        <v>Memphis</v>
      </c>
      <c r="H385">
        <f t="shared" si="56"/>
        <v>96</v>
      </c>
      <c r="I385">
        <f t="shared" si="57"/>
        <v>91</v>
      </c>
      <c r="J385" s="3" t="str">
        <f>IF(B385=1,Full_2016_2017_Games_Data[[#This Row],[Column1]],"N/A")</f>
        <v>N/A</v>
      </c>
      <c r="K385" t="str">
        <f t="shared" si="58"/>
        <v>Dec 6, 2016</v>
      </c>
      <c r="L385" t="str">
        <f t="shared" si="59"/>
        <v>Dec 6, 2016</v>
      </c>
      <c r="M385">
        <f t="shared" si="60"/>
        <v>12</v>
      </c>
      <c r="N385">
        <f t="shared" si="61"/>
        <v>6</v>
      </c>
      <c r="O385">
        <f t="shared" si="62"/>
        <v>2016</v>
      </c>
      <c r="P385" s="3">
        <f t="shared" si="63"/>
        <v>42710</v>
      </c>
      <c r="Q385" t="str">
        <f t="shared" si="64"/>
        <v>Memphis Grizzlies</v>
      </c>
      <c r="R385" t="str">
        <f t="shared" si="65"/>
        <v>Philadelphia 76ers</v>
      </c>
    </row>
    <row r="386" spans="1:18" x14ac:dyDescent="0.3">
      <c r="A386" s="1" t="s">
        <v>336</v>
      </c>
      <c r="B386">
        <f>IF(OR(RIGHT(Full_2016_2017_Games_Data[[#This Row],[Column1]],4)="2016",RIGHT(Full_2016_2017_Games_Data[[#This Row],[Column1]],4)="2017"),1,0)</f>
        <v>0</v>
      </c>
      <c r="C386">
        <f>IF(AND(B385=1,B386=0,LEFT(Full_2016_2017_Games_Data[[#This Row],[Column1]],4)&lt;&gt;"OTat"),C384+1,IF(AND(B385=0,B386=0,LEFT(Full_2016_2017_Games_Data[[#This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Row],[Column1]],5)&lt;&gt;"4OTat"),C385+1,IF(OR(LEFT(Full_2016_2017_Games_Data[[#This Row],[Column1]],4)="OTat",LEFT(Full_2016_2017_Games_Data[[#This Row],[Column1]],4)="Full",LEFT(Full_2016_2017_Games_Data[[#This Row],[Column1]],5)="2OTat",LEFT(Full_2016_2017_Games_Data[[#This Row],[Column1]],5)="4OTat"),C385,"N/A")))</f>
        <v>318</v>
      </c>
      <c r="D386" t="str">
        <f>IF(AND(C386&lt;&gt;"N/A",C386&lt;&gt;C385),LEFT(Full_2016_2017_Games_Data[[#This Row],[Column1]],FIND("-",Full_2016_2017_Games_Data[[#This Row],[Column1]])-1),"N/A")</f>
        <v>San Antonio Spurs105</v>
      </c>
      <c r="E386" t="str">
        <f>IFERROR(IF(AND(C386&lt;&gt;"N/A",C386&lt;&gt;C385),MID(Full_2016_2017_Games_Data[[#This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Timberwolves91</v>
      </c>
      <c r="F386" t="str">
        <f>IFERROR(IF(AND(D386&lt;&gt;"N/A",E386&lt;&gt;"N/A",C386&lt;&gt;C387),RIGHT(Full_2016_2017_Games_Data[[#This Row],[Column1]],LEN(Full_2016_2017_Games_Data[[#This Row],[Column1]])-FIND("at ",Full_2016_2017_Games_Data[[#This Row],[Column1]])-2),IF(AND(C386&lt;&gt;"N/A",C386&lt;&gt;C385),RIGHT(A387,LEN(A387)-FIND("at ",A387)-2),"N/A")),RIGHT(Full_2016_2017_Games_Data[[#This Row],[Column1]],LEN(Full_2016_2017_Games_Data[[#This Row],[Column1]])-FIND("at ",Full_2016_2017_Games_Data[[#This Row],[Column1]])-2))</f>
        <v>Minnesota</v>
      </c>
      <c r="G386" t="str">
        <f t="shared" si="55"/>
        <v>Minnesota</v>
      </c>
      <c r="H386">
        <f t="shared" si="56"/>
        <v>105</v>
      </c>
      <c r="I386">
        <f t="shared" si="57"/>
        <v>91</v>
      </c>
      <c r="J386" s="3" t="str">
        <f>IF(B386=1,Full_2016_2017_Games_Data[[#This Row],[Column1]],"N/A")</f>
        <v>N/A</v>
      </c>
      <c r="K386" t="str">
        <f t="shared" si="58"/>
        <v>Dec 6, 2016</v>
      </c>
      <c r="L386" t="str">
        <f t="shared" si="59"/>
        <v>Dec 6, 2016</v>
      </c>
      <c r="M386">
        <f t="shared" si="60"/>
        <v>12</v>
      </c>
      <c r="N386">
        <f t="shared" si="61"/>
        <v>6</v>
      </c>
      <c r="O386">
        <f t="shared" si="62"/>
        <v>2016</v>
      </c>
      <c r="P386" s="3">
        <f t="shared" si="63"/>
        <v>42710</v>
      </c>
      <c r="Q386" t="str">
        <f t="shared" si="64"/>
        <v>San Antonio Spurs</v>
      </c>
      <c r="R386" t="str">
        <f t="shared" si="65"/>
        <v>Minnesota Timberwolves</v>
      </c>
    </row>
    <row r="387" spans="1:18" x14ac:dyDescent="0.3">
      <c r="A387" s="1" t="s">
        <v>337</v>
      </c>
      <c r="B387">
        <f>IF(OR(RIGHT(Full_2016_2017_Games_Data[[#This Row],[Column1]],4)="2016",RIGHT(Full_2016_2017_Games_Data[[#This Row],[Column1]],4)="2017"),1,0)</f>
        <v>0</v>
      </c>
      <c r="C387">
        <f>IF(AND(B386=1,B387=0,LEFT(Full_2016_2017_Games_Data[[#This Row],[Column1]],4)&lt;&gt;"OTat"),C385+1,IF(AND(B386=0,B387=0,LEFT(Full_2016_2017_Games_Data[[#This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Row],[Column1]],5)&lt;&gt;"4OTat"),C386+1,IF(OR(LEFT(Full_2016_2017_Games_Data[[#This Row],[Column1]],4)="OTat",LEFT(Full_2016_2017_Games_Data[[#This Row],[Column1]],4)="Full",LEFT(Full_2016_2017_Games_Data[[#This Row],[Column1]],5)="2OTat",LEFT(Full_2016_2017_Games_Data[[#This Row],[Column1]],5)="4OTat"),C386,"N/A")))</f>
        <v>319</v>
      </c>
      <c r="D387" t="str">
        <f>IF(AND(C387&lt;&gt;"N/A",C387&lt;&gt;C386),LEFT(Full_2016_2017_Games_Data[[#This Row],[Column1]],FIND("-",Full_2016_2017_Games_Data[[#This Row],[Column1]])-1),"N/A")</f>
        <v>Utah Jazz112</v>
      </c>
      <c r="E387" t="str">
        <f>IFERROR(IF(AND(C387&lt;&gt;"N/A",C387&lt;&gt;C386),MID(Full_2016_2017_Games_Data[[#This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Suns105</v>
      </c>
      <c r="F387" t="str">
        <f>IFERROR(IF(AND(D387&lt;&gt;"N/A",E387&lt;&gt;"N/A",C387&lt;&gt;C388),RIGHT(Full_2016_2017_Games_Data[[#This Row],[Column1]],LEN(Full_2016_2017_Games_Data[[#This Row],[Column1]])-FIND("at ",Full_2016_2017_Games_Data[[#This Row],[Column1]])-2),IF(AND(C387&lt;&gt;"N/A",C387&lt;&gt;C386),RIGHT(A388,LEN(A388)-FIND("at ",A388)-2),"N/A")),RIGHT(Full_2016_2017_Games_Data[[#This Row],[Column1]],LEN(Full_2016_2017_Games_Data[[#This Row],[Column1]])-FIND("at ",Full_2016_2017_Games_Data[[#This Row],[Column1]])-2))</f>
        <v>Utah</v>
      </c>
      <c r="G387" t="str">
        <f t="shared" si="55"/>
        <v>Utah</v>
      </c>
      <c r="H387">
        <f t="shared" si="56"/>
        <v>112</v>
      </c>
      <c r="I387">
        <f t="shared" si="57"/>
        <v>105</v>
      </c>
      <c r="J387" s="3" t="str">
        <f>IF(B387=1,Full_2016_2017_Games_Data[[#This Row],[Column1]],"N/A")</f>
        <v>N/A</v>
      </c>
      <c r="K387" t="str">
        <f t="shared" si="58"/>
        <v>Dec 6, 2016</v>
      </c>
      <c r="L387" t="str">
        <f t="shared" si="59"/>
        <v>Dec 6, 2016</v>
      </c>
      <c r="M387">
        <f t="shared" si="60"/>
        <v>12</v>
      </c>
      <c r="N387">
        <f t="shared" si="61"/>
        <v>6</v>
      </c>
      <c r="O387">
        <f t="shared" si="62"/>
        <v>2016</v>
      </c>
      <c r="P387" s="3">
        <f t="shared" si="63"/>
        <v>42710</v>
      </c>
      <c r="Q387" t="str">
        <f t="shared" si="64"/>
        <v>Utah Jazz</v>
      </c>
      <c r="R387" t="str">
        <f t="shared" si="65"/>
        <v>Phoenix Suns</v>
      </c>
    </row>
    <row r="388" spans="1:18" x14ac:dyDescent="0.3">
      <c r="A388" s="1" t="s">
        <v>1387</v>
      </c>
      <c r="B388">
        <f>IF(OR(RIGHT(Full_2016_2017_Games_Data[[#This Row],[Column1]],4)="2016",RIGHT(Full_2016_2017_Games_Data[[#This Row],[Column1]],4)="2017"),1,0)</f>
        <v>1</v>
      </c>
      <c r="C388" t="str">
        <f>IF(AND(B387=1,B388=0,LEFT(Full_2016_2017_Games_Data[[#This Row],[Column1]],4)&lt;&gt;"OTat"),C386+1,IF(AND(B387=0,B388=0,LEFT(Full_2016_2017_Games_Data[[#This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Row],[Column1]],5)&lt;&gt;"4OTat"),C387+1,IF(OR(LEFT(Full_2016_2017_Games_Data[[#This Row],[Column1]],4)="OTat",LEFT(Full_2016_2017_Games_Data[[#This Row],[Column1]],4)="Full",LEFT(Full_2016_2017_Games_Data[[#This Row],[Column1]],5)="2OTat",LEFT(Full_2016_2017_Games_Data[[#This Row],[Column1]],5)="4OTat"),C387,"N/A")))</f>
        <v>N/A</v>
      </c>
      <c r="D388" t="str">
        <f>IF(AND(C388&lt;&gt;"N/A",C388&lt;&gt;C387),LEFT(Full_2016_2017_Games_Data[[#This Row],[Column1]],FIND("-",Full_2016_2017_Games_Data[[#This Row],[Column1]])-1),"N/A")</f>
        <v>N/A</v>
      </c>
      <c r="E388" t="str">
        <f>IFERROR(IF(AND(C388&lt;&gt;"N/A",C388&lt;&gt;C387),MID(Full_2016_2017_Games_Data[[#This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88" t="str">
        <f>IFERROR(IF(AND(D388&lt;&gt;"N/A",E388&lt;&gt;"N/A",C388&lt;&gt;C389),RIGHT(Full_2016_2017_Games_Data[[#This Row],[Column1]],LEN(Full_2016_2017_Games_Data[[#This Row],[Column1]])-FIND("at ",Full_2016_2017_Games_Data[[#This Row],[Column1]])-2),IF(AND(C388&lt;&gt;"N/A",C388&lt;&gt;C387),RIGHT(A389,LEN(A389)-FIND("at ",A389)-2),"N/A")),RIGHT(Full_2016_2017_Games_Data[[#This Row],[Column1]],LEN(Full_2016_2017_Games_Data[[#This Row],[Column1]])-FIND("at ",Full_2016_2017_Games_Data[[#This Row],[Column1]])-2))</f>
        <v>N/A</v>
      </c>
      <c r="G388" t="str">
        <f t="shared" si="55"/>
        <v>N/A</v>
      </c>
      <c r="H388" t="str">
        <f t="shared" si="56"/>
        <v>N/A</v>
      </c>
      <c r="I388" t="str">
        <f t="shared" si="57"/>
        <v>N/A</v>
      </c>
      <c r="J388" s="3" t="str">
        <f>IF(B388=1,Full_2016_2017_Games_Data[[#This Row],[Column1]],"N/A")</f>
        <v>Dec 7, 2016</v>
      </c>
      <c r="K388" t="str">
        <f t="shared" si="58"/>
        <v>Dec 7, 2016</v>
      </c>
      <c r="L388" t="str">
        <f t="shared" si="59"/>
        <v>N/A</v>
      </c>
      <c r="M388" t="str">
        <f t="shared" si="60"/>
        <v>N/A</v>
      </c>
      <c r="N388" t="str">
        <f t="shared" si="61"/>
        <v>N/A</v>
      </c>
      <c r="O388" t="str">
        <f t="shared" si="62"/>
        <v>N/A</v>
      </c>
      <c r="P388" s="3" t="str">
        <f t="shared" si="63"/>
        <v>N/A</v>
      </c>
      <c r="Q388" t="str">
        <f t="shared" si="64"/>
        <v>N/A</v>
      </c>
      <c r="R388" t="str">
        <f t="shared" si="65"/>
        <v>N/A</v>
      </c>
    </row>
    <row r="389" spans="1:18" x14ac:dyDescent="0.3">
      <c r="A389" s="1" t="s">
        <v>338</v>
      </c>
      <c r="B389">
        <f>IF(OR(RIGHT(Full_2016_2017_Games_Data[[#This Row],[Column1]],4)="2016",RIGHT(Full_2016_2017_Games_Data[[#This Row],[Column1]],4)="2017"),1,0)</f>
        <v>0</v>
      </c>
      <c r="C389">
        <f>IF(AND(B388=1,B389=0,LEFT(Full_2016_2017_Games_Data[[#This Row],[Column1]],4)&lt;&gt;"OTat"),C387+1,IF(AND(B388=0,B389=0,LEFT(Full_2016_2017_Games_Data[[#This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Row],[Column1]],5)&lt;&gt;"4OTat"),C388+1,IF(OR(LEFT(Full_2016_2017_Games_Data[[#This Row],[Column1]],4)="OTat",LEFT(Full_2016_2017_Games_Data[[#This Row],[Column1]],4)="Full",LEFT(Full_2016_2017_Games_Data[[#This Row],[Column1]],5)="2OTat",LEFT(Full_2016_2017_Games_Data[[#This Row],[Column1]],5)="4OTat"),C388,"N/A")))</f>
        <v>320</v>
      </c>
      <c r="D389" t="str">
        <f>IF(AND(C389&lt;&gt;"N/A",C389&lt;&gt;C388),LEFT(Full_2016_2017_Games_Data[[#This Row],[Column1]],FIND("-",Full_2016_2017_Games_Data[[#This Row],[Column1]])-1),"N/A")</f>
        <v>Charlotte Hornets87</v>
      </c>
      <c r="E389" t="str">
        <f>IFERROR(IF(AND(C389&lt;&gt;"N/A",C389&lt;&gt;C388),MID(Full_2016_2017_Games_Data[[#This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Pistons77</v>
      </c>
      <c r="F389" t="str">
        <f>IFERROR(IF(AND(D389&lt;&gt;"N/A",E389&lt;&gt;"N/A",C389&lt;&gt;C390),RIGHT(Full_2016_2017_Games_Data[[#This Row],[Column1]],LEN(Full_2016_2017_Games_Data[[#This Row],[Column1]])-FIND("at ",Full_2016_2017_Games_Data[[#This Row],[Column1]])-2),IF(AND(C389&lt;&gt;"N/A",C389&lt;&gt;C388),RIGHT(A390,LEN(A390)-FIND("at ",A390)-2),"N/A")),RIGHT(Full_2016_2017_Games_Data[[#This Row],[Column1]],LEN(Full_2016_2017_Games_Data[[#This Row],[Column1]])-FIND("at ",Full_2016_2017_Games_Data[[#This Row],[Column1]])-2))</f>
        <v>Charlotte</v>
      </c>
      <c r="G389" t="str">
        <f t="shared" ref="G389:G452" si="66">IFERROR(LEFT(F389,FIND("Originally",F389)-2),F389)</f>
        <v>Charlotte</v>
      </c>
      <c r="H389">
        <f t="shared" ref="H389:H452" si="67">IFERROR(VALUE(RIGHT(D389,3)),IFERROR(VALUE(RIGHT(D389,2)),"N/A"))</f>
        <v>87</v>
      </c>
      <c r="I389">
        <f t="shared" ref="I389:I452" si="68">IFERROR(VALUE(RIGHT(E389,3)),IFERROR(VALUE(RIGHT(E389,2)),"N/A"))</f>
        <v>77</v>
      </c>
      <c r="J389" s="3" t="str">
        <f>IF(B389=1,Full_2016_2017_Games_Data[[#This Row],[Column1]],"N/A")</f>
        <v>N/A</v>
      </c>
      <c r="K389" t="str">
        <f t="shared" ref="K389:K452" si="69">IF(J389&lt;&gt;"N/A",J389,K388)</f>
        <v>Dec 7, 2016</v>
      </c>
      <c r="L389" t="str">
        <f t="shared" ref="L389:L452" si="70">IF(I389&lt;&gt;"N/A",K389,"N/A")</f>
        <v>Dec 7, 2016</v>
      </c>
      <c r="M389">
        <f t="shared" ref="M389:M452" si="71">IFERROR(MONTH(1&amp;LEFT(L389,3)),"N/A")</f>
        <v>12</v>
      </c>
      <c r="N389">
        <f t="shared" ref="N389:N452" si="72">IFERROR(VALUE(MID(L389,FIND(" ",L389)+1,FIND(",",L389)-FIND(" ",L389)-1)),"N/A")</f>
        <v>7</v>
      </c>
      <c r="O389">
        <f t="shared" ref="O389:O452" si="73">IFERROR(VALUE(RIGHT(L389,4)),"N/A")</f>
        <v>2016</v>
      </c>
      <c r="P389" s="3">
        <f t="shared" ref="P389:P452" si="74">IFERROR(DATE(O389,M389,N389),"N/A")</f>
        <v>42711</v>
      </c>
      <c r="Q389" t="str">
        <f t="shared" ref="Q389:Q452" si="75">IF(D389&lt;&gt;H389,LEFT(D389,LEN(D389)-LEN(H389)),"N/A")</f>
        <v>Charlotte Hornets</v>
      </c>
      <c r="R389" t="str">
        <f t="shared" ref="R389:R452" si="76">IF(E389&lt;&gt;I389,LEFT(E389,LEN(E389)-LEN(I389)),"N/A")</f>
        <v>Detroit Pistons</v>
      </c>
    </row>
    <row r="390" spans="1:18" x14ac:dyDescent="0.3">
      <c r="A390" s="1" t="s">
        <v>339</v>
      </c>
      <c r="B390">
        <f>IF(OR(RIGHT(Full_2016_2017_Games_Data[[#This Row],[Column1]],4)="2016",RIGHT(Full_2016_2017_Games_Data[[#This Row],[Column1]],4)="2017"),1,0)</f>
        <v>0</v>
      </c>
      <c r="C390">
        <f>IF(AND(B389=1,B390=0,LEFT(Full_2016_2017_Games_Data[[#This Row],[Column1]],4)&lt;&gt;"OTat"),C388+1,IF(AND(B389=0,B390=0,LEFT(Full_2016_2017_Games_Data[[#This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Row],[Column1]],5)&lt;&gt;"4OTat"),C389+1,IF(OR(LEFT(Full_2016_2017_Games_Data[[#This Row],[Column1]],4)="OTat",LEFT(Full_2016_2017_Games_Data[[#This Row],[Column1]],4)="Full",LEFT(Full_2016_2017_Games_Data[[#This Row],[Column1]],5)="2OTat",LEFT(Full_2016_2017_Games_Data[[#This Row],[Column1]],5)="4OTat"),C389,"N/A")))</f>
        <v>321</v>
      </c>
      <c r="D390" t="str">
        <f>IF(AND(C390&lt;&gt;"N/A",C390&lt;&gt;C389),LEFT(Full_2016_2017_Games_Data[[#This Row],[Column1]],FIND("-",Full_2016_2017_Games_Data[[#This Row],[Column1]])-1),"N/A")</f>
        <v>Boston Celtics117</v>
      </c>
      <c r="E390" t="str">
        <f>IFERROR(IF(AND(C390&lt;&gt;"N/A",C390&lt;&gt;C389),MID(Full_2016_2017_Games_Data[[#This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Magic87</v>
      </c>
      <c r="F390" t="str">
        <f>IFERROR(IF(AND(D390&lt;&gt;"N/A",E390&lt;&gt;"N/A",C390&lt;&gt;C391),RIGHT(Full_2016_2017_Games_Data[[#This Row],[Column1]],LEN(Full_2016_2017_Games_Data[[#This Row],[Column1]])-FIND("at ",Full_2016_2017_Games_Data[[#This Row],[Column1]])-2),IF(AND(C390&lt;&gt;"N/A",C390&lt;&gt;C389),RIGHT(A391,LEN(A391)-FIND("at ",A391)-2),"N/A")),RIGHT(Full_2016_2017_Games_Data[[#This Row],[Column1]],LEN(Full_2016_2017_Games_Data[[#This Row],[Column1]])-FIND("at ",Full_2016_2017_Games_Data[[#This Row],[Column1]])-2))</f>
        <v>Orlando</v>
      </c>
      <c r="G390" t="str">
        <f t="shared" si="66"/>
        <v>Orlando</v>
      </c>
      <c r="H390">
        <f t="shared" si="67"/>
        <v>117</v>
      </c>
      <c r="I390">
        <f t="shared" si="68"/>
        <v>87</v>
      </c>
      <c r="J390" s="3" t="str">
        <f>IF(B390=1,Full_2016_2017_Games_Data[[#This Row],[Column1]],"N/A")</f>
        <v>N/A</v>
      </c>
      <c r="K390" t="str">
        <f t="shared" si="69"/>
        <v>Dec 7, 2016</v>
      </c>
      <c r="L390" t="str">
        <f t="shared" si="70"/>
        <v>Dec 7, 2016</v>
      </c>
      <c r="M390">
        <f t="shared" si="71"/>
        <v>12</v>
      </c>
      <c r="N390">
        <f t="shared" si="72"/>
        <v>7</v>
      </c>
      <c r="O390">
        <f t="shared" si="73"/>
        <v>2016</v>
      </c>
      <c r="P390" s="3">
        <f t="shared" si="74"/>
        <v>42711</v>
      </c>
      <c r="Q390" t="str">
        <f t="shared" si="75"/>
        <v>Boston Celtics</v>
      </c>
      <c r="R390" t="str">
        <f t="shared" si="76"/>
        <v>Orlando Magic</v>
      </c>
    </row>
    <row r="391" spans="1:18" x14ac:dyDescent="0.3">
      <c r="A391" s="1" t="s">
        <v>340</v>
      </c>
      <c r="B391">
        <f>IF(OR(RIGHT(Full_2016_2017_Games_Data[[#This Row],[Column1]],4)="2016",RIGHT(Full_2016_2017_Games_Data[[#This Row],[Column1]],4)="2017"),1,0)</f>
        <v>0</v>
      </c>
      <c r="C391">
        <f>IF(AND(B390=1,B391=0,LEFT(Full_2016_2017_Games_Data[[#This Row],[Column1]],4)&lt;&gt;"OTat"),C389+1,IF(AND(B390=0,B391=0,LEFT(Full_2016_2017_Games_Data[[#This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Row],[Column1]],5)&lt;&gt;"4OTat"),C390+1,IF(OR(LEFT(Full_2016_2017_Games_Data[[#This Row],[Column1]],4)="OTat",LEFT(Full_2016_2017_Games_Data[[#This Row],[Column1]],4)="Full",LEFT(Full_2016_2017_Games_Data[[#This Row],[Column1]],5)="2OTat",LEFT(Full_2016_2017_Games_Data[[#This Row],[Column1]],5)="4OTat"),C390,"N/A")))</f>
        <v>322</v>
      </c>
      <c r="D391" t="str">
        <f>IF(AND(C391&lt;&gt;"N/A",C391&lt;&gt;C390),LEFT(Full_2016_2017_Games_Data[[#This Row],[Column1]],FIND("-",Full_2016_2017_Games_Data[[#This Row],[Column1]])-1),"N/A")</f>
        <v>Brooklyn Nets116</v>
      </c>
      <c r="E391" t="str">
        <f>IFERROR(IF(AND(C391&lt;&gt;"N/A",C391&lt;&gt;C390),MID(Full_2016_2017_Games_Data[[#This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Nuggets111</v>
      </c>
      <c r="F391" t="str">
        <f>IFERROR(IF(AND(D391&lt;&gt;"N/A",E391&lt;&gt;"N/A",C391&lt;&gt;C392),RIGHT(Full_2016_2017_Games_Data[[#This Row],[Column1]],LEN(Full_2016_2017_Games_Data[[#This Row],[Column1]])-FIND("at ",Full_2016_2017_Games_Data[[#This Row],[Column1]])-2),IF(AND(C391&lt;&gt;"N/A",C391&lt;&gt;C390),RIGHT(A392,LEN(A392)-FIND("at ",A392)-2),"N/A")),RIGHT(Full_2016_2017_Games_Data[[#This Row],[Column1]],LEN(Full_2016_2017_Games_Data[[#This Row],[Column1]])-FIND("at ",Full_2016_2017_Games_Data[[#This Row],[Column1]])-2))</f>
        <v>Brooklyn</v>
      </c>
      <c r="G391" t="str">
        <f t="shared" si="66"/>
        <v>Brooklyn</v>
      </c>
      <c r="H391">
        <f t="shared" si="67"/>
        <v>116</v>
      </c>
      <c r="I391">
        <f t="shared" si="68"/>
        <v>111</v>
      </c>
      <c r="J391" s="3" t="str">
        <f>IF(B391=1,Full_2016_2017_Games_Data[[#This Row],[Column1]],"N/A")</f>
        <v>N/A</v>
      </c>
      <c r="K391" t="str">
        <f t="shared" si="69"/>
        <v>Dec 7, 2016</v>
      </c>
      <c r="L391" t="str">
        <f t="shared" si="70"/>
        <v>Dec 7, 2016</v>
      </c>
      <c r="M391">
        <f t="shared" si="71"/>
        <v>12</v>
      </c>
      <c r="N391">
        <f t="shared" si="72"/>
        <v>7</v>
      </c>
      <c r="O391">
        <f t="shared" si="73"/>
        <v>2016</v>
      </c>
      <c r="P391" s="3">
        <f t="shared" si="74"/>
        <v>42711</v>
      </c>
      <c r="Q391" t="str">
        <f t="shared" si="75"/>
        <v>Brooklyn Nets</v>
      </c>
      <c r="R391" t="str">
        <f t="shared" si="76"/>
        <v>Denver Nuggets</v>
      </c>
    </row>
    <row r="392" spans="1:18" x14ac:dyDescent="0.3">
      <c r="A392" s="1" t="s">
        <v>341</v>
      </c>
      <c r="B392">
        <f>IF(OR(RIGHT(Full_2016_2017_Games_Data[[#This Row],[Column1]],4)="2016",RIGHT(Full_2016_2017_Games_Data[[#This Row],[Column1]],4)="2017"),1,0)</f>
        <v>0</v>
      </c>
      <c r="C392">
        <f>IF(AND(B391=1,B392=0,LEFT(Full_2016_2017_Games_Data[[#This Row],[Column1]],4)&lt;&gt;"OTat"),C390+1,IF(AND(B391=0,B392=0,LEFT(Full_2016_2017_Games_Data[[#This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Row],[Column1]],5)&lt;&gt;"4OTat"),C391+1,IF(OR(LEFT(Full_2016_2017_Games_Data[[#This Row],[Column1]],4)="OTat",LEFT(Full_2016_2017_Games_Data[[#This Row],[Column1]],4)="Full",LEFT(Full_2016_2017_Games_Data[[#This Row],[Column1]],5)="2OTat",LEFT(Full_2016_2017_Games_Data[[#This Row],[Column1]],5)="4OTat"),C391,"N/A")))</f>
        <v>323</v>
      </c>
      <c r="D392" t="str">
        <f>IF(AND(C392&lt;&gt;"N/A",C392&lt;&gt;C391),LEFT(Full_2016_2017_Games_Data[[#This Row],[Column1]],FIND("-",Full_2016_2017_Games_Data[[#This Row],[Column1]])-1),"N/A")</f>
        <v>Atlanta Hawks103</v>
      </c>
      <c r="E392" t="str">
        <f>IFERROR(IF(AND(C392&lt;&gt;"N/A",C392&lt;&gt;C391),MID(Full_2016_2017_Games_Data[[#This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Heat95</v>
      </c>
      <c r="F392" t="str">
        <f>IFERROR(IF(AND(D392&lt;&gt;"N/A",E392&lt;&gt;"N/A",C392&lt;&gt;C393),RIGHT(Full_2016_2017_Games_Data[[#This Row],[Column1]],LEN(Full_2016_2017_Games_Data[[#This Row],[Column1]])-FIND("at ",Full_2016_2017_Games_Data[[#This Row],[Column1]])-2),IF(AND(C392&lt;&gt;"N/A",C392&lt;&gt;C391),RIGHT(A393,LEN(A393)-FIND("at ",A393)-2),"N/A")),RIGHT(Full_2016_2017_Games_Data[[#This Row],[Column1]],LEN(Full_2016_2017_Games_Data[[#This Row],[Column1]])-FIND("at ",Full_2016_2017_Games_Data[[#This Row],[Column1]])-2))</f>
        <v>Atlanta</v>
      </c>
      <c r="G392" t="str">
        <f t="shared" si="66"/>
        <v>Atlanta</v>
      </c>
      <c r="H392">
        <f t="shared" si="67"/>
        <v>103</v>
      </c>
      <c r="I392">
        <f t="shared" si="68"/>
        <v>95</v>
      </c>
      <c r="J392" s="3" t="str">
        <f>IF(B392=1,Full_2016_2017_Games_Data[[#This Row],[Column1]],"N/A")</f>
        <v>N/A</v>
      </c>
      <c r="K392" t="str">
        <f t="shared" si="69"/>
        <v>Dec 7, 2016</v>
      </c>
      <c r="L392" t="str">
        <f t="shared" si="70"/>
        <v>Dec 7, 2016</v>
      </c>
      <c r="M392">
        <f t="shared" si="71"/>
        <v>12</v>
      </c>
      <c r="N392">
        <f t="shared" si="72"/>
        <v>7</v>
      </c>
      <c r="O392">
        <f t="shared" si="73"/>
        <v>2016</v>
      </c>
      <c r="P392" s="3">
        <f t="shared" si="74"/>
        <v>42711</v>
      </c>
      <c r="Q392" t="str">
        <f t="shared" si="75"/>
        <v>Atlanta Hawks</v>
      </c>
      <c r="R392" t="str">
        <f t="shared" si="76"/>
        <v>Miami Heat</v>
      </c>
    </row>
    <row r="393" spans="1:18" x14ac:dyDescent="0.3">
      <c r="A393" s="1" t="s">
        <v>342</v>
      </c>
      <c r="B393">
        <f>IF(OR(RIGHT(Full_2016_2017_Games_Data[[#This Row],[Column1]],4)="2016",RIGHT(Full_2016_2017_Games_Data[[#This Row],[Column1]],4)="2017"),1,0)</f>
        <v>0</v>
      </c>
      <c r="C393">
        <f>IF(AND(B392=1,B393=0,LEFT(Full_2016_2017_Games_Data[[#This Row],[Column1]],4)&lt;&gt;"OTat"),C391+1,IF(AND(B392=0,B393=0,LEFT(Full_2016_2017_Games_Data[[#This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Row],[Column1]],5)&lt;&gt;"4OTat"),C392+1,IF(OR(LEFT(Full_2016_2017_Games_Data[[#This Row],[Column1]],4)="OTat",LEFT(Full_2016_2017_Games_Data[[#This Row],[Column1]],4)="Full",LEFT(Full_2016_2017_Games_Data[[#This Row],[Column1]],5)="2OTat",LEFT(Full_2016_2017_Games_Data[[#This Row],[Column1]],5)="4OTat"),C392,"N/A")))</f>
        <v>324</v>
      </c>
      <c r="D393" t="str">
        <f>IF(AND(C393&lt;&gt;"N/A",C393&lt;&gt;C392),LEFT(Full_2016_2017_Games_Data[[#This Row],[Column1]],FIND("-",Full_2016_2017_Games_Data[[#This Row],[Column1]])-1),"N/A")</f>
        <v>Milwaukee Bucks115</v>
      </c>
      <c r="E393" t="str">
        <f>IFERROR(IF(AND(C393&lt;&gt;"N/A",C393&lt;&gt;C392),MID(Full_2016_2017_Games_Data[[#This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Blazers107</v>
      </c>
      <c r="F393" t="str">
        <f>IFERROR(IF(AND(D393&lt;&gt;"N/A",E393&lt;&gt;"N/A",C393&lt;&gt;C394),RIGHT(Full_2016_2017_Games_Data[[#This Row],[Column1]],LEN(Full_2016_2017_Games_Data[[#This Row],[Column1]])-FIND("at ",Full_2016_2017_Games_Data[[#This Row],[Column1]])-2),IF(AND(C393&lt;&gt;"N/A",C393&lt;&gt;C392),RIGHT(A394,LEN(A394)-FIND("at ",A394)-2),"N/A")),RIGHT(Full_2016_2017_Games_Data[[#This Row],[Column1]],LEN(Full_2016_2017_Games_Data[[#This Row],[Column1]])-FIND("at ",Full_2016_2017_Games_Data[[#This Row],[Column1]])-2))</f>
        <v>Milwaukee</v>
      </c>
      <c r="G393" t="str">
        <f t="shared" si="66"/>
        <v>Milwaukee</v>
      </c>
      <c r="H393">
        <f t="shared" si="67"/>
        <v>115</v>
      </c>
      <c r="I393">
        <f t="shared" si="68"/>
        <v>107</v>
      </c>
      <c r="J393" s="3" t="str">
        <f>IF(B393=1,Full_2016_2017_Games_Data[[#This Row],[Column1]],"N/A")</f>
        <v>N/A</v>
      </c>
      <c r="K393" t="str">
        <f t="shared" si="69"/>
        <v>Dec 7, 2016</v>
      </c>
      <c r="L393" t="str">
        <f t="shared" si="70"/>
        <v>Dec 7, 2016</v>
      </c>
      <c r="M393">
        <f t="shared" si="71"/>
        <v>12</v>
      </c>
      <c r="N393">
        <f t="shared" si="72"/>
        <v>7</v>
      </c>
      <c r="O393">
        <f t="shared" si="73"/>
        <v>2016</v>
      </c>
      <c r="P393" s="3">
        <f t="shared" si="74"/>
        <v>42711</v>
      </c>
      <c r="Q393" t="str">
        <f t="shared" si="75"/>
        <v>Milwaukee Bucks</v>
      </c>
      <c r="R393" t="str">
        <f t="shared" si="76"/>
        <v>Portland Trail Blazers</v>
      </c>
    </row>
    <row r="394" spans="1:18" x14ac:dyDescent="0.3">
      <c r="A394" s="1" t="s">
        <v>343</v>
      </c>
      <c r="B394">
        <f>IF(OR(RIGHT(Full_2016_2017_Games_Data[[#This Row],[Column1]],4)="2016",RIGHT(Full_2016_2017_Games_Data[[#This Row],[Column1]],4)="2017"),1,0)</f>
        <v>0</v>
      </c>
      <c r="C394">
        <f>IF(AND(B393=1,B394=0,LEFT(Full_2016_2017_Games_Data[[#This Row],[Column1]],4)&lt;&gt;"OTat"),C392+1,IF(AND(B393=0,B394=0,LEFT(Full_2016_2017_Games_Data[[#This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Row],[Column1]],5)&lt;&gt;"4OTat"),C393+1,IF(OR(LEFT(Full_2016_2017_Games_Data[[#This Row],[Column1]],4)="OTat",LEFT(Full_2016_2017_Games_Data[[#This Row],[Column1]],4)="Full",LEFT(Full_2016_2017_Games_Data[[#This Row],[Column1]],5)="2OTat",LEFT(Full_2016_2017_Games_Data[[#This Row],[Column1]],5)="4OTat"),C393,"N/A")))</f>
        <v>325</v>
      </c>
      <c r="D394" t="str">
        <f>IF(AND(C394&lt;&gt;"N/A",C394&lt;&gt;C393),LEFT(Full_2016_2017_Games_Data[[#This Row],[Column1]],FIND("-",Full_2016_2017_Games_Data[[#This Row],[Column1]])-1),"N/A")</f>
        <v>Houston Rockets134</v>
      </c>
      <c r="E394" t="str">
        <f>IFERROR(IF(AND(C394&lt;&gt;"N/A",C394&lt;&gt;C393),MID(Full_2016_2017_Games_Data[[#This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Lakers95</v>
      </c>
      <c r="F394" t="str">
        <f>IFERROR(IF(AND(D394&lt;&gt;"N/A",E394&lt;&gt;"N/A",C394&lt;&gt;C395),RIGHT(Full_2016_2017_Games_Data[[#This Row],[Column1]],LEN(Full_2016_2017_Games_Data[[#This Row],[Column1]])-FIND("at ",Full_2016_2017_Games_Data[[#This Row],[Column1]])-2),IF(AND(C394&lt;&gt;"N/A",C394&lt;&gt;C393),RIGHT(A395,LEN(A395)-FIND("at ",A395)-2),"N/A")),RIGHT(Full_2016_2017_Games_Data[[#This Row],[Column1]],LEN(Full_2016_2017_Games_Data[[#This Row],[Column1]])-FIND("at ",Full_2016_2017_Games_Data[[#This Row],[Column1]])-2))</f>
        <v>Houston</v>
      </c>
      <c r="G394" t="str">
        <f t="shared" si="66"/>
        <v>Houston</v>
      </c>
      <c r="H394">
        <f t="shared" si="67"/>
        <v>134</v>
      </c>
      <c r="I394">
        <f t="shared" si="68"/>
        <v>95</v>
      </c>
      <c r="J394" s="3" t="str">
        <f>IF(B394=1,Full_2016_2017_Games_Data[[#This Row],[Column1]],"N/A")</f>
        <v>N/A</v>
      </c>
      <c r="K394" t="str">
        <f t="shared" si="69"/>
        <v>Dec 7, 2016</v>
      </c>
      <c r="L394" t="str">
        <f t="shared" si="70"/>
        <v>Dec 7, 2016</v>
      </c>
      <c r="M394">
        <f t="shared" si="71"/>
        <v>12</v>
      </c>
      <c r="N394">
        <f t="shared" si="72"/>
        <v>7</v>
      </c>
      <c r="O394">
        <f t="shared" si="73"/>
        <v>2016</v>
      </c>
      <c r="P394" s="3">
        <f t="shared" si="74"/>
        <v>42711</v>
      </c>
      <c r="Q394" t="str">
        <f t="shared" si="75"/>
        <v>Houston Rockets</v>
      </c>
      <c r="R394" t="str">
        <f t="shared" si="76"/>
        <v>Los Angeles Lakers</v>
      </c>
    </row>
    <row r="395" spans="1:18" x14ac:dyDescent="0.3">
      <c r="A395" s="1" t="s">
        <v>344</v>
      </c>
      <c r="B395">
        <f>IF(OR(RIGHT(Full_2016_2017_Games_Data[[#This Row],[Column1]],4)="2016",RIGHT(Full_2016_2017_Games_Data[[#This Row],[Column1]],4)="2017"),1,0)</f>
        <v>0</v>
      </c>
      <c r="C395">
        <f>IF(AND(B394=1,B395=0,LEFT(Full_2016_2017_Games_Data[[#This Row],[Column1]],4)&lt;&gt;"OTat"),C393+1,IF(AND(B394=0,B395=0,LEFT(Full_2016_2017_Games_Data[[#This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Row],[Column1]],5)&lt;&gt;"4OTat"),C394+1,IF(OR(LEFT(Full_2016_2017_Games_Data[[#This Row],[Column1]],4)="OTat",LEFT(Full_2016_2017_Games_Data[[#This Row],[Column1]],4)="Full",LEFT(Full_2016_2017_Games_Data[[#This Row],[Column1]],5)="2OTat",LEFT(Full_2016_2017_Games_Data[[#This Row],[Column1]],5)="4OTat"),C394,"N/A")))</f>
        <v>326</v>
      </c>
      <c r="D395" t="str">
        <f>IF(AND(C395&lt;&gt;"N/A",C395&lt;&gt;C394),LEFT(Full_2016_2017_Games_Data[[#This Row],[Column1]],FIND("-",Full_2016_2017_Games_Data[[#This Row],[Column1]])-1),"N/A")</f>
        <v>Cleveland Cavaliers126</v>
      </c>
      <c r="E395" t="str">
        <f>IFERROR(IF(AND(C395&lt;&gt;"N/A",C395&lt;&gt;C394),MID(Full_2016_2017_Games_Data[[#This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Knicks94</v>
      </c>
      <c r="F395" t="str">
        <f>IFERROR(IF(AND(D395&lt;&gt;"N/A",E395&lt;&gt;"N/A",C395&lt;&gt;C396),RIGHT(Full_2016_2017_Games_Data[[#This Row],[Column1]],LEN(Full_2016_2017_Games_Data[[#This Row],[Column1]])-FIND("at ",Full_2016_2017_Games_Data[[#This Row],[Column1]])-2),IF(AND(C395&lt;&gt;"N/A",C395&lt;&gt;C394),RIGHT(A396,LEN(A396)-FIND("at ",A396)-2),"N/A")),RIGHT(Full_2016_2017_Games_Data[[#This Row],[Column1]],LEN(Full_2016_2017_Games_Data[[#This Row],[Column1]])-FIND("at ",Full_2016_2017_Games_Data[[#This Row],[Column1]])-2))</f>
        <v>New York</v>
      </c>
      <c r="G395" t="str">
        <f t="shared" si="66"/>
        <v>New York</v>
      </c>
      <c r="H395">
        <f t="shared" si="67"/>
        <v>126</v>
      </c>
      <c r="I395">
        <f t="shared" si="68"/>
        <v>94</v>
      </c>
      <c r="J395" s="3" t="str">
        <f>IF(B395=1,Full_2016_2017_Games_Data[[#This Row],[Column1]],"N/A")</f>
        <v>N/A</v>
      </c>
      <c r="K395" t="str">
        <f t="shared" si="69"/>
        <v>Dec 7, 2016</v>
      </c>
      <c r="L395" t="str">
        <f t="shared" si="70"/>
        <v>Dec 7, 2016</v>
      </c>
      <c r="M395">
        <f t="shared" si="71"/>
        <v>12</v>
      </c>
      <c r="N395">
        <f t="shared" si="72"/>
        <v>7</v>
      </c>
      <c r="O395">
        <f t="shared" si="73"/>
        <v>2016</v>
      </c>
      <c r="P395" s="3">
        <f t="shared" si="74"/>
        <v>42711</v>
      </c>
      <c r="Q395" t="str">
        <f t="shared" si="75"/>
        <v>Cleveland Cavaliers</v>
      </c>
      <c r="R395" t="str">
        <f t="shared" si="76"/>
        <v>New York Knicks</v>
      </c>
    </row>
    <row r="396" spans="1:18" x14ac:dyDescent="0.3">
      <c r="A396" s="1" t="s">
        <v>345</v>
      </c>
      <c r="B396">
        <f>IF(OR(RIGHT(Full_2016_2017_Games_Data[[#This Row],[Column1]],4)="2016",RIGHT(Full_2016_2017_Games_Data[[#This Row],[Column1]],4)="2017"),1,0)</f>
        <v>0</v>
      </c>
      <c r="C396">
        <f>IF(AND(B395=1,B396=0,LEFT(Full_2016_2017_Games_Data[[#This Row],[Column1]],4)&lt;&gt;"OTat"),C394+1,IF(AND(B395=0,B396=0,LEFT(Full_2016_2017_Games_Data[[#This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Row],[Column1]],5)&lt;&gt;"4OTat"),C395+1,IF(OR(LEFT(Full_2016_2017_Games_Data[[#This Row],[Column1]],4)="OTat",LEFT(Full_2016_2017_Games_Data[[#This Row],[Column1]],4)="Full",LEFT(Full_2016_2017_Games_Data[[#This Row],[Column1]],5)="2OTat",LEFT(Full_2016_2017_Games_Data[[#This Row],[Column1]],5)="4OTat"),C395,"N/A")))</f>
        <v>327</v>
      </c>
      <c r="D396" t="str">
        <f>IF(AND(C396&lt;&gt;"N/A",C396&lt;&gt;C395),LEFT(Full_2016_2017_Games_Data[[#This Row],[Column1]],FIND("-",Full_2016_2017_Games_Data[[#This Row],[Column1]])-1),"N/A")</f>
        <v>Sacramento Kings120</v>
      </c>
      <c r="E396" t="str">
        <f>IFERROR(IF(AND(C396&lt;&gt;"N/A",C396&lt;&gt;C395),MID(Full_2016_2017_Games_Data[[#This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Mavericks89</v>
      </c>
      <c r="F396" t="str">
        <f>IFERROR(IF(AND(D396&lt;&gt;"N/A",E396&lt;&gt;"N/A",C396&lt;&gt;C397),RIGHT(Full_2016_2017_Games_Data[[#This Row],[Column1]],LEN(Full_2016_2017_Games_Data[[#This Row],[Column1]])-FIND("at ",Full_2016_2017_Games_Data[[#This Row],[Column1]])-2),IF(AND(C396&lt;&gt;"N/A",C396&lt;&gt;C395),RIGHT(A397,LEN(A397)-FIND("at ",A397)-2),"N/A")),RIGHT(Full_2016_2017_Games_Data[[#This Row],[Column1]],LEN(Full_2016_2017_Games_Data[[#This Row],[Column1]])-FIND("at ",Full_2016_2017_Games_Data[[#This Row],[Column1]])-2))</f>
        <v>Dallas</v>
      </c>
      <c r="G396" t="str">
        <f t="shared" si="66"/>
        <v>Dallas</v>
      </c>
      <c r="H396">
        <f t="shared" si="67"/>
        <v>120</v>
      </c>
      <c r="I396">
        <f t="shared" si="68"/>
        <v>89</v>
      </c>
      <c r="J396" s="3" t="str">
        <f>IF(B396=1,Full_2016_2017_Games_Data[[#This Row],[Column1]],"N/A")</f>
        <v>N/A</v>
      </c>
      <c r="K396" t="str">
        <f t="shared" si="69"/>
        <v>Dec 7, 2016</v>
      </c>
      <c r="L396" t="str">
        <f t="shared" si="70"/>
        <v>Dec 7, 2016</v>
      </c>
      <c r="M396">
        <f t="shared" si="71"/>
        <v>12</v>
      </c>
      <c r="N396">
        <f t="shared" si="72"/>
        <v>7</v>
      </c>
      <c r="O396">
        <f t="shared" si="73"/>
        <v>2016</v>
      </c>
      <c r="P396" s="3">
        <f t="shared" si="74"/>
        <v>42711</v>
      </c>
      <c r="Q396" t="str">
        <f t="shared" si="75"/>
        <v>Sacramento Kings</v>
      </c>
      <c r="R396" t="str">
        <f t="shared" si="76"/>
        <v>Dallas Mavericks</v>
      </c>
    </row>
    <row r="397" spans="1:18" x14ac:dyDescent="0.3">
      <c r="A397" s="1" t="s">
        <v>346</v>
      </c>
      <c r="B397">
        <f>IF(OR(RIGHT(Full_2016_2017_Games_Data[[#This Row],[Column1]],4)="2016",RIGHT(Full_2016_2017_Games_Data[[#This Row],[Column1]],4)="2017"),1,0)</f>
        <v>0</v>
      </c>
      <c r="C397">
        <f>IF(AND(B396=1,B397=0,LEFT(Full_2016_2017_Games_Data[[#This Row],[Column1]],4)&lt;&gt;"OTat"),C395+1,IF(AND(B396=0,B397=0,LEFT(Full_2016_2017_Games_Data[[#This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Row],[Column1]],5)&lt;&gt;"4OTat"),C396+1,IF(OR(LEFT(Full_2016_2017_Games_Data[[#This Row],[Column1]],4)="OTat",LEFT(Full_2016_2017_Games_Data[[#This Row],[Column1]],4)="Full",LEFT(Full_2016_2017_Games_Data[[#This Row],[Column1]],5)="2OTat",LEFT(Full_2016_2017_Games_Data[[#This Row],[Column1]],5)="4OTat"),C396,"N/A")))</f>
        <v>328</v>
      </c>
      <c r="D397" t="str">
        <f>IF(AND(C397&lt;&gt;"N/A",C397&lt;&gt;C396),LEFT(Full_2016_2017_Games_Data[[#This Row],[Column1]],FIND("-",Full_2016_2017_Games_Data[[#This Row],[Column1]])-1),"N/A")</f>
        <v>Indiana Pacers109</v>
      </c>
      <c r="E397" t="str">
        <f>IFERROR(IF(AND(C397&lt;&gt;"N/A",C397&lt;&gt;C396),MID(Full_2016_2017_Games_Data[[#This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Suns94</v>
      </c>
      <c r="F397" t="str">
        <f>IFERROR(IF(AND(D397&lt;&gt;"N/A",E397&lt;&gt;"N/A",C397&lt;&gt;C398),RIGHT(Full_2016_2017_Games_Data[[#This Row],[Column1]],LEN(Full_2016_2017_Games_Data[[#This Row],[Column1]])-FIND("at ",Full_2016_2017_Games_Data[[#This Row],[Column1]])-2),IF(AND(C397&lt;&gt;"N/A",C397&lt;&gt;C396),RIGHT(A398,LEN(A398)-FIND("at ",A398)-2),"N/A")),RIGHT(Full_2016_2017_Games_Data[[#This Row],[Column1]],LEN(Full_2016_2017_Games_Data[[#This Row],[Column1]])-FIND("at ",Full_2016_2017_Games_Data[[#This Row],[Column1]])-2))</f>
        <v>Phoenix</v>
      </c>
      <c r="G397" t="str">
        <f t="shared" si="66"/>
        <v>Phoenix</v>
      </c>
      <c r="H397">
        <f t="shared" si="67"/>
        <v>109</v>
      </c>
      <c r="I397">
        <f t="shared" si="68"/>
        <v>94</v>
      </c>
      <c r="J397" s="3" t="str">
        <f>IF(B397=1,Full_2016_2017_Games_Data[[#This Row],[Column1]],"N/A")</f>
        <v>N/A</v>
      </c>
      <c r="K397" t="str">
        <f t="shared" si="69"/>
        <v>Dec 7, 2016</v>
      </c>
      <c r="L397" t="str">
        <f t="shared" si="70"/>
        <v>Dec 7, 2016</v>
      </c>
      <c r="M397">
        <f t="shared" si="71"/>
        <v>12</v>
      </c>
      <c r="N397">
        <f t="shared" si="72"/>
        <v>7</v>
      </c>
      <c r="O397">
        <f t="shared" si="73"/>
        <v>2016</v>
      </c>
      <c r="P397" s="3">
        <f t="shared" si="74"/>
        <v>42711</v>
      </c>
      <c r="Q397" t="str">
        <f t="shared" si="75"/>
        <v>Indiana Pacers</v>
      </c>
      <c r="R397" t="str">
        <f t="shared" si="76"/>
        <v>Phoenix Suns</v>
      </c>
    </row>
    <row r="398" spans="1:18" x14ac:dyDescent="0.3">
      <c r="A398" s="1" t="s">
        <v>347</v>
      </c>
      <c r="B398">
        <f>IF(OR(RIGHT(Full_2016_2017_Games_Data[[#This Row],[Column1]],4)="2016",RIGHT(Full_2016_2017_Games_Data[[#This Row],[Column1]],4)="2017"),1,0)</f>
        <v>0</v>
      </c>
      <c r="C398">
        <f>IF(AND(B397=1,B398=0,LEFT(Full_2016_2017_Games_Data[[#This Row],[Column1]],4)&lt;&gt;"OTat"),C396+1,IF(AND(B397=0,B398=0,LEFT(Full_2016_2017_Games_Data[[#This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Row],[Column1]],5)&lt;&gt;"4OTat"),C397+1,IF(OR(LEFT(Full_2016_2017_Games_Data[[#This Row],[Column1]],4)="OTat",LEFT(Full_2016_2017_Games_Data[[#This Row],[Column1]],4)="Full",LEFT(Full_2016_2017_Games_Data[[#This Row],[Column1]],5)="2OTat",LEFT(Full_2016_2017_Games_Data[[#This Row],[Column1]],5)="4OTat"),C397,"N/A")))</f>
        <v>329</v>
      </c>
      <c r="D398" t="str">
        <f>IF(AND(C398&lt;&gt;"N/A",C398&lt;&gt;C397),LEFT(Full_2016_2017_Games_Data[[#This Row],[Column1]],FIND("-",Full_2016_2017_Games_Data[[#This Row],[Column1]])-1),"N/A")</f>
        <v>Golden State Warriors115</v>
      </c>
      <c r="E398" t="str">
        <f>IFERROR(IF(AND(C398&lt;&gt;"N/A",C398&lt;&gt;C397),MID(Full_2016_2017_Games_Data[[#This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Clippers98</v>
      </c>
      <c r="F398" t="str">
        <f>IFERROR(IF(AND(D398&lt;&gt;"N/A",E398&lt;&gt;"N/A",C398&lt;&gt;C399),RIGHT(Full_2016_2017_Games_Data[[#This Row],[Column1]],LEN(Full_2016_2017_Games_Data[[#This Row],[Column1]])-FIND("at ",Full_2016_2017_Games_Data[[#This Row],[Column1]])-2),IF(AND(C398&lt;&gt;"N/A",C398&lt;&gt;C397),RIGHT(A399,LEN(A399)-FIND("at ",A399)-2),"N/A")),RIGHT(Full_2016_2017_Games_Data[[#This Row],[Column1]],LEN(Full_2016_2017_Games_Data[[#This Row],[Column1]])-FIND("at ",Full_2016_2017_Games_Data[[#This Row],[Column1]])-2))</f>
        <v>Los Angeles</v>
      </c>
      <c r="G398" t="str">
        <f t="shared" si="66"/>
        <v>Los Angeles</v>
      </c>
      <c r="H398">
        <f t="shared" si="67"/>
        <v>115</v>
      </c>
      <c r="I398">
        <f t="shared" si="68"/>
        <v>98</v>
      </c>
      <c r="J398" s="3" t="str">
        <f>IF(B398=1,Full_2016_2017_Games_Data[[#This Row],[Column1]],"N/A")</f>
        <v>N/A</v>
      </c>
      <c r="K398" t="str">
        <f t="shared" si="69"/>
        <v>Dec 7, 2016</v>
      </c>
      <c r="L398" t="str">
        <f t="shared" si="70"/>
        <v>Dec 7, 2016</v>
      </c>
      <c r="M398">
        <f t="shared" si="71"/>
        <v>12</v>
      </c>
      <c r="N398">
        <f t="shared" si="72"/>
        <v>7</v>
      </c>
      <c r="O398">
        <f t="shared" si="73"/>
        <v>2016</v>
      </c>
      <c r="P398" s="3">
        <f t="shared" si="74"/>
        <v>42711</v>
      </c>
      <c r="Q398" t="str">
        <f t="shared" si="75"/>
        <v>Golden State Warriors</v>
      </c>
      <c r="R398" t="str">
        <f t="shared" si="76"/>
        <v>Los Angeles Clippers</v>
      </c>
    </row>
    <row r="399" spans="1:18" x14ac:dyDescent="0.3">
      <c r="A399" s="1" t="s">
        <v>1388</v>
      </c>
      <c r="B399">
        <f>IF(OR(RIGHT(Full_2016_2017_Games_Data[[#This Row],[Column1]],4)="2016",RIGHT(Full_2016_2017_Games_Data[[#This Row],[Column1]],4)="2017"),1,0)</f>
        <v>1</v>
      </c>
      <c r="C399" t="str">
        <f>IF(AND(B398=1,B399=0,LEFT(Full_2016_2017_Games_Data[[#This Row],[Column1]],4)&lt;&gt;"OTat"),C397+1,IF(AND(B398=0,B399=0,LEFT(Full_2016_2017_Games_Data[[#This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Row],[Column1]],5)&lt;&gt;"4OTat"),C398+1,IF(OR(LEFT(Full_2016_2017_Games_Data[[#This Row],[Column1]],4)="OTat",LEFT(Full_2016_2017_Games_Data[[#This Row],[Column1]],4)="Full",LEFT(Full_2016_2017_Games_Data[[#This Row],[Column1]],5)="2OTat",LEFT(Full_2016_2017_Games_Data[[#This Row],[Column1]],5)="4OTat"),C398,"N/A")))</f>
        <v>N/A</v>
      </c>
      <c r="D399" t="str">
        <f>IF(AND(C399&lt;&gt;"N/A",C399&lt;&gt;C398),LEFT(Full_2016_2017_Games_Data[[#This Row],[Column1]],FIND("-",Full_2016_2017_Games_Data[[#This Row],[Column1]])-1),"N/A")</f>
        <v>N/A</v>
      </c>
      <c r="E399" t="str">
        <f>IFERROR(IF(AND(C399&lt;&gt;"N/A",C399&lt;&gt;C398),MID(Full_2016_2017_Games_Data[[#This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399" t="str">
        <f>IFERROR(IF(AND(D399&lt;&gt;"N/A",E399&lt;&gt;"N/A",C399&lt;&gt;C400),RIGHT(Full_2016_2017_Games_Data[[#This Row],[Column1]],LEN(Full_2016_2017_Games_Data[[#This Row],[Column1]])-FIND("at ",Full_2016_2017_Games_Data[[#This Row],[Column1]])-2),IF(AND(C399&lt;&gt;"N/A",C399&lt;&gt;C398),RIGHT(A400,LEN(A400)-FIND("at ",A400)-2),"N/A")),RIGHT(Full_2016_2017_Games_Data[[#This Row],[Column1]],LEN(Full_2016_2017_Games_Data[[#This Row],[Column1]])-FIND("at ",Full_2016_2017_Games_Data[[#This Row],[Column1]])-2))</f>
        <v>N/A</v>
      </c>
      <c r="G399" t="str">
        <f t="shared" si="66"/>
        <v>N/A</v>
      </c>
      <c r="H399" t="str">
        <f t="shared" si="67"/>
        <v>N/A</v>
      </c>
      <c r="I399" t="str">
        <f t="shared" si="68"/>
        <v>N/A</v>
      </c>
      <c r="J399" s="3" t="str">
        <f>IF(B399=1,Full_2016_2017_Games_Data[[#This Row],[Column1]],"N/A")</f>
        <v>Dec 8, 2016</v>
      </c>
      <c r="K399" t="str">
        <f t="shared" si="69"/>
        <v>Dec 8, 2016</v>
      </c>
      <c r="L399" t="str">
        <f t="shared" si="70"/>
        <v>N/A</v>
      </c>
      <c r="M399" t="str">
        <f t="shared" si="71"/>
        <v>N/A</v>
      </c>
      <c r="N399" t="str">
        <f t="shared" si="72"/>
        <v>N/A</v>
      </c>
      <c r="O399" t="str">
        <f t="shared" si="73"/>
        <v>N/A</v>
      </c>
      <c r="P399" s="3" t="str">
        <f t="shared" si="74"/>
        <v>N/A</v>
      </c>
      <c r="Q399" t="str">
        <f t="shared" si="75"/>
        <v>N/A</v>
      </c>
      <c r="R399" t="str">
        <f t="shared" si="76"/>
        <v>N/A</v>
      </c>
    </row>
    <row r="400" spans="1:18" x14ac:dyDescent="0.3">
      <c r="A400" s="1" t="s">
        <v>348</v>
      </c>
      <c r="B400">
        <f>IF(OR(RIGHT(Full_2016_2017_Games_Data[[#This Row],[Column1]],4)="2016",RIGHT(Full_2016_2017_Games_Data[[#This Row],[Column1]],4)="2017"),1,0)</f>
        <v>0</v>
      </c>
      <c r="C400">
        <f>IF(AND(B399=1,B400=0,LEFT(Full_2016_2017_Games_Data[[#This Row],[Column1]],4)&lt;&gt;"OTat"),C398+1,IF(AND(B399=0,B400=0,LEFT(Full_2016_2017_Games_Data[[#This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Row],[Column1]],5)&lt;&gt;"4OTat"),C399+1,IF(OR(LEFT(Full_2016_2017_Games_Data[[#This Row],[Column1]],4)="OTat",LEFT(Full_2016_2017_Games_Data[[#This Row],[Column1]],4)="Full",LEFT(Full_2016_2017_Games_Data[[#This Row],[Column1]],5)="2OTat",LEFT(Full_2016_2017_Games_Data[[#This Row],[Column1]],5)="4OTat"),C399,"N/A")))</f>
        <v>330</v>
      </c>
      <c r="D400" t="str">
        <f>IF(AND(C400&lt;&gt;"N/A",C400&lt;&gt;C399),LEFT(Full_2016_2017_Games_Data[[#This Row],[Column1]],FIND("-",Full_2016_2017_Games_Data[[#This Row],[Column1]])-1),"N/A")</f>
        <v>Toronto Raptors124</v>
      </c>
      <c r="E400" t="str">
        <f>IFERROR(IF(AND(C400&lt;&gt;"N/A",C400&lt;&gt;C399),MID(Full_2016_2017_Games_Data[[#This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Timberwolves110</v>
      </c>
      <c r="F400" t="str">
        <f>IFERROR(IF(AND(D400&lt;&gt;"N/A",E400&lt;&gt;"N/A",C400&lt;&gt;C401),RIGHT(Full_2016_2017_Games_Data[[#This Row],[Column1]],LEN(Full_2016_2017_Games_Data[[#This Row],[Column1]])-FIND("at ",Full_2016_2017_Games_Data[[#This Row],[Column1]])-2),IF(AND(C400&lt;&gt;"N/A",C400&lt;&gt;C399),RIGHT(A401,LEN(A401)-FIND("at ",A401)-2),"N/A")),RIGHT(Full_2016_2017_Games_Data[[#This Row],[Column1]],LEN(Full_2016_2017_Games_Data[[#This Row],[Column1]])-FIND("at ",Full_2016_2017_Games_Data[[#This Row],[Column1]])-2))</f>
        <v>Toronto</v>
      </c>
      <c r="G400" t="str">
        <f t="shared" si="66"/>
        <v>Toronto</v>
      </c>
      <c r="H400">
        <f t="shared" si="67"/>
        <v>124</v>
      </c>
      <c r="I400">
        <f t="shared" si="68"/>
        <v>110</v>
      </c>
      <c r="J400" s="3" t="str">
        <f>IF(B400=1,Full_2016_2017_Games_Data[[#This Row],[Column1]],"N/A")</f>
        <v>N/A</v>
      </c>
      <c r="K400" t="str">
        <f t="shared" si="69"/>
        <v>Dec 8, 2016</v>
      </c>
      <c r="L400" t="str">
        <f t="shared" si="70"/>
        <v>Dec 8, 2016</v>
      </c>
      <c r="M400">
        <f t="shared" si="71"/>
        <v>12</v>
      </c>
      <c r="N400">
        <f t="shared" si="72"/>
        <v>8</v>
      </c>
      <c r="O400">
        <f t="shared" si="73"/>
        <v>2016</v>
      </c>
      <c r="P400" s="3">
        <f t="shared" si="74"/>
        <v>42712</v>
      </c>
      <c r="Q400" t="str">
        <f t="shared" si="75"/>
        <v>Toronto Raptors</v>
      </c>
      <c r="R400" t="str">
        <f t="shared" si="76"/>
        <v>Minnesota Timberwolves</v>
      </c>
    </row>
    <row r="401" spans="1:18" x14ac:dyDescent="0.3">
      <c r="A401" s="1" t="s">
        <v>349</v>
      </c>
      <c r="B401">
        <f>IF(OR(RIGHT(Full_2016_2017_Games_Data[[#This Row],[Column1]],4)="2016",RIGHT(Full_2016_2017_Games_Data[[#This Row],[Column1]],4)="2017"),1,0)</f>
        <v>0</v>
      </c>
      <c r="C401">
        <f>IF(AND(B400=1,B401=0,LEFT(Full_2016_2017_Games_Data[[#This Row],[Column1]],4)&lt;&gt;"OTat"),C399+1,IF(AND(B400=0,B401=0,LEFT(Full_2016_2017_Games_Data[[#This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Row],[Column1]],5)&lt;&gt;"4OTat"),C400+1,IF(OR(LEFT(Full_2016_2017_Games_Data[[#This Row],[Column1]],4)="OTat",LEFT(Full_2016_2017_Games_Data[[#This Row],[Column1]],4)="Full",LEFT(Full_2016_2017_Games_Data[[#This Row],[Column1]],5)="2OTat",LEFT(Full_2016_2017_Games_Data[[#This Row],[Column1]],5)="4OTat"),C400,"N/A")))</f>
        <v>331</v>
      </c>
      <c r="D401" t="str">
        <f>IF(AND(C401&lt;&gt;"N/A",C401&lt;&gt;C400),LEFT(Full_2016_2017_Games_Data[[#This Row],[Column1]],FIND("-",Full_2016_2017_Games_Data[[#This Row],[Column1]])-1),"N/A")</f>
        <v>Washington Wizards92</v>
      </c>
      <c r="E401" t="str">
        <f>IFERROR(IF(AND(C401&lt;&gt;"N/A",C401&lt;&gt;C400),MID(Full_2016_2017_Games_Data[[#This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Nuggets85</v>
      </c>
      <c r="F401" t="str">
        <f>IFERROR(IF(AND(D401&lt;&gt;"N/A",E401&lt;&gt;"N/A",C401&lt;&gt;C402),RIGHT(Full_2016_2017_Games_Data[[#This Row],[Column1]],LEN(Full_2016_2017_Games_Data[[#This Row],[Column1]])-FIND("at ",Full_2016_2017_Games_Data[[#This Row],[Column1]])-2),IF(AND(C401&lt;&gt;"N/A",C401&lt;&gt;C400),RIGHT(A402,LEN(A402)-FIND("at ",A402)-2),"N/A")),RIGHT(Full_2016_2017_Games_Data[[#This Row],[Column1]],LEN(Full_2016_2017_Games_Data[[#This Row],[Column1]])-FIND("at ",Full_2016_2017_Games_Data[[#This Row],[Column1]])-2))</f>
        <v>Washington</v>
      </c>
      <c r="G401" t="str">
        <f t="shared" si="66"/>
        <v>Washington</v>
      </c>
      <c r="H401">
        <f t="shared" si="67"/>
        <v>92</v>
      </c>
      <c r="I401">
        <f t="shared" si="68"/>
        <v>85</v>
      </c>
      <c r="J401" s="3" t="str">
        <f>IF(B401=1,Full_2016_2017_Games_Data[[#This Row],[Column1]],"N/A")</f>
        <v>N/A</v>
      </c>
      <c r="K401" t="str">
        <f t="shared" si="69"/>
        <v>Dec 8, 2016</v>
      </c>
      <c r="L401" t="str">
        <f t="shared" si="70"/>
        <v>Dec 8, 2016</v>
      </c>
      <c r="M401">
        <f t="shared" si="71"/>
        <v>12</v>
      </c>
      <c r="N401">
        <f t="shared" si="72"/>
        <v>8</v>
      </c>
      <c r="O401">
        <f t="shared" si="73"/>
        <v>2016</v>
      </c>
      <c r="P401" s="3">
        <f t="shared" si="74"/>
        <v>42712</v>
      </c>
      <c r="Q401" t="str">
        <f t="shared" si="75"/>
        <v>Washington Wizards</v>
      </c>
      <c r="R401" t="str">
        <f t="shared" si="76"/>
        <v>Denver Nuggets</v>
      </c>
    </row>
    <row r="402" spans="1:18" x14ac:dyDescent="0.3">
      <c r="A402" s="1" t="s">
        <v>350</v>
      </c>
      <c r="B402">
        <f>IF(OR(RIGHT(Full_2016_2017_Games_Data[[#This Row],[Column1]],4)="2016",RIGHT(Full_2016_2017_Games_Data[[#This Row],[Column1]],4)="2017"),1,0)</f>
        <v>0</v>
      </c>
      <c r="C402">
        <f>IF(AND(B401=1,B402=0,LEFT(Full_2016_2017_Games_Data[[#This Row],[Column1]],4)&lt;&gt;"OTat"),C400+1,IF(AND(B401=0,B402=0,LEFT(Full_2016_2017_Games_Data[[#This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Row],[Column1]],5)&lt;&gt;"4OTat"),C401+1,IF(OR(LEFT(Full_2016_2017_Games_Data[[#This Row],[Column1]],4)="OTat",LEFT(Full_2016_2017_Games_Data[[#This Row],[Column1]],4)="Full",LEFT(Full_2016_2017_Games_Data[[#This Row],[Column1]],5)="2OTat",LEFT(Full_2016_2017_Games_Data[[#This Row],[Column1]],5)="4OTat"),C401,"N/A")))</f>
        <v>332</v>
      </c>
      <c r="D402" t="str">
        <f>IF(AND(C402&lt;&gt;"N/A",C402&lt;&gt;C401),LEFT(Full_2016_2017_Games_Data[[#This Row],[Column1]],FIND("-",Full_2016_2017_Games_Data[[#This Row],[Column1]])-1),"N/A")</f>
        <v>Memphis Grizzlies88</v>
      </c>
      <c r="E402" t="str">
        <f>IFERROR(IF(AND(C402&lt;&gt;"N/A",C402&lt;&gt;C401),MID(Full_2016_2017_Games_Data[[#This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Blazers86</v>
      </c>
      <c r="F402" t="str">
        <f>IFERROR(IF(AND(D402&lt;&gt;"N/A",E402&lt;&gt;"N/A",C402&lt;&gt;C403),RIGHT(Full_2016_2017_Games_Data[[#This Row],[Column1]],LEN(Full_2016_2017_Games_Data[[#This Row],[Column1]])-FIND("at ",Full_2016_2017_Games_Data[[#This Row],[Column1]])-2),IF(AND(C402&lt;&gt;"N/A",C402&lt;&gt;C401),RIGHT(A403,LEN(A403)-FIND("at ",A403)-2),"N/A")),RIGHT(Full_2016_2017_Games_Data[[#This Row],[Column1]],LEN(Full_2016_2017_Games_Data[[#This Row],[Column1]])-FIND("at ",Full_2016_2017_Games_Data[[#This Row],[Column1]])-2))</f>
        <v>Memphis</v>
      </c>
      <c r="G402" t="str">
        <f t="shared" si="66"/>
        <v>Memphis</v>
      </c>
      <c r="H402">
        <f t="shared" si="67"/>
        <v>88</v>
      </c>
      <c r="I402">
        <f t="shared" si="68"/>
        <v>86</v>
      </c>
      <c r="J402" s="3" t="str">
        <f>IF(B402=1,Full_2016_2017_Games_Data[[#This Row],[Column1]],"N/A")</f>
        <v>N/A</v>
      </c>
      <c r="K402" t="str">
        <f t="shared" si="69"/>
        <v>Dec 8, 2016</v>
      </c>
      <c r="L402" t="str">
        <f t="shared" si="70"/>
        <v>Dec 8, 2016</v>
      </c>
      <c r="M402">
        <f t="shared" si="71"/>
        <v>12</v>
      </c>
      <c r="N402">
        <f t="shared" si="72"/>
        <v>8</v>
      </c>
      <c r="O402">
        <f t="shared" si="73"/>
        <v>2016</v>
      </c>
      <c r="P402" s="3">
        <f t="shared" si="74"/>
        <v>42712</v>
      </c>
      <c r="Q402" t="str">
        <f t="shared" si="75"/>
        <v>Memphis Grizzlies</v>
      </c>
      <c r="R402" t="str">
        <f t="shared" si="76"/>
        <v>Portland Trail Blazers</v>
      </c>
    </row>
    <row r="403" spans="1:18" x14ac:dyDescent="0.3">
      <c r="A403" s="1" t="s">
        <v>351</v>
      </c>
      <c r="B403">
        <f>IF(OR(RIGHT(Full_2016_2017_Games_Data[[#This Row],[Column1]],4)="2016",RIGHT(Full_2016_2017_Games_Data[[#This Row],[Column1]],4)="2017"),1,0)</f>
        <v>0</v>
      </c>
      <c r="C403">
        <f>IF(AND(B402=1,B403=0,LEFT(Full_2016_2017_Games_Data[[#This Row],[Column1]],4)&lt;&gt;"OTat"),C401+1,IF(AND(B402=0,B403=0,LEFT(Full_2016_2017_Games_Data[[#This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Row],[Column1]],5)&lt;&gt;"4OTat"),C402+1,IF(OR(LEFT(Full_2016_2017_Games_Data[[#This Row],[Column1]],4)="OTat",LEFT(Full_2016_2017_Games_Data[[#This Row],[Column1]],4)="Full",LEFT(Full_2016_2017_Games_Data[[#This Row],[Column1]],5)="2OTat",LEFT(Full_2016_2017_Games_Data[[#This Row],[Column1]],5)="4OTat"),C402,"N/A")))</f>
        <v>333</v>
      </c>
      <c r="D403" t="str">
        <f>IF(AND(C403&lt;&gt;"N/A",C403&lt;&gt;C402),LEFT(Full_2016_2017_Games_Data[[#This Row],[Column1]],FIND("-",Full_2016_2017_Games_Data[[#This Row],[Column1]])-1),"N/A")</f>
        <v>Philadelphia 76ers99</v>
      </c>
      <c r="E403" t="str">
        <f>IFERROR(IF(AND(C403&lt;&gt;"N/A",C403&lt;&gt;C402),MID(Full_2016_2017_Games_Data[[#This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Pelicans88</v>
      </c>
      <c r="F403" t="str">
        <f>IFERROR(IF(AND(D403&lt;&gt;"N/A",E403&lt;&gt;"N/A",C403&lt;&gt;C404),RIGHT(Full_2016_2017_Games_Data[[#This Row],[Column1]],LEN(Full_2016_2017_Games_Data[[#This Row],[Column1]])-FIND("at ",Full_2016_2017_Games_Data[[#This Row],[Column1]])-2),IF(AND(C403&lt;&gt;"N/A",C403&lt;&gt;C402),RIGHT(A404,LEN(A404)-FIND("at ",A404)-2),"N/A")),RIGHT(Full_2016_2017_Games_Data[[#This Row],[Column1]],LEN(Full_2016_2017_Games_Data[[#This Row],[Column1]])-FIND("at ",Full_2016_2017_Games_Data[[#This Row],[Column1]])-2))</f>
        <v>New Orleans</v>
      </c>
      <c r="G403" t="str">
        <f t="shared" si="66"/>
        <v>New Orleans</v>
      </c>
      <c r="H403">
        <f t="shared" si="67"/>
        <v>99</v>
      </c>
      <c r="I403">
        <f t="shared" si="68"/>
        <v>88</v>
      </c>
      <c r="J403" s="3" t="str">
        <f>IF(B403=1,Full_2016_2017_Games_Data[[#This Row],[Column1]],"N/A")</f>
        <v>N/A</v>
      </c>
      <c r="K403" t="str">
        <f t="shared" si="69"/>
        <v>Dec 8, 2016</v>
      </c>
      <c r="L403" t="str">
        <f t="shared" si="70"/>
        <v>Dec 8, 2016</v>
      </c>
      <c r="M403">
        <f t="shared" si="71"/>
        <v>12</v>
      </c>
      <c r="N403">
        <f t="shared" si="72"/>
        <v>8</v>
      </c>
      <c r="O403">
        <f t="shared" si="73"/>
        <v>2016</v>
      </c>
      <c r="P403" s="3">
        <f t="shared" si="74"/>
        <v>42712</v>
      </c>
      <c r="Q403" t="str">
        <f t="shared" si="75"/>
        <v>Philadelphia 76ers</v>
      </c>
      <c r="R403" t="str">
        <f t="shared" si="76"/>
        <v>New Orleans Pelicans</v>
      </c>
    </row>
    <row r="404" spans="1:18" x14ac:dyDescent="0.3">
      <c r="A404" s="1" t="s">
        <v>352</v>
      </c>
      <c r="B404">
        <f>IF(OR(RIGHT(Full_2016_2017_Games_Data[[#This Row],[Column1]],4)="2016",RIGHT(Full_2016_2017_Games_Data[[#This Row],[Column1]],4)="2017"),1,0)</f>
        <v>0</v>
      </c>
      <c r="C404">
        <f>IF(AND(B403=1,B404=0,LEFT(Full_2016_2017_Games_Data[[#This Row],[Column1]],4)&lt;&gt;"OTat"),C402+1,IF(AND(B403=0,B404=0,LEFT(Full_2016_2017_Games_Data[[#This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Row],[Column1]],5)&lt;&gt;"4OTat"),C403+1,IF(OR(LEFT(Full_2016_2017_Games_Data[[#This Row],[Column1]],4)="OTat",LEFT(Full_2016_2017_Games_Data[[#This Row],[Column1]],4)="Full",LEFT(Full_2016_2017_Games_Data[[#This Row],[Column1]],5)="2OTat",LEFT(Full_2016_2017_Games_Data[[#This Row],[Column1]],5)="4OTat"),C403,"N/A")))</f>
        <v>334</v>
      </c>
      <c r="D404" t="str">
        <f>IF(AND(C404&lt;&gt;"N/A",C404&lt;&gt;C403),LEFT(Full_2016_2017_Games_Data[[#This Row],[Column1]],FIND("-",Full_2016_2017_Games_Data[[#This Row],[Column1]])-1),"N/A")</f>
        <v>Golden State Warriors106</v>
      </c>
      <c r="E404" t="str">
        <f>IFERROR(IF(AND(C404&lt;&gt;"N/A",C404&lt;&gt;C403),MID(Full_2016_2017_Games_Data[[#This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Jazz99</v>
      </c>
      <c r="F404" t="str">
        <f>IFERROR(IF(AND(D404&lt;&gt;"N/A",E404&lt;&gt;"N/A",C404&lt;&gt;C405),RIGHT(Full_2016_2017_Games_Data[[#This Row],[Column1]],LEN(Full_2016_2017_Games_Data[[#This Row],[Column1]])-FIND("at ",Full_2016_2017_Games_Data[[#This Row],[Column1]])-2),IF(AND(C404&lt;&gt;"N/A",C404&lt;&gt;C403),RIGHT(A405,LEN(A405)-FIND("at ",A405)-2),"N/A")),RIGHT(Full_2016_2017_Games_Data[[#This Row],[Column1]],LEN(Full_2016_2017_Games_Data[[#This Row],[Column1]])-FIND("at ",Full_2016_2017_Games_Data[[#This Row],[Column1]])-2))</f>
        <v>Utah</v>
      </c>
      <c r="G404" t="str">
        <f t="shared" si="66"/>
        <v>Utah</v>
      </c>
      <c r="H404">
        <f t="shared" si="67"/>
        <v>106</v>
      </c>
      <c r="I404">
        <f t="shared" si="68"/>
        <v>99</v>
      </c>
      <c r="J404" s="3" t="str">
        <f>IF(B404=1,Full_2016_2017_Games_Data[[#This Row],[Column1]],"N/A")</f>
        <v>N/A</v>
      </c>
      <c r="K404" t="str">
        <f t="shared" si="69"/>
        <v>Dec 8, 2016</v>
      </c>
      <c r="L404" t="str">
        <f t="shared" si="70"/>
        <v>Dec 8, 2016</v>
      </c>
      <c r="M404">
        <f t="shared" si="71"/>
        <v>12</v>
      </c>
      <c r="N404">
        <f t="shared" si="72"/>
        <v>8</v>
      </c>
      <c r="O404">
        <f t="shared" si="73"/>
        <v>2016</v>
      </c>
      <c r="P404" s="3">
        <f t="shared" si="74"/>
        <v>42712</v>
      </c>
      <c r="Q404" t="str">
        <f t="shared" si="75"/>
        <v>Golden State Warriors</v>
      </c>
      <c r="R404" t="str">
        <f t="shared" si="76"/>
        <v>Utah Jazz</v>
      </c>
    </row>
    <row r="405" spans="1:18" x14ac:dyDescent="0.3">
      <c r="A405" s="1" t="s">
        <v>353</v>
      </c>
      <c r="B405">
        <f>IF(OR(RIGHT(Full_2016_2017_Games_Data[[#This Row],[Column1]],4)="2016",RIGHT(Full_2016_2017_Games_Data[[#This Row],[Column1]],4)="2017"),1,0)</f>
        <v>0</v>
      </c>
      <c r="C405">
        <f>IF(AND(B404=1,B405=0,LEFT(Full_2016_2017_Games_Data[[#This Row],[Column1]],4)&lt;&gt;"OTat"),C403+1,IF(AND(B404=0,B405=0,LEFT(Full_2016_2017_Games_Data[[#This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Row],[Column1]],5)&lt;&gt;"4OTat"),C404+1,IF(OR(LEFT(Full_2016_2017_Games_Data[[#This Row],[Column1]],4)="OTat",LEFT(Full_2016_2017_Games_Data[[#This Row],[Column1]],4)="Full",LEFT(Full_2016_2017_Games_Data[[#This Row],[Column1]],5)="2OTat",LEFT(Full_2016_2017_Games_Data[[#This Row],[Column1]],5)="4OTat"),C404,"N/A")))</f>
        <v>335</v>
      </c>
      <c r="D405" t="str">
        <f>IF(AND(C405&lt;&gt;"N/A",C405&lt;&gt;C404),LEFT(Full_2016_2017_Games_Data[[#This Row],[Column1]],FIND("-",Full_2016_2017_Games_Data[[#This Row],[Column1]])-1),"N/A")</f>
        <v>Chicago Bulls95</v>
      </c>
      <c r="E405" t="str">
        <f>IFERROR(IF(AND(C405&lt;&gt;"N/A",C405&lt;&gt;C404),MID(Full_2016_2017_Games_Data[[#This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Spurs91</v>
      </c>
      <c r="F405" t="str">
        <f>IFERROR(IF(AND(D405&lt;&gt;"N/A",E405&lt;&gt;"N/A",C405&lt;&gt;C406),RIGHT(Full_2016_2017_Games_Data[[#This Row],[Column1]],LEN(Full_2016_2017_Games_Data[[#This Row],[Column1]])-FIND("at ",Full_2016_2017_Games_Data[[#This Row],[Column1]])-2),IF(AND(C405&lt;&gt;"N/A",C405&lt;&gt;C404),RIGHT(A406,LEN(A406)-FIND("at ",A406)-2),"N/A")),RIGHT(Full_2016_2017_Games_Data[[#This Row],[Column1]],LEN(Full_2016_2017_Games_Data[[#This Row],[Column1]])-FIND("at ",Full_2016_2017_Games_Data[[#This Row],[Column1]])-2))</f>
        <v>Chicago</v>
      </c>
      <c r="G405" t="str">
        <f t="shared" si="66"/>
        <v>Chicago</v>
      </c>
      <c r="H405">
        <f t="shared" si="67"/>
        <v>95</v>
      </c>
      <c r="I405">
        <f t="shared" si="68"/>
        <v>91</v>
      </c>
      <c r="J405" s="3" t="str">
        <f>IF(B405=1,Full_2016_2017_Games_Data[[#This Row],[Column1]],"N/A")</f>
        <v>N/A</v>
      </c>
      <c r="K405" t="str">
        <f t="shared" si="69"/>
        <v>Dec 8, 2016</v>
      </c>
      <c r="L405" t="str">
        <f t="shared" si="70"/>
        <v>Dec 8, 2016</v>
      </c>
      <c r="M405">
        <f t="shared" si="71"/>
        <v>12</v>
      </c>
      <c r="N405">
        <f t="shared" si="72"/>
        <v>8</v>
      </c>
      <c r="O405">
        <f t="shared" si="73"/>
        <v>2016</v>
      </c>
      <c r="P405" s="3">
        <f t="shared" si="74"/>
        <v>42712</v>
      </c>
      <c r="Q405" t="str">
        <f t="shared" si="75"/>
        <v>Chicago Bulls</v>
      </c>
      <c r="R405" t="str">
        <f t="shared" si="76"/>
        <v>San Antonio Spurs</v>
      </c>
    </row>
    <row r="406" spans="1:18" x14ac:dyDescent="0.3">
      <c r="A406" s="1" t="s">
        <v>1389</v>
      </c>
      <c r="B406">
        <f>IF(OR(RIGHT(Full_2016_2017_Games_Data[[#This Row],[Column1]],4)="2016",RIGHT(Full_2016_2017_Games_Data[[#This Row],[Column1]],4)="2017"),1,0)</f>
        <v>1</v>
      </c>
      <c r="C406" t="str">
        <f>IF(AND(B405=1,B406=0,LEFT(Full_2016_2017_Games_Data[[#This Row],[Column1]],4)&lt;&gt;"OTat"),C404+1,IF(AND(B405=0,B406=0,LEFT(Full_2016_2017_Games_Data[[#This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Row],[Column1]],5)&lt;&gt;"4OTat"),C405+1,IF(OR(LEFT(Full_2016_2017_Games_Data[[#This Row],[Column1]],4)="OTat",LEFT(Full_2016_2017_Games_Data[[#This Row],[Column1]],4)="Full",LEFT(Full_2016_2017_Games_Data[[#This Row],[Column1]],5)="2OTat",LEFT(Full_2016_2017_Games_Data[[#This Row],[Column1]],5)="4OTat"),C405,"N/A")))</f>
        <v>N/A</v>
      </c>
      <c r="D406" t="str">
        <f>IF(AND(C406&lt;&gt;"N/A",C406&lt;&gt;C405),LEFT(Full_2016_2017_Games_Data[[#This Row],[Column1]],FIND("-",Full_2016_2017_Games_Data[[#This Row],[Column1]])-1),"N/A")</f>
        <v>N/A</v>
      </c>
      <c r="E406" t="str">
        <f>IFERROR(IF(AND(C406&lt;&gt;"N/A",C406&lt;&gt;C405),MID(Full_2016_2017_Games_Data[[#This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06" t="str">
        <f>IFERROR(IF(AND(D406&lt;&gt;"N/A",E406&lt;&gt;"N/A",C406&lt;&gt;C407),RIGHT(Full_2016_2017_Games_Data[[#This Row],[Column1]],LEN(Full_2016_2017_Games_Data[[#This Row],[Column1]])-FIND("at ",Full_2016_2017_Games_Data[[#This Row],[Column1]])-2),IF(AND(C406&lt;&gt;"N/A",C406&lt;&gt;C405),RIGHT(A407,LEN(A407)-FIND("at ",A407)-2),"N/A")),RIGHT(Full_2016_2017_Games_Data[[#This Row],[Column1]],LEN(Full_2016_2017_Games_Data[[#This Row],[Column1]])-FIND("at ",Full_2016_2017_Games_Data[[#This Row],[Column1]])-2))</f>
        <v>N/A</v>
      </c>
      <c r="G406" t="str">
        <f t="shared" si="66"/>
        <v>N/A</v>
      </c>
      <c r="H406" t="str">
        <f t="shared" si="67"/>
        <v>N/A</v>
      </c>
      <c r="I406" t="str">
        <f t="shared" si="68"/>
        <v>N/A</v>
      </c>
      <c r="J406" s="3" t="str">
        <f>IF(B406=1,Full_2016_2017_Games_Data[[#This Row],[Column1]],"N/A")</f>
        <v>Dec 9, 2016</v>
      </c>
      <c r="K406" t="str">
        <f t="shared" si="69"/>
        <v>Dec 9, 2016</v>
      </c>
      <c r="L406" t="str">
        <f t="shared" si="70"/>
        <v>N/A</v>
      </c>
      <c r="M406" t="str">
        <f t="shared" si="71"/>
        <v>N/A</v>
      </c>
      <c r="N406" t="str">
        <f t="shared" si="72"/>
        <v>N/A</v>
      </c>
      <c r="O406" t="str">
        <f t="shared" si="73"/>
        <v>N/A</v>
      </c>
      <c r="P406" s="3" t="str">
        <f t="shared" si="74"/>
        <v>N/A</v>
      </c>
      <c r="Q406" t="str">
        <f t="shared" si="75"/>
        <v>N/A</v>
      </c>
      <c r="R406" t="str">
        <f t="shared" si="76"/>
        <v>N/A</v>
      </c>
    </row>
    <row r="407" spans="1:18" x14ac:dyDescent="0.3">
      <c r="A407" s="1" t="s">
        <v>354</v>
      </c>
      <c r="B407">
        <f>IF(OR(RIGHT(Full_2016_2017_Games_Data[[#This Row],[Column1]],4)="2016",RIGHT(Full_2016_2017_Games_Data[[#This Row],[Column1]],4)="2017"),1,0)</f>
        <v>0</v>
      </c>
      <c r="C407">
        <f>IF(AND(B406=1,B407=0,LEFT(Full_2016_2017_Games_Data[[#This Row],[Column1]],4)&lt;&gt;"OTat"),C405+1,IF(AND(B406=0,B407=0,LEFT(Full_2016_2017_Games_Data[[#This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Row],[Column1]],5)&lt;&gt;"4OTat"),C406+1,IF(OR(LEFT(Full_2016_2017_Games_Data[[#This Row],[Column1]],4)="OTat",LEFT(Full_2016_2017_Games_Data[[#This Row],[Column1]],4)="Full",LEFT(Full_2016_2017_Games_Data[[#This Row],[Column1]],5)="2OTat",LEFT(Full_2016_2017_Games_Data[[#This Row],[Column1]],5)="4OTat"),C406,"N/A")))</f>
        <v>336</v>
      </c>
      <c r="D407" t="str">
        <f>IF(AND(C407&lt;&gt;"N/A",C407&lt;&gt;C406),LEFT(Full_2016_2017_Games_Data[[#This Row],[Column1]],FIND("-",Full_2016_2017_Games_Data[[#This Row],[Column1]])-1),"N/A")</f>
        <v>Charlotte Hornets109</v>
      </c>
      <c r="E407" t="str">
        <f>IFERROR(IF(AND(C407&lt;&gt;"N/A",C407&lt;&gt;C406),MID(Full_2016_2017_Games_Data[[#This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Magic88</v>
      </c>
      <c r="F407" t="str">
        <f>IFERROR(IF(AND(D407&lt;&gt;"N/A",E407&lt;&gt;"N/A",C407&lt;&gt;C408),RIGHT(Full_2016_2017_Games_Data[[#This Row],[Column1]],LEN(Full_2016_2017_Games_Data[[#This Row],[Column1]])-FIND("at ",Full_2016_2017_Games_Data[[#This Row],[Column1]])-2),IF(AND(C407&lt;&gt;"N/A",C407&lt;&gt;C406),RIGHT(A408,LEN(A408)-FIND("at ",A408)-2),"N/A")),RIGHT(Full_2016_2017_Games_Data[[#This Row],[Column1]],LEN(Full_2016_2017_Games_Data[[#This Row],[Column1]])-FIND("at ",Full_2016_2017_Games_Data[[#This Row],[Column1]])-2))</f>
        <v>Charlotte</v>
      </c>
      <c r="G407" t="str">
        <f t="shared" si="66"/>
        <v>Charlotte</v>
      </c>
      <c r="H407">
        <f t="shared" si="67"/>
        <v>109</v>
      </c>
      <c r="I407">
        <f t="shared" si="68"/>
        <v>88</v>
      </c>
      <c r="J407" s="3" t="str">
        <f>IF(B407=1,Full_2016_2017_Games_Data[[#This Row],[Column1]],"N/A")</f>
        <v>N/A</v>
      </c>
      <c r="K407" t="str">
        <f t="shared" si="69"/>
        <v>Dec 9, 2016</v>
      </c>
      <c r="L407" t="str">
        <f t="shared" si="70"/>
        <v>Dec 9, 2016</v>
      </c>
      <c r="M407">
        <f t="shared" si="71"/>
        <v>12</v>
      </c>
      <c r="N407">
        <f t="shared" si="72"/>
        <v>9</v>
      </c>
      <c r="O407">
        <f t="shared" si="73"/>
        <v>2016</v>
      </c>
      <c r="P407" s="3">
        <f t="shared" si="74"/>
        <v>42713</v>
      </c>
      <c r="Q407" t="str">
        <f t="shared" si="75"/>
        <v>Charlotte Hornets</v>
      </c>
      <c r="R407" t="str">
        <f t="shared" si="76"/>
        <v>Orlando Magic</v>
      </c>
    </row>
    <row r="408" spans="1:18" x14ac:dyDescent="0.3">
      <c r="A408" s="1" t="s">
        <v>355</v>
      </c>
      <c r="B408">
        <f>IF(OR(RIGHT(Full_2016_2017_Games_Data[[#This Row],[Column1]],4)="2016",RIGHT(Full_2016_2017_Games_Data[[#This Row],[Column1]],4)="2017"),1,0)</f>
        <v>0</v>
      </c>
      <c r="C408">
        <f>IF(AND(B407=1,B408=0,LEFT(Full_2016_2017_Games_Data[[#This Row],[Column1]],4)&lt;&gt;"OTat"),C406+1,IF(AND(B407=0,B408=0,LEFT(Full_2016_2017_Games_Data[[#This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Row],[Column1]],5)&lt;&gt;"4OTat"),C407+1,IF(OR(LEFT(Full_2016_2017_Games_Data[[#This Row],[Column1]],4)="OTat",LEFT(Full_2016_2017_Games_Data[[#This Row],[Column1]],4)="Full",LEFT(Full_2016_2017_Games_Data[[#This Row],[Column1]],5)="2OTat",LEFT(Full_2016_2017_Games_Data[[#This Row],[Column1]],5)="4OTat"),C407,"N/A")))</f>
        <v>337</v>
      </c>
      <c r="D408" t="str">
        <f>IF(AND(C408&lt;&gt;"N/A",C408&lt;&gt;C407),LEFT(Full_2016_2017_Games_Data[[#This Row],[Column1]],FIND("-",Full_2016_2017_Games_Data[[#This Row],[Column1]])-1),"N/A")</f>
        <v>Cleveland Cavaliers114</v>
      </c>
      <c r="E408" t="str">
        <f>IFERROR(IF(AND(C408&lt;&gt;"N/A",C408&lt;&gt;C407),MID(Full_2016_2017_Games_Data[[#This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Heat84</v>
      </c>
      <c r="F408" t="str">
        <f>IFERROR(IF(AND(D408&lt;&gt;"N/A",E408&lt;&gt;"N/A",C408&lt;&gt;C409),RIGHT(Full_2016_2017_Games_Data[[#This Row],[Column1]],LEN(Full_2016_2017_Games_Data[[#This Row],[Column1]])-FIND("at ",Full_2016_2017_Games_Data[[#This Row],[Column1]])-2),IF(AND(C408&lt;&gt;"N/A",C408&lt;&gt;C407),RIGHT(A409,LEN(A409)-FIND("at ",A409)-2),"N/A")),RIGHT(Full_2016_2017_Games_Data[[#This Row],[Column1]],LEN(Full_2016_2017_Games_Data[[#This Row],[Column1]])-FIND("at ",Full_2016_2017_Games_Data[[#This Row],[Column1]])-2))</f>
        <v>Cleveland</v>
      </c>
      <c r="G408" t="str">
        <f t="shared" si="66"/>
        <v>Cleveland</v>
      </c>
      <c r="H408">
        <f t="shared" si="67"/>
        <v>114</v>
      </c>
      <c r="I408">
        <f t="shared" si="68"/>
        <v>84</v>
      </c>
      <c r="J408" s="3" t="str">
        <f>IF(B408=1,Full_2016_2017_Games_Data[[#This Row],[Column1]],"N/A")</f>
        <v>N/A</v>
      </c>
      <c r="K408" t="str">
        <f t="shared" si="69"/>
        <v>Dec 9, 2016</v>
      </c>
      <c r="L408" t="str">
        <f t="shared" si="70"/>
        <v>Dec 9, 2016</v>
      </c>
      <c r="M408">
        <f t="shared" si="71"/>
        <v>12</v>
      </c>
      <c r="N408">
        <f t="shared" si="72"/>
        <v>9</v>
      </c>
      <c r="O408">
        <f t="shared" si="73"/>
        <v>2016</v>
      </c>
      <c r="P408" s="3">
        <f t="shared" si="74"/>
        <v>42713</v>
      </c>
      <c r="Q408" t="str">
        <f t="shared" si="75"/>
        <v>Cleveland Cavaliers</v>
      </c>
      <c r="R408" t="str">
        <f t="shared" si="76"/>
        <v>Miami Heat</v>
      </c>
    </row>
    <row r="409" spans="1:18" x14ac:dyDescent="0.3">
      <c r="A409" s="1" t="s">
        <v>356</v>
      </c>
      <c r="B409">
        <f>IF(OR(RIGHT(Full_2016_2017_Games_Data[[#This Row],[Column1]],4)="2016",RIGHT(Full_2016_2017_Games_Data[[#This Row],[Column1]],4)="2017"),1,0)</f>
        <v>0</v>
      </c>
      <c r="C409">
        <f>IF(AND(B408=1,B409=0,LEFT(Full_2016_2017_Games_Data[[#This Row],[Column1]],4)&lt;&gt;"OTat"),C407+1,IF(AND(B408=0,B409=0,LEFT(Full_2016_2017_Games_Data[[#This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Row],[Column1]],5)&lt;&gt;"4OTat"),C408+1,IF(OR(LEFT(Full_2016_2017_Games_Data[[#This Row],[Column1]],4)="OTat",LEFT(Full_2016_2017_Games_Data[[#This Row],[Column1]],4)="Full",LEFT(Full_2016_2017_Games_Data[[#This Row],[Column1]],5)="2OTat",LEFT(Full_2016_2017_Games_Data[[#This Row],[Column1]],5)="4OTat"),C408,"N/A")))</f>
        <v>338</v>
      </c>
      <c r="D409" t="str">
        <f>IF(AND(C409&lt;&gt;"N/A",C409&lt;&gt;C408),LEFT(Full_2016_2017_Games_Data[[#This Row],[Column1]],FIND("-",Full_2016_2017_Games_Data[[#This Row],[Column1]])-1),"N/A")</f>
        <v>Toronto Raptors101</v>
      </c>
      <c r="E409" t="str">
        <f>IFERROR(IF(AND(C409&lt;&gt;"N/A",C409&lt;&gt;C408),MID(Full_2016_2017_Games_Data[[#This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Celtics94</v>
      </c>
      <c r="F409" t="str">
        <f>IFERROR(IF(AND(D409&lt;&gt;"N/A",E409&lt;&gt;"N/A",C409&lt;&gt;C410),RIGHT(Full_2016_2017_Games_Data[[#This Row],[Column1]],LEN(Full_2016_2017_Games_Data[[#This Row],[Column1]])-FIND("at ",Full_2016_2017_Games_Data[[#This Row],[Column1]])-2),IF(AND(C409&lt;&gt;"N/A",C409&lt;&gt;C408),RIGHT(A410,LEN(A410)-FIND("at ",A410)-2),"N/A")),RIGHT(Full_2016_2017_Games_Data[[#This Row],[Column1]],LEN(Full_2016_2017_Games_Data[[#This Row],[Column1]])-FIND("at ",Full_2016_2017_Games_Data[[#This Row],[Column1]])-2))</f>
        <v>Boston</v>
      </c>
      <c r="G409" t="str">
        <f t="shared" si="66"/>
        <v>Boston</v>
      </c>
      <c r="H409">
        <f t="shared" si="67"/>
        <v>101</v>
      </c>
      <c r="I409">
        <f t="shared" si="68"/>
        <v>94</v>
      </c>
      <c r="J409" s="3" t="str">
        <f>IF(B409=1,Full_2016_2017_Games_Data[[#This Row],[Column1]],"N/A")</f>
        <v>N/A</v>
      </c>
      <c r="K409" t="str">
        <f t="shared" si="69"/>
        <v>Dec 9, 2016</v>
      </c>
      <c r="L409" t="str">
        <f t="shared" si="70"/>
        <v>Dec 9, 2016</v>
      </c>
      <c r="M409">
        <f t="shared" si="71"/>
        <v>12</v>
      </c>
      <c r="N409">
        <f t="shared" si="72"/>
        <v>9</v>
      </c>
      <c r="O409">
        <f t="shared" si="73"/>
        <v>2016</v>
      </c>
      <c r="P409" s="3">
        <f t="shared" si="74"/>
        <v>42713</v>
      </c>
      <c r="Q409" t="str">
        <f t="shared" si="75"/>
        <v>Toronto Raptors</v>
      </c>
      <c r="R409" t="str">
        <f t="shared" si="76"/>
        <v>Boston Celtics</v>
      </c>
    </row>
    <row r="410" spans="1:18" x14ac:dyDescent="0.3">
      <c r="A410" s="1" t="s">
        <v>357</v>
      </c>
      <c r="B410">
        <f>IF(OR(RIGHT(Full_2016_2017_Games_Data[[#This Row],[Column1]],4)="2016",RIGHT(Full_2016_2017_Games_Data[[#This Row],[Column1]],4)="2017"),1,0)</f>
        <v>0</v>
      </c>
      <c r="C410">
        <f>IF(AND(B409=1,B410=0,LEFT(Full_2016_2017_Games_Data[[#This Row],[Column1]],4)&lt;&gt;"OTat"),C408+1,IF(AND(B409=0,B410=0,LEFT(Full_2016_2017_Games_Data[[#This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Row],[Column1]],5)&lt;&gt;"4OTat"),C409+1,IF(OR(LEFT(Full_2016_2017_Games_Data[[#This Row],[Column1]],4)="OTat",LEFT(Full_2016_2017_Games_Data[[#This Row],[Column1]],4)="Full",LEFT(Full_2016_2017_Games_Data[[#This Row],[Column1]],5)="2OTat",LEFT(Full_2016_2017_Games_Data[[#This Row],[Column1]],5)="4OTat"),C409,"N/A")))</f>
        <v>339</v>
      </c>
      <c r="D410" t="str">
        <f>IF(AND(C410&lt;&gt;"N/A",C410&lt;&gt;C409),LEFT(Full_2016_2017_Games_Data[[#This Row],[Column1]],FIND("-",Full_2016_2017_Games_Data[[#This Row],[Column1]])-1),"N/A")</f>
        <v>Atlanta Hawks114</v>
      </c>
      <c r="E410" t="str">
        <f>IFERROR(IF(AND(C410&lt;&gt;"N/A",C410&lt;&gt;C409),MID(Full_2016_2017_Games_Data[[#This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Bucks110</v>
      </c>
      <c r="F410" t="str">
        <f>IFERROR(IF(AND(D410&lt;&gt;"N/A",E410&lt;&gt;"N/A",C410&lt;&gt;C411),RIGHT(Full_2016_2017_Games_Data[[#This Row],[Column1]],LEN(Full_2016_2017_Games_Data[[#This Row],[Column1]])-FIND("at ",Full_2016_2017_Games_Data[[#This Row],[Column1]])-2),IF(AND(C410&lt;&gt;"N/A",C410&lt;&gt;C409),RIGHT(A411,LEN(A411)-FIND("at ",A411)-2),"N/A")),RIGHT(Full_2016_2017_Games_Data[[#This Row],[Column1]],LEN(Full_2016_2017_Games_Data[[#This Row],[Column1]])-FIND("at ",Full_2016_2017_Games_Data[[#This Row],[Column1]])-2))</f>
        <v>Milwaukee</v>
      </c>
      <c r="G410" t="str">
        <f t="shared" si="66"/>
        <v>Milwaukee</v>
      </c>
      <c r="H410">
        <f t="shared" si="67"/>
        <v>114</v>
      </c>
      <c r="I410">
        <f t="shared" si="68"/>
        <v>110</v>
      </c>
      <c r="J410" s="3" t="str">
        <f>IF(B410=1,Full_2016_2017_Games_Data[[#This Row],[Column1]],"N/A")</f>
        <v>N/A</v>
      </c>
      <c r="K410" t="str">
        <f t="shared" si="69"/>
        <v>Dec 9, 2016</v>
      </c>
      <c r="L410" t="str">
        <f t="shared" si="70"/>
        <v>Dec 9, 2016</v>
      </c>
      <c r="M410">
        <f t="shared" si="71"/>
        <v>12</v>
      </c>
      <c r="N410">
        <f t="shared" si="72"/>
        <v>9</v>
      </c>
      <c r="O410">
        <f t="shared" si="73"/>
        <v>2016</v>
      </c>
      <c r="P410" s="3">
        <f t="shared" si="74"/>
        <v>42713</v>
      </c>
      <c r="Q410" t="str">
        <f t="shared" si="75"/>
        <v>Atlanta Hawks</v>
      </c>
      <c r="R410" t="str">
        <f t="shared" si="76"/>
        <v>Milwaukee Bucks</v>
      </c>
    </row>
    <row r="411" spans="1:18" x14ac:dyDescent="0.3">
      <c r="A411" s="1" t="s">
        <v>358</v>
      </c>
      <c r="B411">
        <f>IF(OR(RIGHT(Full_2016_2017_Games_Data[[#This Row],[Column1]],4)="2016",RIGHT(Full_2016_2017_Games_Data[[#This Row],[Column1]],4)="2017"),1,0)</f>
        <v>0</v>
      </c>
      <c r="C411">
        <f>IF(AND(B410=1,B411=0,LEFT(Full_2016_2017_Games_Data[[#This Row],[Column1]],4)&lt;&gt;"OTat"),C409+1,IF(AND(B410=0,B411=0,LEFT(Full_2016_2017_Games_Data[[#This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Row],[Column1]],5)&lt;&gt;"4OTat"),C410+1,IF(OR(LEFT(Full_2016_2017_Games_Data[[#This Row],[Column1]],4)="OTat",LEFT(Full_2016_2017_Games_Data[[#This Row],[Column1]],4)="Full",LEFT(Full_2016_2017_Games_Data[[#This Row],[Column1]],5)="2OTat",LEFT(Full_2016_2017_Games_Data[[#This Row],[Column1]],5)="4OTat"),C410,"N/A")))</f>
        <v>340</v>
      </c>
      <c r="D411" t="str">
        <f>IF(AND(C411&lt;&gt;"N/A",C411&lt;&gt;C410),LEFT(Full_2016_2017_Games_Data[[#This Row],[Column1]],FIND("-",Full_2016_2017_Games_Data[[#This Row],[Column1]])-1),"N/A")</f>
        <v>Houston Rockets102</v>
      </c>
      <c r="E411" t="str">
        <f>IFERROR(IF(AND(C411&lt;&gt;"N/A",C411&lt;&gt;C410),MID(Full_2016_2017_Games_Data[[#This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Thunder99</v>
      </c>
      <c r="F411" t="str">
        <f>IFERROR(IF(AND(D411&lt;&gt;"N/A",E411&lt;&gt;"N/A",C411&lt;&gt;C412),RIGHT(Full_2016_2017_Games_Data[[#This Row],[Column1]],LEN(Full_2016_2017_Games_Data[[#This Row],[Column1]])-FIND("at ",Full_2016_2017_Games_Data[[#This Row],[Column1]])-2),IF(AND(C411&lt;&gt;"N/A",C411&lt;&gt;C410),RIGHT(A412,LEN(A412)-FIND("at ",A412)-2),"N/A")),RIGHT(Full_2016_2017_Games_Data[[#This Row],[Column1]],LEN(Full_2016_2017_Games_Data[[#This Row],[Column1]])-FIND("at ",Full_2016_2017_Games_Data[[#This Row],[Column1]])-2))</f>
        <v>Oklahoma City</v>
      </c>
      <c r="G411" t="str">
        <f t="shared" si="66"/>
        <v>Oklahoma City</v>
      </c>
      <c r="H411">
        <f t="shared" si="67"/>
        <v>102</v>
      </c>
      <c r="I411">
        <f t="shared" si="68"/>
        <v>99</v>
      </c>
      <c r="J411" s="3" t="str">
        <f>IF(B411=1,Full_2016_2017_Games_Data[[#This Row],[Column1]],"N/A")</f>
        <v>N/A</v>
      </c>
      <c r="K411" t="str">
        <f t="shared" si="69"/>
        <v>Dec 9, 2016</v>
      </c>
      <c r="L411" t="str">
        <f t="shared" si="70"/>
        <v>Dec 9, 2016</v>
      </c>
      <c r="M411">
        <f t="shared" si="71"/>
        <v>12</v>
      </c>
      <c r="N411">
        <f t="shared" si="72"/>
        <v>9</v>
      </c>
      <c r="O411">
        <f t="shared" si="73"/>
        <v>2016</v>
      </c>
      <c r="P411" s="3">
        <f t="shared" si="74"/>
        <v>42713</v>
      </c>
      <c r="Q411" t="str">
        <f t="shared" si="75"/>
        <v>Houston Rockets</v>
      </c>
      <c r="R411" t="str">
        <f t="shared" si="76"/>
        <v>Oklahoma City Thunder</v>
      </c>
    </row>
    <row r="412" spans="1:18" x14ac:dyDescent="0.3">
      <c r="A412" s="1" t="s">
        <v>359</v>
      </c>
      <c r="B412">
        <f>IF(OR(RIGHT(Full_2016_2017_Games_Data[[#This Row],[Column1]],4)="2016",RIGHT(Full_2016_2017_Games_Data[[#This Row],[Column1]],4)="2017"),1,0)</f>
        <v>0</v>
      </c>
      <c r="C412">
        <f>IF(AND(B411=1,B412=0,LEFT(Full_2016_2017_Games_Data[[#This Row],[Column1]],4)&lt;&gt;"OTat"),C410+1,IF(AND(B411=0,B412=0,LEFT(Full_2016_2017_Games_Data[[#This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Row],[Column1]],5)&lt;&gt;"4OTat"),C411+1,IF(OR(LEFT(Full_2016_2017_Games_Data[[#This Row],[Column1]],4)="OTat",LEFT(Full_2016_2017_Games_Data[[#This Row],[Column1]],4)="Full",LEFT(Full_2016_2017_Games_Data[[#This Row],[Column1]],5)="2OTat",LEFT(Full_2016_2017_Games_Data[[#This Row],[Column1]],5)="4OTat"),C411,"N/A")))</f>
        <v>341</v>
      </c>
      <c r="D412" t="str">
        <f>IF(AND(C412&lt;&gt;"N/A",C412&lt;&gt;C411),LEFT(Full_2016_2017_Games_Data[[#This Row],[Column1]],FIND("-",Full_2016_2017_Games_Data[[#This Row],[Column1]])-1),"N/A")</f>
        <v>Detroit Pistons117</v>
      </c>
      <c r="E412" t="str">
        <f>IFERROR(IF(AND(C412&lt;&gt;"N/A",C412&lt;&gt;C411),MID(Full_2016_2017_Games_Data[[#This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Timberwolves90</v>
      </c>
      <c r="F412" t="str">
        <f>IFERROR(IF(AND(D412&lt;&gt;"N/A",E412&lt;&gt;"N/A",C412&lt;&gt;C413),RIGHT(Full_2016_2017_Games_Data[[#This Row],[Column1]],LEN(Full_2016_2017_Games_Data[[#This Row],[Column1]])-FIND("at ",Full_2016_2017_Games_Data[[#This Row],[Column1]])-2),IF(AND(C412&lt;&gt;"N/A",C412&lt;&gt;C411),RIGHT(A413,LEN(A413)-FIND("at ",A413)-2),"N/A")),RIGHT(Full_2016_2017_Games_Data[[#This Row],[Column1]],LEN(Full_2016_2017_Games_Data[[#This Row],[Column1]])-FIND("at ",Full_2016_2017_Games_Data[[#This Row],[Column1]])-2))</f>
        <v>Minnesota</v>
      </c>
      <c r="G412" t="str">
        <f t="shared" si="66"/>
        <v>Minnesota</v>
      </c>
      <c r="H412">
        <f t="shared" si="67"/>
        <v>117</v>
      </c>
      <c r="I412">
        <f t="shared" si="68"/>
        <v>90</v>
      </c>
      <c r="J412" s="3" t="str">
        <f>IF(B412=1,Full_2016_2017_Games_Data[[#This Row],[Column1]],"N/A")</f>
        <v>N/A</v>
      </c>
      <c r="K412" t="str">
        <f t="shared" si="69"/>
        <v>Dec 9, 2016</v>
      </c>
      <c r="L412" t="str">
        <f t="shared" si="70"/>
        <v>Dec 9, 2016</v>
      </c>
      <c r="M412">
        <f t="shared" si="71"/>
        <v>12</v>
      </c>
      <c r="N412">
        <f t="shared" si="72"/>
        <v>9</v>
      </c>
      <c r="O412">
        <f t="shared" si="73"/>
        <v>2016</v>
      </c>
      <c r="P412" s="3">
        <f t="shared" si="74"/>
        <v>42713</v>
      </c>
      <c r="Q412" t="str">
        <f t="shared" si="75"/>
        <v>Detroit Pistons</v>
      </c>
      <c r="R412" t="str">
        <f t="shared" si="76"/>
        <v>Minnesota Timberwolves</v>
      </c>
    </row>
    <row r="413" spans="1:18" x14ac:dyDescent="0.3">
      <c r="A413" s="1" t="s">
        <v>360</v>
      </c>
      <c r="B413">
        <f>IF(OR(RIGHT(Full_2016_2017_Games_Data[[#This Row],[Column1]],4)="2016",RIGHT(Full_2016_2017_Games_Data[[#This Row],[Column1]],4)="2017"),1,0)</f>
        <v>0</v>
      </c>
      <c r="C413">
        <f>IF(AND(B412=1,B413=0,LEFT(Full_2016_2017_Games_Data[[#This Row],[Column1]],4)&lt;&gt;"OTat"),C411+1,IF(AND(B412=0,B413=0,LEFT(Full_2016_2017_Games_Data[[#This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Row],[Column1]],5)&lt;&gt;"4OTat"),C412+1,IF(OR(LEFT(Full_2016_2017_Games_Data[[#This Row],[Column1]],4)="OTat",LEFT(Full_2016_2017_Games_Data[[#This Row],[Column1]],4)="Full",LEFT(Full_2016_2017_Games_Data[[#This Row],[Column1]],5)="2OTat",LEFT(Full_2016_2017_Games_Data[[#This Row],[Column1]],5)="4OTat"),C412,"N/A")))</f>
        <v>342</v>
      </c>
      <c r="D413" t="str">
        <f>IF(AND(C413&lt;&gt;"N/A",C413&lt;&gt;C412),LEFT(Full_2016_2017_Games_Data[[#This Row],[Column1]],FIND("-",Full_2016_2017_Games_Data[[#This Row],[Column1]])-1),"N/A")</f>
        <v>Dallas Mavericks111</v>
      </c>
      <c r="E413" t="str">
        <f>IFERROR(IF(AND(C413&lt;&gt;"N/A",C413&lt;&gt;C412),MID(Full_2016_2017_Games_Data[[#This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Pacers103</v>
      </c>
      <c r="F413" t="str">
        <f>IFERROR(IF(AND(D413&lt;&gt;"N/A",E413&lt;&gt;"N/A",C413&lt;&gt;C414),RIGHT(Full_2016_2017_Games_Data[[#This Row],[Column1]],LEN(Full_2016_2017_Games_Data[[#This Row],[Column1]])-FIND("at ",Full_2016_2017_Games_Data[[#This Row],[Column1]])-2),IF(AND(C413&lt;&gt;"N/A",C413&lt;&gt;C412),RIGHT(A414,LEN(A414)-FIND("at ",A414)-2),"N/A")),RIGHT(Full_2016_2017_Games_Data[[#This Row],[Column1]],LEN(Full_2016_2017_Games_Data[[#This Row],[Column1]])-FIND("at ",Full_2016_2017_Games_Data[[#This Row],[Column1]])-2))</f>
        <v>Dallas</v>
      </c>
      <c r="G413" t="str">
        <f t="shared" si="66"/>
        <v>Dallas</v>
      </c>
      <c r="H413">
        <f t="shared" si="67"/>
        <v>111</v>
      </c>
      <c r="I413">
        <f t="shared" si="68"/>
        <v>103</v>
      </c>
      <c r="J413" s="3" t="str">
        <f>IF(B413=1,Full_2016_2017_Games_Data[[#This Row],[Column1]],"N/A")</f>
        <v>N/A</v>
      </c>
      <c r="K413" t="str">
        <f t="shared" si="69"/>
        <v>Dec 9, 2016</v>
      </c>
      <c r="L413" t="str">
        <f t="shared" si="70"/>
        <v>Dec 9, 2016</v>
      </c>
      <c r="M413">
        <f t="shared" si="71"/>
        <v>12</v>
      </c>
      <c r="N413">
        <f t="shared" si="72"/>
        <v>9</v>
      </c>
      <c r="O413">
        <f t="shared" si="73"/>
        <v>2016</v>
      </c>
      <c r="P413" s="3">
        <f t="shared" si="74"/>
        <v>42713</v>
      </c>
      <c r="Q413" t="str">
        <f t="shared" si="75"/>
        <v>Dallas Mavericks</v>
      </c>
      <c r="R413" t="str">
        <f t="shared" si="76"/>
        <v>Indiana Pacers</v>
      </c>
    </row>
    <row r="414" spans="1:18" x14ac:dyDescent="0.3">
      <c r="A414" s="1" t="s">
        <v>361</v>
      </c>
      <c r="B414">
        <f>IF(OR(RIGHT(Full_2016_2017_Games_Data[[#This Row],[Column1]],4)="2016",RIGHT(Full_2016_2017_Games_Data[[#This Row],[Column1]],4)="2017"),1,0)</f>
        <v>0</v>
      </c>
      <c r="C414">
        <f>IF(AND(B413=1,B414=0,LEFT(Full_2016_2017_Games_Data[[#This Row],[Column1]],4)&lt;&gt;"OTat"),C412+1,IF(AND(B413=0,B414=0,LEFT(Full_2016_2017_Games_Data[[#This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Row],[Column1]],5)&lt;&gt;"4OTat"),C413+1,IF(OR(LEFT(Full_2016_2017_Games_Data[[#This Row],[Column1]],4)="OTat",LEFT(Full_2016_2017_Games_Data[[#This Row],[Column1]],4)="Full",LEFT(Full_2016_2017_Games_Data[[#This Row],[Column1]],5)="2OTat",LEFT(Full_2016_2017_Games_Data[[#This Row],[Column1]],5)="4OTat"),C413,"N/A")))</f>
        <v>343</v>
      </c>
      <c r="D414" t="str">
        <f>IF(AND(C414&lt;&gt;"N/A",C414&lt;&gt;C413),LEFT(Full_2016_2017_Games_Data[[#This Row],[Column1]],FIND("-",Full_2016_2017_Games_Data[[#This Row],[Column1]])-1),"N/A")</f>
        <v>Phoenix Suns119</v>
      </c>
      <c r="E414" t="str">
        <f>IFERROR(IF(AND(C414&lt;&gt;"N/A",C414&lt;&gt;C413),MID(Full_2016_2017_Games_Data[[#This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Lakers115</v>
      </c>
      <c r="F414" t="str">
        <f>IFERROR(IF(AND(D414&lt;&gt;"N/A",E414&lt;&gt;"N/A",C414&lt;&gt;C415),RIGHT(Full_2016_2017_Games_Data[[#This Row],[Column1]],LEN(Full_2016_2017_Games_Data[[#This Row],[Column1]])-FIND("at ",Full_2016_2017_Games_Data[[#This Row],[Column1]])-2),IF(AND(C414&lt;&gt;"N/A",C414&lt;&gt;C413),RIGHT(A415,LEN(A415)-FIND("at ",A415)-2),"N/A")),RIGHT(Full_2016_2017_Games_Data[[#This Row],[Column1]],LEN(Full_2016_2017_Games_Data[[#This Row],[Column1]])-FIND("at ",Full_2016_2017_Games_Data[[#This Row],[Column1]])-2))</f>
        <v>Los Angeles</v>
      </c>
      <c r="G414" t="str">
        <f t="shared" si="66"/>
        <v>Los Angeles</v>
      </c>
      <c r="H414">
        <f t="shared" si="67"/>
        <v>119</v>
      </c>
      <c r="I414">
        <f t="shared" si="68"/>
        <v>115</v>
      </c>
      <c r="J414" s="3" t="str">
        <f>IF(B414=1,Full_2016_2017_Games_Data[[#This Row],[Column1]],"N/A")</f>
        <v>N/A</v>
      </c>
      <c r="K414" t="str">
        <f t="shared" si="69"/>
        <v>Dec 9, 2016</v>
      </c>
      <c r="L414" t="str">
        <f t="shared" si="70"/>
        <v>Dec 9, 2016</v>
      </c>
      <c r="M414">
        <f t="shared" si="71"/>
        <v>12</v>
      </c>
      <c r="N414">
        <f t="shared" si="72"/>
        <v>9</v>
      </c>
      <c r="O414">
        <f t="shared" si="73"/>
        <v>2016</v>
      </c>
      <c r="P414" s="3">
        <f t="shared" si="74"/>
        <v>42713</v>
      </c>
      <c r="Q414" t="str">
        <f t="shared" si="75"/>
        <v>Phoenix Suns</v>
      </c>
      <c r="R414" t="str">
        <f t="shared" si="76"/>
        <v>Los Angeles Lakers</v>
      </c>
    </row>
    <row r="415" spans="1:18" x14ac:dyDescent="0.3">
      <c r="A415" s="1" t="s">
        <v>362</v>
      </c>
      <c r="B415">
        <f>IF(OR(RIGHT(Full_2016_2017_Games_Data[[#This Row],[Column1]],4)="2016",RIGHT(Full_2016_2017_Games_Data[[#This Row],[Column1]],4)="2017"),1,0)</f>
        <v>0</v>
      </c>
      <c r="C415">
        <f>IF(AND(B414=1,B415=0,LEFT(Full_2016_2017_Games_Data[[#This Row],[Column1]],4)&lt;&gt;"OTat"),C413+1,IF(AND(B414=0,B415=0,LEFT(Full_2016_2017_Games_Data[[#This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Row],[Column1]],5)&lt;&gt;"4OTat"),C414+1,IF(OR(LEFT(Full_2016_2017_Games_Data[[#This Row],[Column1]],4)="OTat",LEFT(Full_2016_2017_Games_Data[[#This Row],[Column1]],4)="Full",LEFT(Full_2016_2017_Games_Data[[#This Row],[Column1]],5)="2OTat",LEFT(Full_2016_2017_Games_Data[[#This Row],[Column1]],5)="4OTat"),C414,"N/A")))</f>
        <v>344</v>
      </c>
      <c r="D415" t="str">
        <f>IF(AND(C415&lt;&gt;"N/A",C415&lt;&gt;C414),LEFT(Full_2016_2017_Games_Data[[#This Row],[Column1]],FIND("-",Full_2016_2017_Games_Data[[#This Row],[Column1]])-1),"N/A")</f>
        <v>New York Knicks103</v>
      </c>
      <c r="E415" t="str">
        <f>IFERROR(IF(AND(C415&lt;&gt;"N/A",C415&lt;&gt;C414),MID(Full_2016_2017_Games_Data[[#This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Kings100</v>
      </c>
      <c r="F415" t="str">
        <f>IFERROR(IF(AND(D415&lt;&gt;"N/A",E415&lt;&gt;"N/A",C415&lt;&gt;C416),RIGHT(Full_2016_2017_Games_Data[[#This Row],[Column1]],LEN(Full_2016_2017_Games_Data[[#This Row],[Column1]])-FIND("at ",Full_2016_2017_Games_Data[[#This Row],[Column1]])-2),IF(AND(C415&lt;&gt;"N/A",C415&lt;&gt;C414),RIGHT(A416,LEN(A416)-FIND("at ",A416)-2),"N/A")),RIGHT(Full_2016_2017_Games_Data[[#This Row],[Column1]],LEN(Full_2016_2017_Games_Data[[#This Row],[Column1]])-FIND("at ",Full_2016_2017_Games_Data[[#This Row],[Column1]])-2))</f>
        <v>Sacramento</v>
      </c>
      <c r="G415" t="str">
        <f t="shared" si="66"/>
        <v>Sacramento</v>
      </c>
      <c r="H415">
        <f t="shared" si="67"/>
        <v>103</v>
      </c>
      <c r="I415">
        <f t="shared" si="68"/>
        <v>100</v>
      </c>
      <c r="J415" s="3" t="str">
        <f>IF(B415=1,Full_2016_2017_Games_Data[[#This Row],[Column1]],"N/A")</f>
        <v>N/A</v>
      </c>
      <c r="K415" t="str">
        <f t="shared" si="69"/>
        <v>Dec 9, 2016</v>
      </c>
      <c r="L415" t="str">
        <f t="shared" si="70"/>
        <v>Dec 9, 2016</v>
      </c>
      <c r="M415">
        <f t="shared" si="71"/>
        <v>12</v>
      </c>
      <c r="N415">
        <f t="shared" si="72"/>
        <v>9</v>
      </c>
      <c r="O415">
        <f t="shared" si="73"/>
        <v>2016</v>
      </c>
      <c r="P415" s="3">
        <f t="shared" si="74"/>
        <v>42713</v>
      </c>
      <c r="Q415" t="str">
        <f t="shared" si="75"/>
        <v>New York Knicks</v>
      </c>
      <c r="R415" t="str">
        <f t="shared" si="76"/>
        <v>Sacramento Kings</v>
      </c>
    </row>
    <row r="416" spans="1:18" x14ac:dyDescent="0.3">
      <c r="A416" s="1" t="s">
        <v>1390</v>
      </c>
      <c r="B416">
        <f>IF(OR(RIGHT(Full_2016_2017_Games_Data[[#This Row],[Column1]],4)="2016",RIGHT(Full_2016_2017_Games_Data[[#This Row],[Column1]],4)="2017"),1,0)</f>
        <v>1</v>
      </c>
      <c r="C416" t="str">
        <f>IF(AND(B415=1,B416=0,LEFT(Full_2016_2017_Games_Data[[#This Row],[Column1]],4)&lt;&gt;"OTat"),C414+1,IF(AND(B415=0,B416=0,LEFT(Full_2016_2017_Games_Data[[#This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Row],[Column1]],5)&lt;&gt;"4OTat"),C415+1,IF(OR(LEFT(Full_2016_2017_Games_Data[[#This Row],[Column1]],4)="OTat",LEFT(Full_2016_2017_Games_Data[[#This Row],[Column1]],4)="Full",LEFT(Full_2016_2017_Games_Data[[#This Row],[Column1]],5)="2OTat",LEFT(Full_2016_2017_Games_Data[[#This Row],[Column1]],5)="4OTat"),C415,"N/A")))</f>
        <v>N/A</v>
      </c>
      <c r="D416" t="str">
        <f>IF(AND(C416&lt;&gt;"N/A",C416&lt;&gt;C415),LEFT(Full_2016_2017_Games_Data[[#This Row],[Column1]],FIND("-",Full_2016_2017_Games_Data[[#This Row],[Column1]])-1),"N/A")</f>
        <v>N/A</v>
      </c>
      <c r="E416" t="str">
        <f>IFERROR(IF(AND(C416&lt;&gt;"N/A",C416&lt;&gt;C415),MID(Full_2016_2017_Games_Data[[#This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16" t="str">
        <f>IFERROR(IF(AND(D416&lt;&gt;"N/A",E416&lt;&gt;"N/A",C416&lt;&gt;C417),RIGHT(Full_2016_2017_Games_Data[[#This Row],[Column1]],LEN(Full_2016_2017_Games_Data[[#This Row],[Column1]])-FIND("at ",Full_2016_2017_Games_Data[[#This Row],[Column1]])-2),IF(AND(C416&lt;&gt;"N/A",C416&lt;&gt;C415),RIGHT(A417,LEN(A417)-FIND("at ",A417)-2),"N/A")),RIGHT(Full_2016_2017_Games_Data[[#This Row],[Column1]],LEN(Full_2016_2017_Games_Data[[#This Row],[Column1]])-FIND("at ",Full_2016_2017_Games_Data[[#This Row],[Column1]])-2))</f>
        <v>N/A</v>
      </c>
      <c r="G416" t="str">
        <f t="shared" si="66"/>
        <v>N/A</v>
      </c>
      <c r="H416" t="str">
        <f t="shared" si="67"/>
        <v>N/A</v>
      </c>
      <c r="I416" t="str">
        <f t="shared" si="68"/>
        <v>N/A</v>
      </c>
      <c r="J416" s="3" t="str">
        <f>IF(B416=1,Full_2016_2017_Games_Data[[#This Row],[Column1]],"N/A")</f>
        <v>Dec 10, 2016</v>
      </c>
      <c r="K416" t="str">
        <f t="shared" si="69"/>
        <v>Dec 10, 2016</v>
      </c>
      <c r="L416" t="str">
        <f t="shared" si="70"/>
        <v>N/A</v>
      </c>
      <c r="M416" t="str">
        <f t="shared" si="71"/>
        <v>N/A</v>
      </c>
      <c r="N416" t="str">
        <f t="shared" si="72"/>
        <v>N/A</v>
      </c>
      <c r="O416" t="str">
        <f t="shared" si="73"/>
        <v>N/A</v>
      </c>
      <c r="P416" s="3" t="str">
        <f t="shared" si="74"/>
        <v>N/A</v>
      </c>
      <c r="Q416" t="str">
        <f t="shared" si="75"/>
        <v>N/A</v>
      </c>
      <c r="R416" t="str">
        <f t="shared" si="76"/>
        <v>N/A</v>
      </c>
    </row>
    <row r="417" spans="1:18" x14ac:dyDescent="0.3">
      <c r="A417" s="1" t="s">
        <v>363</v>
      </c>
      <c r="B417">
        <f>IF(OR(RIGHT(Full_2016_2017_Games_Data[[#This Row],[Column1]],4)="2016",RIGHT(Full_2016_2017_Games_Data[[#This Row],[Column1]],4)="2017"),1,0)</f>
        <v>0</v>
      </c>
      <c r="C417">
        <f>IF(AND(B416=1,B417=0,LEFT(Full_2016_2017_Games_Data[[#This Row],[Column1]],4)&lt;&gt;"OTat"),C415+1,IF(AND(B416=0,B417=0,LEFT(Full_2016_2017_Games_Data[[#This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Row],[Column1]],5)&lt;&gt;"4OTat"),C416+1,IF(OR(LEFT(Full_2016_2017_Games_Data[[#This Row],[Column1]],4)="OTat",LEFT(Full_2016_2017_Games_Data[[#This Row],[Column1]],4)="Full",LEFT(Full_2016_2017_Games_Data[[#This Row],[Column1]],5)="2OTat",LEFT(Full_2016_2017_Games_Data[[#This Row],[Column1]],5)="4OTat"),C416,"N/A")))</f>
        <v>345</v>
      </c>
      <c r="D417" t="str">
        <f>IF(AND(C417&lt;&gt;"N/A",C417&lt;&gt;C416),LEFT(Full_2016_2017_Games_Data[[#This Row],[Column1]],FIND("-",Full_2016_2017_Games_Data[[#This Row],[Column1]])-1),"N/A")</f>
        <v>Washington Wizards110</v>
      </c>
      <c r="E417" t="str">
        <f>IFERROR(IF(AND(C417&lt;&gt;"N/A",C417&lt;&gt;C416),MID(Full_2016_2017_Games_Data[[#This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Bucks105</v>
      </c>
      <c r="F417" t="str">
        <f>IFERROR(IF(AND(D417&lt;&gt;"N/A",E417&lt;&gt;"N/A",C417&lt;&gt;C418),RIGHT(Full_2016_2017_Games_Data[[#This Row],[Column1]],LEN(Full_2016_2017_Games_Data[[#This Row],[Column1]])-FIND("at ",Full_2016_2017_Games_Data[[#This Row],[Column1]])-2),IF(AND(C417&lt;&gt;"N/A",C417&lt;&gt;C416),RIGHT(A418,LEN(A418)-FIND("at ",A418)-2),"N/A")),RIGHT(Full_2016_2017_Games_Data[[#This Row],[Column1]],LEN(Full_2016_2017_Games_Data[[#This Row],[Column1]])-FIND("at ",Full_2016_2017_Games_Data[[#This Row],[Column1]])-2))</f>
        <v>Washington</v>
      </c>
      <c r="G417" t="str">
        <f t="shared" si="66"/>
        <v>Washington</v>
      </c>
      <c r="H417">
        <f t="shared" si="67"/>
        <v>110</v>
      </c>
      <c r="I417">
        <f t="shared" si="68"/>
        <v>105</v>
      </c>
      <c r="J417" s="3" t="str">
        <f>IF(B417=1,Full_2016_2017_Games_Data[[#This Row],[Column1]],"N/A")</f>
        <v>N/A</v>
      </c>
      <c r="K417" t="str">
        <f t="shared" si="69"/>
        <v>Dec 10, 2016</v>
      </c>
      <c r="L417" t="str">
        <f t="shared" si="70"/>
        <v>Dec 10, 2016</v>
      </c>
      <c r="M417">
        <f t="shared" si="71"/>
        <v>12</v>
      </c>
      <c r="N417">
        <f t="shared" si="72"/>
        <v>10</v>
      </c>
      <c r="O417">
        <f t="shared" si="73"/>
        <v>2016</v>
      </c>
      <c r="P417" s="3">
        <f t="shared" si="74"/>
        <v>42714</v>
      </c>
      <c r="Q417" t="str">
        <f t="shared" si="75"/>
        <v>Washington Wizards</v>
      </c>
      <c r="R417" t="str">
        <f t="shared" si="76"/>
        <v>Milwaukee Bucks</v>
      </c>
    </row>
    <row r="418" spans="1:18" x14ac:dyDescent="0.3">
      <c r="A418" s="1" t="s">
        <v>364</v>
      </c>
      <c r="B418">
        <f>IF(OR(RIGHT(Full_2016_2017_Games_Data[[#This Row],[Column1]],4)="2016",RIGHT(Full_2016_2017_Games_Data[[#This Row],[Column1]],4)="2017"),1,0)</f>
        <v>0</v>
      </c>
      <c r="C418">
        <f>IF(AND(B417=1,B418=0,LEFT(Full_2016_2017_Games_Data[[#This Row],[Column1]],4)&lt;&gt;"OTat"),C416+1,IF(AND(B417=0,B418=0,LEFT(Full_2016_2017_Games_Data[[#This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Row],[Column1]],5)&lt;&gt;"4OTat"),C417+1,IF(OR(LEFT(Full_2016_2017_Games_Data[[#This Row],[Column1]],4)="OTat",LEFT(Full_2016_2017_Games_Data[[#This Row],[Column1]],4)="Full",LEFT(Full_2016_2017_Games_Data[[#This Row],[Column1]],5)="2OTat",LEFT(Full_2016_2017_Games_Data[[#This Row],[Column1]],5)="4OTat"),C417,"N/A")))</f>
        <v>346</v>
      </c>
      <c r="D418" t="str">
        <f>IF(AND(C418&lt;&gt;"N/A",C418&lt;&gt;C417),LEFT(Full_2016_2017_Games_Data[[#This Row],[Column1]],FIND("-",Full_2016_2017_Games_Data[[#This Row],[Column1]])-1),"N/A")</f>
        <v>Denver Nuggets121</v>
      </c>
      <c r="E418" t="str">
        <f>IFERROR(IF(AND(C418&lt;&gt;"N/A",C418&lt;&gt;C417),MID(Full_2016_2017_Games_Data[[#This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Magic113</v>
      </c>
      <c r="F418" t="str">
        <f>IFERROR(IF(AND(D418&lt;&gt;"N/A",E418&lt;&gt;"N/A",C418&lt;&gt;C419),RIGHT(Full_2016_2017_Games_Data[[#This Row],[Column1]],LEN(Full_2016_2017_Games_Data[[#This Row],[Column1]])-FIND("at ",Full_2016_2017_Games_Data[[#This Row],[Column1]])-2),IF(AND(C418&lt;&gt;"N/A",C418&lt;&gt;C417),RIGHT(A419,LEN(A419)-FIND("at ",A419)-2),"N/A")),RIGHT(Full_2016_2017_Games_Data[[#This Row],[Column1]],LEN(Full_2016_2017_Games_Data[[#This Row],[Column1]])-FIND("at ",Full_2016_2017_Games_Data[[#This Row],[Column1]])-2))</f>
        <v>Orlando</v>
      </c>
      <c r="G418" t="str">
        <f t="shared" si="66"/>
        <v>Orlando</v>
      </c>
      <c r="H418">
        <f t="shared" si="67"/>
        <v>121</v>
      </c>
      <c r="I418">
        <f t="shared" si="68"/>
        <v>113</v>
      </c>
      <c r="J418" s="3" t="str">
        <f>IF(B418=1,Full_2016_2017_Games_Data[[#This Row],[Column1]],"N/A")</f>
        <v>N/A</v>
      </c>
      <c r="K418" t="str">
        <f t="shared" si="69"/>
        <v>Dec 10, 2016</v>
      </c>
      <c r="L418" t="str">
        <f t="shared" si="70"/>
        <v>Dec 10, 2016</v>
      </c>
      <c r="M418">
        <f t="shared" si="71"/>
        <v>12</v>
      </c>
      <c r="N418">
        <f t="shared" si="72"/>
        <v>10</v>
      </c>
      <c r="O418">
        <f t="shared" si="73"/>
        <v>2016</v>
      </c>
      <c r="P418" s="3">
        <f t="shared" si="74"/>
        <v>42714</v>
      </c>
      <c r="Q418" t="str">
        <f t="shared" si="75"/>
        <v>Denver Nuggets</v>
      </c>
      <c r="R418" t="str">
        <f t="shared" si="76"/>
        <v>Orlando Magic</v>
      </c>
    </row>
    <row r="419" spans="1:18" x14ac:dyDescent="0.3">
      <c r="A419" s="1" t="s">
        <v>365</v>
      </c>
      <c r="B419">
        <f>IF(OR(RIGHT(Full_2016_2017_Games_Data[[#This Row],[Column1]],4)="2016",RIGHT(Full_2016_2017_Games_Data[[#This Row],[Column1]],4)="2017"),1,0)</f>
        <v>0</v>
      </c>
      <c r="C419">
        <f>IF(AND(B418=1,B419=0,LEFT(Full_2016_2017_Games_Data[[#This Row],[Column1]],4)&lt;&gt;"OTat"),C417+1,IF(AND(B418=0,B419=0,LEFT(Full_2016_2017_Games_Data[[#This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Row],[Column1]],5)&lt;&gt;"4OTat"),C418+1,IF(OR(LEFT(Full_2016_2017_Games_Data[[#This Row],[Column1]],4)="OTat",LEFT(Full_2016_2017_Games_Data[[#This Row],[Column1]],4)="Full",LEFT(Full_2016_2017_Games_Data[[#This Row],[Column1]],5)="2OTat",LEFT(Full_2016_2017_Games_Data[[#This Row],[Column1]],5)="4OTat"),C418,"N/A")))</f>
        <v>347</v>
      </c>
      <c r="D419" t="str">
        <f>IF(AND(C419&lt;&gt;"N/A",C419&lt;&gt;C418),LEFT(Full_2016_2017_Games_Data[[#This Row],[Column1]],FIND("-",Full_2016_2017_Games_Data[[#This Row],[Column1]])-1),"N/A")</f>
        <v>Indiana Pacers118</v>
      </c>
      <c r="E419" t="str">
        <f>IFERROR(IF(AND(C419&lt;&gt;"N/A",C419&lt;&gt;C418),MID(Full_2016_2017_Games_Data[[#This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Blazers111</v>
      </c>
      <c r="F419" t="str">
        <f>IFERROR(IF(AND(D419&lt;&gt;"N/A",E419&lt;&gt;"N/A",C419&lt;&gt;C420),RIGHT(Full_2016_2017_Games_Data[[#This Row],[Column1]],LEN(Full_2016_2017_Games_Data[[#This Row],[Column1]])-FIND("at ",Full_2016_2017_Games_Data[[#This Row],[Column1]])-2),IF(AND(C419&lt;&gt;"N/A",C419&lt;&gt;C418),RIGHT(A420,LEN(A420)-FIND("at ",A420)-2),"N/A")),RIGHT(Full_2016_2017_Games_Data[[#This Row],[Column1]],LEN(Full_2016_2017_Games_Data[[#This Row],[Column1]])-FIND("at ",Full_2016_2017_Games_Data[[#This Row],[Column1]])-2))</f>
        <v>Indiana</v>
      </c>
      <c r="G419" t="str">
        <f t="shared" si="66"/>
        <v>Indiana</v>
      </c>
      <c r="H419">
        <f t="shared" si="67"/>
        <v>118</v>
      </c>
      <c r="I419">
        <f t="shared" si="68"/>
        <v>111</v>
      </c>
      <c r="J419" s="3" t="str">
        <f>IF(B419=1,Full_2016_2017_Games_Data[[#This Row],[Column1]],"N/A")</f>
        <v>N/A</v>
      </c>
      <c r="K419" t="str">
        <f t="shared" si="69"/>
        <v>Dec 10, 2016</v>
      </c>
      <c r="L419" t="str">
        <f t="shared" si="70"/>
        <v>Dec 10, 2016</v>
      </c>
      <c r="M419">
        <f t="shared" si="71"/>
        <v>12</v>
      </c>
      <c r="N419">
        <f t="shared" si="72"/>
        <v>10</v>
      </c>
      <c r="O419">
        <f t="shared" si="73"/>
        <v>2016</v>
      </c>
      <c r="P419" s="3">
        <f t="shared" si="74"/>
        <v>42714</v>
      </c>
      <c r="Q419" t="str">
        <f t="shared" si="75"/>
        <v>Indiana Pacers</v>
      </c>
      <c r="R419" t="str">
        <f t="shared" si="76"/>
        <v>Portland Trail Blazers</v>
      </c>
    </row>
    <row r="420" spans="1:18" x14ac:dyDescent="0.3">
      <c r="A420" s="1" t="s">
        <v>366</v>
      </c>
      <c r="B420">
        <f>IF(OR(RIGHT(Full_2016_2017_Games_Data[[#This Row],[Column1]],4)="2016",RIGHT(Full_2016_2017_Games_Data[[#This Row],[Column1]],4)="2017"),1,0)</f>
        <v>0</v>
      </c>
      <c r="C420">
        <f>IF(AND(B419=1,B420=0,LEFT(Full_2016_2017_Games_Data[[#This Row],[Column1]],4)&lt;&gt;"OTat"),C418+1,IF(AND(B419=0,B420=0,LEFT(Full_2016_2017_Games_Data[[#This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Row],[Column1]],5)&lt;&gt;"4OTat"),C419+1,IF(OR(LEFT(Full_2016_2017_Games_Data[[#This Row],[Column1]],4)="OTat",LEFT(Full_2016_2017_Games_Data[[#This Row],[Column1]],4)="Full",LEFT(Full_2016_2017_Games_Data[[#This Row],[Column1]],5)="2OTat",LEFT(Full_2016_2017_Games_Data[[#This Row],[Column1]],5)="4OTat"),C419,"N/A")))</f>
        <v>348</v>
      </c>
      <c r="D420" t="str">
        <f>IF(AND(C420&lt;&gt;"N/A",C420&lt;&gt;C419),LEFT(Full_2016_2017_Games_Data[[#This Row],[Column1]],FIND("-",Full_2016_2017_Games_Data[[#This Row],[Column1]])-1),"N/A")</f>
        <v>Cleveland Cavaliers116</v>
      </c>
      <c r="E420" t="str">
        <f>IFERROR(IF(AND(C420&lt;&gt;"N/A",C420&lt;&gt;C419),MID(Full_2016_2017_Games_Data[[#This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Hornets105</v>
      </c>
      <c r="F420" t="str">
        <f>IFERROR(IF(AND(D420&lt;&gt;"N/A",E420&lt;&gt;"N/A",C420&lt;&gt;C421),RIGHT(Full_2016_2017_Games_Data[[#This Row],[Column1]],LEN(Full_2016_2017_Games_Data[[#This Row],[Column1]])-FIND("at ",Full_2016_2017_Games_Data[[#This Row],[Column1]])-2),IF(AND(C420&lt;&gt;"N/A",C420&lt;&gt;C419),RIGHT(A421,LEN(A421)-FIND("at ",A421)-2),"N/A")),RIGHT(Full_2016_2017_Games_Data[[#This Row],[Column1]],LEN(Full_2016_2017_Games_Data[[#This Row],[Column1]])-FIND("at ",Full_2016_2017_Games_Data[[#This Row],[Column1]])-2))</f>
        <v>Cleveland</v>
      </c>
      <c r="G420" t="str">
        <f t="shared" si="66"/>
        <v>Cleveland</v>
      </c>
      <c r="H420">
        <f t="shared" si="67"/>
        <v>116</v>
      </c>
      <c r="I420">
        <f t="shared" si="68"/>
        <v>105</v>
      </c>
      <c r="J420" s="3" t="str">
        <f>IF(B420=1,Full_2016_2017_Games_Data[[#This Row],[Column1]],"N/A")</f>
        <v>N/A</v>
      </c>
      <c r="K420" t="str">
        <f t="shared" si="69"/>
        <v>Dec 10, 2016</v>
      </c>
      <c r="L420" t="str">
        <f t="shared" si="70"/>
        <v>Dec 10, 2016</v>
      </c>
      <c r="M420">
        <f t="shared" si="71"/>
        <v>12</v>
      </c>
      <c r="N420">
        <f t="shared" si="72"/>
        <v>10</v>
      </c>
      <c r="O420">
        <f t="shared" si="73"/>
        <v>2016</v>
      </c>
      <c r="P420" s="3">
        <f t="shared" si="74"/>
        <v>42714</v>
      </c>
      <c r="Q420" t="str">
        <f t="shared" si="75"/>
        <v>Cleveland Cavaliers</v>
      </c>
      <c r="R420" t="str">
        <f t="shared" si="76"/>
        <v>Charlotte Hornets</v>
      </c>
    </row>
    <row r="421" spans="1:18" x14ac:dyDescent="0.3">
      <c r="A421" s="1" t="s">
        <v>367</v>
      </c>
      <c r="B421">
        <f>IF(OR(RIGHT(Full_2016_2017_Games_Data[[#This Row],[Column1]],4)="2016",RIGHT(Full_2016_2017_Games_Data[[#This Row],[Column1]],4)="2017"),1,0)</f>
        <v>0</v>
      </c>
      <c r="C421">
        <f>IF(AND(B420=1,B421=0,LEFT(Full_2016_2017_Games_Data[[#This Row],[Column1]],4)&lt;&gt;"OTat"),C419+1,IF(AND(B420=0,B421=0,LEFT(Full_2016_2017_Games_Data[[#This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Row],[Column1]],5)&lt;&gt;"4OTat"),C420+1,IF(OR(LEFT(Full_2016_2017_Games_Data[[#This Row],[Column1]],4)="OTat",LEFT(Full_2016_2017_Games_Data[[#This Row],[Column1]],4)="Full",LEFT(Full_2016_2017_Games_Data[[#This Row],[Column1]],5)="2OTat",LEFT(Full_2016_2017_Games_Data[[#This Row],[Column1]],5)="4OTat"),C420,"N/A")))</f>
        <v>349</v>
      </c>
      <c r="D421" t="str">
        <f>IF(AND(C421&lt;&gt;"N/A",C421&lt;&gt;C420),LEFT(Full_2016_2017_Games_Data[[#This Row],[Column1]],FIND("-",Full_2016_2017_Games_Data[[#This Row],[Column1]])-1),"N/A")</f>
        <v>Chicago Bulls105</v>
      </c>
      <c r="E421" t="str">
        <f>IFERROR(IF(AND(C421&lt;&gt;"N/A",C421&lt;&gt;C420),MID(Full_2016_2017_Games_Data[[#This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Heat100</v>
      </c>
      <c r="F421" t="str">
        <f>IFERROR(IF(AND(D421&lt;&gt;"N/A",E421&lt;&gt;"N/A",C421&lt;&gt;C422),RIGHT(Full_2016_2017_Games_Data[[#This Row],[Column1]],LEN(Full_2016_2017_Games_Data[[#This Row],[Column1]])-FIND("at ",Full_2016_2017_Games_Data[[#This Row],[Column1]])-2),IF(AND(C421&lt;&gt;"N/A",C421&lt;&gt;C420),RIGHT(A422,LEN(A422)-FIND("at ",A422)-2),"N/A")),RIGHT(Full_2016_2017_Games_Data[[#This Row],[Column1]],LEN(Full_2016_2017_Games_Data[[#This Row],[Column1]])-FIND("at ",Full_2016_2017_Games_Data[[#This Row],[Column1]])-2))</f>
        <v>Chicago</v>
      </c>
      <c r="G421" t="str">
        <f t="shared" si="66"/>
        <v>Chicago</v>
      </c>
      <c r="H421">
        <f t="shared" si="67"/>
        <v>105</v>
      </c>
      <c r="I421">
        <f t="shared" si="68"/>
        <v>100</v>
      </c>
      <c r="J421" s="3" t="str">
        <f>IF(B421=1,Full_2016_2017_Games_Data[[#This Row],[Column1]],"N/A")</f>
        <v>N/A</v>
      </c>
      <c r="K421" t="str">
        <f t="shared" si="69"/>
        <v>Dec 10, 2016</v>
      </c>
      <c r="L421" t="str">
        <f t="shared" si="70"/>
        <v>Dec 10, 2016</v>
      </c>
      <c r="M421">
        <f t="shared" si="71"/>
        <v>12</v>
      </c>
      <c r="N421">
        <f t="shared" si="72"/>
        <v>10</v>
      </c>
      <c r="O421">
        <f t="shared" si="73"/>
        <v>2016</v>
      </c>
      <c r="P421" s="3">
        <f t="shared" si="74"/>
        <v>42714</v>
      </c>
      <c r="Q421" t="str">
        <f t="shared" si="75"/>
        <v>Chicago Bulls</v>
      </c>
      <c r="R421" t="str">
        <f t="shared" si="76"/>
        <v>Miami Heat</v>
      </c>
    </row>
    <row r="422" spans="1:18" x14ac:dyDescent="0.3">
      <c r="A422" s="1" t="s">
        <v>368</v>
      </c>
      <c r="B422">
        <f>IF(OR(RIGHT(Full_2016_2017_Games_Data[[#This Row],[Column1]],4)="2016",RIGHT(Full_2016_2017_Games_Data[[#This Row],[Column1]],4)="2017"),1,0)</f>
        <v>0</v>
      </c>
      <c r="C422">
        <f>IF(AND(B421=1,B422=0,LEFT(Full_2016_2017_Games_Data[[#This Row],[Column1]],4)&lt;&gt;"OTat"),C420+1,IF(AND(B421=0,B422=0,LEFT(Full_2016_2017_Games_Data[[#This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Row],[Column1]],5)&lt;&gt;"4OTat"),C421+1,IF(OR(LEFT(Full_2016_2017_Games_Data[[#This Row],[Column1]],4)="OTat",LEFT(Full_2016_2017_Games_Data[[#This Row],[Column1]],4)="Full",LEFT(Full_2016_2017_Games_Data[[#This Row],[Column1]],5)="2OTat",LEFT(Full_2016_2017_Games_Data[[#This Row],[Column1]],5)="4OTat"),C421,"N/A")))</f>
        <v>350</v>
      </c>
      <c r="D422" t="str">
        <f>IF(AND(C422&lt;&gt;"N/A",C422&lt;&gt;C421),LEFT(Full_2016_2017_Games_Data[[#This Row],[Column1]],FIND("-",Full_2016_2017_Games_Data[[#This Row],[Column1]])-1),"N/A")</f>
        <v>Memphis Grizzlies110</v>
      </c>
      <c r="E422" t="str">
        <f>IFERROR(IF(AND(C422&lt;&gt;"N/A",C422&lt;&gt;C421),MID(Full_2016_2017_Games_Data[[#This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Warriors89</v>
      </c>
      <c r="F422" t="str">
        <f>IFERROR(IF(AND(D422&lt;&gt;"N/A",E422&lt;&gt;"N/A",C422&lt;&gt;C423),RIGHT(Full_2016_2017_Games_Data[[#This Row],[Column1]],LEN(Full_2016_2017_Games_Data[[#This Row],[Column1]])-FIND("at ",Full_2016_2017_Games_Data[[#This Row],[Column1]])-2),IF(AND(C422&lt;&gt;"N/A",C422&lt;&gt;C421),RIGHT(A423,LEN(A423)-FIND("at ",A423)-2),"N/A")),RIGHT(Full_2016_2017_Games_Data[[#This Row],[Column1]],LEN(Full_2016_2017_Games_Data[[#This Row],[Column1]])-FIND("at ",Full_2016_2017_Games_Data[[#This Row],[Column1]])-2))</f>
        <v>Memphis</v>
      </c>
      <c r="G422" t="str">
        <f t="shared" si="66"/>
        <v>Memphis</v>
      </c>
      <c r="H422">
        <f t="shared" si="67"/>
        <v>110</v>
      </c>
      <c r="I422">
        <f t="shared" si="68"/>
        <v>89</v>
      </c>
      <c r="J422" s="3" t="str">
        <f>IF(B422=1,Full_2016_2017_Games_Data[[#This Row],[Column1]],"N/A")</f>
        <v>N/A</v>
      </c>
      <c r="K422" t="str">
        <f t="shared" si="69"/>
        <v>Dec 10, 2016</v>
      </c>
      <c r="L422" t="str">
        <f t="shared" si="70"/>
        <v>Dec 10, 2016</v>
      </c>
      <c r="M422">
        <f t="shared" si="71"/>
        <v>12</v>
      </c>
      <c r="N422">
        <f t="shared" si="72"/>
        <v>10</v>
      </c>
      <c r="O422">
        <f t="shared" si="73"/>
        <v>2016</v>
      </c>
      <c r="P422" s="3">
        <f t="shared" si="74"/>
        <v>42714</v>
      </c>
      <c r="Q422" t="str">
        <f t="shared" si="75"/>
        <v>Memphis Grizzlies</v>
      </c>
      <c r="R422" t="str">
        <f t="shared" si="76"/>
        <v>Golden State Warriors</v>
      </c>
    </row>
    <row r="423" spans="1:18" x14ac:dyDescent="0.3">
      <c r="A423" s="1" t="s">
        <v>369</v>
      </c>
      <c r="B423">
        <f>IF(OR(RIGHT(Full_2016_2017_Games_Data[[#This Row],[Column1]],4)="2016",RIGHT(Full_2016_2017_Games_Data[[#This Row],[Column1]],4)="2017"),1,0)</f>
        <v>0</v>
      </c>
      <c r="C423">
        <f>IF(AND(B422=1,B423=0,LEFT(Full_2016_2017_Games_Data[[#This Row],[Column1]],4)&lt;&gt;"OTat"),C421+1,IF(AND(B422=0,B423=0,LEFT(Full_2016_2017_Games_Data[[#This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Row],[Column1]],5)&lt;&gt;"4OTat"),C422+1,IF(OR(LEFT(Full_2016_2017_Games_Data[[#This Row],[Column1]],4)="OTat",LEFT(Full_2016_2017_Games_Data[[#This Row],[Column1]],4)="Full",LEFT(Full_2016_2017_Games_Data[[#This Row],[Column1]],5)="2OTat",LEFT(Full_2016_2017_Games_Data[[#This Row],[Column1]],5)="4OTat"),C422,"N/A")))</f>
        <v>351</v>
      </c>
      <c r="D423" t="str">
        <f>IF(AND(C423&lt;&gt;"N/A",C423&lt;&gt;C422),LEFT(Full_2016_2017_Games_Data[[#This Row],[Column1]],FIND("-",Full_2016_2017_Games_Data[[#This Row],[Column1]])-1),"N/A")</f>
        <v>Houston Rockets109</v>
      </c>
      <c r="E423" t="str">
        <f>IFERROR(IF(AND(C423&lt;&gt;"N/A",C423&lt;&gt;C422),MID(Full_2016_2017_Games_Data[[#This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Mavericks87</v>
      </c>
      <c r="F423" t="str">
        <f>IFERROR(IF(AND(D423&lt;&gt;"N/A",E423&lt;&gt;"N/A",C423&lt;&gt;C424),RIGHT(Full_2016_2017_Games_Data[[#This Row],[Column1]],LEN(Full_2016_2017_Games_Data[[#This Row],[Column1]])-FIND("at ",Full_2016_2017_Games_Data[[#This Row],[Column1]])-2),IF(AND(C423&lt;&gt;"N/A",C423&lt;&gt;C422),RIGHT(A424,LEN(A424)-FIND("at ",A424)-2),"N/A")),RIGHT(Full_2016_2017_Games_Data[[#This Row],[Column1]],LEN(Full_2016_2017_Games_Data[[#This Row],[Column1]])-FIND("at ",Full_2016_2017_Games_Data[[#This Row],[Column1]])-2))</f>
        <v>Houston</v>
      </c>
      <c r="G423" t="str">
        <f t="shared" si="66"/>
        <v>Houston</v>
      </c>
      <c r="H423">
        <f t="shared" si="67"/>
        <v>109</v>
      </c>
      <c r="I423">
        <f t="shared" si="68"/>
        <v>87</v>
      </c>
      <c r="J423" s="3" t="str">
        <f>IF(B423=1,Full_2016_2017_Games_Data[[#This Row],[Column1]],"N/A")</f>
        <v>N/A</v>
      </c>
      <c r="K423" t="str">
        <f t="shared" si="69"/>
        <v>Dec 10, 2016</v>
      </c>
      <c r="L423" t="str">
        <f t="shared" si="70"/>
        <v>Dec 10, 2016</v>
      </c>
      <c r="M423">
        <f t="shared" si="71"/>
        <v>12</v>
      </c>
      <c r="N423">
        <f t="shared" si="72"/>
        <v>10</v>
      </c>
      <c r="O423">
        <f t="shared" si="73"/>
        <v>2016</v>
      </c>
      <c r="P423" s="3">
        <f t="shared" si="74"/>
        <v>42714</v>
      </c>
      <c r="Q423" t="str">
        <f t="shared" si="75"/>
        <v>Houston Rockets</v>
      </c>
      <c r="R423" t="str">
        <f t="shared" si="76"/>
        <v>Dallas Mavericks</v>
      </c>
    </row>
    <row r="424" spans="1:18" x14ac:dyDescent="0.3">
      <c r="A424" s="1" t="s">
        <v>370</v>
      </c>
      <c r="B424">
        <f>IF(OR(RIGHT(Full_2016_2017_Games_Data[[#This Row],[Column1]],4)="2016",RIGHT(Full_2016_2017_Games_Data[[#This Row],[Column1]],4)="2017"),1,0)</f>
        <v>0</v>
      </c>
      <c r="C424">
        <f>IF(AND(B423=1,B424=0,LEFT(Full_2016_2017_Games_Data[[#This Row],[Column1]],4)&lt;&gt;"OTat"),C422+1,IF(AND(B423=0,B424=0,LEFT(Full_2016_2017_Games_Data[[#This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Row],[Column1]],5)&lt;&gt;"4OTat"),C423+1,IF(OR(LEFT(Full_2016_2017_Games_Data[[#This Row],[Column1]],4)="OTat",LEFT(Full_2016_2017_Games_Data[[#This Row],[Column1]],4)="Full",LEFT(Full_2016_2017_Games_Data[[#This Row],[Column1]],5)="2OTat",LEFT(Full_2016_2017_Games_Data[[#This Row],[Column1]],5)="4OTat"),C423,"N/A")))</f>
        <v>352</v>
      </c>
      <c r="D424" t="str">
        <f>IF(AND(C424&lt;&gt;"N/A",C424&lt;&gt;C423),LEFT(Full_2016_2017_Games_Data[[#This Row],[Column1]],FIND("-",Full_2016_2017_Games_Data[[#This Row],[Column1]])-1),"N/A")</f>
        <v>San Antonio Spurs130</v>
      </c>
      <c r="E424" t="str">
        <f>IFERROR(IF(AND(C424&lt;&gt;"N/A",C424&lt;&gt;C423),MID(Full_2016_2017_Games_Data[[#This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Nets101</v>
      </c>
      <c r="F424" t="str">
        <f>IFERROR(IF(AND(D424&lt;&gt;"N/A",E424&lt;&gt;"N/A",C424&lt;&gt;C425),RIGHT(Full_2016_2017_Games_Data[[#This Row],[Column1]],LEN(Full_2016_2017_Games_Data[[#This Row],[Column1]])-FIND("at ",Full_2016_2017_Games_Data[[#This Row],[Column1]])-2),IF(AND(C424&lt;&gt;"N/A",C424&lt;&gt;C423),RIGHT(A425,LEN(A425)-FIND("at ",A425)-2),"N/A")),RIGHT(Full_2016_2017_Games_Data[[#This Row],[Column1]],LEN(Full_2016_2017_Games_Data[[#This Row],[Column1]])-FIND("at ",Full_2016_2017_Games_Data[[#This Row],[Column1]])-2))</f>
        <v>San Antonio</v>
      </c>
      <c r="G424" t="str">
        <f t="shared" si="66"/>
        <v>San Antonio</v>
      </c>
      <c r="H424">
        <f t="shared" si="67"/>
        <v>130</v>
      </c>
      <c r="I424">
        <f t="shared" si="68"/>
        <v>101</v>
      </c>
      <c r="J424" s="3" t="str">
        <f>IF(B424=1,Full_2016_2017_Games_Data[[#This Row],[Column1]],"N/A")</f>
        <v>N/A</v>
      </c>
      <c r="K424" t="str">
        <f t="shared" si="69"/>
        <v>Dec 10, 2016</v>
      </c>
      <c r="L424" t="str">
        <f t="shared" si="70"/>
        <v>Dec 10, 2016</v>
      </c>
      <c r="M424">
        <f t="shared" si="71"/>
        <v>12</v>
      </c>
      <c r="N424">
        <f t="shared" si="72"/>
        <v>10</v>
      </c>
      <c r="O424">
        <f t="shared" si="73"/>
        <v>2016</v>
      </c>
      <c r="P424" s="3">
        <f t="shared" si="74"/>
        <v>42714</v>
      </c>
      <c r="Q424" t="str">
        <f t="shared" si="75"/>
        <v>San Antonio Spurs</v>
      </c>
      <c r="R424" t="str">
        <f t="shared" si="76"/>
        <v>Brooklyn Nets</v>
      </c>
    </row>
    <row r="425" spans="1:18" x14ac:dyDescent="0.3">
      <c r="A425" s="1" t="s">
        <v>371</v>
      </c>
      <c r="B425">
        <f>IF(OR(RIGHT(Full_2016_2017_Games_Data[[#This Row],[Column1]],4)="2016",RIGHT(Full_2016_2017_Games_Data[[#This Row],[Column1]],4)="2017"),1,0)</f>
        <v>0</v>
      </c>
      <c r="C425">
        <f>IF(AND(B424=1,B425=0,LEFT(Full_2016_2017_Games_Data[[#This Row],[Column1]],4)&lt;&gt;"OTat"),C423+1,IF(AND(B424=0,B425=0,LEFT(Full_2016_2017_Games_Data[[#This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Row],[Column1]],5)&lt;&gt;"4OTat"),C424+1,IF(OR(LEFT(Full_2016_2017_Games_Data[[#This Row],[Column1]],4)="OTat",LEFT(Full_2016_2017_Games_Data[[#This Row],[Column1]],4)="Full",LEFT(Full_2016_2017_Games_Data[[#This Row],[Column1]],5)="2OTat",LEFT(Full_2016_2017_Games_Data[[#This Row],[Column1]],5)="4OTat"),C424,"N/A")))</f>
        <v>353</v>
      </c>
      <c r="D425" t="str">
        <f>IF(AND(C425&lt;&gt;"N/A",C425&lt;&gt;C424),LEFT(Full_2016_2017_Games_Data[[#This Row],[Column1]],FIND("-",Full_2016_2017_Games_Data[[#This Row],[Column1]])-1),"N/A")</f>
        <v>Utah Jazz104</v>
      </c>
      <c r="E425" t="str">
        <f>IFERROR(IF(AND(C425&lt;&gt;"N/A",C425&lt;&gt;C424),MID(Full_2016_2017_Games_Data[[#This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Kings84</v>
      </c>
      <c r="F425" t="str">
        <f>IFERROR(IF(AND(D425&lt;&gt;"N/A",E425&lt;&gt;"N/A",C425&lt;&gt;C426),RIGHT(Full_2016_2017_Games_Data[[#This Row],[Column1]],LEN(Full_2016_2017_Games_Data[[#This Row],[Column1]])-FIND("at ",Full_2016_2017_Games_Data[[#This Row],[Column1]])-2),IF(AND(C425&lt;&gt;"N/A",C425&lt;&gt;C424),RIGHT(A426,LEN(A426)-FIND("at ",A426)-2),"N/A")),RIGHT(Full_2016_2017_Games_Data[[#This Row],[Column1]],LEN(Full_2016_2017_Games_Data[[#This Row],[Column1]])-FIND("at ",Full_2016_2017_Games_Data[[#This Row],[Column1]])-2))</f>
        <v>Utah</v>
      </c>
      <c r="G425" t="str">
        <f t="shared" si="66"/>
        <v>Utah</v>
      </c>
      <c r="H425">
        <f t="shared" si="67"/>
        <v>104</v>
      </c>
      <c r="I425">
        <f t="shared" si="68"/>
        <v>84</v>
      </c>
      <c r="J425" s="3" t="str">
        <f>IF(B425=1,Full_2016_2017_Games_Data[[#This Row],[Column1]],"N/A")</f>
        <v>N/A</v>
      </c>
      <c r="K425" t="str">
        <f t="shared" si="69"/>
        <v>Dec 10, 2016</v>
      </c>
      <c r="L425" t="str">
        <f t="shared" si="70"/>
        <v>Dec 10, 2016</v>
      </c>
      <c r="M425">
        <f t="shared" si="71"/>
        <v>12</v>
      </c>
      <c r="N425">
        <f t="shared" si="72"/>
        <v>10</v>
      </c>
      <c r="O425">
        <f t="shared" si="73"/>
        <v>2016</v>
      </c>
      <c r="P425" s="3">
        <f t="shared" si="74"/>
        <v>42714</v>
      </c>
      <c r="Q425" t="str">
        <f t="shared" si="75"/>
        <v>Utah Jazz</v>
      </c>
      <c r="R425" t="str">
        <f t="shared" si="76"/>
        <v>Sacramento Kings</v>
      </c>
    </row>
    <row r="426" spans="1:18" x14ac:dyDescent="0.3">
      <c r="A426" s="1" t="s">
        <v>372</v>
      </c>
      <c r="B426">
        <f>IF(OR(RIGHT(Full_2016_2017_Games_Data[[#This Row],[Column1]],4)="2016",RIGHT(Full_2016_2017_Games_Data[[#This Row],[Column1]],4)="2017"),1,0)</f>
        <v>0</v>
      </c>
      <c r="C426">
        <f>IF(AND(B425=1,B426=0,LEFT(Full_2016_2017_Games_Data[[#This Row],[Column1]],4)&lt;&gt;"OTat"),C424+1,IF(AND(B425=0,B426=0,LEFT(Full_2016_2017_Games_Data[[#This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Row],[Column1]],5)&lt;&gt;"4OTat"),C425+1,IF(OR(LEFT(Full_2016_2017_Games_Data[[#This Row],[Column1]],4)="OTat",LEFT(Full_2016_2017_Games_Data[[#This Row],[Column1]],4)="Full",LEFT(Full_2016_2017_Games_Data[[#This Row],[Column1]],5)="2OTat",LEFT(Full_2016_2017_Games_Data[[#This Row],[Column1]],5)="4OTat"),C425,"N/A")))</f>
        <v>354</v>
      </c>
      <c r="D426" t="str">
        <f>IF(AND(C426&lt;&gt;"N/A",C426&lt;&gt;C425),LEFT(Full_2016_2017_Games_Data[[#This Row],[Column1]],FIND("-",Full_2016_2017_Games_Data[[#This Row],[Column1]])-1),"N/A")</f>
        <v>Los Angeles Clippers133</v>
      </c>
      <c r="E426" t="str">
        <f>IFERROR(IF(AND(C426&lt;&gt;"N/A",C426&lt;&gt;C425),MID(Full_2016_2017_Games_Data[[#This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Pelicans105</v>
      </c>
      <c r="F426" t="str">
        <f>IFERROR(IF(AND(D426&lt;&gt;"N/A",E426&lt;&gt;"N/A",C426&lt;&gt;C427),RIGHT(Full_2016_2017_Games_Data[[#This Row],[Column1]],LEN(Full_2016_2017_Games_Data[[#This Row],[Column1]])-FIND("at ",Full_2016_2017_Games_Data[[#This Row],[Column1]])-2),IF(AND(C426&lt;&gt;"N/A",C426&lt;&gt;C425),RIGHT(A427,LEN(A427)-FIND("at ",A427)-2),"N/A")),RIGHT(Full_2016_2017_Games_Data[[#This Row],[Column1]],LEN(Full_2016_2017_Games_Data[[#This Row],[Column1]])-FIND("at ",Full_2016_2017_Games_Data[[#This Row],[Column1]])-2))</f>
        <v>Los Angeles</v>
      </c>
      <c r="G426" t="str">
        <f t="shared" si="66"/>
        <v>Los Angeles</v>
      </c>
      <c r="H426">
        <f t="shared" si="67"/>
        <v>133</v>
      </c>
      <c r="I426">
        <f t="shared" si="68"/>
        <v>105</v>
      </c>
      <c r="J426" s="3" t="str">
        <f>IF(B426=1,Full_2016_2017_Games_Data[[#This Row],[Column1]],"N/A")</f>
        <v>N/A</v>
      </c>
      <c r="K426" t="str">
        <f t="shared" si="69"/>
        <v>Dec 10, 2016</v>
      </c>
      <c r="L426" t="str">
        <f t="shared" si="70"/>
        <v>Dec 10, 2016</v>
      </c>
      <c r="M426">
        <f t="shared" si="71"/>
        <v>12</v>
      </c>
      <c r="N426">
        <f t="shared" si="72"/>
        <v>10</v>
      </c>
      <c r="O426">
        <f t="shared" si="73"/>
        <v>2016</v>
      </c>
      <c r="P426" s="3">
        <f t="shared" si="74"/>
        <v>42714</v>
      </c>
      <c r="Q426" t="str">
        <f t="shared" si="75"/>
        <v>Los Angeles Clippers</v>
      </c>
      <c r="R426" t="str">
        <f t="shared" si="76"/>
        <v>New Orleans Pelicans</v>
      </c>
    </row>
    <row r="427" spans="1:18" x14ac:dyDescent="0.3">
      <c r="A427" s="1" t="s">
        <v>1391</v>
      </c>
      <c r="B427">
        <f>IF(OR(RIGHT(Full_2016_2017_Games_Data[[#This Row],[Column1]],4)="2016",RIGHT(Full_2016_2017_Games_Data[[#This Row],[Column1]],4)="2017"),1,0)</f>
        <v>1</v>
      </c>
      <c r="C427" t="str">
        <f>IF(AND(B426=1,B427=0,LEFT(Full_2016_2017_Games_Data[[#This Row],[Column1]],4)&lt;&gt;"OTat"),C425+1,IF(AND(B426=0,B427=0,LEFT(Full_2016_2017_Games_Data[[#This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Row],[Column1]],5)&lt;&gt;"4OTat"),C426+1,IF(OR(LEFT(Full_2016_2017_Games_Data[[#This Row],[Column1]],4)="OTat",LEFT(Full_2016_2017_Games_Data[[#This Row],[Column1]],4)="Full",LEFT(Full_2016_2017_Games_Data[[#This Row],[Column1]],5)="2OTat",LEFT(Full_2016_2017_Games_Data[[#This Row],[Column1]],5)="4OTat"),C426,"N/A")))</f>
        <v>N/A</v>
      </c>
      <c r="D427" t="str">
        <f>IF(AND(C427&lt;&gt;"N/A",C427&lt;&gt;C426),LEFT(Full_2016_2017_Games_Data[[#This Row],[Column1]],FIND("-",Full_2016_2017_Games_Data[[#This Row],[Column1]])-1),"N/A")</f>
        <v>N/A</v>
      </c>
      <c r="E427" t="str">
        <f>IFERROR(IF(AND(C427&lt;&gt;"N/A",C427&lt;&gt;C426),MID(Full_2016_2017_Games_Data[[#This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27" t="str">
        <f>IFERROR(IF(AND(D427&lt;&gt;"N/A",E427&lt;&gt;"N/A",C427&lt;&gt;C428),RIGHT(Full_2016_2017_Games_Data[[#This Row],[Column1]],LEN(Full_2016_2017_Games_Data[[#This Row],[Column1]])-FIND("at ",Full_2016_2017_Games_Data[[#This Row],[Column1]])-2),IF(AND(C427&lt;&gt;"N/A",C427&lt;&gt;C426),RIGHT(A428,LEN(A428)-FIND("at ",A428)-2),"N/A")),RIGHT(Full_2016_2017_Games_Data[[#This Row],[Column1]],LEN(Full_2016_2017_Games_Data[[#This Row],[Column1]])-FIND("at ",Full_2016_2017_Games_Data[[#This Row],[Column1]])-2))</f>
        <v>N/A</v>
      </c>
      <c r="G427" t="str">
        <f t="shared" si="66"/>
        <v>N/A</v>
      </c>
      <c r="H427" t="str">
        <f t="shared" si="67"/>
        <v>N/A</v>
      </c>
      <c r="I427" t="str">
        <f t="shared" si="68"/>
        <v>N/A</v>
      </c>
      <c r="J427" s="3" t="str">
        <f>IF(B427=1,Full_2016_2017_Games_Data[[#This Row],[Column1]],"N/A")</f>
        <v>Dec 11, 2016</v>
      </c>
      <c r="K427" t="str">
        <f t="shared" si="69"/>
        <v>Dec 11, 2016</v>
      </c>
      <c r="L427" t="str">
        <f t="shared" si="70"/>
        <v>N/A</v>
      </c>
      <c r="M427" t="str">
        <f t="shared" si="71"/>
        <v>N/A</v>
      </c>
      <c r="N427" t="str">
        <f t="shared" si="72"/>
        <v>N/A</v>
      </c>
      <c r="O427" t="str">
        <f t="shared" si="73"/>
        <v>N/A</v>
      </c>
      <c r="P427" s="3" t="str">
        <f t="shared" si="74"/>
        <v>N/A</v>
      </c>
      <c r="Q427" t="str">
        <f t="shared" si="75"/>
        <v>N/A</v>
      </c>
      <c r="R427" t="str">
        <f t="shared" si="76"/>
        <v>N/A</v>
      </c>
    </row>
    <row r="428" spans="1:18" x14ac:dyDescent="0.3">
      <c r="A428" s="1" t="s">
        <v>373</v>
      </c>
      <c r="B428">
        <f>IF(OR(RIGHT(Full_2016_2017_Games_Data[[#This Row],[Column1]],4)="2016",RIGHT(Full_2016_2017_Games_Data[[#This Row],[Column1]],4)="2017"),1,0)</f>
        <v>0</v>
      </c>
      <c r="C428">
        <f>IF(AND(B427=1,B428=0,LEFT(Full_2016_2017_Games_Data[[#This Row],[Column1]],4)&lt;&gt;"OTat"),C426+1,IF(AND(B427=0,B428=0,LEFT(Full_2016_2017_Games_Data[[#This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Row],[Column1]],5)&lt;&gt;"4OTat"),C427+1,IF(OR(LEFT(Full_2016_2017_Games_Data[[#This Row],[Column1]],4)="OTat",LEFT(Full_2016_2017_Games_Data[[#This Row],[Column1]],4)="Full",LEFT(Full_2016_2017_Games_Data[[#This Row],[Column1]],5)="2OTat",LEFT(Full_2016_2017_Games_Data[[#This Row],[Column1]],5)="4OTat"),C427,"N/A")))</f>
        <v>355</v>
      </c>
      <c r="D428" t="str">
        <f>IF(AND(C428&lt;&gt;"N/A",C428&lt;&gt;C427),LEFT(Full_2016_2017_Games_Data[[#This Row],[Column1]],FIND("-",Full_2016_2017_Games_Data[[#This Row],[Column1]])-1),"N/A")</f>
        <v>Philadelphia 76ers97</v>
      </c>
      <c r="E428" t="str">
        <f>IFERROR(IF(AND(C428&lt;&gt;"N/A",C428&lt;&gt;C427),MID(Full_2016_2017_Games_Data[[#This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Pistons79</v>
      </c>
      <c r="F428" t="str">
        <f>IFERROR(IF(AND(D428&lt;&gt;"N/A",E428&lt;&gt;"N/A",C428&lt;&gt;C429),RIGHT(Full_2016_2017_Games_Data[[#This Row],[Column1]],LEN(Full_2016_2017_Games_Data[[#This Row],[Column1]])-FIND("at ",Full_2016_2017_Games_Data[[#This Row],[Column1]])-2),IF(AND(C428&lt;&gt;"N/A",C428&lt;&gt;C427),RIGHT(A429,LEN(A429)-FIND("at ",A429)-2),"N/A")),RIGHT(Full_2016_2017_Games_Data[[#This Row],[Column1]],LEN(Full_2016_2017_Games_Data[[#This Row],[Column1]])-FIND("at ",Full_2016_2017_Games_Data[[#This Row],[Column1]])-2))</f>
        <v>Detroit</v>
      </c>
      <c r="G428" t="str">
        <f t="shared" si="66"/>
        <v>Detroit</v>
      </c>
      <c r="H428">
        <f t="shared" si="67"/>
        <v>97</v>
      </c>
      <c r="I428">
        <f t="shared" si="68"/>
        <v>79</v>
      </c>
      <c r="J428" s="3" t="str">
        <f>IF(B428=1,Full_2016_2017_Games_Data[[#This Row],[Column1]],"N/A")</f>
        <v>N/A</v>
      </c>
      <c r="K428" t="str">
        <f t="shared" si="69"/>
        <v>Dec 11, 2016</v>
      </c>
      <c r="L428" t="str">
        <f t="shared" si="70"/>
        <v>Dec 11, 2016</v>
      </c>
      <c r="M428">
        <f t="shared" si="71"/>
        <v>12</v>
      </c>
      <c r="N428">
        <f t="shared" si="72"/>
        <v>11</v>
      </c>
      <c r="O428">
        <f t="shared" si="73"/>
        <v>2016</v>
      </c>
      <c r="P428" s="3">
        <f t="shared" si="74"/>
        <v>42715</v>
      </c>
      <c r="Q428" t="str">
        <f t="shared" si="75"/>
        <v>Philadelphia 76ers</v>
      </c>
      <c r="R428" t="str">
        <f t="shared" si="76"/>
        <v>Detroit Pistons</v>
      </c>
    </row>
    <row r="429" spans="1:18" x14ac:dyDescent="0.3">
      <c r="A429" s="1" t="s">
        <v>374</v>
      </c>
      <c r="B429">
        <f>IF(OR(RIGHT(Full_2016_2017_Games_Data[[#This Row],[Column1]],4)="2016",RIGHT(Full_2016_2017_Games_Data[[#This Row],[Column1]],4)="2017"),1,0)</f>
        <v>0</v>
      </c>
      <c r="C429">
        <f>IF(AND(B428=1,B429=0,LEFT(Full_2016_2017_Games_Data[[#This Row],[Column1]],4)&lt;&gt;"OTat"),C427+1,IF(AND(B428=0,B429=0,LEFT(Full_2016_2017_Games_Data[[#This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Row],[Column1]],5)&lt;&gt;"4OTat"),C428+1,IF(OR(LEFT(Full_2016_2017_Games_Data[[#This Row],[Column1]],4)="OTat",LEFT(Full_2016_2017_Games_Data[[#This Row],[Column1]],4)="Full",LEFT(Full_2016_2017_Games_Data[[#This Row],[Column1]],5)="2OTat",LEFT(Full_2016_2017_Games_Data[[#This Row],[Column1]],5)="4OTat"),C428,"N/A")))</f>
        <v>356</v>
      </c>
      <c r="D429" t="str">
        <f>IF(AND(C429&lt;&gt;"N/A",C429&lt;&gt;C428),LEFT(Full_2016_2017_Games_Data[[#This Row],[Column1]],FIND("-",Full_2016_2017_Games_Data[[#This Row],[Column1]])-1),"N/A")</f>
        <v>Oklahoma City Thunder99</v>
      </c>
      <c r="E429" t="str">
        <f>IFERROR(IF(AND(C429&lt;&gt;"N/A",C429&lt;&gt;C428),MID(Full_2016_2017_Games_Data[[#This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Celtics96</v>
      </c>
      <c r="F429" t="str">
        <f>IFERROR(IF(AND(D429&lt;&gt;"N/A",E429&lt;&gt;"N/A",C429&lt;&gt;C430),RIGHT(Full_2016_2017_Games_Data[[#This Row],[Column1]],LEN(Full_2016_2017_Games_Data[[#This Row],[Column1]])-FIND("at ",Full_2016_2017_Games_Data[[#This Row],[Column1]])-2),IF(AND(C429&lt;&gt;"N/A",C429&lt;&gt;C428),RIGHT(A430,LEN(A430)-FIND("at ",A430)-2),"N/A")),RIGHT(Full_2016_2017_Games_Data[[#This Row],[Column1]],LEN(Full_2016_2017_Games_Data[[#This Row],[Column1]])-FIND("at ",Full_2016_2017_Games_Data[[#This Row],[Column1]])-2))</f>
        <v>Oklahoma City</v>
      </c>
      <c r="G429" t="str">
        <f t="shared" si="66"/>
        <v>Oklahoma City</v>
      </c>
      <c r="H429">
        <f t="shared" si="67"/>
        <v>99</v>
      </c>
      <c r="I429">
        <f t="shared" si="68"/>
        <v>96</v>
      </c>
      <c r="J429" s="3" t="str">
        <f>IF(B429=1,Full_2016_2017_Games_Data[[#This Row],[Column1]],"N/A")</f>
        <v>N/A</v>
      </c>
      <c r="K429" t="str">
        <f t="shared" si="69"/>
        <v>Dec 11, 2016</v>
      </c>
      <c r="L429" t="str">
        <f t="shared" si="70"/>
        <v>Dec 11, 2016</v>
      </c>
      <c r="M429">
        <f t="shared" si="71"/>
        <v>12</v>
      </c>
      <c r="N429">
        <f t="shared" si="72"/>
        <v>11</v>
      </c>
      <c r="O429">
        <f t="shared" si="73"/>
        <v>2016</v>
      </c>
      <c r="P429" s="3">
        <f t="shared" si="74"/>
        <v>42715</v>
      </c>
      <c r="Q429" t="str">
        <f t="shared" si="75"/>
        <v>Oklahoma City Thunder</v>
      </c>
      <c r="R429" t="str">
        <f t="shared" si="76"/>
        <v>Boston Celtics</v>
      </c>
    </row>
    <row r="430" spans="1:18" x14ac:dyDescent="0.3">
      <c r="A430" s="1" t="s">
        <v>375</v>
      </c>
      <c r="B430">
        <f>IF(OR(RIGHT(Full_2016_2017_Games_Data[[#This Row],[Column1]],4)="2016",RIGHT(Full_2016_2017_Games_Data[[#This Row],[Column1]],4)="2017"),1,0)</f>
        <v>0</v>
      </c>
      <c r="C430">
        <f>IF(AND(B429=1,B430=0,LEFT(Full_2016_2017_Games_Data[[#This Row],[Column1]],4)&lt;&gt;"OTat"),C428+1,IF(AND(B429=0,B430=0,LEFT(Full_2016_2017_Games_Data[[#This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Row],[Column1]],5)&lt;&gt;"4OTat"),C429+1,IF(OR(LEFT(Full_2016_2017_Games_Data[[#This Row],[Column1]],4)="OTat",LEFT(Full_2016_2017_Games_Data[[#This Row],[Column1]],4)="Full",LEFT(Full_2016_2017_Games_Data[[#This Row],[Column1]],5)="2OTat",LEFT(Full_2016_2017_Games_Data[[#This Row],[Column1]],5)="4OTat"),C429,"N/A")))</f>
        <v>357</v>
      </c>
      <c r="D430" t="str">
        <f>IF(AND(C430&lt;&gt;"N/A",C430&lt;&gt;C429),LEFT(Full_2016_2017_Games_Data[[#This Row],[Column1]],FIND("-",Full_2016_2017_Games_Data[[#This Row],[Column1]])-1),"N/A")</f>
        <v>Golden State Warriors116</v>
      </c>
      <c r="E430" t="str">
        <f>IFERROR(IF(AND(C430&lt;&gt;"N/A",C430&lt;&gt;C429),MID(Full_2016_2017_Games_Data[[#This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Timberwolves108</v>
      </c>
      <c r="F430" t="str">
        <f>IFERROR(IF(AND(D430&lt;&gt;"N/A",E430&lt;&gt;"N/A",C430&lt;&gt;C431),RIGHT(Full_2016_2017_Games_Data[[#This Row],[Column1]],LEN(Full_2016_2017_Games_Data[[#This Row],[Column1]])-FIND("at ",Full_2016_2017_Games_Data[[#This Row],[Column1]])-2),IF(AND(C430&lt;&gt;"N/A",C430&lt;&gt;C429),RIGHT(A431,LEN(A431)-FIND("at ",A431)-2),"N/A")),RIGHT(Full_2016_2017_Games_Data[[#This Row],[Column1]],LEN(Full_2016_2017_Games_Data[[#This Row],[Column1]])-FIND("at ",Full_2016_2017_Games_Data[[#This Row],[Column1]])-2))</f>
        <v>Minnesota</v>
      </c>
      <c r="G430" t="str">
        <f t="shared" si="66"/>
        <v>Minnesota</v>
      </c>
      <c r="H430">
        <f t="shared" si="67"/>
        <v>116</v>
      </c>
      <c r="I430">
        <f t="shared" si="68"/>
        <v>108</v>
      </c>
      <c r="J430" s="3" t="str">
        <f>IF(B430=1,Full_2016_2017_Games_Data[[#This Row],[Column1]],"N/A")</f>
        <v>N/A</v>
      </c>
      <c r="K430" t="str">
        <f t="shared" si="69"/>
        <v>Dec 11, 2016</v>
      </c>
      <c r="L430" t="str">
        <f t="shared" si="70"/>
        <v>Dec 11, 2016</v>
      </c>
      <c r="M430">
        <f t="shared" si="71"/>
        <v>12</v>
      </c>
      <c r="N430">
        <f t="shared" si="72"/>
        <v>11</v>
      </c>
      <c r="O430">
        <f t="shared" si="73"/>
        <v>2016</v>
      </c>
      <c r="P430" s="3">
        <f t="shared" si="74"/>
        <v>42715</v>
      </c>
      <c r="Q430" t="str">
        <f t="shared" si="75"/>
        <v>Golden State Warriors</v>
      </c>
      <c r="R430" t="str">
        <f t="shared" si="76"/>
        <v>Minnesota Timberwolves</v>
      </c>
    </row>
    <row r="431" spans="1:18" x14ac:dyDescent="0.3">
      <c r="A431" s="1" t="s">
        <v>376</v>
      </c>
      <c r="B431">
        <f>IF(OR(RIGHT(Full_2016_2017_Games_Data[[#This Row],[Column1]],4)="2016",RIGHT(Full_2016_2017_Games_Data[[#This Row],[Column1]],4)="2017"),1,0)</f>
        <v>0</v>
      </c>
      <c r="C431">
        <f>IF(AND(B430=1,B431=0,LEFT(Full_2016_2017_Games_Data[[#This Row],[Column1]],4)&lt;&gt;"OTat"),C429+1,IF(AND(B430=0,B431=0,LEFT(Full_2016_2017_Games_Data[[#This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Row],[Column1]],5)&lt;&gt;"4OTat"),C430+1,IF(OR(LEFT(Full_2016_2017_Games_Data[[#This Row],[Column1]],4)="OTat",LEFT(Full_2016_2017_Games_Data[[#This Row],[Column1]],4)="Full",LEFT(Full_2016_2017_Games_Data[[#This Row],[Column1]],5)="2OTat",LEFT(Full_2016_2017_Games_Data[[#This Row],[Column1]],5)="4OTat"),C430,"N/A")))</f>
        <v>358</v>
      </c>
      <c r="D431" t="str">
        <f>IF(AND(C431&lt;&gt;"N/A",C431&lt;&gt;C430),LEFT(Full_2016_2017_Games_Data[[#This Row],[Column1]],FIND("-",Full_2016_2017_Games_Data[[#This Row],[Column1]])-1),"N/A")</f>
        <v>New Orleans Pelicans120</v>
      </c>
      <c r="E431" t="str">
        <f>IFERROR(IF(AND(C431&lt;&gt;"N/A",C431&lt;&gt;C430),MID(Full_2016_2017_Games_Data[[#This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Suns119</v>
      </c>
      <c r="F431" t="str">
        <f>IFERROR(IF(AND(D431&lt;&gt;"N/A",E431&lt;&gt;"N/A",C431&lt;&gt;C432),RIGHT(Full_2016_2017_Games_Data[[#This Row],[Column1]],LEN(Full_2016_2017_Games_Data[[#This Row],[Column1]])-FIND("at ",Full_2016_2017_Games_Data[[#This Row],[Column1]])-2),IF(AND(C431&lt;&gt;"N/A",C431&lt;&gt;C430),RIGHT(A432,LEN(A432)-FIND("at ",A432)-2),"N/A")),RIGHT(Full_2016_2017_Games_Data[[#This Row],[Column1]],LEN(Full_2016_2017_Games_Data[[#This Row],[Column1]])-FIND("at ",Full_2016_2017_Games_Data[[#This Row],[Column1]])-2))</f>
        <v>Phoenix</v>
      </c>
      <c r="G431" t="str">
        <f t="shared" si="66"/>
        <v>Phoenix</v>
      </c>
      <c r="H431">
        <f t="shared" si="67"/>
        <v>120</v>
      </c>
      <c r="I431">
        <f t="shared" si="68"/>
        <v>119</v>
      </c>
      <c r="J431" s="3" t="str">
        <f>IF(B431=1,Full_2016_2017_Games_Data[[#This Row],[Column1]],"N/A")</f>
        <v>N/A</v>
      </c>
      <c r="K431" t="str">
        <f t="shared" si="69"/>
        <v>Dec 11, 2016</v>
      </c>
      <c r="L431" t="str">
        <f t="shared" si="70"/>
        <v>Dec 11, 2016</v>
      </c>
      <c r="M431">
        <f t="shared" si="71"/>
        <v>12</v>
      </c>
      <c r="N431">
        <f t="shared" si="72"/>
        <v>11</v>
      </c>
      <c r="O431">
        <f t="shared" si="73"/>
        <v>2016</v>
      </c>
      <c r="P431" s="3">
        <f t="shared" si="74"/>
        <v>42715</v>
      </c>
      <c r="Q431" t="str">
        <f t="shared" si="75"/>
        <v>New Orleans Pelicans</v>
      </c>
      <c r="R431" t="str">
        <f t="shared" si="76"/>
        <v>Phoenix Suns</v>
      </c>
    </row>
    <row r="432" spans="1:18" x14ac:dyDescent="0.3">
      <c r="A432" s="1" t="s">
        <v>70</v>
      </c>
      <c r="B432">
        <f>IF(OR(RIGHT(Full_2016_2017_Games_Data[[#This Row],[Column1]],4)="2016",RIGHT(Full_2016_2017_Games_Data[[#This Row],[Column1]],4)="2017"),1,0)</f>
        <v>0</v>
      </c>
      <c r="C432">
        <f>IF(AND(B431=1,B432=0,LEFT(Full_2016_2017_Games_Data[[#This Row],[Column1]],4)&lt;&gt;"OTat"),C430+1,IF(AND(B431=0,B432=0,LEFT(Full_2016_2017_Games_Data[[#This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Row],[Column1]],5)&lt;&gt;"4OTat"),C431+1,IF(OR(LEFT(Full_2016_2017_Games_Data[[#This Row],[Column1]],4)="OTat",LEFT(Full_2016_2017_Games_Data[[#This Row],[Column1]],4)="Full",LEFT(Full_2016_2017_Games_Data[[#This Row],[Column1]],5)="2OTat",LEFT(Full_2016_2017_Games_Data[[#This Row],[Column1]],5)="4OTat"),C431,"N/A")))</f>
        <v>358</v>
      </c>
      <c r="D432" t="str">
        <f>IF(AND(C432&lt;&gt;"N/A",C432&lt;&gt;C431),LEFT(Full_2016_2017_Games_Data[[#This Row],[Column1]],FIND("-",Full_2016_2017_Games_Data[[#This Row],[Column1]])-1),"N/A")</f>
        <v>N/A</v>
      </c>
      <c r="E432" t="str">
        <f>IFERROR(IF(AND(C432&lt;&gt;"N/A",C432&lt;&gt;C431),MID(Full_2016_2017_Games_Data[[#This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32" t="str">
        <f>IFERROR(IF(AND(D432&lt;&gt;"N/A",E432&lt;&gt;"N/A",C432&lt;&gt;C433),RIGHT(Full_2016_2017_Games_Data[[#This Row],[Column1]],LEN(Full_2016_2017_Games_Data[[#This Row],[Column1]])-FIND("at ",Full_2016_2017_Games_Data[[#This Row],[Column1]])-2),IF(AND(C432&lt;&gt;"N/A",C432&lt;&gt;C431),RIGHT(A433,LEN(A433)-FIND("at ",A433)-2),"N/A")),RIGHT(Full_2016_2017_Games_Data[[#This Row],[Column1]],LEN(Full_2016_2017_Games_Data[[#This Row],[Column1]])-FIND("at ",Full_2016_2017_Games_Data[[#This Row],[Column1]])-2))</f>
        <v>N/A</v>
      </c>
      <c r="G432" t="str">
        <f t="shared" si="66"/>
        <v>N/A</v>
      </c>
      <c r="H432" t="str">
        <f t="shared" si="67"/>
        <v>N/A</v>
      </c>
      <c r="I432" t="str">
        <f t="shared" si="68"/>
        <v>N/A</v>
      </c>
      <c r="J432" s="3" t="str">
        <f>IF(B432=1,Full_2016_2017_Games_Data[[#This Row],[Column1]],"N/A")</f>
        <v>N/A</v>
      </c>
      <c r="K432" t="str">
        <f t="shared" si="69"/>
        <v>Dec 11, 2016</v>
      </c>
      <c r="L432" t="str">
        <f t="shared" si="70"/>
        <v>N/A</v>
      </c>
      <c r="M432" t="str">
        <f t="shared" si="71"/>
        <v>N/A</v>
      </c>
      <c r="N432" t="str">
        <f t="shared" si="72"/>
        <v>N/A</v>
      </c>
      <c r="O432" t="str">
        <f t="shared" si="73"/>
        <v>N/A</v>
      </c>
      <c r="P432" s="3" t="str">
        <f t="shared" si="74"/>
        <v>N/A</v>
      </c>
      <c r="Q432" t="str">
        <f t="shared" si="75"/>
        <v>N/A</v>
      </c>
      <c r="R432" t="str">
        <f t="shared" si="76"/>
        <v>N/A</v>
      </c>
    </row>
    <row r="433" spans="1:18" x14ac:dyDescent="0.3">
      <c r="A433" s="1" t="s">
        <v>377</v>
      </c>
      <c r="B433">
        <f>IF(OR(RIGHT(Full_2016_2017_Games_Data[[#This Row],[Column1]],4)="2016",RIGHT(Full_2016_2017_Games_Data[[#This Row],[Column1]],4)="2017"),1,0)</f>
        <v>0</v>
      </c>
      <c r="C433">
        <f>IF(AND(B432=1,B433=0,LEFT(Full_2016_2017_Games_Data[[#This Row],[Column1]],4)&lt;&gt;"OTat"),C431+1,IF(AND(B432=0,B433=0,LEFT(Full_2016_2017_Games_Data[[#This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Row],[Column1]],5)&lt;&gt;"4OTat"),C432+1,IF(OR(LEFT(Full_2016_2017_Games_Data[[#This Row],[Column1]],4)="OTat",LEFT(Full_2016_2017_Games_Data[[#This Row],[Column1]],4)="Full",LEFT(Full_2016_2017_Games_Data[[#This Row],[Column1]],5)="2OTat",LEFT(Full_2016_2017_Games_Data[[#This Row],[Column1]],5)="4OTat"),C432,"N/A")))</f>
        <v>359</v>
      </c>
      <c r="D433" t="str">
        <f>IF(AND(C433&lt;&gt;"N/A",C433&lt;&gt;C432),LEFT(Full_2016_2017_Games_Data[[#This Row],[Column1]],FIND("-",Full_2016_2017_Games_Data[[#This Row],[Column1]])-1),"N/A")</f>
        <v>New York Knicks118</v>
      </c>
      <c r="E433" t="str">
        <f>IFERROR(IF(AND(C433&lt;&gt;"N/A",C433&lt;&gt;C432),MID(Full_2016_2017_Games_Data[[#This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Lakers112</v>
      </c>
      <c r="F433" t="str">
        <f>IFERROR(IF(AND(D433&lt;&gt;"N/A",E433&lt;&gt;"N/A",C433&lt;&gt;C434),RIGHT(Full_2016_2017_Games_Data[[#This Row],[Column1]],LEN(Full_2016_2017_Games_Data[[#This Row],[Column1]])-FIND("at ",Full_2016_2017_Games_Data[[#This Row],[Column1]])-2),IF(AND(C433&lt;&gt;"N/A",C433&lt;&gt;C432),RIGHT(A434,LEN(A434)-FIND("at ",A434)-2),"N/A")),RIGHT(Full_2016_2017_Games_Data[[#This Row],[Column1]],LEN(Full_2016_2017_Games_Data[[#This Row],[Column1]])-FIND("at ",Full_2016_2017_Games_Data[[#This Row],[Column1]])-2))</f>
        <v>Los Angeles</v>
      </c>
      <c r="G433" t="str">
        <f t="shared" si="66"/>
        <v>Los Angeles</v>
      </c>
      <c r="H433">
        <f t="shared" si="67"/>
        <v>118</v>
      </c>
      <c r="I433">
        <f t="shared" si="68"/>
        <v>112</v>
      </c>
      <c r="J433" s="3" t="str">
        <f>IF(B433=1,Full_2016_2017_Games_Data[[#This Row],[Column1]],"N/A")</f>
        <v>N/A</v>
      </c>
      <c r="K433" t="str">
        <f t="shared" si="69"/>
        <v>Dec 11, 2016</v>
      </c>
      <c r="L433" t="str">
        <f t="shared" si="70"/>
        <v>Dec 11, 2016</v>
      </c>
      <c r="M433">
        <f t="shared" si="71"/>
        <v>12</v>
      </c>
      <c r="N433">
        <f t="shared" si="72"/>
        <v>11</v>
      </c>
      <c r="O433">
        <f t="shared" si="73"/>
        <v>2016</v>
      </c>
      <c r="P433" s="3">
        <f t="shared" si="74"/>
        <v>42715</v>
      </c>
      <c r="Q433" t="str">
        <f t="shared" si="75"/>
        <v>New York Knicks</v>
      </c>
      <c r="R433" t="str">
        <f t="shared" si="76"/>
        <v>Los Angeles Lakers</v>
      </c>
    </row>
    <row r="434" spans="1:18" x14ac:dyDescent="0.3">
      <c r="A434" s="1" t="s">
        <v>1392</v>
      </c>
      <c r="B434">
        <f>IF(OR(RIGHT(Full_2016_2017_Games_Data[[#This Row],[Column1]],4)="2016",RIGHT(Full_2016_2017_Games_Data[[#This Row],[Column1]],4)="2017"),1,0)</f>
        <v>1</v>
      </c>
      <c r="C434" t="str">
        <f>IF(AND(B433=1,B434=0,LEFT(Full_2016_2017_Games_Data[[#This Row],[Column1]],4)&lt;&gt;"OTat"),C432+1,IF(AND(B433=0,B434=0,LEFT(Full_2016_2017_Games_Data[[#This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Row],[Column1]],5)&lt;&gt;"4OTat"),C433+1,IF(OR(LEFT(Full_2016_2017_Games_Data[[#This Row],[Column1]],4)="OTat",LEFT(Full_2016_2017_Games_Data[[#This Row],[Column1]],4)="Full",LEFT(Full_2016_2017_Games_Data[[#This Row],[Column1]],5)="2OTat",LEFT(Full_2016_2017_Games_Data[[#This Row],[Column1]],5)="4OTat"),C433,"N/A")))</f>
        <v>N/A</v>
      </c>
      <c r="D434" t="str">
        <f>IF(AND(C434&lt;&gt;"N/A",C434&lt;&gt;C433),LEFT(Full_2016_2017_Games_Data[[#This Row],[Column1]],FIND("-",Full_2016_2017_Games_Data[[#This Row],[Column1]])-1),"N/A")</f>
        <v>N/A</v>
      </c>
      <c r="E434" t="str">
        <f>IFERROR(IF(AND(C434&lt;&gt;"N/A",C434&lt;&gt;C433),MID(Full_2016_2017_Games_Data[[#This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34" t="str">
        <f>IFERROR(IF(AND(D434&lt;&gt;"N/A",E434&lt;&gt;"N/A",C434&lt;&gt;C435),RIGHT(Full_2016_2017_Games_Data[[#This Row],[Column1]],LEN(Full_2016_2017_Games_Data[[#This Row],[Column1]])-FIND("at ",Full_2016_2017_Games_Data[[#This Row],[Column1]])-2),IF(AND(C434&lt;&gt;"N/A",C434&lt;&gt;C433),RIGHT(A435,LEN(A435)-FIND("at ",A435)-2),"N/A")),RIGHT(Full_2016_2017_Games_Data[[#This Row],[Column1]],LEN(Full_2016_2017_Games_Data[[#This Row],[Column1]])-FIND("at ",Full_2016_2017_Games_Data[[#This Row],[Column1]])-2))</f>
        <v>N/A</v>
      </c>
      <c r="G434" t="str">
        <f t="shared" si="66"/>
        <v>N/A</v>
      </c>
      <c r="H434" t="str">
        <f t="shared" si="67"/>
        <v>N/A</v>
      </c>
      <c r="I434" t="str">
        <f t="shared" si="68"/>
        <v>N/A</v>
      </c>
      <c r="J434" s="3" t="str">
        <f>IF(B434=1,Full_2016_2017_Games_Data[[#This Row],[Column1]],"N/A")</f>
        <v>Dec 12, 2016</v>
      </c>
      <c r="K434" t="str">
        <f t="shared" si="69"/>
        <v>Dec 12, 2016</v>
      </c>
      <c r="L434" t="str">
        <f t="shared" si="70"/>
        <v>N/A</v>
      </c>
      <c r="M434" t="str">
        <f t="shared" si="71"/>
        <v>N/A</v>
      </c>
      <c r="N434" t="str">
        <f t="shared" si="72"/>
        <v>N/A</v>
      </c>
      <c r="O434" t="str">
        <f t="shared" si="73"/>
        <v>N/A</v>
      </c>
      <c r="P434" s="3" t="str">
        <f t="shared" si="74"/>
        <v>N/A</v>
      </c>
      <c r="Q434" t="str">
        <f t="shared" si="75"/>
        <v>N/A</v>
      </c>
      <c r="R434" t="str">
        <f t="shared" si="76"/>
        <v>N/A</v>
      </c>
    </row>
    <row r="435" spans="1:18" x14ac:dyDescent="0.3">
      <c r="A435" s="1" t="s">
        <v>378</v>
      </c>
      <c r="B435">
        <f>IF(OR(RIGHT(Full_2016_2017_Games_Data[[#This Row],[Column1]],4)="2016",RIGHT(Full_2016_2017_Games_Data[[#This Row],[Column1]],4)="2017"),1,0)</f>
        <v>0</v>
      </c>
      <c r="C435">
        <f>IF(AND(B434=1,B435=0,LEFT(Full_2016_2017_Games_Data[[#This Row],[Column1]],4)&lt;&gt;"OTat"),C433+1,IF(AND(B434=0,B435=0,LEFT(Full_2016_2017_Games_Data[[#This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Row],[Column1]],5)&lt;&gt;"4OTat"),C434+1,IF(OR(LEFT(Full_2016_2017_Games_Data[[#This Row],[Column1]],4)="OTat",LEFT(Full_2016_2017_Games_Data[[#This Row],[Column1]],4)="Full",LEFT(Full_2016_2017_Games_Data[[#This Row],[Column1]],5)="2OTat",LEFT(Full_2016_2017_Games_Data[[#This Row],[Column1]],5)="4OTat"),C434,"N/A")))</f>
        <v>360</v>
      </c>
      <c r="D435" t="str">
        <f>IF(AND(C435&lt;&gt;"N/A",C435&lt;&gt;C434),LEFT(Full_2016_2017_Games_Data[[#This Row],[Column1]],FIND("-",Full_2016_2017_Games_Data[[#This Row],[Column1]])-1),"N/A")</f>
        <v>Indiana Pacers110</v>
      </c>
      <c r="E435" t="str">
        <f>IFERROR(IF(AND(C435&lt;&gt;"N/A",C435&lt;&gt;C434),MID(Full_2016_2017_Games_Data[[#This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Hornets94</v>
      </c>
      <c r="F435" t="str">
        <f>IFERROR(IF(AND(D435&lt;&gt;"N/A",E435&lt;&gt;"N/A",C435&lt;&gt;C436),RIGHT(Full_2016_2017_Games_Data[[#This Row],[Column1]],LEN(Full_2016_2017_Games_Data[[#This Row],[Column1]])-FIND("at ",Full_2016_2017_Games_Data[[#This Row],[Column1]])-2),IF(AND(C435&lt;&gt;"N/A",C435&lt;&gt;C434),RIGHT(A436,LEN(A436)-FIND("at ",A436)-2),"N/A")),RIGHT(Full_2016_2017_Games_Data[[#This Row],[Column1]],LEN(Full_2016_2017_Games_Data[[#This Row],[Column1]])-FIND("at ",Full_2016_2017_Games_Data[[#This Row],[Column1]])-2))</f>
        <v>Indiana</v>
      </c>
      <c r="G435" t="str">
        <f t="shared" si="66"/>
        <v>Indiana</v>
      </c>
      <c r="H435">
        <f t="shared" si="67"/>
        <v>110</v>
      </c>
      <c r="I435">
        <f t="shared" si="68"/>
        <v>94</v>
      </c>
      <c r="J435" s="3" t="str">
        <f>IF(B435=1,Full_2016_2017_Games_Data[[#This Row],[Column1]],"N/A")</f>
        <v>N/A</v>
      </c>
      <c r="K435" t="str">
        <f t="shared" si="69"/>
        <v>Dec 12, 2016</v>
      </c>
      <c r="L435" t="str">
        <f t="shared" si="70"/>
        <v>Dec 12, 2016</v>
      </c>
      <c r="M435">
        <f t="shared" si="71"/>
        <v>12</v>
      </c>
      <c r="N435">
        <f t="shared" si="72"/>
        <v>12</v>
      </c>
      <c r="O435">
        <f t="shared" si="73"/>
        <v>2016</v>
      </c>
      <c r="P435" s="3">
        <f t="shared" si="74"/>
        <v>42716</v>
      </c>
      <c r="Q435" t="str">
        <f t="shared" si="75"/>
        <v>Indiana Pacers</v>
      </c>
      <c r="R435" t="str">
        <f t="shared" si="76"/>
        <v>Charlotte Hornets</v>
      </c>
    </row>
    <row r="436" spans="1:18" x14ac:dyDescent="0.3">
      <c r="A436" s="1" t="s">
        <v>379</v>
      </c>
      <c r="B436">
        <f>IF(OR(RIGHT(Full_2016_2017_Games_Data[[#This Row],[Column1]],4)="2016",RIGHT(Full_2016_2017_Games_Data[[#This Row],[Column1]],4)="2017"),1,0)</f>
        <v>0</v>
      </c>
      <c r="C436">
        <f>IF(AND(B435=1,B436=0,LEFT(Full_2016_2017_Games_Data[[#This Row],[Column1]],4)&lt;&gt;"OTat"),C434+1,IF(AND(B435=0,B436=0,LEFT(Full_2016_2017_Games_Data[[#This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Row],[Column1]],5)&lt;&gt;"4OTat"),C435+1,IF(OR(LEFT(Full_2016_2017_Games_Data[[#This Row],[Column1]],4)="OTat",LEFT(Full_2016_2017_Games_Data[[#This Row],[Column1]],4)="Full",LEFT(Full_2016_2017_Games_Data[[#This Row],[Column1]],5)="2OTat",LEFT(Full_2016_2017_Games_Data[[#This Row],[Column1]],5)="4OTat"),C435,"N/A")))</f>
        <v>361</v>
      </c>
      <c r="D436" t="str">
        <f>IF(AND(C436&lt;&gt;"N/A",C436&lt;&gt;C435),LEFT(Full_2016_2017_Games_Data[[#This Row],[Column1]],FIND("-",Full_2016_2017_Games_Data[[#This Row],[Column1]])-1),"N/A")</f>
        <v>Toronto Raptors122</v>
      </c>
      <c r="E436" t="str">
        <f>IFERROR(IF(AND(C436&lt;&gt;"N/A",C436&lt;&gt;C435),MID(Full_2016_2017_Games_Data[[#This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Bucks100</v>
      </c>
      <c r="F436" t="str">
        <f>IFERROR(IF(AND(D436&lt;&gt;"N/A",E436&lt;&gt;"N/A",C436&lt;&gt;C437),RIGHT(Full_2016_2017_Games_Data[[#This Row],[Column1]],LEN(Full_2016_2017_Games_Data[[#This Row],[Column1]])-FIND("at ",Full_2016_2017_Games_Data[[#This Row],[Column1]])-2),IF(AND(C436&lt;&gt;"N/A",C436&lt;&gt;C435),RIGHT(A437,LEN(A437)-FIND("at ",A437)-2),"N/A")),RIGHT(Full_2016_2017_Games_Data[[#This Row],[Column1]],LEN(Full_2016_2017_Games_Data[[#This Row],[Column1]])-FIND("at ",Full_2016_2017_Games_Data[[#This Row],[Column1]])-2))</f>
        <v>Toronto</v>
      </c>
      <c r="G436" t="str">
        <f t="shared" si="66"/>
        <v>Toronto</v>
      </c>
      <c r="H436">
        <f t="shared" si="67"/>
        <v>122</v>
      </c>
      <c r="I436">
        <f t="shared" si="68"/>
        <v>100</v>
      </c>
      <c r="J436" s="3" t="str">
        <f>IF(B436=1,Full_2016_2017_Games_Data[[#This Row],[Column1]],"N/A")</f>
        <v>N/A</v>
      </c>
      <c r="K436" t="str">
        <f t="shared" si="69"/>
        <v>Dec 12, 2016</v>
      </c>
      <c r="L436" t="str">
        <f t="shared" si="70"/>
        <v>Dec 12, 2016</v>
      </c>
      <c r="M436">
        <f t="shared" si="71"/>
        <v>12</v>
      </c>
      <c r="N436">
        <f t="shared" si="72"/>
        <v>12</v>
      </c>
      <c r="O436">
        <f t="shared" si="73"/>
        <v>2016</v>
      </c>
      <c r="P436" s="3">
        <f t="shared" si="74"/>
        <v>42716</v>
      </c>
      <c r="Q436" t="str">
        <f t="shared" si="75"/>
        <v>Toronto Raptors</v>
      </c>
      <c r="R436" t="str">
        <f t="shared" si="76"/>
        <v>Milwaukee Bucks</v>
      </c>
    </row>
    <row r="437" spans="1:18" x14ac:dyDescent="0.3">
      <c r="A437" s="1" t="s">
        <v>380</v>
      </c>
      <c r="B437">
        <f>IF(OR(RIGHT(Full_2016_2017_Games_Data[[#This Row],[Column1]],4)="2016",RIGHT(Full_2016_2017_Games_Data[[#This Row],[Column1]],4)="2017"),1,0)</f>
        <v>0</v>
      </c>
      <c r="C437">
        <f>IF(AND(B436=1,B437=0,LEFT(Full_2016_2017_Games_Data[[#This Row],[Column1]],4)&lt;&gt;"OTat"),C435+1,IF(AND(B436=0,B437=0,LEFT(Full_2016_2017_Games_Data[[#This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Row],[Column1]],5)&lt;&gt;"4OTat"),C436+1,IF(OR(LEFT(Full_2016_2017_Games_Data[[#This Row],[Column1]],4)="OTat",LEFT(Full_2016_2017_Games_Data[[#This Row],[Column1]],4)="Full",LEFT(Full_2016_2017_Games_Data[[#This Row],[Column1]],5)="2OTat",LEFT(Full_2016_2017_Games_Data[[#This Row],[Column1]],5)="4OTat"),C436,"N/A")))</f>
        <v>362</v>
      </c>
      <c r="D437" t="str">
        <f>IF(AND(C437&lt;&gt;"N/A",C437&lt;&gt;C436),LEFT(Full_2016_2017_Games_Data[[#This Row],[Column1]],FIND("-",Full_2016_2017_Games_Data[[#This Row],[Column1]])-1),"N/A")</f>
        <v>Miami Heat112</v>
      </c>
      <c r="E437" t="str">
        <f>IFERROR(IF(AND(C437&lt;&gt;"N/A",C437&lt;&gt;C436),MID(Full_2016_2017_Games_Data[[#This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Wizards101</v>
      </c>
      <c r="F437" t="str">
        <f>IFERROR(IF(AND(D437&lt;&gt;"N/A",E437&lt;&gt;"N/A",C437&lt;&gt;C438),RIGHT(Full_2016_2017_Games_Data[[#This Row],[Column1]],LEN(Full_2016_2017_Games_Data[[#This Row],[Column1]])-FIND("at ",Full_2016_2017_Games_Data[[#This Row],[Column1]])-2),IF(AND(C437&lt;&gt;"N/A",C437&lt;&gt;C436),RIGHT(A438,LEN(A438)-FIND("at ",A438)-2),"N/A")),RIGHT(Full_2016_2017_Games_Data[[#This Row],[Column1]],LEN(Full_2016_2017_Games_Data[[#This Row],[Column1]])-FIND("at ",Full_2016_2017_Games_Data[[#This Row],[Column1]])-2))</f>
        <v>Miami</v>
      </c>
      <c r="G437" t="str">
        <f t="shared" si="66"/>
        <v>Miami</v>
      </c>
      <c r="H437">
        <f t="shared" si="67"/>
        <v>112</v>
      </c>
      <c r="I437">
        <f t="shared" si="68"/>
        <v>101</v>
      </c>
      <c r="J437" s="3" t="str">
        <f>IF(B437=1,Full_2016_2017_Games_Data[[#This Row],[Column1]],"N/A")</f>
        <v>N/A</v>
      </c>
      <c r="K437" t="str">
        <f t="shared" si="69"/>
        <v>Dec 12, 2016</v>
      </c>
      <c r="L437" t="str">
        <f t="shared" si="70"/>
        <v>Dec 12, 2016</v>
      </c>
      <c r="M437">
        <f t="shared" si="71"/>
        <v>12</v>
      </c>
      <c r="N437">
        <f t="shared" si="72"/>
        <v>12</v>
      </c>
      <c r="O437">
        <f t="shared" si="73"/>
        <v>2016</v>
      </c>
      <c r="P437" s="3">
        <f t="shared" si="74"/>
        <v>42716</v>
      </c>
      <c r="Q437" t="str">
        <f t="shared" si="75"/>
        <v>Miami Heat</v>
      </c>
      <c r="R437" t="str">
        <f t="shared" si="76"/>
        <v>Washington Wizards</v>
      </c>
    </row>
    <row r="438" spans="1:18" x14ac:dyDescent="0.3">
      <c r="A438" s="1" t="s">
        <v>381</v>
      </c>
      <c r="B438">
        <f>IF(OR(RIGHT(Full_2016_2017_Games_Data[[#This Row],[Column1]],4)="2016",RIGHT(Full_2016_2017_Games_Data[[#This Row],[Column1]],4)="2017"),1,0)</f>
        <v>0</v>
      </c>
      <c r="C438">
        <f>IF(AND(B437=1,B438=0,LEFT(Full_2016_2017_Games_Data[[#This Row],[Column1]],4)&lt;&gt;"OTat"),C436+1,IF(AND(B437=0,B438=0,LEFT(Full_2016_2017_Games_Data[[#This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Row],[Column1]],5)&lt;&gt;"4OTat"),C437+1,IF(OR(LEFT(Full_2016_2017_Games_Data[[#This Row],[Column1]],4)="OTat",LEFT(Full_2016_2017_Games_Data[[#This Row],[Column1]],4)="Full",LEFT(Full_2016_2017_Games_Data[[#This Row],[Column1]],5)="2OTat",LEFT(Full_2016_2017_Games_Data[[#This Row],[Column1]],5)="4OTat"),C437,"N/A")))</f>
        <v>363</v>
      </c>
      <c r="D438" t="str">
        <f>IF(AND(C438&lt;&gt;"N/A",C438&lt;&gt;C437),LEFT(Full_2016_2017_Games_Data[[#This Row],[Column1]],FIND("-",Full_2016_2017_Games_Data[[#This Row],[Column1]])-1),"N/A")</f>
        <v>Houston Rockets122</v>
      </c>
      <c r="E438" t="str">
        <f>IFERROR(IF(AND(C438&lt;&gt;"N/A",C438&lt;&gt;C437),MID(Full_2016_2017_Games_Data[[#This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Nets118</v>
      </c>
      <c r="F438" t="str">
        <f>IFERROR(IF(AND(D438&lt;&gt;"N/A",E438&lt;&gt;"N/A",C438&lt;&gt;C439),RIGHT(Full_2016_2017_Games_Data[[#This Row],[Column1]],LEN(Full_2016_2017_Games_Data[[#This Row],[Column1]])-FIND("at ",Full_2016_2017_Games_Data[[#This Row],[Column1]])-2),IF(AND(C438&lt;&gt;"N/A",C438&lt;&gt;C437),RIGHT(A439,LEN(A439)-FIND("at ",A439)-2),"N/A")),RIGHT(Full_2016_2017_Games_Data[[#This Row],[Column1]],LEN(Full_2016_2017_Games_Data[[#This Row],[Column1]])-FIND("at ",Full_2016_2017_Games_Data[[#This Row],[Column1]])-2))</f>
        <v>Houston</v>
      </c>
      <c r="G438" t="str">
        <f t="shared" si="66"/>
        <v>Houston</v>
      </c>
      <c r="H438">
        <f t="shared" si="67"/>
        <v>122</v>
      </c>
      <c r="I438">
        <f t="shared" si="68"/>
        <v>118</v>
      </c>
      <c r="J438" s="3" t="str">
        <f>IF(B438=1,Full_2016_2017_Games_Data[[#This Row],[Column1]],"N/A")</f>
        <v>N/A</v>
      </c>
      <c r="K438" t="str">
        <f t="shared" si="69"/>
        <v>Dec 12, 2016</v>
      </c>
      <c r="L438" t="str">
        <f t="shared" si="70"/>
        <v>Dec 12, 2016</v>
      </c>
      <c r="M438">
        <f t="shared" si="71"/>
        <v>12</v>
      </c>
      <c r="N438">
        <f t="shared" si="72"/>
        <v>12</v>
      </c>
      <c r="O438">
        <f t="shared" si="73"/>
        <v>2016</v>
      </c>
      <c r="P438" s="3">
        <f t="shared" si="74"/>
        <v>42716</v>
      </c>
      <c r="Q438" t="str">
        <f t="shared" si="75"/>
        <v>Houston Rockets</v>
      </c>
      <c r="R438" t="str">
        <f t="shared" si="76"/>
        <v>Brooklyn Nets</v>
      </c>
    </row>
    <row r="439" spans="1:18" x14ac:dyDescent="0.3">
      <c r="A439" s="1" t="s">
        <v>382</v>
      </c>
      <c r="B439">
        <f>IF(OR(RIGHT(Full_2016_2017_Games_Data[[#This Row],[Column1]],4)="2016",RIGHT(Full_2016_2017_Games_Data[[#This Row],[Column1]],4)="2017"),1,0)</f>
        <v>0</v>
      </c>
      <c r="C439">
        <f>IF(AND(B438=1,B439=0,LEFT(Full_2016_2017_Games_Data[[#This Row],[Column1]],4)&lt;&gt;"OTat"),C437+1,IF(AND(B438=0,B439=0,LEFT(Full_2016_2017_Games_Data[[#This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Row],[Column1]],5)&lt;&gt;"4OTat"),C438+1,IF(OR(LEFT(Full_2016_2017_Games_Data[[#This Row],[Column1]],4)="OTat",LEFT(Full_2016_2017_Games_Data[[#This Row],[Column1]],4)="Full",LEFT(Full_2016_2017_Games_Data[[#This Row],[Column1]],5)="2OTat",LEFT(Full_2016_2017_Games_Data[[#This Row],[Column1]],5)="4OTat"),C438,"N/A")))</f>
        <v>364</v>
      </c>
      <c r="D439" t="str">
        <f>IF(AND(C439&lt;&gt;"N/A",C439&lt;&gt;C438),LEFT(Full_2016_2017_Games_Data[[#This Row],[Column1]],FIND("-",Full_2016_2017_Games_Data[[#This Row],[Column1]])-1),"N/A")</f>
        <v>Dallas Mavericks112</v>
      </c>
      <c r="E439" t="str">
        <f>IFERROR(IF(AND(C439&lt;&gt;"N/A",C439&lt;&gt;C438),MID(Full_2016_2017_Games_Data[[#This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Nuggets92</v>
      </c>
      <c r="F439" t="str">
        <f>IFERROR(IF(AND(D439&lt;&gt;"N/A",E439&lt;&gt;"N/A",C439&lt;&gt;C440),RIGHT(Full_2016_2017_Games_Data[[#This Row],[Column1]],LEN(Full_2016_2017_Games_Data[[#This Row],[Column1]])-FIND("at ",Full_2016_2017_Games_Data[[#This Row],[Column1]])-2),IF(AND(C439&lt;&gt;"N/A",C439&lt;&gt;C438),RIGHT(A440,LEN(A440)-FIND("at ",A440)-2),"N/A")),RIGHT(Full_2016_2017_Games_Data[[#This Row],[Column1]],LEN(Full_2016_2017_Games_Data[[#This Row],[Column1]])-FIND("at ",Full_2016_2017_Games_Data[[#This Row],[Column1]])-2))</f>
        <v>Dallas</v>
      </c>
      <c r="G439" t="str">
        <f t="shared" si="66"/>
        <v>Dallas</v>
      </c>
      <c r="H439">
        <f t="shared" si="67"/>
        <v>112</v>
      </c>
      <c r="I439">
        <f t="shared" si="68"/>
        <v>92</v>
      </c>
      <c r="J439" s="3" t="str">
        <f>IF(B439=1,Full_2016_2017_Games_Data[[#This Row],[Column1]],"N/A")</f>
        <v>N/A</v>
      </c>
      <c r="K439" t="str">
        <f t="shared" si="69"/>
        <v>Dec 12, 2016</v>
      </c>
      <c r="L439" t="str">
        <f t="shared" si="70"/>
        <v>Dec 12, 2016</v>
      </c>
      <c r="M439">
        <f t="shared" si="71"/>
        <v>12</v>
      </c>
      <c r="N439">
        <f t="shared" si="72"/>
        <v>12</v>
      </c>
      <c r="O439">
        <f t="shared" si="73"/>
        <v>2016</v>
      </c>
      <c r="P439" s="3">
        <f t="shared" si="74"/>
        <v>42716</v>
      </c>
      <c r="Q439" t="str">
        <f t="shared" si="75"/>
        <v>Dallas Mavericks</v>
      </c>
      <c r="R439" t="str">
        <f t="shared" si="76"/>
        <v>Denver Nuggets</v>
      </c>
    </row>
    <row r="440" spans="1:18" x14ac:dyDescent="0.3">
      <c r="A440" s="1" t="s">
        <v>383</v>
      </c>
      <c r="B440">
        <f>IF(OR(RIGHT(Full_2016_2017_Games_Data[[#This Row],[Column1]],4)="2016",RIGHT(Full_2016_2017_Games_Data[[#This Row],[Column1]],4)="2017"),1,0)</f>
        <v>0</v>
      </c>
      <c r="C440">
        <f>IF(AND(B439=1,B440=0,LEFT(Full_2016_2017_Games_Data[[#This Row],[Column1]],4)&lt;&gt;"OTat"),C438+1,IF(AND(B439=0,B440=0,LEFT(Full_2016_2017_Games_Data[[#This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Row],[Column1]],5)&lt;&gt;"4OTat"),C439+1,IF(OR(LEFT(Full_2016_2017_Games_Data[[#This Row],[Column1]],4)="OTat",LEFT(Full_2016_2017_Games_Data[[#This Row],[Column1]],4)="Full",LEFT(Full_2016_2017_Games_Data[[#This Row],[Column1]],5)="2OTat",LEFT(Full_2016_2017_Games_Data[[#This Row],[Column1]],5)="4OTat"),C439,"N/A")))</f>
        <v>365</v>
      </c>
      <c r="D440" t="str">
        <f>IF(AND(C440&lt;&gt;"N/A",C440&lt;&gt;C439),LEFT(Full_2016_2017_Games_Data[[#This Row],[Column1]],FIND("-",Full_2016_2017_Games_Data[[#This Row],[Column1]])-1),"N/A")</f>
        <v>Los Angeles Clippers121</v>
      </c>
      <c r="E440" t="str">
        <f>IFERROR(IF(AND(C440&lt;&gt;"N/A",C440&lt;&gt;C439),MID(Full_2016_2017_Games_Data[[#This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Blazers120</v>
      </c>
      <c r="F440" t="str">
        <f>IFERROR(IF(AND(D440&lt;&gt;"N/A",E440&lt;&gt;"N/A",C440&lt;&gt;C441),RIGHT(Full_2016_2017_Games_Data[[#This Row],[Column1]],LEN(Full_2016_2017_Games_Data[[#This Row],[Column1]])-FIND("at ",Full_2016_2017_Games_Data[[#This Row],[Column1]])-2),IF(AND(C440&lt;&gt;"N/A",C440&lt;&gt;C439),RIGHT(A441,LEN(A441)-FIND("at ",A441)-2),"N/A")),RIGHT(Full_2016_2017_Games_Data[[#This Row],[Column1]],LEN(Full_2016_2017_Games_Data[[#This Row],[Column1]])-FIND("at ",Full_2016_2017_Games_Data[[#This Row],[Column1]])-2))</f>
        <v>Los Angeles</v>
      </c>
      <c r="G440" t="str">
        <f t="shared" si="66"/>
        <v>Los Angeles</v>
      </c>
      <c r="H440">
        <f t="shared" si="67"/>
        <v>121</v>
      </c>
      <c r="I440">
        <f t="shared" si="68"/>
        <v>120</v>
      </c>
      <c r="J440" s="3" t="str">
        <f>IF(B440=1,Full_2016_2017_Games_Data[[#This Row],[Column1]],"N/A")</f>
        <v>N/A</v>
      </c>
      <c r="K440" t="str">
        <f t="shared" si="69"/>
        <v>Dec 12, 2016</v>
      </c>
      <c r="L440" t="str">
        <f t="shared" si="70"/>
        <v>Dec 12, 2016</v>
      </c>
      <c r="M440">
        <f t="shared" si="71"/>
        <v>12</v>
      </c>
      <c r="N440">
        <f t="shared" si="72"/>
        <v>12</v>
      </c>
      <c r="O440">
        <f t="shared" si="73"/>
        <v>2016</v>
      </c>
      <c r="P440" s="3">
        <f t="shared" si="74"/>
        <v>42716</v>
      </c>
      <c r="Q440" t="str">
        <f t="shared" si="75"/>
        <v>Los Angeles Clippers</v>
      </c>
      <c r="R440" t="str">
        <f t="shared" si="76"/>
        <v>Portland Trail Blazers</v>
      </c>
    </row>
    <row r="441" spans="1:18" x14ac:dyDescent="0.3">
      <c r="A441" s="1" t="s">
        <v>384</v>
      </c>
      <c r="B441">
        <f>IF(OR(RIGHT(Full_2016_2017_Games_Data[[#This Row],[Column1]],4)="2016",RIGHT(Full_2016_2017_Games_Data[[#This Row],[Column1]],4)="2017"),1,0)</f>
        <v>0</v>
      </c>
      <c r="C441">
        <f>IF(AND(B440=1,B441=0,LEFT(Full_2016_2017_Games_Data[[#This Row],[Column1]],4)&lt;&gt;"OTat"),C439+1,IF(AND(B440=0,B441=0,LEFT(Full_2016_2017_Games_Data[[#This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Row],[Column1]],5)&lt;&gt;"4OTat"),C440+1,IF(OR(LEFT(Full_2016_2017_Games_Data[[#This Row],[Column1]],4)="OTat",LEFT(Full_2016_2017_Games_Data[[#This Row],[Column1]],4)="Full",LEFT(Full_2016_2017_Games_Data[[#This Row],[Column1]],5)="2OTat",LEFT(Full_2016_2017_Games_Data[[#This Row],[Column1]],5)="4OTat"),C440,"N/A")))</f>
        <v>366</v>
      </c>
      <c r="D441" t="str">
        <f>IF(AND(C441&lt;&gt;"N/A",C441&lt;&gt;C440),LEFT(Full_2016_2017_Games_Data[[#This Row],[Column1]],FIND("-",Full_2016_2017_Games_Data[[#This Row],[Column1]])-1),"N/A")</f>
        <v>Sacramento Kings116</v>
      </c>
      <c r="E441" t="str">
        <f>IFERROR(IF(AND(C441&lt;&gt;"N/A",C441&lt;&gt;C440),MID(Full_2016_2017_Games_Data[[#This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Lakers92</v>
      </c>
      <c r="F441" t="str">
        <f>IFERROR(IF(AND(D441&lt;&gt;"N/A",E441&lt;&gt;"N/A",C441&lt;&gt;C442),RIGHT(Full_2016_2017_Games_Data[[#This Row],[Column1]],LEN(Full_2016_2017_Games_Data[[#This Row],[Column1]])-FIND("at ",Full_2016_2017_Games_Data[[#This Row],[Column1]])-2),IF(AND(C441&lt;&gt;"N/A",C441&lt;&gt;C440),RIGHT(A442,LEN(A442)-FIND("at ",A442)-2),"N/A")),RIGHT(Full_2016_2017_Games_Data[[#This Row],[Column1]],LEN(Full_2016_2017_Games_Data[[#This Row],[Column1]])-FIND("at ",Full_2016_2017_Games_Data[[#This Row],[Column1]])-2))</f>
        <v>Sacramento</v>
      </c>
      <c r="G441" t="str">
        <f t="shared" si="66"/>
        <v>Sacramento</v>
      </c>
      <c r="H441">
        <f t="shared" si="67"/>
        <v>116</v>
      </c>
      <c r="I441">
        <f t="shared" si="68"/>
        <v>92</v>
      </c>
      <c r="J441" s="3" t="str">
        <f>IF(B441=1,Full_2016_2017_Games_Data[[#This Row],[Column1]],"N/A")</f>
        <v>N/A</v>
      </c>
      <c r="K441" t="str">
        <f t="shared" si="69"/>
        <v>Dec 12, 2016</v>
      </c>
      <c r="L441" t="str">
        <f t="shared" si="70"/>
        <v>Dec 12, 2016</v>
      </c>
      <c r="M441">
        <f t="shared" si="71"/>
        <v>12</v>
      </c>
      <c r="N441">
        <f t="shared" si="72"/>
        <v>12</v>
      </c>
      <c r="O441">
        <f t="shared" si="73"/>
        <v>2016</v>
      </c>
      <c r="P441" s="3">
        <f t="shared" si="74"/>
        <v>42716</v>
      </c>
      <c r="Q441" t="str">
        <f t="shared" si="75"/>
        <v>Sacramento Kings</v>
      </c>
      <c r="R441" t="str">
        <f t="shared" si="76"/>
        <v>Los Angeles Lakers</v>
      </c>
    </row>
    <row r="442" spans="1:18" x14ac:dyDescent="0.3">
      <c r="A442" s="1" t="s">
        <v>1393</v>
      </c>
      <c r="B442">
        <f>IF(OR(RIGHT(Full_2016_2017_Games_Data[[#This Row],[Column1]],4)="2016",RIGHT(Full_2016_2017_Games_Data[[#This Row],[Column1]],4)="2017"),1,0)</f>
        <v>1</v>
      </c>
      <c r="C442" t="str">
        <f>IF(AND(B441=1,B442=0,LEFT(Full_2016_2017_Games_Data[[#This Row],[Column1]],4)&lt;&gt;"OTat"),C440+1,IF(AND(B441=0,B442=0,LEFT(Full_2016_2017_Games_Data[[#This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Row],[Column1]],5)&lt;&gt;"4OTat"),C441+1,IF(OR(LEFT(Full_2016_2017_Games_Data[[#This Row],[Column1]],4)="OTat",LEFT(Full_2016_2017_Games_Data[[#This Row],[Column1]],4)="Full",LEFT(Full_2016_2017_Games_Data[[#This Row],[Column1]],5)="2OTat",LEFT(Full_2016_2017_Games_Data[[#This Row],[Column1]],5)="4OTat"),C441,"N/A")))</f>
        <v>N/A</v>
      </c>
      <c r="D442" t="str">
        <f>IF(AND(C442&lt;&gt;"N/A",C442&lt;&gt;C441),LEFT(Full_2016_2017_Games_Data[[#This Row],[Column1]],FIND("-",Full_2016_2017_Games_Data[[#This Row],[Column1]])-1),"N/A")</f>
        <v>N/A</v>
      </c>
      <c r="E442" t="str">
        <f>IFERROR(IF(AND(C442&lt;&gt;"N/A",C442&lt;&gt;C441),MID(Full_2016_2017_Games_Data[[#This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42" t="str">
        <f>IFERROR(IF(AND(D442&lt;&gt;"N/A",E442&lt;&gt;"N/A",C442&lt;&gt;C443),RIGHT(Full_2016_2017_Games_Data[[#This Row],[Column1]],LEN(Full_2016_2017_Games_Data[[#This Row],[Column1]])-FIND("at ",Full_2016_2017_Games_Data[[#This Row],[Column1]])-2),IF(AND(C442&lt;&gt;"N/A",C442&lt;&gt;C441),RIGHT(A443,LEN(A443)-FIND("at ",A443)-2),"N/A")),RIGHT(Full_2016_2017_Games_Data[[#This Row],[Column1]],LEN(Full_2016_2017_Games_Data[[#This Row],[Column1]])-FIND("at ",Full_2016_2017_Games_Data[[#This Row],[Column1]])-2))</f>
        <v>N/A</v>
      </c>
      <c r="G442" t="str">
        <f t="shared" si="66"/>
        <v>N/A</v>
      </c>
      <c r="H442" t="str">
        <f t="shared" si="67"/>
        <v>N/A</v>
      </c>
      <c r="I442" t="str">
        <f t="shared" si="68"/>
        <v>N/A</v>
      </c>
      <c r="J442" s="3" t="str">
        <f>IF(B442=1,Full_2016_2017_Games_Data[[#This Row],[Column1]],"N/A")</f>
        <v>Dec 13, 2016</v>
      </c>
      <c r="K442" t="str">
        <f t="shared" si="69"/>
        <v>Dec 13, 2016</v>
      </c>
      <c r="L442" t="str">
        <f t="shared" si="70"/>
        <v>N/A</v>
      </c>
      <c r="M442" t="str">
        <f t="shared" si="71"/>
        <v>N/A</v>
      </c>
      <c r="N442" t="str">
        <f t="shared" si="72"/>
        <v>N/A</v>
      </c>
      <c r="O442" t="str">
        <f t="shared" si="73"/>
        <v>N/A</v>
      </c>
      <c r="P442" s="3" t="str">
        <f t="shared" si="74"/>
        <v>N/A</v>
      </c>
      <c r="Q442" t="str">
        <f t="shared" si="75"/>
        <v>N/A</v>
      </c>
      <c r="R442" t="str">
        <f t="shared" si="76"/>
        <v>N/A</v>
      </c>
    </row>
    <row r="443" spans="1:18" x14ac:dyDescent="0.3">
      <c r="A443" s="1" t="s">
        <v>385</v>
      </c>
      <c r="B443">
        <f>IF(OR(RIGHT(Full_2016_2017_Games_Data[[#This Row],[Column1]],4)="2016",RIGHT(Full_2016_2017_Games_Data[[#This Row],[Column1]],4)="2017"),1,0)</f>
        <v>0</v>
      </c>
      <c r="C443">
        <f>IF(AND(B442=1,B443=0,LEFT(Full_2016_2017_Games_Data[[#This Row],[Column1]],4)&lt;&gt;"OTat"),C441+1,IF(AND(B442=0,B443=0,LEFT(Full_2016_2017_Games_Data[[#This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Row],[Column1]],5)&lt;&gt;"4OTat"),C442+1,IF(OR(LEFT(Full_2016_2017_Games_Data[[#This Row],[Column1]],4)="OTat",LEFT(Full_2016_2017_Games_Data[[#This Row],[Column1]],4)="Full",LEFT(Full_2016_2017_Games_Data[[#This Row],[Column1]],5)="2OTat",LEFT(Full_2016_2017_Games_Data[[#This Row],[Column1]],5)="4OTat"),C442,"N/A")))</f>
        <v>367</v>
      </c>
      <c r="D443" t="str">
        <f>IF(AND(C443&lt;&gt;"N/A",C443&lt;&gt;C442),LEFT(Full_2016_2017_Games_Data[[#This Row],[Column1]],FIND("-",Full_2016_2017_Games_Data[[#This Row],[Column1]])-1),"N/A")</f>
        <v>Cleveland Cavaliers103</v>
      </c>
      <c r="E443" t="str">
        <f>IFERROR(IF(AND(C443&lt;&gt;"N/A",C443&lt;&gt;C442),MID(Full_2016_2017_Games_Data[[#This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Grizzlies86</v>
      </c>
      <c r="F443" t="str">
        <f>IFERROR(IF(AND(D443&lt;&gt;"N/A",E443&lt;&gt;"N/A",C443&lt;&gt;C444),RIGHT(Full_2016_2017_Games_Data[[#This Row],[Column1]],LEN(Full_2016_2017_Games_Data[[#This Row],[Column1]])-FIND("at ",Full_2016_2017_Games_Data[[#This Row],[Column1]])-2),IF(AND(C443&lt;&gt;"N/A",C443&lt;&gt;C442),RIGHT(A444,LEN(A444)-FIND("at ",A444)-2),"N/A")),RIGHT(Full_2016_2017_Games_Data[[#This Row],[Column1]],LEN(Full_2016_2017_Games_Data[[#This Row],[Column1]])-FIND("at ",Full_2016_2017_Games_Data[[#This Row],[Column1]])-2))</f>
        <v>Cleveland</v>
      </c>
      <c r="G443" t="str">
        <f t="shared" si="66"/>
        <v>Cleveland</v>
      </c>
      <c r="H443">
        <f t="shared" si="67"/>
        <v>103</v>
      </c>
      <c r="I443">
        <f t="shared" si="68"/>
        <v>86</v>
      </c>
      <c r="J443" s="3" t="str">
        <f>IF(B443=1,Full_2016_2017_Games_Data[[#This Row],[Column1]],"N/A")</f>
        <v>N/A</v>
      </c>
      <c r="K443" t="str">
        <f t="shared" si="69"/>
        <v>Dec 13, 2016</v>
      </c>
      <c r="L443" t="str">
        <f t="shared" si="70"/>
        <v>Dec 13, 2016</v>
      </c>
      <c r="M443">
        <f t="shared" si="71"/>
        <v>12</v>
      </c>
      <c r="N443">
        <f t="shared" si="72"/>
        <v>13</v>
      </c>
      <c r="O443">
        <f t="shared" si="73"/>
        <v>2016</v>
      </c>
      <c r="P443" s="3">
        <f t="shared" si="74"/>
        <v>42717</v>
      </c>
      <c r="Q443" t="str">
        <f t="shared" si="75"/>
        <v>Cleveland Cavaliers</v>
      </c>
      <c r="R443" t="str">
        <f t="shared" si="76"/>
        <v>Memphis Grizzlies</v>
      </c>
    </row>
    <row r="444" spans="1:18" x14ac:dyDescent="0.3">
      <c r="A444" s="1" t="s">
        <v>386</v>
      </c>
      <c r="B444">
        <f>IF(OR(RIGHT(Full_2016_2017_Games_Data[[#This Row],[Column1]],4)="2016",RIGHT(Full_2016_2017_Games_Data[[#This Row],[Column1]],4)="2017"),1,0)</f>
        <v>0</v>
      </c>
      <c r="C444">
        <f>IF(AND(B443=1,B444=0,LEFT(Full_2016_2017_Games_Data[[#This Row],[Column1]],4)&lt;&gt;"OTat"),C442+1,IF(AND(B443=0,B444=0,LEFT(Full_2016_2017_Games_Data[[#This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Row],[Column1]],5)&lt;&gt;"4OTat"),C443+1,IF(OR(LEFT(Full_2016_2017_Games_Data[[#This Row],[Column1]],4)="OTat",LEFT(Full_2016_2017_Games_Data[[#This Row],[Column1]],4)="Full",LEFT(Full_2016_2017_Games_Data[[#This Row],[Column1]],5)="2OTat",LEFT(Full_2016_2017_Games_Data[[#This Row],[Column1]],5)="4OTat"),C443,"N/A")))</f>
        <v>368</v>
      </c>
      <c r="D444" t="str">
        <f>IF(AND(C444&lt;&gt;"N/A",C444&lt;&gt;C443),LEFT(Full_2016_2017_Games_Data[[#This Row],[Column1]],FIND("-",Full_2016_2017_Games_Data[[#This Row],[Column1]])-1),"N/A")</f>
        <v>Orlando Magic131</v>
      </c>
      <c r="E444" t="str">
        <f>IFERROR(IF(AND(C444&lt;&gt;"N/A",C444&lt;&gt;C443),MID(Full_2016_2017_Games_Data[[#This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Hawks120</v>
      </c>
      <c r="F444" t="str">
        <f>IFERROR(IF(AND(D444&lt;&gt;"N/A",E444&lt;&gt;"N/A",C444&lt;&gt;C445),RIGHT(Full_2016_2017_Games_Data[[#This Row],[Column1]],LEN(Full_2016_2017_Games_Data[[#This Row],[Column1]])-FIND("at ",Full_2016_2017_Games_Data[[#This Row],[Column1]])-2),IF(AND(C444&lt;&gt;"N/A",C444&lt;&gt;C443),RIGHT(A445,LEN(A445)-FIND("at ",A445)-2),"N/A")),RIGHT(Full_2016_2017_Games_Data[[#This Row],[Column1]],LEN(Full_2016_2017_Games_Data[[#This Row],[Column1]])-FIND("at ",Full_2016_2017_Games_Data[[#This Row],[Column1]])-2))</f>
        <v>Atlanta</v>
      </c>
      <c r="G444" t="str">
        <f t="shared" si="66"/>
        <v>Atlanta</v>
      </c>
      <c r="H444">
        <f t="shared" si="67"/>
        <v>131</v>
      </c>
      <c r="I444">
        <f t="shared" si="68"/>
        <v>120</v>
      </c>
      <c r="J444" s="3" t="str">
        <f>IF(B444=1,Full_2016_2017_Games_Data[[#This Row],[Column1]],"N/A")</f>
        <v>N/A</v>
      </c>
      <c r="K444" t="str">
        <f t="shared" si="69"/>
        <v>Dec 13, 2016</v>
      </c>
      <c r="L444" t="str">
        <f t="shared" si="70"/>
        <v>Dec 13, 2016</v>
      </c>
      <c r="M444">
        <f t="shared" si="71"/>
        <v>12</v>
      </c>
      <c r="N444">
        <f t="shared" si="72"/>
        <v>13</v>
      </c>
      <c r="O444">
        <f t="shared" si="73"/>
        <v>2016</v>
      </c>
      <c r="P444" s="3">
        <f t="shared" si="74"/>
        <v>42717</v>
      </c>
      <c r="Q444" t="str">
        <f t="shared" si="75"/>
        <v>Orlando Magic</v>
      </c>
      <c r="R444" t="str">
        <f t="shared" si="76"/>
        <v>Atlanta Hawks</v>
      </c>
    </row>
    <row r="445" spans="1:18" x14ac:dyDescent="0.3">
      <c r="A445" s="1" t="s">
        <v>387</v>
      </c>
      <c r="B445">
        <f>IF(OR(RIGHT(Full_2016_2017_Games_Data[[#This Row],[Column1]],4)="2016",RIGHT(Full_2016_2017_Games_Data[[#This Row],[Column1]],4)="2017"),1,0)</f>
        <v>0</v>
      </c>
      <c r="C445">
        <f>IF(AND(B444=1,B445=0,LEFT(Full_2016_2017_Games_Data[[#This Row],[Column1]],4)&lt;&gt;"OTat"),C443+1,IF(AND(B444=0,B445=0,LEFT(Full_2016_2017_Games_Data[[#This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Row],[Column1]],5)&lt;&gt;"4OTat"),C444+1,IF(OR(LEFT(Full_2016_2017_Games_Data[[#This Row],[Column1]],4)="OTat",LEFT(Full_2016_2017_Games_Data[[#This Row],[Column1]],4)="Full",LEFT(Full_2016_2017_Games_Data[[#This Row],[Column1]],5)="2OTat",LEFT(Full_2016_2017_Games_Data[[#This Row],[Column1]],5)="4OTat"),C444,"N/A")))</f>
        <v>369</v>
      </c>
      <c r="D445" t="str">
        <f>IF(AND(C445&lt;&gt;"N/A",C445&lt;&gt;C444),LEFT(Full_2016_2017_Games_Data[[#This Row],[Column1]],FIND("-",Full_2016_2017_Games_Data[[#This Row],[Column1]])-1),"N/A")</f>
        <v>Minnesota Timberwolves99</v>
      </c>
      <c r="E445" t="str">
        <f>IFERROR(IF(AND(C445&lt;&gt;"N/A",C445&lt;&gt;C444),MID(Full_2016_2017_Games_Data[[#This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Bulls94</v>
      </c>
      <c r="F445" t="str">
        <f>IFERROR(IF(AND(D445&lt;&gt;"N/A",E445&lt;&gt;"N/A",C445&lt;&gt;C446),RIGHT(Full_2016_2017_Games_Data[[#This Row],[Column1]],LEN(Full_2016_2017_Games_Data[[#This Row],[Column1]])-FIND("at ",Full_2016_2017_Games_Data[[#This Row],[Column1]])-2),IF(AND(C445&lt;&gt;"N/A",C445&lt;&gt;C444),RIGHT(A446,LEN(A446)-FIND("at ",A446)-2),"N/A")),RIGHT(Full_2016_2017_Games_Data[[#This Row],[Column1]],LEN(Full_2016_2017_Games_Data[[#This Row],[Column1]])-FIND("at ",Full_2016_2017_Games_Data[[#This Row],[Column1]])-2))</f>
        <v>Chicago</v>
      </c>
      <c r="G445" t="str">
        <f t="shared" si="66"/>
        <v>Chicago</v>
      </c>
      <c r="H445">
        <f t="shared" si="67"/>
        <v>99</v>
      </c>
      <c r="I445">
        <f t="shared" si="68"/>
        <v>94</v>
      </c>
      <c r="J445" s="3" t="str">
        <f>IF(B445=1,Full_2016_2017_Games_Data[[#This Row],[Column1]],"N/A")</f>
        <v>N/A</v>
      </c>
      <c r="K445" t="str">
        <f t="shared" si="69"/>
        <v>Dec 13, 2016</v>
      </c>
      <c r="L445" t="str">
        <f t="shared" si="70"/>
        <v>Dec 13, 2016</v>
      </c>
      <c r="M445">
        <f t="shared" si="71"/>
        <v>12</v>
      </c>
      <c r="N445">
        <f t="shared" si="72"/>
        <v>13</v>
      </c>
      <c r="O445">
        <f t="shared" si="73"/>
        <v>2016</v>
      </c>
      <c r="P445" s="3">
        <f t="shared" si="74"/>
        <v>42717</v>
      </c>
      <c r="Q445" t="str">
        <f t="shared" si="75"/>
        <v>Minnesota Timberwolves</v>
      </c>
      <c r="R445" t="str">
        <f t="shared" si="76"/>
        <v>Chicago Bulls</v>
      </c>
    </row>
    <row r="446" spans="1:18" x14ac:dyDescent="0.3">
      <c r="A446" s="1" t="s">
        <v>388</v>
      </c>
      <c r="B446">
        <f>IF(OR(RIGHT(Full_2016_2017_Games_Data[[#This Row],[Column1]],4)="2016",RIGHT(Full_2016_2017_Games_Data[[#This Row],[Column1]],4)="2017"),1,0)</f>
        <v>0</v>
      </c>
      <c r="C446">
        <f>IF(AND(B445=1,B446=0,LEFT(Full_2016_2017_Games_Data[[#This Row],[Column1]],4)&lt;&gt;"OTat"),C444+1,IF(AND(B445=0,B446=0,LEFT(Full_2016_2017_Games_Data[[#This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Row],[Column1]],5)&lt;&gt;"4OTat"),C445+1,IF(OR(LEFT(Full_2016_2017_Games_Data[[#This Row],[Column1]],4)="OTat",LEFT(Full_2016_2017_Games_Data[[#This Row],[Column1]],4)="Full",LEFT(Full_2016_2017_Games_Data[[#This Row],[Column1]],5)="2OTat",LEFT(Full_2016_2017_Games_Data[[#This Row],[Column1]],5)="4OTat"),C445,"N/A")))</f>
        <v>370</v>
      </c>
      <c r="D446" t="str">
        <f>IF(AND(C446&lt;&gt;"N/A",C446&lt;&gt;C445),LEFT(Full_2016_2017_Games_Data[[#This Row],[Column1]],FIND("-",Full_2016_2017_Games_Data[[#This Row],[Column1]])-1),"N/A")</f>
        <v>Golden State Warriors113</v>
      </c>
      <c r="E446" t="str">
        <f>IFERROR(IF(AND(C446&lt;&gt;"N/A",C446&lt;&gt;C445),MID(Full_2016_2017_Games_Data[[#This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Pelicans109</v>
      </c>
      <c r="F446" t="str">
        <f>IFERROR(IF(AND(D446&lt;&gt;"N/A",E446&lt;&gt;"N/A",C446&lt;&gt;C447),RIGHT(Full_2016_2017_Games_Data[[#This Row],[Column1]],LEN(Full_2016_2017_Games_Data[[#This Row],[Column1]])-FIND("at ",Full_2016_2017_Games_Data[[#This Row],[Column1]])-2),IF(AND(C446&lt;&gt;"N/A",C446&lt;&gt;C445),RIGHT(A447,LEN(A447)-FIND("at ",A447)-2),"N/A")),RIGHT(Full_2016_2017_Games_Data[[#This Row],[Column1]],LEN(Full_2016_2017_Games_Data[[#This Row],[Column1]])-FIND("at ",Full_2016_2017_Games_Data[[#This Row],[Column1]])-2))</f>
        <v>New Orleans</v>
      </c>
      <c r="G446" t="str">
        <f t="shared" si="66"/>
        <v>New Orleans</v>
      </c>
      <c r="H446">
        <f t="shared" si="67"/>
        <v>113</v>
      </c>
      <c r="I446">
        <f t="shared" si="68"/>
        <v>109</v>
      </c>
      <c r="J446" s="3" t="str">
        <f>IF(B446=1,Full_2016_2017_Games_Data[[#This Row],[Column1]],"N/A")</f>
        <v>N/A</v>
      </c>
      <c r="K446" t="str">
        <f t="shared" si="69"/>
        <v>Dec 13, 2016</v>
      </c>
      <c r="L446" t="str">
        <f t="shared" si="70"/>
        <v>Dec 13, 2016</v>
      </c>
      <c r="M446">
        <f t="shared" si="71"/>
        <v>12</v>
      </c>
      <c r="N446">
        <f t="shared" si="72"/>
        <v>13</v>
      </c>
      <c r="O446">
        <f t="shared" si="73"/>
        <v>2016</v>
      </c>
      <c r="P446" s="3">
        <f t="shared" si="74"/>
        <v>42717</v>
      </c>
      <c r="Q446" t="str">
        <f t="shared" si="75"/>
        <v>Golden State Warriors</v>
      </c>
      <c r="R446" t="str">
        <f t="shared" si="76"/>
        <v>New Orleans Pelicans</v>
      </c>
    </row>
    <row r="447" spans="1:18" x14ac:dyDescent="0.3">
      <c r="A447" s="1" t="s">
        <v>389</v>
      </c>
      <c r="B447">
        <f>IF(OR(RIGHT(Full_2016_2017_Games_Data[[#This Row],[Column1]],4)="2016",RIGHT(Full_2016_2017_Games_Data[[#This Row],[Column1]],4)="2017"),1,0)</f>
        <v>0</v>
      </c>
      <c r="C447">
        <f>IF(AND(B446=1,B447=0,LEFT(Full_2016_2017_Games_Data[[#This Row],[Column1]],4)&lt;&gt;"OTat"),C445+1,IF(AND(B446=0,B447=0,LEFT(Full_2016_2017_Games_Data[[#This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Row],[Column1]],5)&lt;&gt;"4OTat"),C446+1,IF(OR(LEFT(Full_2016_2017_Games_Data[[#This Row],[Column1]],4)="OTat",LEFT(Full_2016_2017_Games_Data[[#This Row],[Column1]],4)="Full",LEFT(Full_2016_2017_Games_Data[[#This Row],[Column1]],5)="2OTat",LEFT(Full_2016_2017_Games_Data[[#This Row],[Column1]],5)="4OTat"),C446,"N/A")))</f>
        <v>371</v>
      </c>
      <c r="D447" t="str">
        <f>IF(AND(C447&lt;&gt;"N/A",C447&lt;&gt;C446),LEFT(Full_2016_2017_Games_Data[[#This Row],[Column1]],FIND("-",Full_2016_2017_Games_Data[[#This Row],[Column1]])-1),"N/A")</f>
        <v>Phoenix Suns113</v>
      </c>
      <c r="E447" t="str">
        <f>IFERROR(IF(AND(C447&lt;&gt;"N/A",C447&lt;&gt;C446),MID(Full_2016_2017_Games_Data[[#This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Knicks111</v>
      </c>
      <c r="F447" t="str">
        <f>IFERROR(IF(AND(D447&lt;&gt;"N/A",E447&lt;&gt;"N/A",C447&lt;&gt;C448),RIGHT(Full_2016_2017_Games_Data[[#This Row],[Column1]],LEN(Full_2016_2017_Games_Data[[#This Row],[Column1]])-FIND("at ",Full_2016_2017_Games_Data[[#This Row],[Column1]])-2),IF(AND(C447&lt;&gt;"N/A",C447&lt;&gt;C446),RIGHT(A448,LEN(A448)-FIND("at ",A448)-2),"N/A")),RIGHT(Full_2016_2017_Games_Data[[#This Row],[Column1]],LEN(Full_2016_2017_Games_Data[[#This Row],[Column1]])-FIND("at ",Full_2016_2017_Games_Data[[#This Row],[Column1]])-2))</f>
        <v>Phoenix</v>
      </c>
      <c r="G447" t="str">
        <f t="shared" si="66"/>
        <v>Phoenix</v>
      </c>
      <c r="H447">
        <f t="shared" si="67"/>
        <v>113</v>
      </c>
      <c r="I447">
        <f t="shared" si="68"/>
        <v>111</v>
      </c>
      <c r="J447" s="3" t="str">
        <f>IF(B447=1,Full_2016_2017_Games_Data[[#This Row],[Column1]],"N/A")</f>
        <v>N/A</v>
      </c>
      <c r="K447" t="str">
        <f t="shared" si="69"/>
        <v>Dec 13, 2016</v>
      </c>
      <c r="L447" t="str">
        <f t="shared" si="70"/>
        <v>Dec 13, 2016</v>
      </c>
      <c r="M447">
        <f t="shared" si="71"/>
        <v>12</v>
      </c>
      <c r="N447">
        <f t="shared" si="72"/>
        <v>13</v>
      </c>
      <c r="O447">
        <f t="shared" si="73"/>
        <v>2016</v>
      </c>
      <c r="P447" s="3">
        <f t="shared" si="74"/>
        <v>42717</v>
      </c>
      <c r="Q447" t="str">
        <f t="shared" si="75"/>
        <v>Phoenix Suns</v>
      </c>
      <c r="R447" t="str">
        <f t="shared" si="76"/>
        <v>New York Knicks</v>
      </c>
    </row>
    <row r="448" spans="1:18" x14ac:dyDescent="0.3">
      <c r="A448" s="1" t="s">
        <v>70</v>
      </c>
      <c r="B448">
        <f>IF(OR(RIGHT(Full_2016_2017_Games_Data[[#This Row],[Column1]],4)="2016",RIGHT(Full_2016_2017_Games_Data[[#This Row],[Column1]],4)="2017"),1,0)</f>
        <v>0</v>
      </c>
      <c r="C448">
        <f>IF(AND(B447=1,B448=0,LEFT(Full_2016_2017_Games_Data[[#This Row],[Column1]],4)&lt;&gt;"OTat"),C446+1,IF(AND(B447=0,B448=0,LEFT(Full_2016_2017_Games_Data[[#This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Row],[Column1]],5)&lt;&gt;"4OTat"),C447+1,IF(OR(LEFT(Full_2016_2017_Games_Data[[#This Row],[Column1]],4)="OTat",LEFT(Full_2016_2017_Games_Data[[#This Row],[Column1]],4)="Full",LEFT(Full_2016_2017_Games_Data[[#This Row],[Column1]],5)="2OTat",LEFT(Full_2016_2017_Games_Data[[#This Row],[Column1]],5)="4OTat"),C447,"N/A")))</f>
        <v>371</v>
      </c>
      <c r="D448" t="str">
        <f>IF(AND(C448&lt;&gt;"N/A",C448&lt;&gt;C447),LEFT(Full_2016_2017_Games_Data[[#This Row],[Column1]],FIND("-",Full_2016_2017_Games_Data[[#This Row],[Column1]])-1),"N/A")</f>
        <v>N/A</v>
      </c>
      <c r="E448" t="str">
        <f>IFERROR(IF(AND(C448&lt;&gt;"N/A",C448&lt;&gt;C447),MID(Full_2016_2017_Games_Data[[#This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48" t="str">
        <f>IFERROR(IF(AND(D448&lt;&gt;"N/A",E448&lt;&gt;"N/A",C448&lt;&gt;C449),RIGHT(Full_2016_2017_Games_Data[[#This Row],[Column1]],LEN(Full_2016_2017_Games_Data[[#This Row],[Column1]])-FIND("at ",Full_2016_2017_Games_Data[[#This Row],[Column1]])-2),IF(AND(C448&lt;&gt;"N/A",C448&lt;&gt;C447),RIGHT(A449,LEN(A449)-FIND("at ",A449)-2),"N/A")),RIGHT(Full_2016_2017_Games_Data[[#This Row],[Column1]],LEN(Full_2016_2017_Games_Data[[#This Row],[Column1]])-FIND("at ",Full_2016_2017_Games_Data[[#This Row],[Column1]])-2))</f>
        <v>N/A</v>
      </c>
      <c r="G448" t="str">
        <f t="shared" si="66"/>
        <v>N/A</v>
      </c>
      <c r="H448" t="str">
        <f t="shared" si="67"/>
        <v>N/A</v>
      </c>
      <c r="I448" t="str">
        <f t="shared" si="68"/>
        <v>N/A</v>
      </c>
      <c r="J448" s="3" t="str">
        <f>IF(B448=1,Full_2016_2017_Games_Data[[#This Row],[Column1]],"N/A")</f>
        <v>N/A</v>
      </c>
      <c r="K448" t="str">
        <f t="shared" si="69"/>
        <v>Dec 13, 2016</v>
      </c>
      <c r="L448" t="str">
        <f t="shared" si="70"/>
        <v>N/A</v>
      </c>
      <c r="M448" t="str">
        <f t="shared" si="71"/>
        <v>N/A</v>
      </c>
      <c r="N448" t="str">
        <f t="shared" si="72"/>
        <v>N/A</v>
      </c>
      <c r="O448" t="str">
        <f t="shared" si="73"/>
        <v>N/A</v>
      </c>
      <c r="P448" s="3" t="str">
        <f t="shared" si="74"/>
        <v>N/A</v>
      </c>
      <c r="Q448" t="str">
        <f t="shared" si="75"/>
        <v>N/A</v>
      </c>
      <c r="R448" t="str">
        <f t="shared" si="76"/>
        <v>N/A</v>
      </c>
    </row>
    <row r="449" spans="1:18" x14ac:dyDescent="0.3">
      <c r="A449" s="1" t="s">
        <v>390</v>
      </c>
      <c r="B449">
        <f>IF(OR(RIGHT(Full_2016_2017_Games_Data[[#This Row],[Column1]],4)="2016",RIGHT(Full_2016_2017_Games_Data[[#This Row],[Column1]],4)="2017"),1,0)</f>
        <v>0</v>
      </c>
      <c r="C449">
        <f>IF(AND(B448=1,B449=0,LEFT(Full_2016_2017_Games_Data[[#This Row],[Column1]],4)&lt;&gt;"OTat"),C447+1,IF(AND(B448=0,B449=0,LEFT(Full_2016_2017_Games_Data[[#This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Row],[Column1]],5)&lt;&gt;"4OTat"),C448+1,IF(OR(LEFT(Full_2016_2017_Games_Data[[#This Row],[Column1]],4)="OTat",LEFT(Full_2016_2017_Games_Data[[#This Row],[Column1]],4)="Full",LEFT(Full_2016_2017_Games_Data[[#This Row],[Column1]],5)="2OTat",LEFT(Full_2016_2017_Games_Data[[#This Row],[Column1]],5)="4OTat"),C448,"N/A")))</f>
        <v>372</v>
      </c>
      <c r="D449" t="str">
        <f>IF(AND(C449&lt;&gt;"N/A",C449&lt;&gt;C448),LEFT(Full_2016_2017_Games_Data[[#This Row],[Column1]],FIND("-",Full_2016_2017_Games_Data[[#This Row],[Column1]])-1),"N/A")</f>
        <v>Portland Trail Blazers114</v>
      </c>
      <c r="E449" t="str">
        <f>IFERROR(IF(AND(C449&lt;&gt;"N/A",C449&lt;&gt;C448),MID(Full_2016_2017_Games_Data[[#This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Thunder95</v>
      </c>
      <c r="F449" t="str">
        <f>IFERROR(IF(AND(D449&lt;&gt;"N/A",E449&lt;&gt;"N/A",C449&lt;&gt;C450),RIGHT(Full_2016_2017_Games_Data[[#This Row],[Column1]],LEN(Full_2016_2017_Games_Data[[#This Row],[Column1]])-FIND("at ",Full_2016_2017_Games_Data[[#This Row],[Column1]])-2),IF(AND(C449&lt;&gt;"N/A",C449&lt;&gt;C448),RIGHT(A450,LEN(A450)-FIND("at ",A450)-2),"N/A")),RIGHT(Full_2016_2017_Games_Data[[#This Row],[Column1]],LEN(Full_2016_2017_Games_Data[[#This Row],[Column1]])-FIND("at ",Full_2016_2017_Games_Data[[#This Row],[Column1]])-2))</f>
        <v>Portland</v>
      </c>
      <c r="G449" t="str">
        <f t="shared" si="66"/>
        <v>Portland</v>
      </c>
      <c r="H449">
        <f t="shared" si="67"/>
        <v>114</v>
      </c>
      <c r="I449">
        <f t="shared" si="68"/>
        <v>95</v>
      </c>
      <c r="J449" s="3" t="str">
        <f>IF(B449=1,Full_2016_2017_Games_Data[[#This Row],[Column1]],"N/A")</f>
        <v>N/A</v>
      </c>
      <c r="K449" t="str">
        <f t="shared" si="69"/>
        <v>Dec 13, 2016</v>
      </c>
      <c r="L449" t="str">
        <f t="shared" si="70"/>
        <v>Dec 13, 2016</v>
      </c>
      <c r="M449">
        <f t="shared" si="71"/>
        <v>12</v>
      </c>
      <c r="N449">
        <f t="shared" si="72"/>
        <v>13</v>
      </c>
      <c r="O449">
        <f t="shared" si="73"/>
        <v>2016</v>
      </c>
      <c r="P449" s="3">
        <f t="shared" si="74"/>
        <v>42717</v>
      </c>
      <c r="Q449" t="str">
        <f t="shared" si="75"/>
        <v>Portland Trail Blazers</v>
      </c>
      <c r="R449" t="str">
        <f t="shared" si="76"/>
        <v>Oklahoma City Thunder</v>
      </c>
    </row>
    <row r="450" spans="1:18" x14ac:dyDescent="0.3">
      <c r="A450" s="1" t="s">
        <v>1394</v>
      </c>
      <c r="B450">
        <f>IF(OR(RIGHT(Full_2016_2017_Games_Data[[#This Row],[Column1]],4)="2016",RIGHT(Full_2016_2017_Games_Data[[#This Row],[Column1]],4)="2017"),1,0)</f>
        <v>1</v>
      </c>
      <c r="C450" t="str">
        <f>IF(AND(B449=1,B450=0,LEFT(Full_2016_2017_Games_Data[[#This Row],[Column1]],4)&lt;&gt;"OTat"),C448+1,IF(AND(B449=0,B450=0,LEFT(Full_2016_2017_Games_Data[[#This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Row],[Column1]],5)&lt;&gt;"4OTat"),C449+1,IF(OR(LEFT(Full_2016_2017_Games_Data[[#This Row],[Column1]],4)="OTat",LEFT(Full_2016_2017_Games_Data[[#This Row],[Column1]],4)="Full",LEFT(Full_2016_2017_Games_Data[[#This Row],[Column1]],5)="2OTat",LEFT(Full_2016_2017_Games_Data[[#This Row],[Column1]],5)="4OTat"),C449,"N/A")))</f>
        <v>N/A</v>
      </c>
      <c r="D450" t="str">
        <f>IF(AND(C450&lt;&gt;"N/A",C450&lt;&gt;C449),LEFT(Full_2016_2017_Games_Data[[#This Row],[Column1]],FIND("-",Full_2016_2017_Games_Data[[#This Row],[Column1]])-1),"N/A")</f>
        <v>N/A</v>
      </c>
      <c r="E450" t="str">
        <f>IFERROR(IF(AND(C450&lt;&gt;"N/A",C450&lt;&gt;C449),MID(Full_2016_2017_Games_Data[[#This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50" t="str">
        <f>IFERROR(IF(AND(D450&lt;&gt;"N/A",E450&lt;&gt;"N/A",C450&lt;&gt;C451),RIGHT(Full_2016_2017_Games_Data[[#This Row],[Column1]],LEN(Full_2016_2017_Games_Data[[#This Row],[Column1]])-FIND("at ",Full_2016_2017_Games_Data[[#This Row],[Column1]])-2),IF(AND(C450&lt;&gt;"N/A",C450&lt;&gt;C449),RIGHT(A451,LEN(A451)-FIND("at ",A451)-2),"N/A")),RIGHT(Full_2016_2017_Games_Data[[#This Row],[Column1]],LEN(Full_2016_2017_Games_Data[[#This Row],[Column1]])-FIND("at ",Full_2016_2017_Games_Data[[#This Row],[Column1]])-2))</f>
        <v>N/A</v>
      </c>
      <c r="G450" t="str">
        <f t="shared" si="66"/>
        <v>N/A</v>
      </c>
      <c r="H450" t="str">
        <f t="shared" si="67"/>
        <v>N/A</v>
      </c>
      <c r="I450" t="str">
        <f t="shared" si="68"/>
        <v>N/A</v>
      </c>
      <c r="J450" s="3" t="str">
        <f>IF(B450=1,Full_2016_2017_Games_Data[[#This Row],[Column1]],"N/A")</f>
        <v>Dec 14, 2016</v>
      </c>
      <c r="K450" t="str">
        <f t="shared" si="69"/>
        <v>Dec 14, 2016</v>
      </c>
      <c r="L450" t="str">
        <f t="shared" si="70"/>
        <v>N/A</v>
      </c>
      <c r="M450" t="str">
        <f t="shared" si="71"/>
        <v>N/A</v>
      </c>
      <c r="N450" t="str">
        <f t="shared" si="72"/>
        <v>N/A</v>
      </c>
      <c r="O450" t="str">
        <f t="shared" si="73"/>
        <v>N/A</v>
      </c>
      <c r="P450" s="3" t="str">
        <f t="shared" si="74"/>
        <v>N/A</v>
      </c>
      <c r="Q450" t="str">
        <f t="shared" si="75"/>
        <v>N/A</v>
      </c>
      <c r="R450" t="str">
        <f t="shared" si="76"/>
        <v>N/A</v>
      </c>
    </row>
    <row r="451" spans="1:18" x14ac:dyDescent="0.3">
      <c r="A451" s="1" t="s">
        <v>391</v>
      </c>
      <c r="B451">
        <f>IF(OR(RIGHT(Full_2016_2017_Games_Data[[#This Row],[Column1]],4)="2016",RIGHT(Full_2016_2017_Games_Data[[#This Row],[Column1]],4)="2017"),1,0)</f>
        <v>0</v>
      </c>
      <c r="C451">
        <f>IF(AND(B450=1,B451=0,LEFT(Full_2016_2017_Games_Data[[#This Row],[Column1]],4)&lt;&gt;"OTat"),C449+1,IF(AND(B450=0,B451=0,LEFT(Full_2016_2017_Games_Data[[#This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Row],[Column1]],5)&lt;&gt;"4OTat"),C450+1,IF(OR(LEFT(Full_2016_2017_Games_Data[[#This Row],[Column1]],4)="OTat",LEFT(Full_2016_2017_Games_Data[[#This Row],[Column1]],4)="Full",LEFT(Full_2016_2017_Games_Data[[#This Row],[Column1]],5)="2OTat",LEFT(Full_2016_2017_Games_Data[[#This Row],[Column1]],5)="4OTat"),C450,"N/A")))</f>
        <v>373</v>
      </c>
      <c r="D451" t="str">
        <f>IF(AND(C451&lt;&gt;"N/A",C451&lt;&gt;C450),LEFT(Full_2016_2017_Games_Data[[#This Row],[Column1]],FIND("-",Full_2016_2017_Games_Data[[#This Row],[Column1]])-1),"N/A")</f>
        <v>Toronto Raptors123</v>
      </c>
      <c r="E451" t="str">
        <f>IFERROR(IF(AND(C451&lt;&gt;"N/A",C451&lt;&gt;C450),MID(Full_2016_2017_Games_Data[[#This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76ers114</v>
      </c>
      <c r="F451" t="str">
        <f>IFERROR(IF(AND(D451&lt;&gt;"N/A",E451&lt;&gt;"N/A",C451&lt;&gt;C452),RIGHT(Full_2016_2017_Games_Data[[#This Row],[Column1]],LEN(Full_2016_2017_Games_Data[[#This Row],[Column1]])-FIND("at ",Full_2016_2017_Games_Data[[#This Row],[Column1]])-2),IF(AND(C451&lt;&gt;"N/A",C451&lt;&gt;C450),RIGHT(A452,LEN(A452)-FIND("at ",A452)-2),"N/A")),RIGHT(Full_2016_2017_Games_Data[[#This Row],[Column1]],LEN(Full_2016_2017_Games_Data[[#This Row],[Column1]])-FIND("at ",Full_2016_2017_Games_Data[[#This Row],[Column1]])-2))</f>
        <v>Philadelphia</v>
      </c>
      <c r="G451" t="str">
        <f t="shared" si="66"/>
        <v>Philadelphia</v>
      </c>
      <c r="H451">
        <f t="shared" si="67"/>
        <v>123</v>
      </c>
      <c r="I451">
        <f t="shared" si="68"/>
        <v>114</v>
      </c>
      <c r="J451" s="3" t="str">
        <f>IF(B451=1,Full_2016_2017_Games_Data[[#This Row],[Column1]],"N/A")</f>
        <v>N/A</v>
      </c>
      <c r="K451" t="str">
        <f t="shared" si="69"/>
        <v>Dec 14, 2016</v>
      </c>
      <c r="L451" t="str">
        <f t="shared" si="70"/>
        <v>Dec 14, 2016</v>
      </c>
      <c r="M451">
        <f t="shared" si="71"/>
        <v>12</v>
      </c>
      <c r="N451">
        <f t="shared" si="72"/>
        <v>14</v>
      </c>
      <c r="O451">
        <f t="shared" si="73"/>
        <v>2016</v>
      </c>
      <c r="P451" s="3">
        <f t="shared" si="74"/>
        <v>42718</v>
      </c>
      <c r="Q451" t="str">
        <f t="shared" si="75"/>
        <v>Toronto Raptors</v>
      </c>
      <c r="R451" t="str">
        <f t="shared" si="76"/>
        <v>Philadelphia 76ers</v>
      </c>
    </row>
    <row r="452" spans="1:18" x14ac:dyDescent="0.3">
      <c r="A452" s="1" t="s">
        <v>392</v>
      </c>
      <c r="B452">
        <f>IF(OR(RIGHT(Full_2016_2017_Games_Data[[#This Row],[Column1]],4)="2016",RIGHT(Full_2016_2017_Games_Data[[#This Row],[Column1]],4)="2017"),1,0)</f>
        <v>0</v>
      </c>
      <c r="C452">
        <f>IF(AND(B451=1,B452=0,LEFT(Full_2016_2017_Games_Data[[#This Row],[Column1]],4)&lt;&gt;"OTat"),C450+1,IF(AND(B451=0,B452=0,LEFT(Full_2016_2017_Games_Data[[#This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Row],[Column1]],5)&lt;&gt;"4OTat"),C451+1,IF(OR(LEFT(Full_2016_2017_Games_Data[[#This Row],[Column1]],4)="OTat",LEFT(Full_2016_2017_Games_Data[[#This Row],[Column1]],4)="Full",LEFT(Full_2016_2017_Games_Data[[#This Row],[Column1]],5)="2OTat",LEFT(Full_2016_2017_Games_Data[[#This Row],[Column1]],5)="4OTat"),C451,"N/A")))</f>
        <v>374</v>
      </c>
      <c r="D452" t="str">
        <f>IF(AND(C452&lt;&gt;"N/A",C452&lt;&gt;C451),LEFT(Full_2016_2017_Games_Data[[#This Row],[Column1]],FIND("-",Full_2016_2017_Games_Data[[#This Row],[Column1]])-1),"N/A")</f>
        <v>Washington Wizards109</v>
      </c>
      <c r="E452" t="str">
        <f>IFERROR(IF(AND(C452&lt;&gt;"N/A",C452&lt;&gt;C451),MID(Full_2016_2017_Games_Data[[#This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Hornets106</v>
      </c>
      <c r="F452" t="str">
        <f>IFERROR(IF(AND(D452&lt;&gt;"N/A",E452&lt;&gt;"N/A",C452&lt;&gt;C453),RIGHT(Full_2016_2017_Games_Data[[#This Row],[Column1]],LEN(Full_2016_2017_Games_Data[[#This Row],[Column1]])-FIND("at ",Full_2016_2017_Games_Data[[#This Row],[Column1]])-2),IF(AND(C452&lt;&gt;"N/A",C452&lt;&gt;C451),RIGHT(A453,LEN(A453)-FIND("at ",A453)-2),"N/A")),RIGHT(Full_2016_2017_Games_Data[[#This Row],[Column1]],LEN(Full_2016_2017_Games_Data[[#This Row],[Column1]])-FIND("at ",Full_2016_2017_Games_Data[[#This Row],[Column1]])-2))</f>
        <v>Washington</v>
      </c>
      <c r="G452" t="str">
        <f t="shared" si="66"/>
        <v>Washington</v>
      </c>
      <c r="H452">
        <f t="shared" si="67"/>
        <v>109</v>
      </c>
      <c r="I452">
        <f t="shared" si="68"/>
        <v>106</v>
      </c>
      <c r="J452" s="3" t="str">
        <f>IF(B452=1,Full_2016_2017_Games_Data[[#This Row],[Column1]],"N/A")</f>
        <v>N/A</v>
      </c>
      <c r="K452" t="str">
        <f t="shared" si="69"/>
        <v>Dec 14, 2016</v>
      </c>
      <c r="L452" t="str">
        <f t="shared" si="70"/>
        <v>Dec 14, 2016</v>
      </c>
      <c r="M452">
        <f t="shared" si="71"/>
        <v>12</v>
      </c>
      <c r="N452">
        <f t="shared" si="72"/>
        <v>14</v>
      </c>
      <c r="O452">
        <f t="shared" si="73"/>
        <v>2016</v>
      </c>
      <c r="P452" s="3">
        <f t="shared" si="74"/>
        <v>42718</v>
      </c>
      <c r="Q452" t="str">
        <f t="shared" si="75"/>
        <v>Washington Wizards</v>
      </c>
      <c r="R452" t="str">
        <f t="shared" si="76"/>
        <v>Charlotte Hornets</v>
      </c>
    </row>
    <row r="453" spans="1:18" x14ac:dyDescent="0.3">
      <c r="A453" s="1" t="s">
        <v>393</v>
      </c>
      <c r="B453">
        <f>IF(OR(RIGHT(Full_2016_2017_Games_Data[[#This Row],[Column1]],4)="2016",RIGHT(Full_2016_2017_Games_Data[[#This Row],[Column1]],4)="2017"),1,0)</f>
        <v>0</v>
      </c>
      <c r="C453">
        <f>IF(AND(B452=1,B453=0,LEFT(Full_2016_2017_Games_Data[[#This Row],[Column1]],4)&lt;&gt;"OTat"),C451+1,IF(AND(B452=0,B453=0,LEFT(Full_2016_2017_Games_Data[[#This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Row],[Column1]],5)&lt;&gt;"4OTat"),C452+1,IF(OR(LEFT(Full_2016_2017_Games_Data[[#This Row],[Column1]],4)="OTat",LEFT(Full_2016_2017_Games_Data[[#This Row],[Column1]],4)="Full",LEFT(Full_2016_2017_Games_Data[[#This Row],[Column1]],5)="2OTat",LEFT(Full_2016_2017_Games_Data[[#This Row],[Column1]],5)="4OTat"),C452,"N/A")))</f>
        <v>375</v>
      </c>
      <c r="D453" t="str">
        <f>IF(AND(C453&lt;&gt;"N/A",C453&lt;&gt;C452),LEFT(Full_2016_2017_Games_Data[[#This Row],[Column1]],FIND("-",Full_2016_2017_Games_Data[[#This Row],[Column1]])-1),"N/A")</f>
        <v>Los Angeles Clippers113</v>
      </c>
      <c r="E453" t="str">
        <f>IFERROR(IF(AND(C453&lt;&gt;"N/A",C453&lt;&gt;C452),MID(Full_2016_2017_Games_Data[[#This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Magic108</v>
      </c>
      <c r="F453" t="str">
        <f>IFERROR(IF(AND(D453&lt;&gt;"N/A",E453&lt;&gt;"N/A",C453&lt;&gt;C454),RIGHT(Full_2016_2017_Games_Data[[#This Row],[Column1]],LEN(Full_2016_2017_Games_Data[[#This Row],[Column1]])-FIND("at ",Full_2016_2017_Games_Data[[#This Row],[Column1]])-2),IF(AND(C453&lt;&gt;"N/A",C453&lt;&gt;C452),RIGHT(A454,LEN(A454)-FIND("at ",A454)-2),"N/A")),RIGHT(Full_2016_2017_Games_Data[[#This Row],[Column1]],LEN(Full_2016_2017_Games_Data[[#This Row],[Column1]])-FIND("at ",Full_2016_2017_Games_Data[[#This Row],[Column1]])-2))</f>
        <v>Orlando</v>
      </c>
      <c r="G453" t="str">
        <f t="shared" ref="G453:G516" si="77">IFERROR(LEFT(F453,FIND("Originally",F453)-2),F453)</f>
        <v>Orlando</v>
      </c>
      <c r="H453">
        <f t="shared" ref="H453:H516" si="78">IFERROR(VALUE(RIGHT(D453,3)),IFERROR(VALUE(RIGHT(D453,2)),"N/A"))</f>
        <v>113</v>
      </c>
      <c r="I453">
        <f t="shared" ref="I453:I516" si="79">IFERROR(VALUE(RIGHT(E453,3)),IFERROR(VALUE(RIGHT(E453,2)),"N/A"))</f>
        <v>108</v>
      </c>
      <c r="J453" s="3" t="str">
        <f>IF(B453=1,Full_2016_2017_Games_Data[[#This Row],[Column1]],"N/A")</f>
        <v>N/A</v>
      </c>
      <c r="K453" t="str">
        <f t="shared" ref="K453:K516" si="80">IF(J453&lt;&gt;"N/A",J453,K452)</f>
        <v>Dec 14, 2016</v>
      </c>
      <c r="L453" t="str">
        <f t="shared" ref="L453:L516" si="81">IF(I453&lt;&gt;"N/A",K453,"N/A")</f>
        <v>Dec 14, 2016</v>
      </c>
      <c r="M453">
        <f t="shared" ref="M453:M516" si="82">IFERROR(MONTH(1&amp;LEFT(L453,3)),"N/A")</f>
        <v>12</v>
      </c>
      <c r="N453">
        <f t="shared" ref="N453:N516" si="83">IFERROR(VALUE(MID(L453,FIND(" ",L453)+1,FIND(",",L453)-FIND(" ",L453)-1)),"N/A")</f>
        <v>14</v>
      </c>
      <c r="O453">
        <f t="shared" ref="O453:O516" si="84">IFERROR(VALUE(RIGHT(L453,4)),"N/A")</f>
        <v>2016</v>
      </c>
      <c r="P453" s="3">
        <f t="shared" ref="P453:P516" si="85">IFERROR(DATE(O453,M453,N453),"N/A")</f>
        <v>42718</v>
      </c>
      <c r="Q453" t="str">
        <f t="shared" ref="Q453:Q516" si="86">IF(D453&lt;&gt;H453,LEFT(D453,LEN(D453)-LEN(H453)),"N/A")</f>
        <v>Los Angeles Clippers</v>
      </c>
      <c r="R453" t="str">
        <f t="shared" ref="R453:R516" si="87">IF(E453&lt;&gt;I453,LEFT(E453,LEN(E453)-LEN(I453)),"N/A")</f>
        <v>Orlando Magic</v>
      </c>
    </row>
    <row r="454" spans="1:18" x14ac:dyDescent="0.3">
      <c r="A454" s="1" t="s">
        <v>394</v>
      </c>
      <c r="B454">
        <f>IF(OR(RIGHT(Full_2016_2017_Games_Data[[#This Row],[Column1]],4)="2016",RIGHT(Full_2016_2017_Games_Data[[#This Row],[Column1]],4)="2017"),1,0)</f>
        <v>0</v>
      </c>
      <c r="C454">
        <f>IF(AND(B453=1,B454=0,LEFT(Full_2016_2017_Games_Data[[#This Row],[Column1]],4)&lt;&gt;"OTat"),C452+1,IF(AND(B453=0,B454=0,LEFT(Full_2016_2017_Games_Data[[#This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Row],[Column1]],5)&lt;&gt;"4OTat"),C453+1,IF(OR(LEFT(Full_2016_2017_Games_Data[[#This Row],[Column1]],4)="OTat",LEFT(Full_2016_2017_Games_Data[[#This Row],[Column1]],4)="Full",LEFT(Full_2016_2017_Games_Data[[#This Row],[Column1]],5)="2OTat",LEFT(Full_2016_2017_Games_Data[[#This Row],[Column1]],5)="4OTat"),C453,"N/A")))</f>
        <v>376</v>
      </c>
      <c r="D454" t="str">
        <f>IF(AND(C454&lt;&gt;"N/A",C454&lt;&gt;C453),LEFT(Full_2016_2017_Games_Data[[#This Row],[Column1]],FIND("-",Full_2016_2017_Games_Data[[#This Row],[Column1]])-1),"N/A")</f>
        <v>Miami Heat95</v>
      </c>
      <c r="E454" t="str">
        <f>IFERROR(IF(AND(C454&lt;&gt;"N/A",C454&lt;&gt;C453),MID(Full_2016_2017_Games_Data[[#This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Pacers89</v>
      </c>
      <c r="F454" t="str">
        <f>IFERROR(IF(AND(D454&lt;&gt;"N/A",E454&lt;&gt;"N/A",C454&lt;&gt;C455),RIGHT(Full_2016_2017_Games_Data[[#This Row],[Column1]],LEN(Full_2016_2017_Games_Data[[#This Row],[Column1]])-FIND("at ",Full_2016_2017_Games_Data[[#This Row],[Column1]])-2),IF(AND(C454&lt;&gt;"N/A",C454&lt;&gt;C453),RIGHT(A455,LEN(A455)-FIND("at ",A455)-2),"N/A")),RIGHT(Full_2016_2017_Games_Data[[#This Row],[Column1]],LEN(Full_2016_2017_Games_Data[[#This Row],[Column1]])-FIND("at ",Full_2016_2017_Games_Data[[#This Row],[Column1]])-2))</f>
        <v>Miami</v>
      </c>
      <c r="G454" t="str">
        <f t="shared" si="77"/>
        <v>Miami</v>
      </c>
      <c r="H454">
        <f t="shared" si="78"/>
        <v>95</v>
      </c>
      <c r="I454">
        <f t="shared" si="79"/>
        <v>89</v>
      </c>
      <c r="J454" s="3" t="str">
        <f>IF(B454=1,Full_2016_2017_Games_Data[[#This Row],[Column1]],"N/A")</f>
        <v>N/A</v>
      </c>
      <c r="K454" t="str">
        <f t="shared" si="80"/>
        <v>Dec 14, 2016</v>
      </c>
      <c r="L454" t="str">
        <f t="shared" si="81"/>
        <v>Dec 14, 2016</v>
      </c>
      <c r="M454">
        <f t="shared" si="82"/>
        <v>12</v>
      </c>
      <c r="N454">
        <f t="shared" si="83"/>
        <v>14</v>
      </c>
      <c r="O454">
        <f t="shared" si="84"/>
        <v>2016</v>
      </c>
      <c r="P454" s="3">
        <f t="shared" si="85"/>
        <v>42718</v>
      </c>
      <c r="Q454" t="str">
        <f t="shared" si="86"/>
        <v>Miami Heat</v>
      </c>
      <c r="R454" t="str">
        <f t="shared" si="87"/>
        <v>Indiana Pacers</v>
      </c>
    </row>
    <row r="455" spans="1:18" x14ac:dyDescent="0.3">
      <c r="A455" s="1" t="s">
        <v>395</v>
      </c>
      <c r="B455">
        <f>IF(OR(RIGHT(Full_2016_2017_Games_Data[[#This Row],[Column1]],4)="2016",RIGHT(Full_2016_2017_Games_Data[[#This Row],[Column1]],4)="2017"),1,0)</f>
        <v>0</v>
      </c>
      <c r="C455">
        <f>IF(AND(B454=1,B455=0,LEFT(Full_2016_2017_Games_Data[[#This Row],[Column1]],4)&lt;&gt;"OTat"),C453+1,IF(AND(B454=0,B455=0,LEFT(Full_2016_2017_Games_Data[[#This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Row],[Column1]],5)&lt;&gt;"4OTat"),C454+1,IF(OR(LEFT(Full_2016_2017_Games_Data[[#This Row],[Column1]],4)="OTat",LEFT(Full_2016_2017_Games_Data[[#This Row],[Column1]],4)="Full",LEFT(Full_2016_2017_Games_Data[[#This Row],[Column1]],5)="2OTat",LEFT(Full_2016_2017_Games_Data[[#This Row],[Column1]],5)="4OTat"),C454,"N/A")))</f>
        <v>377</v>
      </c>
      <c r="D455" t="str">
        <f>IF(AND(C455&lt;&gt;"N/A",C455&lt;&gt;C454),LEFT(Full_2016_2017_Games_Data[[#This Row],[Column1]],FIND("-",Full_2016_2017_Games_Data[[#This Row],[Column1]])-1),"N/A")</f>
        <v>Brooklyn Nets107</v>
      </c>
      <c r="E455" t="str">
        <f>IFERROR(IF(AND(C455&lt;&gt;"N/A",C455&lt;&gt;C454),MID(Full_2016_2017_Games_Data[[#This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Lakers97</v>
      </c>
      <c r="F455" t="str">
        <f>IFERROR(IF(AND(D455&lt;&gt;"N/A",E455&lt;&gt;"N/A",C455&lt;&gt;C456),RIGHT(Full_2016_2017_Games_Data[[#This Row],[Column1]],LEN(Full_2016_2017_Games_Data[[#This Row],[Column1]])-FIND("at ",Full_2016_2017_Games_Data[[#This Row],[Column1]])-2),IF(AND(C455&lt;&gt;"N/A",C455&lt;&gt;C454),RIGHT(A456,LEN(A456)-FIND("at ",A456)-2),"N/A")),RIGHT(Full_2016_2017_Games_Data[[#This Row],[Column1]],LEN(Full_2016_2017_Games_Data[[#This Row],[Column1]])-FIND("at ",Full_2016_2017_Games_Data[[#This Row],[Column1]])-2))</f>
        <v>Brooklyn</v>
      </c>
      <c r="G455" t="str">
        <f t="shared" si="77"/>
        <v>Brooklyn</v>
      </c>
      <c r="H455">
        <f t="shared" si="78"/>
        <v>107</v>
      </c>
      <c r="I455">
        <f t="shared" si="79"/>
        <v>97</v>
      </c>
      <c r="J455" s="3" t="str">
        <f>IF(B455=1,Full_2016_2017_Games_Data[[#This Row],[Column1]],"N/A")</f>
        <v>N/A</v>
      </c>
      <c r="K455" t="str">
        <f t="shared" si="80"/>
        <v>Dec 14, 2016</v>
      </c>
      <c r="L455" t="str">
        <f t="shared" si="81"/>
        <v>Dec 14, 2016</v>
      </c>
      <c r="M455">
        <f t="shared" si="82"/>
        <v>12</v>
      </c>
      <c r="N455">
        <f t="shared" si="83"/>
        <v>14</v>
      </c>
      <c r="O455">
        <f t="shared" si="84"/>
        <v>2016</v>
      </c>
      <c r="P455" s="3">
        <f t="shared" si="85"/>
        <v>42718</v>
      </c>
      <c r="Q455" t="str">
        <f t="shared" si="86"/>
        <v>Brooklyn Nets</v>
      </c>
      <c r="R455" t="str">
        <f t="shared" si="87"/>
        <v>Los Angeles Lakers</v>
      </c>
    </row>
    <row r="456" spans="1:18" x14ac:dyDescent="0.3">
      <c r="A456" s="1" t="s">
        <v>396</v>
      </c>
      <c r="B456">
        <f>IF(OR(RIGHT(Full_2016_2017_Games_Data[[#This Row],[Column1]],4)="2016",RIGHT(Full_2016_2017_Games_Data[[#This Row],[Column1]],4)="2017"),1,0)</f>
        <v>0</v>
      </c>
      <c r="C456">
        <f>IF(AND(B455=1,B456=0,LEFT(Full_2016_2017_Games_Data[[#This Row],[Column1]],4)&lt;&gt;"OTat"),C454+1,IF(AND(B455=0,B456=0,LEFT(Full_2016_2017_Games_Data[[#This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Row],[Column1]],5)&lt;&gt;"4OTat"),C455+1,IF(OR(LEFT(Full_2016_2017_Games_Data[[#This Row],[Column1]],4)="OTat",LEFT(Full_2016_2017_Games_Data[[#This Row],[Column1]],4)="Full",LEFT(Full_2016_2017_Games_Data[[#This Row],[Column1]],5)="2OTat",LEFT(Full_2016_2017_Games_Data[[#This Row],[Column1]],5)="4OTat"),C455,"N/A")))</f>
        <v>378</v>
      </c>
      <c r="D456" t="str">
        <f>IF(AND(C456&lt;&gt;"N/A",C456&lt;&gt;C455),LEFT(Full_2016_2017_Games_Data[[#This Row],[Column1]],FIND("-",Full_2016_2017_Games_Data[[#This Row],[Column1]])-1),"N/A")</f>
        <v>Memphis Grizzlies93</v>
      </c>
      <c r="E456" t="str">
        <f>IFERROR(IF(AND(C456&lt;&gt;"N/A",C456&lt;&gt;C455),MID(Full_2016_2017_Games_Data[[#This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Cavaliers85</v>
      </c>
      <c r="F456" t="str">
        <f>IFERROR(IF(AND(D456&lt;&gt;"N/A",E456&lt;&gt;"N/A",C456&lt;&gt;C457),RIGHT(Full_2016_2017_Games_Data[[#This Row],[Column1]],LEN(Full_2016_2017_Games_Data[[#This Row],[Column1]])-FIND("at ",Full_2016_2017_Games_Data[[#This Row],[Column1]])-2),IF(AND(C456&lt;&gt;"N/A",C456&lt;&gt;C455),RIGHT(A457,LEN(A457)-FIND("at ",A457)-2),"N/A")),RIGHT(Full_2016_2017_Games_Data[[#This Row],[Column1]],LEN(Full_2016_2017_Games_Data[[#This Row],[Column1]])-FIND("at ",Full_2016_2017_Games_Data[[#This Row],[Column1]])-2))</f>
        <v>Memphis</v>
      </c>
      <c r="G456" t="str">
        <f t="shared" si="77"/>
        <v>Memphis</v>
      </c>
      <c r="H456">
        <f t="shared" si="78"/>
        <v>93</v>
      </c>
      <c r="I456">
        <f t="shared" si="79"/>
        <v>85</v>
      </c>
      <c r="J456" s="3" t="str">
        <f>IF(B456=1,Full_2016_2017_Games_Data[[#This Row],[Column1]],"N/A")</f>
        <v>N/A</v>
      </c>
      <c r="K456" t="str">
        <f t="shared" si="80"/>
        <v>Dec 14, 2016</v>
      </c>
      <c r="L456" t="str">
        <f t="shared" si="81"/>
        <v>Dec 14, 2016</v>
      </c>
      <c r="M456">
        <f t="shared" si="82"/>
        <v>12</v>
      </c>
      <c r="N456">
        <f t="shared" si="83"/>
        <v>14</v>
      </c>
      <c r="O456">
        <f t="shared" si="84"/>
        <v>2016</v>
      </c>
      <c r="P456" s="3">
        <f t="shared" si="85"/>
        <v>42718</v>
      </c>
      <c r="Q456" t="str">
        <f t="shared" si="86"/>
        <v>Memphis Grizzlies</v>
      </c>
      <c r="R456" t="str">
        <f t="shared" si="87"/>
        <v>Cleveland Cavaliers</v>
      </c>
    </row>
    <row r="457" spans="1:18" x14ac:dyDescent="0.3">
      <c r="A457" s="1" t="s">
        <v>397</v>
      </c>
      <c r="B457">
        <f>IF(OR(RIGHT(Full_2016_2017_Games_Data[[#This Row],[Column1]],4)="2016",RIGHT(Full_2016_2017_Games_Data[[#This Row],[Column1]],4)="2017"),1,0)</f>
        <v>0</v>
      </c>
      <c r="C457">
        <f>IF(AND(B456=1,B457=0,LEFT(Full_2016_2017_Games_Data[[#This Row],[Column1]],4)&lt;&gt;"OTat"),C455+1,IF(AND(B456=0,B457=0,LEFT(Full_2016_2017_Games_Data[[#This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Row],[Column1]],5)&lt;&gt;"4OTat"),C456+1,IF(OR(LEFT(Full_2016_2017_Games_Data[[#This Row],[Column1]],4)="OTat",LEFT(Full_2016_2017_Games_Data[[#This Row],[Column1]],4)="Full",LEFT(Full_2016_2017_Games_Data[[#This Row],[Column1]],5)="2OTat",LEFT(Full_2016_2017_Games_Data[[#This Row],[Column1]],5)="4OTat"),C456,"N/A")))</f>
        <v>379</v>
      </c>
      <c r="D457" t="str">
        <f>IF(AND(C457&lt;&gt;"N/A",C457&lt;&gt;C456),LEFT(Full_2016_2017_Games_Data[[#This Row],[Column1]],FIND("-",Full_2016_2017_Games_Data[[#This Row],[Column1]])-1),"N/A")</f>
        <v>Houston Rockets132</v>
      </c>
      <c r="E457" t="str">
        <f>IFERROR(IF(AND(C457&lt;&gt;"N/A",C457&lt;&gt;C456),MID(Full_2016_2017_Games_Data[[#This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Kings98</v>
      </c>
      <c r="F457" t="str">
        <f>IFERROR(IF(AND(D457&lt;&gt;"N/A",E457&lt;&gt;"N/A",C457&lt;&gt;C458),RIGHT(Full_2016_2017_Games_Data[[#This Row],[Column1]],LEN(Full_2016_2017_Games_Data[[#This Row],[Column1]])-FIND("at ",Full_2016_2017_Games_Data[[#This Row],[Column1]])-2),IF(AND(C457&lt;&gt;"N/A",C457&lt;&gt;C456),RIGHT(A458,LEN(A458)-FIND("at ",A458)-2),"N/A")),RIGHT(Full_2016_2017_Games_Data[[#This Row],[Column1]],LEN(Full_2016_2017_Games_Data[[#This Row],[Column1]])-FIND("at ",Full_2016_2017_Games_Data[[#This Row],[Column1]])-2))</f>
        <v>Houston</v>
      </c>
      <c r="G457" t="str">
        <f t="shared" si="77"/>
        <v>Houston</v>
      </c>
      <c r="H457">
        <f t="shared" si="78"/>
        <v>132</v>
      </c>
      <c r="I457">
        <f t="shared" si="79"/>
        <v>98</v>
      </c>
      <c r="J457" s="3" t="str">
        <f>IF(B457=1,Full_2016_2017_Games_Data[[#This Row],[Column1]],"N/A")</f>
        <v>N/A</v>
      </c>
      <c r="K457" t="str">
        <f t="shared" si="80"/>
        <v>Dec 14, 2016</v>
      </c>
      <c r="L457" t="str">
        <f t="shared" si="81"/>
        <v>Dec 14, 2016</v>
      </c>
      <c r="M457">
        <f t="shared" si="82"/>
        <v>12</v>
      </c>
      <c r="N457">
        <f t="shared" si="83"/>
        <v>14</v>
      </c>
      <c r="O457">
        <f t="shared" si="84"/>
        <v>2016</v>
      </c>
      <c r="P457" s="3">
        <f t="shared" si="85"/>
        <v>42718</v>
      </c>
      <c r="Q457" t="str">
        <f t="shared" si="86"/>
        <v>Houston Rockets</v>
      </c>
      <c r="R457" t="str">
        <f t="shared" si="87"/>
        <v>Sacramento Kings</v>
      </c>
    </row>
    <row r="458" spans="1:18" x14ac:dyDescent="0.3">
      <c r="A458" s="1" t="s">
        <v>398</v>
      </c>
      <c r="B458">
        <f>IF(OR(RIGHT(Full_2016_2017_Games_Data[[#This Row],[Column1]],4)="2016",RIGHT(Full_2016_2017_Games_Data[[#This Row],[Column1]],4)="2017"),1,0)</f>
        <v>0</v>
      </c>
      <c r="C458">
        <f>IF(AND(B457=1,B458=0,LEFT(Full_2016_2017_Games_Data[[#This Row],[Column1]],4)&lt;&gt;"OTat"),C456+1,IF(AND(B457=0,B458=0,LEFT(Full_2016_2017_Games_Data[[#This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Row],[Column1]],5)&lt;&gt;"4OTat"),C457+1,IF(OR(LEFT(Full_2016_2017_Games_Data[[#This Row],[Column1]],4)="OTat",LEFT(Full_2016_2017_Games_Data[[#This Row],[Column1]],4)="Full",LEFT(Full_2016_2017_Games_Data[[#This Row],[Column1]],5)="2OTat",LEFT(Full_2016_2017_Games_Data[[#This Row],[Column1]],5)="4OTat"),C457,"N/A")))</f>
        <v>380</v>
      </c>
      <c r="D458" t="str">
        <f>IF(AND(C458&lt;&gt;"N/A",C458&lt;&gt;C457),LEFT(Full_2016_2017_Games_Data[[#This Row],[Column1]],FIND("-",Full_2016_2017_Games_Data[[#This Row],[Column1]])-1),"N/A")</f>
        <v>Detroit Pistons95</v>
      </c>
      <c r="E458" t="str">
        <f>IFERROR(IF(AND(C458&lt;&gt;"N/A",C458&lt;&gt;C457),MID(Full_2016_2017_Games_Data[[#This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Mavericks85</v>
      </c>
      <c r="F458" t="str">
        <f>IFERROR(IF(AND(D458&lt;&gt;"N/A",E458&lt;&gt;"N/A",C458&lt;&gt;C459),RIGHT(Full_2016_2017_Games_Data[[#This Row],[Column1]],LEN(Full_2016_2017_Games_Data[[#This Row],[Column1]])-FIND("at ",Full_2016_2017_Games_Data[[#This Row],[Column1]])-2),IF(AND(C458&lt;&gt;"N/A",C458&lt;&gt;C457),RIGHT(A459,LEN(A459)-FIND("at ",A459)-2),"N/A")),RIGHT(Full_2016_2017_Games_Data[[#This Row],[Column1]],LEN(Full_2016_2017_Games_Data[[#This Row],[Column1]])-FIND("at ",Full_2016_2017_Games_Data[[#This Row],[Column1]])-2))</f>
        <v>Dallas</v>
      </c>
      <c r="G458" t="str">
        <f t="shared" si="77"/>
        <v>Dallas</v>
      </c>
      <c r="H458">
        <f t="shared" si="78"/>
        <v>95</v>
      </c>
      <c r="I458">
        <f t="shared" si="79"/>
        <v>85</v>
      </c>
      <c r="J458" s="3" t="str">
        <f>IF(B458=1,Full_2016_2017_Games_Data[[#This Row],[Column1]],"N/A")</f>
        <v>N/A</v>
      </c>
      <c r="K458" t="str">
        <f t="shared" si="80"/>
        <v>Dec 14, 2016</v>
      </c>
      <c r="L458" t="str">
        <f t="shared" si="81"/>
        <v>Dec 14, 2016</v>
      </c>
      <c r="M458">
        <f t="shared" si="82"/>
        <v>12</v>
      </c>
      <c r="N458">
        <f t="shared" si="83"/>
        <v>14</v>
      </c>
      <c r="O458">
        <f t="shared" si="84"/>
        <v>2016</v>
      </c>
      <c r="P458" s="3">
        <f t="shared" si="85"/>
        <v>42718</v>
      </c>
      <c r="Q458" t="str">
        <f t="shared" si="86"/>
        <v>Detroit Pistons</v>
      </c>
      <c r="R458" t="str">
        <f t="shared" si="87"/>
        <v>Dallas Mavericks</v>
      </c>
    </row>
    <row r="459" spans="1:18" x14ac:dyDescent="0.3">
      <c r="A459" s="1" t="s">
        <v>399</v>
      </c>
      <c r="B459">
        <f>IF(OR(RIGHT(Full_2016_2017_Games_Data[[#This Row],[Column1]],4)="2016",RIGHT(Full_2016_2017_Games_Data[[#This Row],[Column1]],4)="2017"),1,0)</f>
        <v>0</v>
      </c>
      <c r="C459">
        <f>IF(AND(B458=1,B459=0,LEFT(Full_2016_2017_Games_Data[[#This Row],[Column1]],4)&lt;&gt;"OTat"),C457+1,IF(AND(B458=0,B459=0,LEFT(Full_2016_2017_Games_Data[[#This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Row],[Column1]],5)&lt;&gt;"4OTat"),C458+1,IF(OR(LEFT(Full_2016_2017_Games_Data[[#This Row],[Column1]],4)="OTat",LEFT(Full_2016_2017_Games_Data[[#This Row],[Column1]],4)="Full",LEFT(Full_2016_2017_Games_Data[[#This Row],[Column1]],5)="2OTat",LEFT(Full_2016_2017_Games_Data[[#This Row],[Column1]],5)="4OTat"),C458,"N/A")))</f>
        <v>381</v>
      </c>
      <c r="D459" t="str">
        <f>IF(AND(C459&lt;&gt;"N/A",C459&lt;&gt;C458),LEFT(Full_2016_2017_Games_Data[[#This Row],[Column1]],FIND("-",Full_2016_2017_Games_Data[[#This Row],[Column1]])-1),"N/A")</f>
        <v>Utah Jazz109</v>
      </c>
      <c r="E459" t="str">
        <f>IFERROR(IF(AND(C459&lt;&gt;"N/A",C459&lt;&gt;C458),MID(Full_2016_2017_Games_Data[[#This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Thunder89</v>
      </c>
      <c r="F459" t="str">
        <f>IFERROR(IF(AND(D459&lt;&gt;"N/A",E459&lt;&gt;"N/A",C459&lt;&gt;C460),RIGHT(Full_2016_2017_Games_Data[[#This Row],[Column1]],LEN(Full_2016_2017_Games_Data[[#This Row],[Column1]])-FIND("at ",Full_2016_2017_Games_Data[[#This Row],[Column1]])-2),IF(AND(C459&lt;&gt;"N/A",C459&lt;&gt;C458),RIGHT(A460,LEN(A460)-FIND("at ",A460)-2),"N/A")),RIGHT(Full_2016_2017_Games_Data[[#This Row],[Column1]],LEN(Full_2016_2017_Games_Data[[#This Row],[Column1]])-FIND("at ",Full_2016_2017_Games_Data[[#This Row],[Column1]])-2))</f>
        <v>Utah</v>
      </c>
      <c r="G459" t="str">
        <f t="shared" si="77"/>
        <v>Utah</v>
      </c>
      <c r="H459">
        <f t="shared" si="78"/>
        <v>109</v>
      </c>
      <c r="I459">
        <f t="shared" si="79"/>
        <v>89</v>
      </c>
      <c r="J459" s="3" t="str">
        <f>IF(B459=1,Full_2016_2017_Games_Data[[#This Row],[Column1]],"N/A")</f>
        <v>N/A</v>
      </c>
      <c r="K459" t="str">
        <f t="shared" si="80"/>
        <v>Dec 14, 2016</v>
      </c>
      <c r="L459" t="str">
        <f t="shared" si="81"/>
        <v>Dec 14, 2016</v>
      </c>
      <c r="M459">
        <f t="shared" si="82"/>
        <v>12</v>
      </c>
      <c r="N459">
        <f t="shared" si="83"/>
        <v>14</v>
      </c>
      <c r="O459">
        <f t="shared" si="84"/>
        <v>2016</v>
      </c>
      <c r="P459" s="3">
        <f t="shared" si="85"/>
        <v>42718</v>
      </c>
      <c r="Q459" t="str">
        <f t="shared" si="86"/>
        <v>Utah Jazz</v>
      </c>
      <c r="R459" t="str">
        <f t="shared" si="87"/>
        <v>Oklahoma City Thunder</v>
      </c>
    </row>
    <row r="460" spans="1:18" x14ac:dyDescent="0.3">
      <c r="A460" s="1" t="s">
        <v>400</v>
      </c>
      <c r="B460">
        <f>IF(OR(RIGHT(Full_2016_2017_Games_Data[[#This Row],[Column1]],4)="2016",RIGHT(Full_2016_2017_Games_Data[[#This Row],[Column1]],4)="2017"),1,0)</f>
        <v>0</v>
      </c>
      <c r="C460">
        <f>IF(AND(B459=1,B460=0,LEFT(Full_2016_2017_Games_Data[[#This Row],[Column1]],4)&lt;&gt;"OTat"),C458+1,IF(AND(B459=0,B460=0,LEFT(Full_2016_2017_Games_Data[[#This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Row],[Column1]],5)&lt;&gt;"4OTat"),C459+1,IF(OR(LEFT(Full_2016_2017_Games_Data[[#This Row],[Column1]],4)="OTat",LEFT(Full_2016_2017_Games_Data[[#This Row],[Column1]],4)="Full",LEFT(Full_2016_2017_Games_Data[[#This Row],[Column1]],5)="2OTat",LEFT(Full_2016_2017_Games_Data[[#This Row],[Column1]],5)="4OTat"),C459,"N/A")))</f>
        <v>382</v>
      </c>
      <c r="D460" t="str">
        <f>IF(AND(C460&lt;&gt;"N/A",C460&lt;&gt;C459),LEFT(Full_2016_2017_Games_Data[[#This Row],[Column1]],FIND("-",Full_2016_2017_Games_Data[[#This Row],[Column1]])-1),"N/A")</f>
        <v>San Antonio Spurs108</v>
      </c>
      <c r="E460" t="str">
        <f>IFERROR(IF(AND(C460&lt;&gt;"N/A",C460&lt;&gt;C459),MID(Full_2016_2017_Games_Data[[#This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Celtics101</v>
      </c>
      <c r="F460" t="str">
        <f>IFERROR(IF(AND(D460&lt;&gt;"N/A",E460&lt;&gt;"N/A",C460&lt;&gt;C461),RIGHT(Full_2016_2017_Games_Data[[#This Row],[Column1]],LEN(Full_2016_2017_Games_Data[[#This Row],[Column1]])-FIND("at ",Full_2016_2017_Games_Data[[#This Row],[Column1]])-2),IF(AND(C460&lt;&gt;"N/A",C460&lt;&gt;C459),RIGHT(A461,LEN(A461)-FIND("at ",A461)-2),"N/A")),RIGHT(Full_2016_2017_Games_Data[[#This Row],[Column1]],LEN(Full_2016_2017_Games_Data[[#This Row],[Column1]])-FIND("at ",Full_2016_2017_Games_Data[[#This Row],[Column1]])-2))</f>
        <v>San Antonio</v>
      </c>
      <c r="G460" t="str">
        <f t="shared" si="77"/>
        <v>San Antonio</v>
      </c>
      <c r="H460">
        <f t="shared" si="78"/>
        <v>108</v>
      </c>
      <c r="I460">
        <f t="shared" si="79"/>
        <v>101</v>
      </c>
      <c r="J460" s="3" t="str">
        <f>IF(B460=1,Full_2016_2017_Games_Data[[#This Row],[Column1]],"N/A")</f>
        <v>N/A</v>
      </c>
      <c r="K460" t="str">
        <f t="shared" si="80"/>
        <v>Dec 14, 2016</v>
      </c>
      <c r="L460" t="str">
        <f t="shared" si="81"/>
        <v>Dec 14, 2016</v>
      </c>
      <c r="M460">
        <f t="shared" si="82"/>
        <v>12</v>
      </c>
      <c r="N460">
        <f t="shared" si="83"/>
        <v>14</v>
      </c>
      <c r="O460">
        <f t="shared" si="84"/>
        <v>2016</v>
      </c>
      <c r="P460" s="3">
        <f t="shared" si="85"/>
        <v>42718</v>
      </c>
      <c r="Q460" t="str">
        <f t="shared" si="86"/>
        <v>San Antonio Spurs</v>
      </c>
      <c r="R460" t="str">
        <f t="shared" si="87"/>
        <v>Boston Celtics</v>
      </c>
    </row>
    <row r="461" spans="1:18" x14ac:dyDescent="0.3">
      <c r="A461" s="1" t="s">
        <v>1395</v>
      </c>
      <c r="B461">
        <f>IF(OR(RIGHT(Full_2016_2017_Games_Data[[#This Row],[Column1]],4)="2016",RIGHT(Full_2016_2017_Games_Data[[#This Row],[Column1]],4)="2017"),1,0)</f>
        <v>1</v>
      </c>
      <c r="C461" t="str">
        <f>IF(AND(B460=1,B461=0,LEFT(Full_2016_2017_Games_Data[[#This Row],[Column1]],4)&lt;&gt;"OTat"),C459+1,IF(AND(B460=0,B461=0,LEFT(Full_2016_2017_Games_Data[[#This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Row],[Column1]],5)&lt;&gt;"4OTat"),C460+1,IF(OR(LEFT(Full_2016_2017_Games_Data[[#This Row],[Column1]],4)="OTat",LEFT(Full_2016_2017_Games_Data[[#This Row],[Column1]],4)="Full",LEFT(Full_2016_2017_Games_Data[[#This Row],[Column1]],5)="2OTat",LEFT(Full_2016_2017_Games_Data[[#This Row],[Column1]],5)="4OTat"),C460,"N/A")))</f>
        <v>N/A</v>
      </c>
      <c r="D461" t="str">
        <f>IF(AND(C461&lt;&gt;"N/A",C461&lt;&gt;C460),LEFT(Full_2016_2017_Games_Data[[#This Row],[Column1]],FIND("-",Full_2016_2017_Games_Data[[#This Row],[Column1]])-1),"N/A")</f>
        <v>N/A</v>
      </c>
      <c r="E461" t="str">
        <f>IFERROR(IF(AND(C461&lt;&gt;"N/A",C461&lt;&gt;C460),MID(Full_2016_2017_Games_Data[[#This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61" t="str">
        <f>IFERROR(IF(AND(D461&lt;&gt;"N/A",E461&lt;&gt;"N/A",C461&lt;&gt;C462),RIGHT(Full_2016_2017_Games_Data[[#This Row],[Column1]],LEN(Full_2016_2017_Games_Data[[#This Row],[Column1]])-FIND("at ",Full_2016_2017_Games_Data[[#This Row],[Column1]])-2),IF(AND(C461&lt;&gt;"N/A",C461&lt;&gt;C460),RIGHT(A462,LEN(A462)-FIND("at ",A462)-2),"N/A")),RIGHT(Full_2016_2017_Games_Data[[#This Row],[Column1]],LEN(Full_2016_2017_Games_Data[[#This Row],[Column1]])-FIND("at ",Full_2016_2017_Games_Data[[#This Row],[Column1]])-2))</f>
        <v>N/A</v>
      </c>
      <c r="G461" t="str">
        <f t="shared" si="77"/>
        <v>N/A</v>
      </c>
      <c r="H461" t="str">
        <f t="shared" si="78"/>
        <v>N/A</v>
      </c>
      <c r="I461" t="str">
        <f t="shared" si="79"/>
        <v>N/A</v>
      </c>
      <c r="J461" s="3" t="str">
        <f>IF(B461=1,Full_2016_2017_Games_Data[[#This Row],[Column1]],"N/A")</f>
        <v>Dec 15, 2016</v>
      </c>
      <c r="K461" t="str">
        <f t="shared" si="80"/>
        <v>Dec 15, 2016</v>
      </c>
      <c r="L461" t="str">
        <f t="shared" si="81"/>
        <v>N/A</v>
      </c>
      <c r="M461" t="str">
        <f t="shared" si="82"/>
        <v>N/A</v>
      </c>
      <c r="N461" t="str">
        <f t="shared" si="83"/>
        <v>N/A</v>
      </c>
      <c r="O461" t="str">
        <f t="shared" si="84"/>
        <v>N/A</v>
      </c>
      <c r="P461" s="3" t="str">
        <f t="shared" si="85"/>
        <v>N/A</v>
      </c>
      <c r="Q461" t="str">
        <f t="shared" si="86"/>
        <v>N/A</v>
      </c>
      <c r="R461" t="str">
        <f t="shared" si="87"/>
        <v>N/A</v>
      </c>
    </row>
    <row r="462" spans="1:18" x14ac:dyDescent="0.3">
      <c r="A462" s="1" t="s">
        <v>401</v>
      </c>
      <c r="B462">
        <f>IF(OR(RIGHT(Full_2016_2017_Games_Data[[#This Row],[Column1]],4)="2016",RIGHT(Full_2016_2017_Games_Data[[#This Row],[Column1]],4)="2017"),1,0)</f>
        <v>0</v>
      </c>
      <c r="C462">
        <f>IF(AND(B461=1,B462=0,LEFT(Full_2016_2017_Games_Data[[#This Row],[Column1]],4)&lt;&gt;"OTat"),C460+1,IF(AND(B461=0,B462=0,LEFT(Full_2016_2017_Games_Data[[#This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Row],[Column1]],5)&lt;&gt;"4OTat"),C461+1,IF(OR(LEFT(Full_2016_2017_Games_Data[[#This Row],[Column1]],4)="OTat",LEFT(Full_2016_2017_Games_Data[[#This Row],[Column1]],4)="Full",LEFT(Full_2016_2017_Games_Data[[#This Row],[Column1]],5)="2OTat",LEFT(Full_2016_2017_Games_Data[[#This Row],[Column1]],5)="4OTat"),C461,"N/A")))</f>
        <v>383</v>
      </c>
      <c r="D462" t="str">
        <f>IF(AND(C462&lt;&gt;"N/A",C462&lt;&gt;C461),LEFT(Full_2016_2017_Games_Data[[#This Row],[Column1]],FIND("-",Full_2016_2017_Games_Data[[#This Row],[Column1]])-1),"N/A")</f>
        <v>Milwaukee Bucks108</v>
      </c>
      <c r="E462" t="str">
        <f>IFERROR(IF(AND(C462&lt;&gt;"N/A",C462&lt;&gt;C461),MID(Full_2016_2017_Games_Data[[#This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Bulls97</v>
      </c>
      <c r="F462" t="str">
        <f>IFERROR(IF(AND(D462&lt;&gt;"N/A",E462&lt;&gt;"N/A",C462&lt;&gt;C463),RIGHT(Full_2016_2017_Games_Data[[#This Row],[Column1]],LEN(Full_2016_2017_Games_Data[[#This Row],[Column1]])-FIND("at ",Full_2016_2017_Games_Data[[#This Row],[Column1]])-2),IF(AND(C462&lt;&gt;"N/A",C462&lt;&gt;C461),RIGHT(A463,LEN(A463)-FIND("at ",A463)-2),"N/A")),RIGHT(Full_2016_2017_Games_Data[[#This Row],[Column1]],LEN(Full_2016_2017_Games_Data[[#This Row],[Column1]])-FIND("at ",Full_2016_2017_Games_Data[[#This Row],[Column1]])-2))</f>
        <v>Milwaukee</v>
      </c>
      <c r="G462" t="str">
        <f t="shared" si="77"/>
        <v>Milwaukee</v>
      </c>
      <c r="H462">
        <f t="shared" si="78"/>
        <v>108</v>
      </c>
      <c r="I462">
        <f t="shared" si="79"/>
        <v>97</v>
      </c>
      <c r="J462" s="3" t="str">
        <f>IF(B462=1,Full_2016_2017_Games_Data[[#This Row],[Column1]],"N/A")</f>
        <v>N/A</v>
      </c>
      <c r="K462" t="str">
        <f t="shared" si="80"/>
        <v>Dec 15, 2016</v>
      </c>
      <c r="L462" t="str">
        <f t="shared" si="81"/>
        <v>Dec 15, 2016</v>
      </c>
      <c r="M462">
        <f t="shared" si="82"/>
        <v>12</v>
      </c>
      <c r="N462">
        <f t="shared" si="83"/>
        <v>15</v>
      </c>
      <c r="O462">
        <f t="shared" si="84"/>
        <v>2016</v>
      </c>
      <c r="P462" s="3">
        <f t="shared" si="85"/>
        <v>42719</v>
      </c>
      <c r="Q462" t="str">
        <f t="shared" si="86"/>
        <v>Milwaukee Bucks</v>
      </c>
      <c r="R462" t="str">
        <f t="shared" si="87"/>
        <v>Chicago Bulls</v>
      </c>
    </row>
    <row r="463" spans="1:18" x14ac:dyDescent="0.3">
      <c r="A463" s="1" t="s">
        <v>402</v>
      </c>
      <c r="B463">
        <f>IF(OR(RIGHT(Full_2016_2017_Games_Data[[#This Row],[Column1]],4)="2016",RIGHT(Full_2016_2017_Games_Data[[#This Row],[Column1]],4)="2017"),1,0)</f>
        <v>0</v>
      </c>
      <c r="C463">
        <f>IF(AND(B462=1,B463=0,LEFT(Full_2016_2017_Games_Data[[#This Row],[Column1]],4)&lt;&gt;"OTat"),C461+1,IF(AND(B462=0,B463=0,LEFT(Full_2016_2017_Games_Data[[#This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Row],[Column1]],5)&lt;&gt;"4OTat"),C462+1,IF(OR(LEFT(Full_2016_2017_Games_Data[[#This Row],[Column1]],4)="OTat",LEFT(Full_2016_2017_Games_Data[[#This Row],[Column1]],4)="Full",LEFT(Full_2016_2017_Games_Data[[#This Row],[Column1]],5)="2OTat",LEFT(Full_2016_2017_Games_Data[[#This Row],[Column1]],5)="4OTat"),C462,"N/A")))</f>
        <v>384</v>
      </c>
      <c r="D463" t="str">
        <f>IF(AND(C463&lt;&gt;"N/A",C463&lt;&gt;C462),LEFT(Full_2016_2017_Games_Data[[#This Row],[Column1]],FIND("-",Full_2016_2017_Games_Data[[#This Row],[Column1]])-1),"N/A")</f>
        <v>New Orleans Pelicans102</v>
      </c>
      <c r="E463" t="str">
        <f>IFERROR(IF(AND(C463&lt;&gt;"N/A",C463&lt;&gt;C462),MID(Full_2016_2017_Games_Data[[#This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Pacers95</v>
      </c>
      <c r="F463" t="str">
        <f>IFERROR(IF(AND(D463&lt;&gt;"N/A",E463&lt;&gt;"N/A",C463&lt;&gt;C464),RIGHT(Full_2016_2017_Games_Data[[#This Row],[Column1]],LEN(Full_2016_2017_Games_Data[[#This Row],[Column1]])-FIND("at ",Full_2016_2017_Games_Data[[#This Row],[Column1]])-2),IF(AND(C463&lt;&gt;"N/A",C463&lt;&gt;C462),RIGHT(A464,LEN(A464)-FIND("at ",A464)-2),"N/A")),RIGHT(Full_2016_2017_Games_Data[[#This Row],[Column1]],LEN(Full_2016_2017_Games_Data[[#This Row],[Column1]])-FIND("at ",Full_2016_2017_Games_Data[[#This Row],[Column1]])-2))</f>
        <v>New Orleans</v>
      </c>
      <c r="G463" t="str">
        <f t="shared" si="77"/>
        <v>New Orleans</v>
      </c>
      <c r="H463">
        <f t="shared" si="78"/>
        <v>102</v>
      </c>
      <c r="I463">
        <f t="shared" si="79"/>
        <v>95</v>
      </c>
      <c r="J463" s="3" t="str">
        <f>IF(B463=1,Full_2016_2017_Games_Data[[#This Row],[Column1]],"N/A")</f>
        <v>N/A</v>
      </c>
      <c r="K463" t="str">
        <f t="shared" si="80"/>
        <v>Dec 15, 2016</v>
      </c>
      <c r="L463" t="str">
        <f t="shared" si="81"/>
        <v>Dec 15, 2016</v>
      </c>
      <c r="M463">
        <f t="shared" si="82"/>
        <v>12</v>
      </c>
      <c r="N463">
        <f t="shared" si="83"/>
        <v>15</v>
      </c>
      <c r="O463">
        <f t="shared" si="84"/>
        <v>2016</v>
      </c>
      <c r="P463" s="3">
        <f t="shared" si="85"/>
        <v>42719</v>
      </c>
      <c r="Q463" t="str">
        <f t="shared" si="86"/>
        <v>New Orleans Pelicans</v>
      </c>
      <c r="R463" t="str">
        <f t="shared" si="87"/>
        <v>Indiana Pacers</v>
      </c>
    </row>
    <row r="464" spans="1:18" x14ac:dyDescent="0.3">
      <c r="A464" s="1" t="s">
        <v>403</v>
      </c>
      <c r="B464">
        <f>IF(OR(RIGHT(Full_2016_2017_Games_Data[[#This Row],[Column1]],4)="2016",RIGHT(Full_2016_2017_Games_Data[[#This Row],[Column1]],4)="2017"),1,0)</f>
        <v>0</v>
      </c>
      <c r="C464">
        <f>IF(AND(B463=1,B464=0,LEFT(Full_2016_2017_Games_Data[[#This Row],[Column1]],4)&lt;&gt;"OTat"),C462+1,IF(AND(B463=0,B464=0,LEFT(Full_2016_2017_Games_Data[[#This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Row],[Column1]],5)&lt;&gt;"4OTat"),C463+1,IF(OR(LEFT(Full_2016_2017_Games_Data[[#This Row],[Column1]],4)="OTat",LEFT(Full_2016_2017_Games_Data[[#This Row],[Column1]],4)="Full",LEFT(Full_2016_2017_Games_Data[[#This Row],[Column1]],5)="2OTat",LEFT(Full_2016_2017_Games_Data[[#This Row],[Column1]],5)="4OTat"),C463,"N/A")))</f>
        <v>385</v>
      </c>
      <c r="D464" t="str">
        <f>IF(AND(C464&lt;&gt;"N/A",C464&lt;&gt;C463),LEFT(Full_2016_2017_Games_Data[[#This Row],[Column1]],FIND("-",Full_2016_2017_Games_Data[[#This Row],[Column1]])-1),"N/A")</f>
        <v>Denver Nuggets132</v>
      </c>
      <c r="E464" t="str">
        <f>IFERROR(IF(AND(C464&lt;&gt;"N/A",C464&lt;&gt;C463),MID(Full_2016_2017_Games_Data[[#This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Blazers120</v>
      </c>
      <c r="F464" t="str">
        <f>IFERROR(IF(AND(D464&lt;&gt;"N/A",E464&lt;&gt;"N/A",C464&lt;&gt;C465),RIGHT(Full_2016_2017_Games_Data[[#This Row],[Column1]],LEN(Full_2016_2017_Games_Data[[#This Row],[Column1]])-FIND("at ",Full_2016_2017_Games_Data[[#This Row],[Column1]])-2),IF(AND(C464&lt;&gt;"N/A",C464&lt;&gt;C463),RIGHT(A465,LEN(A465)-FIND("at ",A465)-2),"N/A")),RIGHT(Full_2016_2017_Games_Data[[#This Row],[Column1]],LEN(Full_2016_2017_Games_Data[[#This Row],[Column1]])-FIND("at ",Full_2016_2017_Games_Data[[#This Row],[Column1]])-2))</f>
        <v>Denver</v>
      </c>
      <c r="G464" t="str">
        <f t="shared" si="77"/>
        <v>Denver</v>
      </c>
      <c r="H464">
        <f t="shared" si="78"/>
        <v>132</v>
      </c>
      <c r="I464">
        <f t="shared" si="79"/>
        <v>120</v>
      </c>
      <c r="J464" s="3" t="str">
        <f>IF(B464=1,Full_2016_2017_Games_Data[[#This Row],[Column1]],"N/A")</f>
        <v>N/A</v>
      </c>
      <c r="K464" t="str">
        <f t="shared" si="80"/>
        <v>Dec 15, 2016</v>
      </c>
      <c r="L464" t="str">
        <f t="shared" si="81"/>
        <v>Dec 15, 2016</v>
      </c>
      <c r="M464">
        <f t="shared" si="82"/>
        <v>12</v>
      </c>
      <c r="N464">
        <f t="shared" si="83"/>
        <v>15</v>
      </c>
      <c r="O464">
        <f t="shared" si="84"/>
        <v>2016</v>
      </c>
      <c r="P464" s="3">
        <f t="shared" si="85"/>
        <v>42719</v>
      </c>
      <c r="Q464" t="str">
        <f t="shared" si="86"/>
        <v>Denver Nuggets</v>
      </c>
      <c r="R464" t="str">
        <f t="shared" si="87"/>
        <v>Portland Trail Blazers</v>
      </c>
    </row>
    <row r="465" spans="1:18" x14ac:dyDescent="0.3">
      <c r="A465" s="1" t="s">
        <v>404</v>
      </c>
      <c r="B465">
        <f>IF(OR(RIGHT(Full_2016_2017_Games_Data[[#This Row],[Column1]],4)="2016",RIGHT(Full_2016_2017_Games_Data[[#This Row],[Column1]],4)="2017"),1,0)</f>
        <v>0</v>
      </c>
      <c r="C465">
        <f>IF(AND(B464=1,B465=0,LEFT(Full_2016_2017_Games_Data[[#This Row],[Column1]],4)&lt;&gt;"OTat"),C463+1,IF(AND(B464=0,B465=0,LEFT(Full_2016_2017_Games_Data[[#This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Row],[Column1]],5)&lt;&gt;"4OTat"),C464+1,IF(OR(LEFT(Full_2016_2017_Games_Data[[#This Row],[Column1]],4)="OTat",LEFT(Full_2016_2017_Games_Data[[#This Row],[Column1]],4)="Full",LEFT(Full_2016_2017_Games_Data[[#This Row],[Column1]],5)="2OTat",LEFT(Full_2016_2017_Games_Data[[#This Row],[Column1]],5)="4OTat"),C464,"N/A")))</f>
        <v>386</v>
      </c>
      <c r="D465" t="str">
        <f>IF(AND(C465&lt;&gt;"N/A",C465&lt;&gt;C464),LEFT(Full_2016_2017_Games_Data[[#This Row],[Column1]],FIND("-",Full_2016_2017_Games_Data[[#This Row],[Column1]])-1),"N/A")</f>
        <v>San Antonio Spurs107</v>
      </c>
      <c r="E465" t="str">
        <f>IFERROR(IF(AND(C465&lt;&gt;"N/A",C465&lt;&gt;C464),MID(Full_2016_2017_Games_Data[[#This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Suns92</v>
      </c>
      <c r="F465" t="str">
        <f>IFERROR(IF(AND(D465&lt;&gt;"N/A",E465&lt;&gt;"N/A",C465&lt;&gt;C466),RIGHT(Full_2016_2017_Games_Data[[#This Row],[Column1]],LEN(Full_2016_2017_Games_Data[[#This Row],[Column1]])-FIND("at ",Full_2016_2017_Games_Data[[#This Row],[Column1]])-2),IF(AND(C465&lt;&gt;"N/A",C465&lt;&gt;C464),RIGHT(A466,LEN(A466)-FIND("at ",A466)-2),"N/A")),RIGHT(Full_2016_2017_Games_Data[[#This Row],[Column1]],LEN(Full_2016_2017_Games_Data[[#This Row],[Column1]])-FIND("at ",Full_2016_2017_Games_Data[[#This Row],[Column1]])-2))</f>
        <v>Phoenix</v>
      </c>
      <c r="G465" t="str">
        <f t="shared" si="77"/>
        <v>Phoenix</v>
      </c>
      <c r="H465">
        <f t="shared" si="78"/>
        <v>107</v>
      </c>
      <c r="I465">
        <f t="shared" si="79"/>
        <v>92</v>
      </c>
      <c r="J465" s="3" t="str">
        <f>IF(B465=1,Full_2016_2017_Games_Data[[#This Row],[Column1]],"N/A")</f>
        <v>N/A</v>
      </c>
      <c r="K465" t="str">
        <f t="shared" si="80"/>
        <v>Dec 15, 2016</v>
      </c>
      <c r="L465" t="str">
        <f t="shared" si="81"/>
        <v>Dec 15, 2016</v>
      </c>
      <c r="M465">
        <f t="shared" si="82"/>
        <v>12</v>
      </c>
      <c r="N465">
        <f t="shared" si="83"/>
        <v>15</v>
      </c>
      <c r="O465">
        <f t="shared" si="84"/>
        <v>2016</v>
      </c>
      <c r="P465" s="3">
        <f t="shared" si="85"/>
        <v>42719</v>
      </c>
      <c r="Q465" t="str">
        <f t="shared" si="86"/>
        <v>San Antonio Spurs</v>
      </c>
      <c r="R465" t="str">
        <f t="shared" si="87"/>
        <v>Phoenix Suns</v>
      </c>
    </row>
    <row r="466" spans="1:18" x14ac:dyDescent="0.3">
      <c r="A466" s="1" t="s">
        <v>405</v>
      </c>
      <c r="B466">
        <f>IF(OR(RIGHT(Full_2016_2017_Games_Data[[#This Row],[Column1]],4)="2016",RIGHT(Full_2016_2017_Games_Data[[#This Row],[Column1]],4)="2017"),1,0)</f>
        <v>0</v>
      </c>
      <c r="C466">
        <f>IF(AND(B465=1,B466=0,LEFT(Full_2016_2017_Games_Data[[#This Row],[Column1]],4)&lt;&gt;"OTat"),C464+1,IF(AND(B465=0,B466=0,LEFT(Full_2016_2017_Games_Data[[#This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Row],[Column1]],5)&lt;&gt;"4OTat"),C465+1,IF(OR(LEFT(Full_2016_2017_Games_Data[[#This Row],[Column1]],4)="OTat",LEFT(Full_2016_2017_Games_Data[[#This Row],[Column1]],4)="Full",LEFT(Full_2016_2017_Games_Data[[#This Row],[Column1]],5)="2OTat",LEFT(Full_2016_2017_Games_Data[[#This Row],[Column1]],5)="4OTat"),C465,"N/A")))</f>
        <v>387</v>
      </c>
      <c r="D466" t="str">
        <f>IF(AND(C466&lt;&gt;"N/A",C466&lt;&gt;C465),LEFT(Full_2016_2017_Games_Data[[#This Row],[Column1]],FIND("-",Full_2016_2017_Games_Data[[#This Row],[Column1]])-1),"N/A")</f>
        <v>Golden State Warriors103</v>
      </c>
      <c r="E466" t="str">
        <f>IFERROR(IF(AND(C466&lt;&gt;"N/A",C466&lt;&gt;C465),MID(Full_2016_2017_Games_Data[[#This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Knicks90</v>
      </c>
      <c r="F466" t="str">
        <f>IFERROR(IF(AND(D466&lt;&gt;"N/A",E466&lt;&gt;"N/A",C466&lt;&gt;C467),RIGHT(Full_2016_2017_Games_Data[[#This Row],[Column1]],LEN(Full_2016_2017_Games_Data[[#This Row],[Column1]])-FIND("at ",Full_2016_2017_Games_Data[[#This Row],[Column1]])-2),IF(AND(C466&lt;&gt;"N/A",C466&lt;&gt;C465),RIGHT(A467,LEN(A467)-FIND("at ",A467)-2),"N/A")),RIGHT(Full_2016_2017_Games_Data[[#This Row],[Column1]],LEN(Full_2016_2017_Games_Data[[#This Row],[Column1]])-FIND("at ",Full_2016_2017_Games_Data[[#This Row],[Column1]])-2))</f>
        <v>Golden State</v>
      </c>
      <c r="G466" t="str">
        <f t="shared" si="77"/>
        <v>Golden State</v>
      </c>
      <c r="H466">
        <f t="shared" si="78"/>
        <v>103</v>
      </c>
      <c r="I466">
        <f t="shared" si="79"/>
        <v>90</v>
      </c>
      <c r="J466" s="3" t="str">
        <f>IF(B466=1,Full_2016_2017_Games_Data[[#This Row],[Column1]],"N/A")</f>
        <v>N/A</v>
      </c>
      <c r="K466" t="str">
        <f t="shared" si="80"/>
        <v>Dec 15, 2016</v>
      </c>
      <c r="L466" t="str">
        <f t="shared" si="81"/>
        <v>Dec 15, 2016</v>
      </c>
      <c r="M466">
        <f t="shared" si="82"/>
        <v>12</v>
      </c>
      <c r="N466">
        <f t="shared" si="83"/>
        <v>15</v>
      </c>
      <c r="O466">
        <f t="shared" si="84"/>
        <v>2016</v>
      </c>
      <c r="P466" s="3">
        <f t="shared" si="85"/>
        <v>42719</v>
      </c>
      <c r="Q466" t="str">
        <f t="shared" si="86"/>
        <v>Golden State Warriors</v>
      </c>
      <c r="R466" t="str">
        <f t="shared" si="87"/>
        <v>New York Knicks</v>
      </c>
    </row>
    <row r="467" spans="1:18" x14ac:dyDescent="0.3">
      <c r="A467" s="1" t="s">
        <v>1396</v>
      </c>
      <c r="B467">
        <f>IF(OR(RIGHT(Full_2016_2017_Games_Data[[#This Row],[Column1]],4)="2016",RIGHT(Full_2016_2017_Games_Data[[#This Row],[Column1]],4)="2017"),1,0)</f>
        <v>1</v>
      </c>
      <c r="C467" t="str">
        <f>IF(AND(B466=1,B467=0,LEFT(Full_2016_2017_Games_Data[[#This Row],[Column1]],4)&lt;&gt;"OTat"),C465+1,IF(AND(B466=0,B467=0,LEFT(Full_2016_2017_Games_Data[[#This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Row],[Column1]],5)&lt;&gt;"4OTat"),C466+1,IF(OR(LEFT(Full_2016_2017_Games_Data[[#This Row],[Column1]],4)="OTat",LEFT(Full_2016_2017_Games_Data[[#This Row],[Column1]],4)="Full",LEFT(Full_2016_2017_Games_Data[[#This Row],[Column1]],5)="2OTat",LEFT(Full_2016_2017_Games_Data[[#This Row],[Column1]],5)="4OTat"),C466,"N/A")))</f>
        <v>N/A</v>
      </c>
      <c r="D467" t="str">
        <f>IF(AND(C467&lt;&gt;"N/A",C467&lt;&gt;C466),LEFT(Full_2016_2017_Games_Data[[#This Row],[Column1]],FIND("-",Full_2016_2017_Games_Data[[#This Row],[Column1]])-1),"N/A")</f>
        <v>N/A</v>
      </c>
      <c r="E467" t="str">
        <f>IFERROR(IF(AND(C467&lt;&gt;"N/A",C467&lt;&gt;C466),MID(Full_2016_2017_Games_Data[[#This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67" t="str">
        <f>IFERROR(IF(AND(D467&lt;&gt;"N/A",E467&lt;&gt;"N/A",C467&lt;&gt;C468),RIGHT(Full_2016_2017_Games_Data[[#This Row],[Column1]],LEN(Full_2016_2017_Games_Data[[#This Row],[Column1]])-FIND("at ",Full_2016_2017_Games_Data[[#This Row],[Column1]])-2),IF(AND(C467&lt;&gt;"N/A",C467&lt;&gt;C466),RIGHT(A468,LEN(A468)-FIND("at ",A468)-2),"N/A")),RIGHT(Full_2016_2017_Games_Data[[#This Row],[Column1]],LEN(Full_2016_2017_Games_Data[[#This Row],[Column1]])-FIND("at ",Full_2016_2017_Games_Data[[#This Row],[Column1]])-2))</f>
        <v>N/A</v>
      </c>
      <c r="G467" t="str">
        <f t="shared" si="77"/>
        <v>N/A</v>
      </c>
      <c r="H467" t="str">
        <f t="shared" si="78"/>
        <v>N/A</v>
      </c>
      <c r="I467" t="str">
        <f t="shared" si="79"/>
        <v>N/A</v>
      </c>
      <c r="J467" s="3" t="str">
        <f>IF(B467=1,Full_2016_2017_Games_Data[[#This Row],[Column1]],"N/A")</f>
        <v>Dec 16, 2016</v>
      </c>
      <c r="K467" t="str">
        <f t="shared" si="80"/>
        <v>Dec 16, 2016</v>
      </c>
      <c r="L467" t="str">
        <f t="shared" si="81"/>
        <v>N/A</v>
      </c>
      <c r="M467" t="str">
        <f t="shared" si="82"/>
        <v>N/A</v>
      </c>
      <c r="N467" t="str">
        <f t="shared" si="83"/>
        <v>N/A</v>
      </c>
      <c r="O467" t="str">
        <f t="shared" si="84"/>
        <v>N/A</v>
      </c>
      <c r="P467" s="3" t="str">
        <f t="shared" si="85"/>
        <v>N/A</v>
      </c>
      <c r="Q467" t="str">
        <f t="shared" si="86"/>
        <v>N/A</v>
      </c>
      <c r="R467" t="str">
        <f t="shared" si="87"/>
        <v>N/A</v>
      </c>
    </row>
    <row r="468" spans="1:18" x14ac:dyDescent="0.3">
      <c r="A468" s="1" t="s">
        <v>406</v>
      </c>
      <c r="B468">
        <f>IF(OR(RIGHT(Full_2016_2017_Games_Data[[#This Row],[Column1]],4)="2016",RIGHT(Full_2016_2017_Games_Data[[#This Row],[Column1]],4)="2017"),1,0)</f>
        <v>0</v>
      </c>
      <c r="C468">
        <f>IF(AND(B467=1,B468=0,LEFT(Full_2016_2017_Games_Data[[#This Row],[Column1]],4)&lt;&gt;"OTat"),C466+1,IF(AND(B467=0,B468=0,LEFT(Full_2016_2017_Games_Data[[#This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Row],[Column1]],5)&lt;&gt;"4OTat"),C467+1,IF(OR(LEFT(Full_2016_2017_Games_Data[[#This Row],[Column1]],4)="OTat",LEFT(Full_2016_2017_Games_Data[[#This Row],[Column1]],4)="Full",LEFT(Full_2016_2017_Games_Data[[#This Row],[Column1]],5)="2OTat",LEFT(Full_2016_2017_Games_Data[[#This Row],[Column1]],5)="4OTat"),C467,"N/A")))</f>
        <v>388</v>
      </c>
      <c r="D468" t="str">
        <f>IF(AND(C468&lt;&gt;"N/A",C468&lt;&gt;C467),LEFT(Full_2016_2017_Games_Data[[#This Row],[Column1]],FIND("-",Full_2016_2017_Games_Data[[#This Row],[Column1]])-1),"N/A")</f>
        <v>Washington Wizards122</v>
      </c>
      <c r="E468" t="str">
        <f>IFERROR(IF(AND(C468&lt;&gt;"N/A",C468&lt;&gt;C467),MID(Full_2016_2017_Games_Data[[#This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Pistons108</v>
      </c>
      <c r="F468" t="str">
        <f>IFERROR(IF(AND(D468&lt;&gt;"N/A",E468&lt;&gt;"N/A",C468&lt;&gt;C469),RIGHT(Full_2016_2017_Games_Data[[#This Row],[Column1]],LEN(Full_2016_2017_Games_Data[[#This Row],[Column1]])-FIND("at ",Full_2016_2017_Games_Data[[#This Row],[Column1]])-2),IF(AND(C468&lt;&gt;"N/A",C468&lt;&gt;C467),RIGHT(A469,LEN(A469)-FIND("at ",A469)-2),"N/A")),RIGHT(Full_2016_2017_Games_Data[[#This Row],[Column1]],LEN(Full_2016_2017_Games_Data[[#This Row],[Column1]])-FIND("at ",Full_2016_2017_Games_Data[[#This Row],[Column1]])-2))</f>
        <v>Washington</v>
      </c>
      <c r="G468" t="str">
        <f t="shared" si="77"/>
        <v>Washington</v>
      </c>
      <c r="H468">
        <f t="shared" si="78"/>
        <v>122</v>
      </c>
      <c r="I468">
        <f t="shared" si="79"/>
        <v>108</v>
      </c>
      <c r="J468" s="3" t="str">
        <f>IF(B468=1,Full_2016_2017_Games_Data[[#This Row],[Column1]],"N/A")</f>
        <v>N/A</v>
      </c>
      <c r="K468" t="str">
        <f t="shared" si="80"/>
        <v>Dec 16, 2016</v>
      </c>
      <c r="L468" t="str">
        <f t="shared" si="81"/>
        <v>Dec 16, 2016</v>
      </c>
      <c r="M468">
        <f t="shared" si="82"/>
        <v>12</v>
      </c>
      <c r="N468">
        <f t="shared" si="83"/>
        <v>16</v>
      </c>
      <c r="O468">
        <f t="shared" si="84"/>
        <v>2016</v>
      </c>
      <c r="P468" s="3">
        <f t="shared" si="85"/>
        <v>42720</v>
      </c>
      <c r="Q468" t="str">
        <f t="shared" si="86"/>
        <v>Washington Wizards</v>
      </c>
      <c r="R468" t="str">
        <f t="shared" si="87"/>
        <v>Detroit Pistons</v>
      </c>
    </row>
    <row r="469" spans="1:18" x14ac:dyDescent="0.3">
      <c r="A469" s="1" t="s">
        <v>407</v>
      </c>
      <c r="B469">
        <f>IF(OR(RIGHT(Full_2016_2017_Games_Data[[#This Row],[Column1]],4)="2016",RIGHT(Full_2016_2017_Games_Data[[#This Row],[Column1]],4)="2017"),1,0)</f>
        <v>0</v>
      </c>
      <c r="C469">
        <f>IF(AND(B468=1,B469=0,LEFT(Full_2016_2017_Games_Data[[#This Row],[Column1]],4)&lt;&gt;"OTat"),C467+1,IF(AND(B468=0,B469=0,LEFT(Full_2016_2017_Games_Data[[#This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Row],[Column1]],5)&lt;&gt;"4OTat"),C468+1,IF(OR(LEFT(Full_2016_2017_Games_Data[[#This Row],[Column1]],4)="OTat",LEFT(Full_2016_2017_Games_Data[[#This Row],[Column1]],4)="Full",LEFT(Full_2016_2017_Games_Data[[#This Row],[Column1]],5)="2OTat",LEFT(Full_2016_2017_Games_Data[[#This Row],[Column1]],5)="4OTat"),C468,"N/A")))</f>
        <v>389</v>
      </c>
      <c r="D469" t="str">
        <f>IF(AND(C469&lt;&gt;"N/A",C469&lt;&gt;C468),LEFT(Full_2016_2017_Games_Data[[#This Row],[Column1]],FIND("-",Full_2016_2017_Games_Data[[#This Row],[Column1]])-1),"N/A")</f>
        <v>Orlando Magic118</v>
      </c>
      <c r="E469" t="str">
        <f>IFERROR(IF(AND(C469&lt;&gt;"N/A",C469&lt;&gt;C468),MID(Full_2016_2017_Games_Data[[#This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Nets111</v>
      </c>
      <c r="F469" t="str">
        <f>IFERROR(IF(AND(D469&lt;&gt;"N/A",E469&lt;&gt;"N/A",C469&lt;&gt;C470),RIGHT(Full_2016_2017_Games_Data[[#This Row],[Column1]],LEN(Full_2016_2017_Games_Data[[#This Row],[Column1]])-FIND("at ",Full_2016_2017_Games_Data[[#This Row],[Column1]])-2),IF(AND(C469&lt;&gt;"N/A",C469&lt;&gt;C468),RIGHT(A470,LEN(A470)-FIND("at ",A470)-2),"N/A")),RIGHT(Full_2016_2017_Games_Data[[#This Row],[Column1]],LEN(Full_2016_2017_Games_Data[[#This Row],[Column1]])-FIND("at ",Full_2016_2017_Games_Data[[#This Row],[Column1]])-2))</f>
        <v>Orlando</v>
      </c>
      <c r="G469" t="str">
        <f t="shared" si="77"/>
        <v>Orlando</v>
      </c>
      <c r="H469">
        <f t="shared" si="78"/>
        <v>118</v>
      </c>
      <c r="I469">
        <f t="shared" si="79"/>
        <v>111</v>
      </c>
      <c r="J469" s="3" t="str">
        <f>IF(B469=1,Full_2016_2017_Games_Data[[#This Row],[Column1]],"N/A")</f>
        <v>N/A</v>
      </c>
      <c r="K469" t="str">
        <f t="shared" si="80"/>
        <v>Dec 16, 2016</v>
      </c>
      <c r="L469" t="str">
        <f t="shared" si="81"/>
        <v>Dec 16, 2016</v>
      </c>
      <c r="M469">
        <f t="shared" si="82"/>
        <v>12</v>
      </c>
      <c r="N469">
        <f t="shared" si="83"/>
        <v>16</v>
      </c>
      <c r="O469">
        <f t="shared" si="84"/>
        <v>2016</v>
      </c>
      <c r="P469" s="3">
        <f t="shared" si="85"/>
        <v>42720</v>
      </c>
      <c r="Q469" t="str">
        <f t="shared" si="86"/>
        <v>Orlando Magic</v>
      </c>
      <c r="R469" t="str">
        <f t="shared" si="87"/>
        <v>Brooklyn Nets</v>
      </c>
    </row>
    <row r="470" spans="1:18" x14ac:dyDescent="0.3">
      <c r="A470" s="1" t="s">
        <v>408</v>
      </c>
      <c r="B470">
        <f>IF(OR(RIGHT(Full_2016_2017_Games_Data[[#This Row],[Column1]],4)="2016",RIGHT(Full_2016_2017_Games_Data[[#This Row],[Column1]],4)="2017"),1,0)</f>
        <v>0</v>
      </c>
      <c r="C470">
        <f>IF(AND(B469=1,B470=0,LEFT(Full_2016_2017_Games_Data[[#This Row],[Column1]],4)&lt;&gt;"OTat"),C468+1,IF(AND(B469=0,B470=0,LEFT(Full_2016_2017_Games_Data[[#This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Row],[Column1]],5)&lt;&gt;"4OTat"),C469+1,IF(OR(LEFT(Full_2016_2017_Games_Data[[#This Row],[Column1]],4)="OTat",LEFT(Full_2016_2017_Games_Data[[#This Row],[Column1]],4)="Full",LEFT(Full_2016_2017_Games_Data[[#This Row],[Column1]],5)="2OTat",LEFT(Full_2016_2017_Games_Data[[#This Row],[Column1]],5)="4OTat"),C469,"N/A")))</f>
        <v>390</v>
      </c>
      <c r="D470" t="str">
        <f>IF(AND(C470&lt;&gt;"N/A",C470&lt;&gt;C469),LEFT(Full_2016_2017_Games_Data[[#This Row],[Column1]],FIND("-",Full_2016_2017_Games_Data[[#This Row],[Column1]])-1),"N/A")</f>
        <v>Boston Celtics96</v>
      </c>
      <c r="E470" t="str">
        <f>IFERROR(IF(AND(C470&lt;&gt;"N/A",C470&lt;&gt;C469),MID(Full_2016_2017_Games_Data[[#This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Hornets88</v>
      </c>
      <c r="F470" t="str">
        <f>IFERROR(IF(AND(D470&lt;&gt;"N/A",E470&lt;&gt;"N/A",C470&lt;&gt;C471),RIGHT(Full_2016_2017_Games_Data[[#This Row],[Column1]],LEN(Full_2016_2017_Games_Data[[#This Row],[Column1]])-FIND("at ",Full_2016_2017_Games_Data[[#This Row],[Column1]])-2),IF(AND(C470&lt;&gt;"N/A",C470&lt;&gt;C469),RIGHT(A471,LEN(A471)-FIND("at ",A471)-2),"N/A")),RIGHT(Full_2016_2017_Games_Data[[#This Row],[Column1]],LEN(Full_2016_2017_Games_Data[[#This Row],[Column1]])-FIND("at ",Full_2016_2017_Games_Data[[#This Row],[Column1]])-2))</f>
        <v>Boston</v>
      </c>
      <c r="G470" t="str">
        <f t="shared" si="77"/>
        <v>Boston</v>
      </c>
      <c r="H470">
        <f t="shared" si="78"/>
        <v>96</v>
      </c>
      <c r="I470">
        <f t="shared" si="79"/>
        <v>88</v>
      </c>
      <c r="J470" s="3" t="str">
        <f>IF(B470=1,Full_2016_2017_Games_Data[[#This Row],[Column1]],"N/A")</f>
        <v>N/A</v>
      </c>
      <c r="K470" t="str">
        <f t="shared" si="80"/>
        <v>Dec 16, 2016</v>
      </c>
      <c r="L470" t="str">
        <f t="shared" si="81"/>
        <v>Dec 16, 2016</v>
      </c>
      <c r="M470">
        <f t="shared" si="82"/>
        <v>12</v>
      </c>
      <c r="N470">
        <f t="shared" si="83"/>
        <v>16</v>
      </c>
      <c r="O470">
        <f t="shared" si="84"/>
        <v>2016</v>
      </c>
      <c r="P470" s="3">
        <f t="shared" si="85"/>
        <v>42720</v>
      </c>
      <c r="Q470" t="str">
        <f t="shared" si="86"/>
        <v>Boston Celtics</v>
      </c>
      <c r="R470" t="str">
        <f t="shared" si="87"/>
        <v>Charlotte Hornets</v>
      </c>
    </row>
    <row r="471" spans="1:18" x14ac:dyDescent="0.3">
      <c r="A471" s="1" t="s">
        <v>409</v>
      </c>
      <c r="B471">
        <f>IF(OR(RIGHT(Full_2016_2017_Games_Data[[#This Row],[Column1]],4)="2016",RIGHT(Full_2016_2017_Games_Data[[#This Row],[Column1]],4)="2017"),1,0)</f>
        <v>0</v>
      </c>
      <c r="C471">
        <f>IF(AND(B470=1,B471=0,LEFT(Full_2016_2017_Games_Data[[#This Row],[Column1]],4)&lt;&gt;"OTat"),C469+1,IF(AND(B470=0,B471=0,LEFT(Full_2016_2017_Games_Data[[#This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Row],[Column1]],5)&lt;&gt;"4OTat"),C470+1,IF(OR(LEFT(Full_2016_2017_Games_Data[[#This Row],[Column1]],4)="OTat",LEFT(Full_2016_2017_Games_Data[[#This Row],[Column1]],4)="Full",LEFT(Full_2016_2017_Games_Data[[#This Row],[Column1]],5)="2OTat",LEFT(Full_2016_2017_Games_Data[[#This Row],[Column1]],5)="4OTat"),C470,"N/A")))</f>
        <v>391</v>
      </c>
      <c r="D471" t="str">
        <f>IF(AND(C471&lt;&gt;"N/A",C471&lt;&gt;C470),LEFT(Full_2016_2017_Games_Data[[#This Row],[Column1]],FIND("-",Full_2016_2017_Games_Data[[#This Row],[Column1]])-1),"N/A")</f>
        <v>Atlanta Hawks125</v>
      </c>
      <c r="E471" t="str">
        <f>IFERROR(IF(AND(C471&lt;&gt;"N/A",C471&lt;&gt;C470),MID(Full_2016_2017_Games_Data[[#This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Raptors121</v>
      </c>
      <c r="F471" t="str">
        <f>IFERROR(IF(AND(D471&lt;&gt;"N/A",E471&lt;&gt;"N/A",C471&lt;&gt;C472),RIGHT(Full_2016_2017_Games_Data[[#This Row],[Column1]],LEN(Full_2016_2017_Games_Data[[#This Row],[Column1]])-FIND("at ",Full_2016_2017_Games_Data[[#This Row],[Column1]])-2),IF(AND(C471&lt;&gt;"N/A",C471&lt;&gt;C470),RIGHT(A472,LEN(A472)-FIND("at ",A472)-2),"N/A")),RIGHT(Full_2016_2017_Games_Data[[#This Row],[Column1]],LEN(Full_2016_2017_Games_Data[[#This Row],[Column1]])-FIND("at ",Full_2016_2017_Games_Data[[#This Row],[Column1]])-2))</f>
        <v>Toronto</v>
      </c>
      <c r="G471" t="str">
        <f t="shared" si="77"/>
        <v>Toronto</v>
      </c>
      <c r="H471">
        <f t="shared" si="78"/>
        <v>125</v>
      </c>
      <c r="I471">
        <f t="shared" si="79"/>
        <v>121</v>
      </c>
      <c r="J471" s="3" t="str">
        <f>IF(B471=1,Full_2016_2017_Games_Data[[#This Row],[Column1]],"N/A")</f>
        <v>N/A</v>
      </c>
      <c r="K471" t="str">
        <f t="shared" si="80"/>
        <v>Dec 16, 2016</v>
      </c>
      <c r="L471" t="str">
        <f t="shared" si="81"/>
        <v>Dec 16, 2016</v>
      </c>
      <c r="M471">
        <f t="shared" si="82"/>
        <v>12</v>
      </c>
      <c r="N471">
        <f t="shared" si="83"/>
        <v>16</v>
      </c>
      <c r="O471">
        <f t="shared" si="84"/>
        <v>2016</v>
      </c>
      <c r="P471" s="3">
        <f t="shared" si="85"/>
        <v>42720</v>
      </c>
      <c r="Q471" t="str">
        <f t="shared" si="86"/>
        <v>Atlanta Hawks</v>
      </c>
      <c r="R471" t="str">
        <f t="shared" si="87"/>
        <v>Toronto Raptors</v>
      </c>
    </row>
    <row r="472" spans="1:18" x14ac:dyDescent="0.3">
      <c r="A472" s="1" t="s">
        <v>410</v>
      </c>
      <c r="B472">
        <f>IF(OR(RIGHT(Full_2016_2017_Games_Data[[#This Row],[Column1]],4)="2016",RIGHT(Full_2016_2017_Games_Data[[#This Row],[Column1]],4)="2017"),1,0)</f>
        <v>0</v>
      </c>
      <c r="C472">
        <f>IF(AND(B471=1,B472=0,LEFT(Full_2016_2017_Games_Data[[#This Row],[Column1]],4)&lt;&gt;"OTat"),C470+1,IF(AND(B471=0,B472=0,LEFT(Full_2016_2017_Games_Data[[#This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Row],[Column1]],5)&lt;&gt;"4OTat"),C471+1,IF(OR(LEFT(Full_2016_2017_Games_Data[[#This Row],[Column1]],4)="OTat",LEFT(Full_2016_2017_Games_Data[[#This Row],[Column1]],4)="Full",LEFT(Full_2016_2017_Games_Data[[#This Row],[Column1]],5)="2OTat",LEFT(Full_2016_2017_Games_Data[[#This Row],[Column1]],5)="4OTat"),C471,"N/A")))</f>
        <v>392</v>
      </c>
      <c r="D472" t="str">
        <f>IF(AND(C472&lt;&gt;"N/A",C472&lt;&gt;C471),LEFT(Full_2016_2017_Games_Data[[#This Row],[Column1]],FIND("-",Full_2016_2017_Games_Data[[#This Row],[Column1]])-1),"N/A")</f>
        <v>Milwaukee Bucks95</v>
      </c>
      <c r="E472" t="str">
        <f>IFERROR(IF(AND(C472&lt;&gt;"N/A",C472&lt;&gt;C471),MID(Full_2016_2017_Games_Data[[#This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Bulls69</v>
      </c>
      <c r="F472" t="str">
        <f>IFERROR(IF(AND(D472&lt;&gt;"N/A",E472&lt;&gt;"N/A",C472&lt;&gt;C473),RIGHT(Full_2016_2017_Games_Data[[#This Row],[Column1]],LEN(Full_2016_2017_Games_Data[[#This Row],[Column1]])-FIND("at ",Full_2016_2017_Games_Data[[#This Row],[Column1]])-2),IF(AND(C472&lt;&gt;"N/A",C472&lt;&gt;C471),RIGHT(A473,LEN(A473)-FIND("at ",A473)-2),"N/A")),RIGHT(Full_2016_2017_Games_Data[[#This Row],[Column1]],LEN(Full_2016_2017_Games_Data[[#This Row],[Column1]])-FIND("at ",Full_2016_2017_Games_Data[[#This Row],[Column1]])-2))</f>
        <v>Chicago</v>
      </c>
      <c r="G472" t="str">
        <f t="shared" si="77"/>
        <v>Chicago</v>
      </c>
      <c r="H472">
        <f t="shared" si="78"/>
        <v>95</v>
      </c>
      <c r="I472">
        <f t="shared" si="79"/>
        <v>69</v>
      </c>
      <c r="J472" s="3" t="str">
        <f>IF(B472=1,Full_2016_2017_Games_Data[[#This Row],[Column1]],"N/A")</f>
        <v>N/A</v>
      </c>
      <c r="K472" t="str">
        <f t="shared" si="80"/>
        <v>Dec 16, 2016</v>
      </c>
      <c r="L472" t="str">
        <f t="shared" si="81"/>
        <v>Dec 16, 2016</v>
      </c>
      <c r="M472">
        <f t="shared" si="82"/>
        <v>12</v>
      </c>
      <c r="N472">
        <f t="shared" si="83"/>
        <v>16</v>
      </c>
      <c r="O472">
        <f t="shared" si="84"/>
        <v>2016</v>
      </c>
      <c r="P472" s="3">
        <f t="shared" si="85"/>
        <v>42720</v>
      </c>
      <c r="Q472" t="str">
        <f t="shared" si="86"/>
        <v>Milwaukee Bucks</v>
      </c>
      <c r="R472" t="str">
        <f t="shared" si="87"/>
        <v>Chicago Bulls</v>
      </c>
    </row>
    <row r="473" spans="1:18" x14ac:dyDescent="0.3">
      <c r="A473" s="1" t="s">
        <v>411</v>
      </c>
      <c r="B473">
        <f>IF(OR(RIGHT(Full_2016_2017_Games_Data[[#This Row],[Column1]],4)="2016",RIGHT(Full_2016_2017_Games_Data[[#This Row],[Column1]],4)="2017"),1,0)</f>
        <v>0</v>
      </c>
      <c r="C473">
        <f>IF(AND(B472=1,B473=0,LEFT(Full_2016_2017_Games_Data[[#This Row],[Column1]],4)&lt;&gt;"OTat"),C471+1,IF(AND(B472=0,B473=0,LEFT(Full_2016_2017_Games_Data[[#This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Row],[Column1]],5)&lt;&gt;"4OTat"),C472+1,IF(OR(LEFT(Full_2016_2017_Games_Data[[#This Row],[Column1]],4)="OTat",LEFT(Full_2016_2017_Games_Data[[#This Row],[Column1]],4)="Full",LEFT(Full_2016_2017_Games_Data[[#This Row],[Column1]],5)="2OTat",LEFT(Full_2016_2017_Games_Data[[#This Row],[Column1]],5)="4OTat"),C472,"N/A")))</f>
        <v>393</v>
      </c>
      <c r="D473" t="str">
        <f>IF(AND(C473&lt;&gt;"N/A",C473&lt;&gt;C472),LEFT(Full_2016_2017_Games_Data[[#This Row],[Column1]],FIND("-",Full_2016_2017_Games_Data[[#This Row],[Column1]])-1),"N/A")</f>
        <v>Sacramento Kings96</v>
      </c>
      <c r="E473" t="str">
        <f>IFERROR(IF(AND(C473&lt;&gt;"N/A",C473&lt;&gt;C472),MID(Full_2016_2017_Games_Data[[#This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Grizzlies92</v>
      </c>
      <c r="F473" t="str">
        <f>IFERROR(IF(AND(D473&lt;&gt;"N/A",E473&lt;&gt;"N/A",C473&lt;&gt;C474),RIGHT(Full_2016_2017_Games_Data[[#This Row],[Column1]],LEN(Full_2016_2017_Games_Data[[#This Row],[Column1]])-FIND("at ",Full_2016_2017_Games_Data[[#This Row],[Column1]])-2),IF(AND(C473&lt;&gt;"N/A",C473&lt;&gt;C472),RIGHT(A474,LEN(A474)-FIND("at ",A474)-2),"N/A")),RIGHT(Full_2016_2017_Games_Data[[#This Row],[Column1]],LEN(Full_2016_2017_Games_Data[[#This Row],[Column1]])-FIND("at ",Full_2016_2017_Games_Data[[#This Row],[Column1]])-2))</f>
        <v>Memphis</v>
      </c>
      <c r="G473" t="str">
        <f t="shared" si="77"/>
        <v>Memphis</v>
      </c>
      <c r="H473">
        <f t="shared" si="78"/>
        <v>96</v>
      </c>
      <c r="I473">
        <f t="shared" si="79"/>
        <v>92</v>
      </c>
      <c r="J473" s="3" t="str">
        <f>IF(B473=1,Full_2016_2017_Games_Data[[#This Row],[Column1]],"N/A")</f>
        <v>N/A</v>
      </c>
      <c r="K473" t="str">
        <f t="shared" si="80"/>
        <v>Dec 16, 2016</v>
      </c>
      <c r="L473" t="str">
        <f t="shared" si="81"/>
        <v>Dec 16, 2016</v>
      </c>
      <c r="M473">
        <f t="shared" si="82"/>
        <v>12</v>
      </c>
      <c r="N473">
        <f t="shared" si="83"/>
        <v>16</v>
      </c>
      <c r="O473">
        <f t="shared" si="84"/>
        <v>2016</v>
      </c>
      <c r="P473" s="3">
        <f t="shared" si="85"/>
        <v>42720</v>
      </c>
      <c r="Q473" t="str">
        <f t="shared" si="86"/>
        <v>Sacramento Kings</v>
      </c>
      <c r="R473" t="str">
        <f t="shared" si="87"/>
        <v>Memphis Grizzlies</v>
      </c>
    </row>
    <row r="474" spans="1:18" x14ac:dyDescent="0.3">
      <c r="A474" s="1" t="s">
        <v>412</v>
      </c>
      <c r="B474">
        <f>IF(OR(RIGHT(Full_2016_2017_Games_Data[[#This Row],[Column1]],4)="2016",RIGHT(Full_2016_2017_Games_Data[[#This Row],[Column1]],4)="2017"),1,0)</f>
        <v>0</v>
      </c>
      <c r="C474">
        <f>IF(AND(B473=1,B474=0,LEFT(Full_2016_2017_Games_Data[[#This Row],[Column1]],4)&lt;&gt;"OTat"),C472+1,IF(AND(B473=0,B474=0,LEFT(Full_2016_2017_Games_Data[[#This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Row],[Column1]],5)&lt;&gt;"4OTat"),C473+1,IF(OR(LEFT(Full_2016_2017_Games_Data[[#This Row],[Column1]],4)="OTat",LEFT(Full_2016_2017_Games_Data[[#This Row],[Column1]],4)="Full",LEFT(Full_2016_2017_Games_Data[[#This Row],[Column1]],5)="2OTat",LEFT(Full_2016_2017_Games_Data[[#This Row],[Column1]],5)="4OTat"),C473,"N/A")))</f>
        <v>394</v>
      </c>
      <c r="D474" t="str">
        <f>IF(AND(C474&lt;&gt;"N/A",C474&lt;&gt;C473),LEFT(Full_2016_2017_Games_Data[[#This Row],[Column1]],FIND("-",Full_2016_2017_Games_Data[[#This Row],[Column1]])-1),"N/A")</f>
        <v>Houston Rockets122</v>
      </c>
      <c r="E474" t="str">
        <f>IFERROR(IF(AND(C474&lt;&gt;"N/A",C474&lt;&gt;C473),MID(Full_2016_2017_Games_Data[[#This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Pelicans100</v>
      </c>
      <c r="F474" t="str">
        <f>IFERROR(IF(AND(D474&lt;&gt;"N/A",E474&lt;&gt;"N/A",C474&lt;&gt;C475),RIGHT(Full_2016_2017_Games_Data[[#This Row],[Column1]],LEN(Full_2016_2017_Games_Data[[#This Row],[Column1]])-FIND("at ",Full_2016_2017_Games_Data[[#This Row],[Column1]])-2),IF(AND(C474&lt;&gt;"N/A",C474&lt;&gt;C473),RIGHT(A475,LEN(A475)-FIND("at ",A475)-2),"N/A")),RIGHT(Full_2016_2017_Games_Data[[#This Row],[Column1]],LEN(Full_2016_2017_Games_Data[[#This Row],[Column1]])-FIND("at ",Full_2016_2017_Games_Data[[#This Row],[Column1]])-2))</f>
        <v>Houston</v>
      </c>
      <c r="G474" t="str">
        <f t="shared" si="77"/>
        <v>Houston</v>
      </c>
      <c r="H474">
        <f t="shared" si="78"/>
        <v>122</v>
      </c>
      <c r="I474">
        <f t="shared" si="79"/>
        <v>100</v>
      </c>
      <c r="J474" s="3" t="str">
        <f>IF(B474=1,Full_2016_2017_Games_Data[[#This Row],[Column1]],"N/A")</f>
        <v>N/A</v>
      </c>
      <c r="K474" t="str">
        <f t="shared" si="80"/>
        <v>Dec 16, 2016</v>
      </c>
      <c r="L474" t="str">
        <f t="shared" si="81"/>
        <v>Dec 16, 2016</v>
      </c>
      <c r="M474">
        <f t="shared" si="82"/>
        <v>12</v>
      </c>
      <c r="N474">
        <f t="shared" si="83"/>
        <v>16</v>
      </c>
      <c r="O474">
        <f t="shared" si="84"/>
        <v>2016</v>
      </c>
      <c r="P474" s="3">
        <f t="shared" si="85"/>
        <v>42720</v>
      </c>
      <c r="Q474" t="str">
        <f t="shared" si="86"/>
        <v>Houston Rockets</v>
      </c>
      <c r="R474" t="str">
        <f t="shared" si="87"/>
        <v>New Orleans Pelicans</v>
      </c>
    </row>
    <row r="475" spans="1:18" x14ac:dyDescent="0.3">
      <c r="A475" s="1" t="s">
        <v>413</v>
      </c>
      <c r="B475">
        <f>IF(OR(RIGHT(Full_2016_2017_Games_Data[[#This Row],[Column1]],4)="2016",RIGHT(Full_2016_2017_Games_Data[[#This Row],[Column1]],4)="2017"),1,0)</f>
        <v>0</v>
      </c>
      <c r="C475">
        <f>IF(AND(B474=1,B475=0,LEFT(Full_2016_2017_Games_Data[[#This Row],[Column1]],4)&lt;&gt;"OTat"),C473+1,IF(AND(B474=0,B475=0,LEFT(Full_2016_2017_Games_Data[[#This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Row],[Column1]],5)&lt;&gt;"4OTat"),C474+1,IF(OR(LEFT(Full_2016_2017_Games_Data[[#This Row],[Column1]],4)="OTat",LEFT(Full_2016_2017_Games_Data[[#This Row],[Column1]],4)="Full",LEFT(Full_2016_2017_Games_Data[[#This Row],[Column1]],5)="2OTat",LEFT(Full_2016_2017_Games_Data[[#This Row],[Column1]],5)="4OTat"),C474,"N/A")))</f>
        <v>395</v>
      </c>
      <c r="D475" t="str">
        <f>IF(AND(C475&lt;&gt;"N/A",C475&lt;&gt;C474),LEFT(Full_2016_2017_Games_Data[[#This Row],[Column1]],FIND("-",Full_2016_2017_Games_Data[[#This Row],[Column1]])-1),"N/A")</f>
        <v>Los Angeles Lakers100</v>
      </c>
      <c r="E475" t="str">
        <f>IFERROR(IF(AND(C475&lt;&gt;"N/A",C475&lt;&gt;C474),MID(Full_2016_2017_Games_Data[[#This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76ers89</v>
      </c>
      <c r="F475" t="str">
        <f>IFERROR(IF(AND(D475&lt;&gt;"N/A",E475&lt;&gt;"N/A",C475&lt;&gt;C476),RIGHT(Full_2016_2017_Games_Data[[#This Row],[Column1]],LEN(Full_2016_2017_Games_Data[[#This Row],[Column1]])-FIND("at ",Full_2016_2017_Games_Data[[#This Row],[Column1]])-2),IF(AND(C475&lt;&gt;"N/A",C475&lt;&gt;C474),RIGHT(A476,LEN(A476)-FIND("at ",A476)-2),"N/A")),RIGHT(Full_2016_2017_Games_Data[[#This Row],[Column1]],LEN(Full_2016_2017_Games_Data[[#This Row],[Column1]])-FIND("at ",Full_2016_2017_Games_Data[[#This Row],[Column1]])-2))</f>
        <v>Philadelphia</v>
      </c>
      <c r="G475" t="str">
        <f t="shared" si="77"/>
        <v>Philadelphia</v>
      </c>
      <c r="H475">
        <f t="shared" si="78"/>
        <v>100</v>
      </c>
      <c r="I475">
        <f t="shared" si="79"/>
        <v>89</v>
      </c>
      <c r="J475" s="3" t="str">
        <f>IF(B475=1,Full_2016_2017_Games_Data[[#This Row],[Column1]],"N/A")</f>
        <v>N/A</v>
      </c>
      <c r="K475" t="str">
        <f t="shared" si="80"/>
        <v>Dec 16, 2016</v>
      </c>
      <c r="L475" t="str">
        <f t="shared" si="81"/>
        <v>Dec 16, 2016</v>
      </c>
      <c r="M475">
        <f t="shared" si="82"/>
        <v>12</v>
      </c>
      <c r="N475">
        <f t="shared" si="83"/>
        <v>16</v>
      </c>
      <c r="O475">
        <f t="shared" si="84"/>
        <v>2016</v>
      </c>
      <c r="P475" s="3">
        <f t="shared" si="85"/>
        <v>42720</v>
      </c>
      <c r="Q475" t="str">
        <f t="shared" si="86"/>
        <v>Los Angeles Lakers</v>
      </c>
      <c r="R475" t="str">
        <f t="shared" si="87"/>
        <v>Philadelphia 76ers</v>
      </c>
    </row>
    <row r="476" spans="1:18" x14ac:dyDescent="0.3">
      <c r="A476" s="1" t="s">
        <v>414</v>
      </c>
      <c r="B476">
        <f>IF(OR(RIGHT(Full_2016_2017_Games_Data[[#This Row],[Column1]],4)="2016",RIGHT(Full_2016_2017_Games_Data[[#This Row],[Column1]],4)="2017"),1,0)</f>
        <v>0</v>
      </c>
      <c r="C476">
        <f>IF(AND(B475=1,B476=0,LEFT(Full_2016_2017_Games_Data[[#This Row],[Column1]],4)&lt;&gt;"OTat"),C474+1,IF(AND(B475=0,B476=0,LEFT(Full_2016_2017_Games_Data[[#This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Row],[Column1]],5)&lt;&gt;"4OTat"),C475+1,IF(OR(LEFT(Full_2016_2017_Games_Data[[#This Row],[Column1]],4)="OTat",LEFT(Full_2016_2017_Games_Data[[#This Row],[Column1]],4)="Full",LEFT(Full_2016_2017_Games_Data[[#This Row],[Column1]],5)="2OTat",LEFT(Full_2016_2017_Games_Data[[#This Row],[Column1]],5)="4OTat"),C475,"N/A")))</f>
        <v>396</v>
      </c>
      <c r="D476" t="str">
        <f>IF(AND(C476&lt;&gt;"N/A",C476&lt;&gt;C475),LEFT(Full_2016_2017_Games_Data[[#This Row],[Column1]],FIND("-",Full_2016_2017_Games_Data[[#This Row],[Column1]])-1),"N/A")</f>
        <v>Los Angeles Clippers102</v>
      </c>
      <c r="E476" t="str">
        <f>IFERROR(IF(AND(C476&lt;&gt;"N/A",C476&lt;&gt;C475),MID(Full_2016_2017_Games_Data[[#This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Heat98</v>
      </c>
      <c r="F476" t="str">
        <f>IFERROR(IF(AND(D476&lt;&gt;"N/A",E476&lt;&gt;"N/A",C476&lt;&gt;C477),RIGHT(Full_2016_2017_Games_Data[[#This Row],[Column1]],LEN(Full_2016_2017_Games_Data[[#This Row],[Column1]])-FIND("at ",Full_2016_2017_Games_Data[[#This Row],[Column1]])-2),IF(AND(C476&lt;&gt;"N/A",C476&lt;&gt;C475),RIGHT(A477,LEN(A477)-FIND("at ",A477)-2),"N/A")),RIGHT(Full_2016_2017_Games_Data[[#This Row],[Column1]],LEN(Full_2016_2017_Games_Data[[#This Row],[Column1]])-FIND("at ",Full_2016_2017_Games_Data[[#This Row],[Column1]])-2))</f>
        <v>Miami</v>
      </c>
      <c r="G476" t="str">
        <f t="shared" si="77"/>
        <v>Miami</v>
      </c>
      <c r="H476">
        <f t="shared" si="78"/>
        <v>102</v>
      </c>
      <c r="I476">
        <f t="shared" si="79"/>
        <v>98</v>
      </c>
      <c r="J476" s="3" t="str">
        <f>IF(B476=1,Full_2016_2017_Games_Data[[#This Row],[Column1]],"N/A")</f>
        <v>N/A</v>
      </c>
      <c r="K476" t="str">
        <f t="shared" si="80"/>
        <v>Dec 16, 2016</v>
      </c>
      <c r="L476" t="str">
        <f t="shared" si="81"/>
        <v>Dec 16, 2016</v>
      </c>
      <c r="M476">
        <f t="shared" si="82"/>
        <v>12</v>
      </c>
      <c r="N476">
        <f t="shared" si="83"/>
        <v>16</v>
      </c>
      <c r="O476">
        <f t="shared" si="84"/>
        <v>2016</v>
      </c>
      <c r="P476" s="3">
        <f t="shared" si="85"/>
        <v>42720</v>
      </c>
      <c r="Q476" t="str">
        <f t="shared" si="86"/>
        <v>Los Angeles Clippers</v>
      </c>
      <c r="R476" t="str">
        <f t="shared" si="87"/>
        <v>Miami Heat</v>
      </c>
    </row>
    <row r="477" spans="1:18" x14ac:dyDescent="0.3">
      <c r="A477" s="1" t="s">
        <v>415</v>
      </c>
      <c r="B477">
        <f>IF(OR(RIGHT(Full_2016_2017_Games_Data[[#This Row],[Column1]],4)="2016",RIGHT(Full_2016_2017_Games_Data[[#This Row],[Column1]],4)="2017"),1,0)</f>
        <v>0</v>
      </c>
      <c r="C477">
        <f>IF(AND(B476=1,B477=0,LEFT(Full_2016_2017_Games_Data[[#This Row],[Column1]],4)&lt;&gt;"OTat"),C475+1,IF(AND(B476=0,B477=0,LEFT(Full_2016_2017_Games_Data[[#This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Row],[Column1]],5)&lt;&gt;"4OTat"),C476+1,IF(OR(LEFT(Full_2016_2017_Games_Data[[#This Row],[Column1]],4)="OTat",LEFT(Full_2016_2017_Games_Data[[#This Row],[Column1]],4)="Full",LEFT(Full_2016_2017_Games_Data[[#This Row],[Column1]],5)="2OTat",LEFT(Full_2016_2017_Games_Data[[#This Row],[Column1]],5)="4OTat"),C476,"N/A")))</f>
        <v>397</v>
      </c>
      <c r="D477" t="str">
        <f>IF(AND(C477&lt;&gt;"N/A",C477&lt;&gt;C476),LEFT(Full_2016_2017_Games_Data[[#This Row],[Column1]],FIND("-",Full_2016_2017_Games_Data[[#This Row],[Column1]])-1),"N/A")</f>
        <v>Utah Jazz103</v>
      </c>
      <c r="E477" t="str">
        <f>IFERROR(IF(AND(C477&lt;&gt;"N/A",C477&lt;&gt;C476),MID(Full_2016_2017_Games_Data[[#This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Mavericks100</v>
      </c>
      <c r="F477" t="str">
        <f>IFERROR(IF(AND(D477&lt;&gt;"N/A",E477&lt;&gt;"N/A",C477&lt;&gt;C478),RIGHT(Full_2016_2017_Games_Data[[#This Row],[Column1]],LEN(Full_2016_2017_Games_Data[[#This Row],[Column1]])-FIND("at ",Full_2016_2017_Games_Data[[#This Row],[Column1]])-2),IF(AND(C477&lt;&gt;"N/A",C477&lt;&gt;C476),RIGHT(A478,LEN(A478)-FIND("at ",A478)-2),"N/A")),RIGHT(Full_2016_2017_Games_Data[[#This Row],[Column1]],LEN(Full_2016_2017_Games_Data[[#This Row],[Column1]])-FIND("at ",Full_2016_2017_Games_Data[[#This Row],[Column1]])-2))</f>
        <v>Utah</v>
      </c>
      <c r="G477" t="str">
        <f t="shared" si="77"/>
        <v>Utah</v>
      </c>
      <c r="H477">
        <f t="shared" si="78"/>
        <v>103</v>
      </c>
      <c r="I477">
        <f t="shared" si="79"/>
        <v>100</v>
      </c>
      <c r="J477" s="3" t="str">
        <f>IF(B477=1,Full_2016_2017_Games_Data[[#This Row],[Column1]],"N/A")</f>
        <v>N/A</v>
      </c>
      <c r="K477" t="str">
        <f t="shared" si="80"/>
        <v>Dec 16, 2016</v>
      </c>
      <c r="L477" t="str">
        <f t="shared" si="81"/>
        <v>Dec 16, 2016</v>
      </c>
      <c r="M477">
        <f t="shared" si="82"/>
        <v>12</v>
      </c>
      <c r="N477">
        <f t="shared" si="83"/>
        <v>16</v>
      </c>
      <c r="O477">
        <f t="shared" si="84"/>
        <v>2016</v>
      </c>
      <c r="P477" s="3">
        <f t="shared" si="85"/>
        <v>42720</v>
      </c>
      <c r="Q477" t="str">
        <f t="shared" si="86"/>
        <v>Utah Jazz</v>
      </c>
      <c r="R477" t="str">
        <f t="shared" si="87"/>
        <v>Dallas Mavericks</v>
      </c>
    </row>
    <row r="478" spans="1:18" x14ac:dyDescent="0.3">
      <c r="A478" s="1" t="s">
        <v>1397</v>
      </c>
      <c r="B478">
        <f>IF(OR(RIGHT(Full_2016_2017_Games_Data[[#This Row],[Column1]],4)="2016",RIGHT(Full_2016_2017_Games_Data[[#This Row],[Column1]],4)="2017"),1,0)</f>
        <v>1</v>
      </c>
      <c r="C478" t="str">
        <f>IF(AND(B477=1,B478=0,LEFT(Full_2016_2017_Games_Data[[#This Row],[Column1]],4)&lt;&gt;"OTat"),C476+1,IF(AND(B477=0,B478=0,LEFT(Full_2016_2017_Games_Data[[#This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Row],[Column1]],5)&lt;&gt;"4OTat"),C477+1,IF(OR(LEFT(Full_2016_2017_Games_Data[[#This Row],[Column1]],4)="OTat",LEFT(Full_2016_2017_Games_Data[[#This Row],[Column1]],4)="Full",LEFT(Full_2016_2017_Games_Data[[#This Row],[Column1]],5)="2OTat",LEFT(Full_2016_2017_Games_Data[[#This Row],[Column1]],5)="4OTat"),C477,"N/A")))</f>
        <v>N/A</v>
      </c>
      <c r="D478" t="str">
        <f>IF(AND(C478&lt;&gt;"N/A",C478&lt;&gt;C477),LEFT(Full_2016_2017_Games_Data[[#This Row],[Column1]],FIND("-",Full_2016_2017_Games_Data[[#This Row],[Column1]])-1),"N/A")</f>
        <v>N/A</v>
      </c>
      <c r="E478" t="str">
        <f>IFERROR(IF(AND(C478&lt;&gt;"N/A",C478&lt;&gt;C477),MID(Full_2016_2017_Games_Data[[#This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78" t="str">
        <f>IFERROR(IF(AND(D478&lt;&gt;"N/A",E478&lt;&gt;"N/A",C478&lt;&gt;C479),RIGHT(Full_2016_2017_Games_Data[[#This Row],[Column1]],LEN(Full_2016_2017_Games_Data[[#This Row],[Column1]])-FIND("at ",Full_2016_2017_Games_Data[[#This Row],[Column1]])-2),IF(AND(C478&lt;&gt;"N/A",C478&lt;&gt;C477),RIGHT(A479,LEN(A479)-FIND("at ",A479)-2),"N/A")),RIGHT(Full_2016_2017_Games_Data[[#This Row],[Column1]],LEN(Full_2016_2017_Games_Data[[#This Row],[Column1]])-FIND("at ",Full_2016_2017_Games_Data[[#This Row],[Column1]])-2))</f>
        <v>N/A</v>
      </c>
      <c r="G478" t="str">
        <f t="shared" si="77"/>
        <v>N/A</v>
      </c>
      <c r="H478" t="str">
        <f t="shared" si="78"/>
        <v>N/A</v>
      </c>
      <c r="I478" t="str">
        <f t="shared" si="79"/>
        <v>N/A</v>
      </c>
      <c r="J478" s="3" t="str">
        <f>IF(B478=1,Full_2016_2017_Games_Data[[#This Row],[Column1]],"N/A")</f>
        <v>Dec 17, 2016</v>
      </c>
      <c r="K478" t="str">
        <f t="shared" si="80"/>
        <v>Dec 17, 2016</v>
      </c>
      <c r="L478" t="str">
        <f t="shared" si="81"/>
        <v>N/A</v>
      </c>
      <c r="M478" t="str">
        <f t="shared" si="82"/>
        <v>N/A</v>
      </c>
      <c r="N478" t="str">
        <f t="shared" si="83"/>
        <v>N/A</v>
      </c>
      <c r="O478" t="str">
        <f t="shared" si="84"/>
        <v>N/A</v>
      </c>
      <c r="P478" s="3" t="str">
        <f t="shared" si="85"/>
        <v>N/A</v>
      </c>
      <c r="Q478" t="str">
        <f t="shared" si="86"/>
        <v>N/A</v>
      </c>
      <c r="R478" t="str">
        <f t="shared" si="87"/>
        <v>N/A</v>
      </c>
    </row>
    <row r="479" spans="1:18" x14ac:dyDescent="0.3">
      <c r="A479" s="1" t="s">
        <v>416</v>
      </c>
      <c r="B479">
        <f>IF(OR(RIGHT(Full_2016_2017_Games_Data[[#This Row],[Column1]],4)="2016",RIGHT(Full_2016_2017_Games_Data[[#This Row],[Column1]],4)="2017"),1,0)</f>
        <v>0</v>
      </c>
      <c r="C479">
        <f>IF(AND(B478=1,B479=0,LEFT(Full_2016_2017_Games_Data[[#This Row],[Column1]],4)&lt;&gt;"OTat"),C477+1,IF(AND(B478=0,B479=0,LEFT(Full_2016_2017_Games_Data[[#This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Row],[Column1]],5)&lt;&gt;"4OTat"),C478+1,IF(OR(LEFT(Full_2016_2017_Games_Data[[#This Row],[Column1]],4)="OTat",LEFT(Full_2016_2017_Games_Data[[#This Row],[Column1]],4)="Full",LEFT(Full_2016_2017_Games_Data[[#This Row],[Column1]],5)="2OTat",LEFT(Full_2016_2017_Games_Data[[#This Row],[Column1]],5)="4OTat"),C478,"N/A")))</f>
        <v>398</v>
      </c>
      <c r="D479" t="str">
        <f>IF(AND(C479&lt;&gt;"N/A",C479&lt;&gt;C478),LEFT(Full_2016_2017_Games_Data[[#This Row],[Column1]],FIND("-",Full_2016_2017_Games_Data[[#This Row],[Column1]])-1),"N/A")</f>
        <v>Oklahoma City Thunder114</v>
      </c>
      <c r="E479" t="str">
        <f>IFERROR(IF(AND(C479&lt;&gt;"N/A",C479&lt;&gt;C478),MID(Full_2016_2017_Games_Data[[#This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Suns101</v>
      </c>
      <c r="F479" t="str">
        <f>IFERROR(IF(AND(D479&lt;&gt;"N/A",E479&lt;&gt;"N/A",C479&lt;&gt;C480),RIGHT(Full_2016_2017_Games_Data[[#This Row],[Column1]],LEN(Full_2016_2017_Games_Data[[#This Row],[Column1]])-FIND("at ",Full_2016_2017_Games_Data[[#This Row],[Column1]])-2),IF(AND(C479&lt;&gt;"N/A",C479&lt;&gt;C478),RIGHT(A480,LEN(A480)-FIND("at ",A480)-2),"N/A")),RIGHT(Full_2016_2017_Games_Data[[#This Row],[Column1]],LEN(Full_2016_2017_Games_Data[[#This Row],[Column1]])-FIND("at ",Full_2016_2017_Games_Data[[#This Row],[Column1]])-2))</f>
        <v>Oklahoma City</v>
      </c>
      <c r="G479" t="str">
        <f t="shared" si="77"/>
        <v>Oklahoma City</v>
      </c>
      <c r="H479">
        <f t="shared" si="78"/>
        <v>114</v>
      </c>
      <c r="I479">
        <f t="shared" si="79"/>
        <v>101</v>
      </c>
      <c r="J479" s="3" t="str">
        <f>IF(B479=1,Full_2016_2017_Games_Data[[#This Row],[Column1]],"N/A")</f>
        <v>N/A</v>
      </c>
      <c r="K479" t="str">
        <f t="shared" si="80"/>
        <v>Dec 17, 2016</v>
      </c>
      <c r="L479" t="str">
        <f t="shared" si="81"/>
        <v>Dec 17, 2016</v>
      </c>
      <c r="M479">
        <f t="shared" si="82"/>
        <v>12</v>
      </c>
      <c r="N479">
        <f t="shared" si="83"/>
        <v>17</v>
      </c>
      <c r="O479">
        <f t="shared" si="84"/>
        <v>2016</v>
      </c>
      <c r="P479" s="3">
        <f t="shared" si="85"/>
        <v>42721</v>
      </c>
      <c r="Q479" t="str">
        <f t="shared" si="86"/>
        <v>Oklahoma City Thunder</v>
      </c>
      <c r="R479" t="str">
        <f t="shared" si="87"/>
        <v>Phoenix Suns</v>
      </c>
    </row>
    <row r="480" spans="1:18" x14ac:dyDescent="0.3">
      <c r="A480" s="1" t="s">
        <v>417</v>
      </c>
      <c r="B480">
        <f>IF(OR(RIGHT(Full_2016_2017_Games_Data[[#This Row],[Column1]],4)="2016",RIGHT(Full_2016_2017_Games_Data[[#This Row],[Column1]],4)="2017"),1,0)</f>
        <v>0</v>
      </c>
      <c r="C480">
        <f>IF(AND(B479=1,B480=0,LEFT(Full_2016_2017_Games_Data[[#This Row],[Column1]],4)&lt;&gt;"OTat"),C478+1,IF(AND(B479=0,B480=0,LEFT(Full_2016_2017_Games_Data[[#This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Row],[Column1]],5)&lt;&gt;"4OTat"),C479+1,IF(OR(LEFT(Full_2016_2017_Games_Data[[#This Row],[Column1]],4)="OTat",LEFT(Full_2016_2017_Games_Data[[#This Row],[Column1]],4)="Full",LEFT(Full_2016_2017_Games_Data[[#This Row],[Column1]],5)="2OTat",LEFT(Full_2016_2017_Games_Data[[#This Row],[Column1]],5)="4OTat"),C479,"N/A")))</f>
        <v>399</v>
      </c>
      <c r="D480" t="str">
        <f>IF(AND(C480&lt;&gt;"N/A",C480&lt;&gt;C479),LEFT(Full_2016_2017_Games_Data[[#This Row],[Column1]],FIND("-",Full_2016_2017_Games_Data[[#This Row],[Column1]])-1),"N/A")</f>
        <v>Indiana Pacers105</v>
      </c>
      <c r="E480" t="str">
        <f>IFERROR(IF(AND(C480&lt;&gt;"N/A",C480&lt;&gt;C479),MID(Full_2016_2017_Games_Data[[#This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Pistons90</v>
      </c>
      <c r="F480" t="str">
        <f>IFERROR(IF(AND(D480&lt;&gt;"N/A",E480&lt;&gt;"N/A",C480&lt;&gt;C481),RIGHT(Full_2016_2017_Games_Data[[#This Row],[Column1]],LEN(Full_2016_2017_Games_Data[[#This Row],[Column1]])-FIND("at ",Full_2016_2017_Games_Data[[#This Row],[Column1]])-2),IF(AND(C480&lt;&gt;"N/A",C480&lt;&gt;C479),RIGHT(A481,LEN(A481)-FIND("at ",A481)-2),"N/A")),RIGHT(Full_2016_2017_Games_Data[[#This Row],[Column1]],LEN(Full_2016_2017_Games_Data[[#This Row],[Column1]])-FIND("at ",Full_2016_2017_Games_Data[[#This Row],[Column1]])-2))</f>
        <v>Detroit</v>
      </c>
      <c r="G480" t="str">
        <f t="shared" si="77"/>
        <v>Detroit</v>
      </c>
      <c r="H480">
        <f t="shared" si="78"/>
        <v>105</v>
      </c>
      <c r="I480">
        <f t="shared" si="79"/>
        <v>90</v>
      </c>
      <c r="J480" s="3" t="str">
        <f>IF(B480=1,Full_2016_2017_Games_Data[[#This Row],[Column1]],"N/A")</f>
        <v>N/A</v>
      </c>
      <c r="K480" t="str">
        <f t="shared" si="80"/>
        <v>Dec 17, 2016</v>
      </c>
      <c r="L480" t="str">
        <f t="shared" si="81"/>
        <v>Dec 17, 2016</v>
      </c>
      <c r="M480">
        <f t="shared" si="82"/>
        <v>12</v>
      </c>
      <c r="N480">
        <f t="shared" si="83"/>
        <v>17</v>
      </c>
      <c r="O480">
        <f t="shared" si="84"/>
        <v>2016</v>
      </c>
      <c r="P480" s="3">
        <f t="shared" si="85"/>
        <v>42721</v>
      </c>
      <c r="Q480" t="str">
        <f t="shared" si="86"/>
        <v>Indiana Pacers</v>
      </c>
      <c r="R480" t="str">
        <f t="shared" si="87"/>
        <v>Detroit Pistons</v>
      </c>
    </row>
    <row r="481" spans="1:18" x14ac:dyDescent="0.3">
      <c r="A481" s="1" t="s">
        <v>418</v>
      </c>
      <c r="B481">
        <f>IF(OR(RIGHT(Full_2016_2017_Games_Data[[#This Row],[Column1]],4)="2016",RIGHT(Full_2016_2017_Games_Data[[#This Row],[Column1]],4)="2017"),1,0)</f>
        <v>0</v>
      </c>
      <c r="C481">
        <f>IF(AND(B480=1,B481=0,LEFT(Full_2016_2017_Games_Data[[#This Row],[Column1]],4)&lt;&gt;"OTat"),C479+1,IF(AND(B480=0,B481=0,LEFT(Full_2016_2017_Games_Data[[#This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Row],[Column1]],5)&lt;&gt;"4OTat"),C480+1,IF(OR(LEFT(Full_2016_2017_Games_Data[[#This Row],[Column1]],4)="OTat",LEFT(Full_2016_2017_Games_Data[[#This Row],[Column1]],4)="Full",LEFT(Full_2016_2017_Games_Data[[#This Row],[Column1]],5)="2OTat",LEFT(Full_2016_2017_Games_Data[[#This Row],[Column1]],5)="4OTat"),C480,"N/A")))</f>
        <v>400</v>
      </c>
      <c r="D481" t="str">
        <f>IF(AND(C481&lt;&gt;"N/A",C481&lt;&gt;C480),LEFT(Full_2016_2017_Games_Data[[#This Row],[Column1]],FIND("-",Full_2016_2017_Games_Data[[#This Row],[Column1]])-1),"N/A")</f>
        <v>Charlotte Hornets107</v>
      </c>
      <c r="E481" t="str">
        <f>IFERROR(IF(AND(C481&lt;&gt;"N/A",C481&lt;&gt;C480),MID(Full_2016_2017_Games_Data[[#This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Hawks99</v>
      </c>
      <c r="F481" t="str">
        <f>IFERROR(IF(AND(D481&lt;&gt;"N/A",E481&lt;&gt;"N/A",C481&lt;&gt;C482),RIGHT(Full_2016_2017_Games_Data[[#This Row],[Column1]],LEN(Full_2016_2017_Games_Data[[#This Row],[Column1]])-FIND("at ",Full_2016_2017_Games_Data[[#This Row],[Column1]])-2),IF(AND(C481&lt;&gt;"N/A",C481&lt;&gt;C480),RIGHT(A482,LEN(A482)-FIND("at ",A482)-2),"N/A")),RIGHT(Full_2016_2017_Games_Data[[#This Row],[Column1]],LEN(Full_2016_2017_Games_Data[[#This Row],[Column1]])-FIND("at ",Full_2016_2017_Games_Data[[#This Row],[Column1]])-2))</f>
        <v>Atlanta</v>
      </c>
      <c r="G481" t="str">
        <f t="shared" si="77"/>
        <v>Atlanta</v>
      </c>
      <c r="H481">
        <f t="shared" si="78"/>
        <v>107</v>
      </c>
      <c r="I481">
        <f t="shared" si="79"/>
        <v>99</v>
      </c>
      <c r="J481" s="3" t="str">
        <f>IF(B481=1,Full_2016_2017_Games_Data[[#This Row],[Column1]],"N/A")</f>
        <v>N/A</v>
      </c>
      <c r="K481" t="str">
        <f t="shared" si="80"/>
        <v>Dec 17, 2016</v>
      </c>
      <c r="L481" t="str">
        <f t="shared" si="81"/>
        <v>Dec 17, 2016</v>
      </c>
      <c r="M481">
        <f t="shared" si="82"/>
        <v>12</v>
      </c>
      <c r="N481">
        <f t="shared" si="83"/>
        <v>17</v>
      </c>
      <c r="O481">
        <f t="shared" si="84"/>
        <v>2016</v>
      </c>
      <c r="P481" s="3">
        <f t="shared" si="85"/>
        <v>42721</v>
      </c>
      <c r="Q481" t="str">
        <f t="shared" si="86"/>
        <v>Charlotte Hornets</v>
      </c>
      <c r="R481" t="str">
        <f t="shared" si="87"/>
        <v>Atlanta Hawks</v>
      </c>
    </row>
    <row r="482" spans="1:18" x14ac:dyDescent="0.3">
      <c r="A482" s="1" t="s">
        <v>419</v>
      </c>
      <c r="B482">
        <f>IF(OR(RIGHT(Full_2016_2017_Games_Data[[#This Row],[Column1]],4)="2016",RIGHT(Full_2016_2017_Games_Data[[#This Row],[Column1]],4)="2017"),1,0)</f>
        <v>0</v>
      </c>
      <c r="C482">
        <f>IF(AND(B481=1,B482=0,LEFT(Full_2016_2017_Games_Data[[#This Row],[Column1]],4)&lt;&gt;"OTat"),C480+1,IF(AND(B481=0,B482=0,LEFT(Full_2016_2017_Games_Data[[#This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Row],[Column1]],5)&lt;&gt;"4OTat"),C481+1,IF(OR(LEFT(Full_2016_2017_Games_Data[[#This Row],[Column1]],4)="OTat",LEFT(Full_2016_2017_Games_Data[[#This Row],[Column1]],4)="Full",LEFT(Full_2016_2017_Games_Data[[#This Row],[Column1]],5)="2OTat",LEFT(Full_2016_2017_Games_Data[[#This Row],[Column1]],5)="4OTat"),C481,"N/A")))</f>
        <v>401</v>
      </c>
      <c r="D482" t="str">
        <f>IF(AND(C482&lt;&gt;"N/A",C482&lt;&gt;C481),LEFT(Full_2016_2017_Games_Data[[#This Row],[Column1]],FIND("-",Full_2016_2017_Games_Data[[#This Row],[Column1]])-1),"N/A")</f>
        <v>Cleveland Cavaliers119</v>
      </c>
      <c r="E482" t="str">
        <f>IFERROR(IF(AND(C482&lt;&gt;"N/A",C482&lt;&gt;C481),MID(Full_2016_2017_Games_Data[[#This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Lakers108</v>
      </c>
      <c r="F482" t="str">
        <f>IFERROR(IF(AND(D482&lt;&gt;"N/A",E482&lt;&gt;"N/A",C482&lt;&gt;C483),RIGHT(Full_2016_2017_Games_Data[[#This Row],[Column1]],LEN(Full_2016_2017_Games_Data[[#This Row],[Column1]])-FIND("at ",Full_2016_2017_Games_Data[[#This Row],[Column1]])-2),IF(AND(C482&lt;&gt;"N/A",C482&lt;&gt;C481),RIGHT(A483,LEN(A483)-FIND("at ",A483)-2),"N/A")),RIGHT(Full_2016_2017_Games_Data[[#This Row],[Column1]],LEN(Full_2016_2017_Games_Data[[#This Row],[Column1]])-FIND("at ",Full_2016_2017_Games_Data[[#This Row],[Column1]])-2))</f>
        <v>Cleveland</v>
      </c>
      <c r="G482" t="str">
        <f t="shared" si="77"/>
        <v>Cleveland</v>
      </c>
      <c r="H482">
        <f t="shared" si="78"/>
        <v>119</v>
      </c>
      <c r="I482">
        <f t="shared" si="79"/>
        <v>108</v>
      </c>
      <c r="J482" s="3" t="str">
        <f>IF(B482=1,Full_2016_2017_Games_Data[[#This Row],[Column1]],"N/A")</f>
        <v>N/A</v>
      </c>
      <c r="K482" t="str">
        <f t="shared" si="80"/>
        <v>Dec 17, 2016</v>
      </c>
      <c r="L482" t="str">
        <f t="shared" si="81"/>
        <v>Dec 17, 2016</v>
      </c>
      <c r="M482">
        <f t="shared" si="82"/>
        <v>12</v>
      </c>
      <c r="N482">
        <f t="shared" si="83"/>
        <v>17</v>
      </c>
      <c r="O482">
        <f t="shared" si="84"/>
        <v>2016</v>
      </c>
      <c r="P482" s="3">
        <f t="shared" si="85"/>
        <v>42721</v>
      </c>
      <c r="Q482" t="str">
        <f t="shared" si="86"/>
        <v>Cleveland Cavaliers</v>
      </c>
      <c r="R482" t="str">
        <f t="shared" si="87"/>
        <v>Los Angeles Lakers</v>
      </c>
    </row>
    <row r="483" spans="1:18" x14ac:dyDescent="0.3">
      <c r="A483" s="1" t="s">
        <v>420</v>
      </c>
      <c r="B483">
        <f>IF(OR(RIGHT(Full_2016_2017_Games_Data[[#This Row],[Column1]],4)="2016",RIGHT(Full_2016_2017_Games_Data[[#This Row],[Column1]],4)="2017"),1,0)</f>
        <v>0</v>
      </c>
      <c r="C483">
        <f>IF(AND(B482=1,B483=0,LEFT(Full_2016_2017_Games_Data[[#This Row],[Column1]],4)&lt;&gt;"OTat"),C481+1,IF(AND(B482=0,B483=0,LEFT(Full_2016_2017_Games_Data[[#This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Row],[Column1]],5)&lt;&gt;"4OTat"),C482+1,IF(OR(LEFT(Full_2016_2017_Games_Data[[#This Row],[Column1]],4)="OTat",LEFT(Full_2016_2017_Games_Data[[#This Row],[Column1]],4)="Full",LEFT(Full_2016_2017_Games_Data[[#This Row],[Column1]],5)="2OTat",LEFT(Full_2016_2017_Games_Data[[#This Row],[Column1]],5)="4OTat"),C482,"N/A")))</f>
        <v>402</v>
      </c>
      <c r="D483" t="str">
        <f>IF(AND(C483&lt;&gt;"N/A",C483&lt;&gt;C482),LEFT(Full_2016_2017_Games_Data[[#This Row],[Column1]],FIND("-",Full_2016_2017_Games_Data[[#This Row],[Column1]])-1),"N/A")</f>
        <v>Houston Rockets111</v>
      </c>
      <c r="E483" t="str">
        <f>IFERROR(IF(AND(C483&lt;&gt;"N/A",C483&lt;&gt;C482),MID(Full_2016_2017_Games_Data[[#This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Timberwolves109</v>
      </c>
      <c r="F483" t="str">
        <f>IFERROR(IF(AND(D483&lt;&gt;"N/A",E483&lt;&gt;"N/A",C483&lt;&gt;C484),RIGHT(Full_2016_2017_Games_Data[[#This Row],[Column1]],LEN(Full_2016_2017_Games_Data[[#This Row],[Column1]])-FIND("at ",Full_2016_2017_Games_Data[[#This Row],[Column1]])-2),IF(AND(C483&lt;&gt;"N/A",C483&lt;&gt;C482),RIGHT(A484,LEN(A484)-FIND("at ",A484)-2),"N/A")),RIGHT(Full_2016_2017_Games_Data[[#This Row],[Column1]],LEN(Full_2016_2017_Games_Data[[#This Row],[Column1]])-FIND("at ",Full_2016_2017_Games_Data[[#This Row],[Column1]])-2))</f>
        <v>Minnesota</v>
      </c>
      <c r="G483" t="str">
        <f t="shared" si="77"/>
        <v>Minnesota</v>
      </c>
      <c r="H483">
        <f t="shared" si="78"/>
        <v>111</v>
      </c>
      <c r="I483">
        <f t="shared" si="79"/>
        <v>109</v>
      </c>
      <c r="J483" s="3" t="str">
        <f>IF(B483=1,Full_2016_2017_Games_Data[[#This Row],[Column1]],"N/A")</f>
        <v>N/A</v>
      </c>
      <c r="K483" t="str">
        <f t="shared" si="80"/>
        <v>Dec 17, 2016</v>
      </c>
      <c r="L483" t="str">
        <f t="shared" si="81"/>
        <v>Dec 17, 2016</v>
      </c>
      <c r="M483">
        <f t="shared" si="82"/>
        <v>12</v>
      </c>
      <c r="N483">
        <f t="shared" si="83"/>
        <v>17</v>
      </c>
      <c r="O483">
        <f t="shared" si="84"/>
        <v>2016</v>
      </c>
      <c r="P483" s="3">
        <f t="shared" si="85"/>
        <v>42721</v>
      </c>
      <c r="Q483" t="str">
        <f t="shared" si="86"/>
        <v>Houston Rockets</v>
      </c>
      <c r="R483" t="str">
        <f t="shared" si="87"/>
        <v>Minnesota Timberwolves</v>
      </c>
    </row>
    <row r="484" spans="1:18" x14ac:dyDescent="0.3">
      <c r="A484" s="1" t="s">
        <v>421</v>
      </c>
      <c r="B484">
        <f>IF(OR(RIGHT(Full_2016_2017_Games_Data[[#This Row],[Column1]],4)="2016",RIGHT(Full_2016_2017_Games_Data[[#This Row],[Column1]],4)="2017"),1,0)</f>
        <v>0</v>
      </c>
      <c r="C484">
        <f>IF(AND(B483=1,B484=0,LEFT(Full_2016_2017_Games_Data[[#This Row],[Column1]],4)&lt;&gt;"OTat"),C482+1,IF(AND(B483=0,B484=0,LEFT(Full_2016_2017_Games_Data[[#This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Row],[Column1]],5)&lt;&gt;"4OTat"),C483+1,IF(OR(LEFT(Full_2016_2017_Games_Data[[#This Row],[Column1]],4)="OTat",LEFT(Full_2016_2017_Games_Data[[#This Row],[Column1]],4)="Full",LEFT(Full_2016_2017_Games_Data[[#This Row],[Column1]],5)="2OTat",LEFT(Full_2016_2017_Games_Data[[#This Row],[Column1]],5)="4OTat"),C483,"N/A")))</f>
        <v>402</v>
      </c>
      <c r="D484" t="str">
        <f>IF(AND(C484&lt;&gt;"N/A",C484&lt;&gt;C483),LEFT(Full_2016_2017_Games_Data[[#This Row],[Column1]],FIND("-",Full_2016_2017_Games_Data[[#This Row],[Column1]])-1),"N/A")</f>
        <v>N/A</v>
      </c>
      <c r="E484" t="str">
        <f>IFERROR(IF(AND(C484&lt;&gt;"N/A",C484&lt;&gt;C483),MID(Full_2016_2017_Games_Data[[#This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84" t="str">
        <f>IFERROR(IF(AND(D484&lt;&gt;"N/A",E484&lt;&gt;"N/A",C484&lt;&gt;C485),RIGHT(Full_2016_2017_Games_Data[[#This Row],[Column1]],LEN(Full_2016_2017_Games_Data[[#This Row],[Column1]])-FIND("at ",Full_2016_2017_Games_Data[[#This Row],[Column1]])-2),IF(AND(C484&lt;&gt;"N/A",C484&lt;&gt;C483),RIGHT(A485,LEN(A485)-FIND("at ",A485)-2),"N/A")),RIGHT(Full_2016_2017_Games_Data[[#This Row],[Column1]],LEN(Full_2016_2017_Games_Data[[#This Row],[Column1]])-FIND("at ",Full_2016_2017_Games_Data[[#This Row],[Column1]])-2))</f>
        <v>N/A</v>
      </c>
      <c r="G484" t="str">
        <f t="shared" si="77"/>
        <v>N/A</v>
      </c>
      <c r="H484" t="str">
        <f t="shared" si="78"/>
        <v>N/A</v>
      </c>
      <c r="I484" t="str">
        <f t="shared" si="79"/>
        <v>N/A</v>
      </c>
      <c r="J484" s="3" t="str">
        <f>IF(B484=1,Full_2016_2017_Games_Data[[#This Row],[Column1]],"N/A")</f>
        <v>N/A</v>
      </c>
      <c r="K484" t="str">
        <f t="shared" si="80"/>
        <v>Dec 17, 2016</v>
      </c>
      <c r="L484" t="str">
        <f t="shared" si="81"/>
        <v>N/A</v>
      </c>
      <c r="M484" t="str">
        <f t="shared" si="82"/>
        <v>N/A</v>
      </c>
      <c r="N484" t="str">
        <f t="shared" si="83"/>
        <v>N/A</v>
      </c>
      <c r="O484" t="str">
        <f t="shared" si="84"/>
        <v>N/A</v>
      </c>
      <c r="P484" s="3" t="str">
        <f t="shared" si="85"/>
        <v>N/A</v>
      </c>
      <c r="Q484" t="str">
        <f t="shared" si="86"/>
        <v>N/A</v>
      </c>
      <c r="R484" t="str">
        <f t="shared" si="87"/>
        <v>N/A</v>
      </c>
    </row>
    <row r="485" spans="1:18" x14ac:dyDescent="0.3">
      <c r="A485" s="1" t="s">
        <v>422</v>
      </c>
      <c r="B485">
        <f>IF(OR(RIGHT(Full_2016_2017_Games_Data[[#This Row],[Column1]],4)="2016",RIGHT(Full_2016_2017_Games_Data[[#This Row],[Column1]],4)="2017"),1,0)</f>
        <v>0</v>
      </c>
      <c r="C485">
        <f>IF(AND(B484=1,B485=0,LEFT(Full_2016_2017_Games_Data[[#This Row],[Column1]],4)&lt;&gt;"OTat"),C483+1,IF(AND(B484=0,B485=0,LEFT(Full_2016_2017_Games_Data[[#This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Row],[Column1]],5)&lt;&gt;"4OTat"),C484+1,IF(OR(LEFT(Full_2016_2017_Games_Data[[#This Row],[Column1]],4)="OTat",LEFT(Full_2016_2017_Games_Data[[#This Row],[Column1]],4)="Full",LEFT(Full_2016_2017_Games_Data[[#This Row],[Column1]],5)="2OTat",LEFT(Full_2016_2017_Games_Data[[#This Row],[Column1]],5)="4OTat"),C484,"N/A")))</f>
        <v>403</v>
      </c>
      <c r="D485" t="str">
        <f>IF(AND(C485&lt;&gt;"N/A",C485&lt;&gt;C484),LEFT(Full_2016_2017_Games_Data[[#This Row],[Column1]],FIND("-",Full_2016_2017_Games_Data[[#This Row],[Column1]])-1),"N/A")</f>
        <v>Denver Nuggets127</v>
      </c>
      <c r="E485" t="str">
        <f>IFERROR(IF(AND(C485&lt;&gt;"N/A",C485&lt;&gt;C484),MID(Full_2016_2017_Games_Data[[#This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Knicks114</v>
      </c>
      <c r="F485" t="str">
        <f>IFERROR(IF(AND(D485&lt;&gt;"N/A",E485&lt;&gt;"N/A",C485&lt;&gt;C486),RIGHT(Full_2016_2017_Games_Data[[#This Row],[Column1]],LEN(Full_2016_2017_Games_Data[[#This Row],[Column1]])-FIND("at ",Full_2016_2017_Games_Data[[#This Row],[Column1]])-2),IF(AND(C485&lt;&gt;"N/A",C485&lt;&gt;C484),RIGHT(A486,LEN(A486)-FIND("at ",A486)-2),"N/A")),RIGHT(Full_2016_2017_Games_Data[[#This Row],[Column1]],LEN(Full_2016_2017_Games_Data[[#This Row],[Column1]])-FIND("at ",Full_2016_2017_Games_Data[[#This Row],[Column1]])-2))</f>
        <v>Denver</v>
      </c>
      <c r="G485" t="str">
        <f t="shared" si="77"/>
        <v>Denver</v>
      </c>
      <c r="H485">
        <f t="shared" si="78"/>
        <v>127</v>
      </c>
      <c r="I485">
        <f t="shared" si="79"/>
        <v>114</v>
      </c>
      <c r="J485" s="3" t="str">
        <f>IF(B485=1,Full_2016_2017_Games_Data[[#This Row],[Column1]],"N/A")</f>
        <v>N/A</v>
      </c>
      <c r="K485" t="str">
        <f t="shared" si="80"/>
        <v>Dec 17, 2016</v>
      </c>
      <c r="L485" t="str">
        <f t="shared" si="81"/>
        <v>Dec 17, 2016</v>
      </c>
      <c r="M485">
        <f t="shared" si="82"/>
        <v>12</v>
      </c>
      <c r="N485">
        <f t="shared" si="83"/>
        <v>17</v>
      </c>
      <c r="O485">
        <f t="shared" si="84"/>
        <v>2016</v>
      </c>
      <c r="P485" s="3">
        <f t="shared" si="85"/>
        <v>42721</v>
      </c>
      <c r="Q485" t="str">
        <f t="shared" si="86"/>
        <v>Denver Nuggets</v>
      </c>
      <c r="R485" t="str">
        <f t="shared" si="87"/>
        <v>New York Knicks</v>
      </c>
    </row>
    <row r="486" spans="1:18" x14ac:dyDescent="0.3">
      <c r="A486" s="1" t="s">
        <v>423</v>
      </c>
      <c r="B486">
        <f>IF(OR(RIGHT(Full_2016_2017_Games_Data[[#This Row],[Column1]],4)="2016",RIGHT(Full_2016_2017_Games_Data[[#This Row],[Column1]],4)="2017"),1,0)</f>
        <v>0</v>
      </c>
      <c r="C486">
        <f>IF(AND(B485=1,B486=0,LEFT(Full_2016_2017_Games_Data[[#This Row],[Column1]],4)&lt;&gt;"OTat"),C484+1,IF(AND(B485=0,B486=0,LEFT(Full_2016_2017_Games_Data[[#This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Row],[Column1]],5)&lt;&gt;"4OTat"),C485+1,IF(OR(LEFT(Full_2016_2017_Games_Data[[#This Row],[Column1]],4)="OTat",LEFT(Full_2016_2017_Games_Data[[#This Row],[Column1]],4)="Full",LEFT(Full_2016_2017_Games_Data[[#This Row],[Column1]],5)="2OTat",LEFT(Full_2016_2017_Games_Data[[#This Row],[Column1]],5)="4OTat"),C485,"N/A")))</f>
        <v>404</v>
      </c>
      <c r="D486" t="str">
        <f>IF(AND(C486&lt;&gt;"N/A",C486&lt;&gt;C485),LEFT(Full_2016_2017_Games_Data[[#This Row],[Column1]],FIND("-",Full_2016_2017_Games_Data[[#This Row],[Column1]])-1),"N/A")</f>
        <v>Golden State Warriors135</v>
      </c>
      <c r="E486" t="str">
        <f>IFERROR(IF(AND(C486&lt;&gt;"N/A",C486&lt;&gt;C485),MID(Full_2016_2017_Games_Data[[#This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Blazers90</v>
      </c>
      <c r="F486" t="str">
        <f>IFERROR(IF(AND(D486&lt;&gt;"N/A",E486&lt;&gt;"N/A",C486&lt;&gt;C487),RIGHT(Full_2016_2017_Games_Data[[#This Row],[Column1]],LEN(Full_2016_2017_Games_Data[[#This Row],[Column1]])-FIND("at ",Full_2016_2017_Games_Data[[#This Row],[Column1]])-2),IF(AND(C486&lt;&gt;"N/A",C486&lt;&gt;C485),RIGHT(A487,LEN(A487)-FIND("at ",A487)-2),"N/A")),RIGHT(Full_2016_2017_Games_Data[[#This Row],[Column1]],LEN(Full_2016_2017_Games_Data[[#This Row],[Column1]])-FIND("at ",Full_2016_2017_Games_Data[[#This Row],[Column1]])-2))</f>
        <v>Golden State</v>
      </c>
      <c r="G486" t="str">
        <f t="shared" si="77"/>
        <v>Golden State</v>
      </c>
      <c r="H486">
        <f t="shared" si="78"/>
        <v>135</v>
      </c>
      <c r="I486">
        <f t="shared" si="79"/>
        <v>90</v>
      </c>
      <c r="J486" s="3" t="str">
        <f>IF(B486=1,Full_2016_2017_Games_Data[[#This Row],[Column1]],"N/A")</f>
        <v>N/A</v>
      </c>
      <c r="K486" t="str">
        <f t="shared" si="80"/>
        <v>Dec 17, 2016</v>
      </c>
      <c r="L486" t="str">
        <f t="shared" si="81"/>
        <v>Dec 17, 2016</v>
      </c>
      <c r="M486">
        <f t="shared" si="82"/>
        <v>12</v>
      </c>
      <c r="N486">
        <f t="shared" si="83"/>
        <v>17</v>
      </c>
      <c r="O486">
        <f t="shared" si="84"/>
        <v>2016</v>
      </c>
      <c r="P486" s="3">
        <f t="shared" si="85"/>
        <v>42721</v>
      </c>
      <c r="Q486" t="str">
        <f t="shared" si="86"/>
        <v>Golden State Warriors</v>
      </c>
      <c r="R486" t="str">
        <f t="shared" si="87"/>
        <v>Portland Trail Blazers</v>
      </c>
    </row>
    <row r="487" spans="1:18" x14ac:dyDescent="0.3">
      <c r="A487" s="1" t="s">
        <v>1398</v>
      </c>
      <c r="B487">
        <f>IF(OR(RIGHT(Full_2016_2017_Games_Data[[#This Row],[Column1]],4)="2016",RIGHT(Full_2016_2017_Games_Data[[#This Row],[Column1]],4)="2017"),1,0)</f>
        <v>1</v>
      </c>
      <c r="C487" t="str">
        <f>IF(AND(B486=1,B487=0,LEFT(Full_2016_2017_Games_Data[[#This Row],[Column1]],4)&lt;&gt;"OTat"),C485+1,IF(AND(B486=0,B487=0,LEFT(Full_2016_2017_Games_Data[[#This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Row],[Column1]],5)&lt;&gt;"4OTat"),C486+1,IF(OR(LEFT(Full_2016_2017_Games_Data[[#This Row],[Column1]],4)="OTat",LEFT(Full_2016_2017_Games_Data[[#This Row],[Column1]],4)="Full",LEFT(Full_2016_2017_Games_Data[[#This Row],[Column1]],5)="2OTat",LEFT(Full_2016_2017_Games_Data[[#This Row],[Column1]],5)="4OTat"),C486,"N/A")))</f>
        <v>N/A</v>
      </c>
      <c r="D487" t="str">
        <f>IF(AND(C487&lt;&gt;"N/A",C487&lt;&gt;C486),LEFT(Full_2016_2017_Games_Data[[#This Row],[Column1]],FIND("-",Full_2016_2017_Games_Data[[#This Row],[Column1]])-1),"N/A")</f>
        <v>N/A</v>
      </c>
      <c r="E487" t="str">
        <f>IFERROR(IF(AND(C487&lt;&gt;"N/A",C487&lt;&gt;C486),MID(Full_2016_2017_Games_Data[[#This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87" t="str">
        <f>IFERROR(IF(AND(D487&lt;&gt;"N/A",E487&lt;&gt;"N/A",C487&lt;&gt;C488),RIGHT(Full_2016_2017_Games_Data[[#This Row],[Column1]],LEN(Full_2016_2017_Games_Data[[#This Row],[Column1]])-FIND("at ",Full_2016_2017_Games_Data[[#This Row],[Column1]])-2),IF(AND(C487&lt;&gt;"N/A",C487&lt;&gt;C486),RIGHT(A488,LEN(A488)-FIND("at ",A488)-2),"N/A")),RIGHT(Full_2016_2017_Games_Data[[#This Row],[Column1]],LEN(Full_2016_2017_Games_Data[[#This Row],[Column1]])-FIND("at ",Full_2016_2017_Games_Data[[#This Row],[Column1]])-2))</f>
        <v>N/A</v>
      </c>
      <c r="G487" t="str">
        <f t="shared" si="77"/>
        <v>N/A</v>
      </c>
      <c r="H487" t="str">
        <f t="shared" si="78"/>
        <v>N/A</v>
      </c>
      <c r="I487" t="str">
        <f t="shared" si="79"/>
        <v>N/A</v>
      </c>
      <c r="J487" s="3" t="str">
        <f>IF(B487=1,Full_2016_2017_Games_Data[[#This Row],[Column1]],"N/A")</f>
        <v>Dec 18, 2016</v>
      </c>
      <c r="K487" t="str">
        <f t="shared" si="80"/>
        <v>Dec 18, 2016</v>
      </c>
      <c r="L487" t="str">
        <f t="shared" si="81"/>
        <v>N/A</v>
      </c>
      <c r="M487" t="str">
        <f t="shared" si="82"/>
        <v>N/A</v>
      </c>
      <c r="N487" t="str">
        <f t="shared" si="83"/>
        <v>N/A</v>
      </c>
      <c r="O487" t="str">
        <f t="shared" si="84"/>
        <v>N/A</v>
      </c>
      <c r="P487" s="3" t="str">
        <f t="shared" si="85"/>
        <v>N/A</v>
      </c>
      <c r="Q487" t="str">
        <f t="shared" si="86"/>
        <v>N/A</v>
      </c>
      <c r="R487" t="str">
        <f t="shared" si="87"/>
        <v>N/A</v>
      </c>
    </row>
    <row r="488" spans="1:18" x14ac:dyDescent="0.3">
      <c r="A488" s="1" t="s">
        <v>424</v>
      </c>
      <c r="B488">
        <f>IF(OR(RIGHT(Full_2016_2017_Games_Data[[#This Row],[Column1]],4)="2016",RIGHT(Full_2016_2017_Games_Data[[#This Row],[Column1]],4)="2017"),1,0)</f>
        <v>0</v>
      </c>
      <c r="C488">
        <f>IF(AND(B487=1,B488=0,LEFT(Full_2016_2017_Games_Data[[#This Row],[Column1]],4)&lt;&gt;"OTat"),C486+1,IF(AND(B487=0,B488=0,LEFT(Full_2016_2017_Games_Data[[#This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Row],[Column1]],5)&lt;&gt;"4OTat"),C487+1,IF(OR(LEFT(Full_2016_2017_Games_Data[[#This Row],[Column1]],4)="OTat",LEFT(Full_2016_2017_Games_Data[[#This Row],[Column1]],4)="Full",LEFT(Full_2016_2017_Games_Data[[#This Row],[Column1]],5)="2OTat",LEFT(Full_2016_2017_Games_Data[[#This Row],[Column1]],5)="4OTat"),C487,"N/A")))</f>
        <v>405</v>
      </c>
      <c r="D488" t="str">
        <f>IF(AND(C488&lt;&gt;"N/A",C488&lt;&gt;C487),LEFT(Full_2016_2017_Games_Data[[#This Row],[Column1]],FIND("-",Full_2016_2017_Games_Data[[#This Row],[Column1]])-1),"N/A")</f>
        <v>Washington Wizards117</v>
      </c>
      <c r="E488" t="str">
        <f>IFERROR(IF(AND(C488&lt;&gt;"N/A",C488&lt;&gt;C487),MID(Full_2016_2017_Games_Data[[#This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Clippers110</v>
      </c>
      <c r="F488" t="str">
        <f>IFERROR(IF(AND(D488&lt;&gt;"N/A",E488&lt;&gt;"N/A",C488&lt;&gt;C489),RIGHT(Full_2016_2017_Games_Data[[#This Row],[Column1]],LEN(Full_2016_2017_Games_Data[[#This Row],[Column1]])-FIND("at ",Full_2016_2017_Games_Data[[#This Row],[Column1]])-2),IF(AND(C488&lt;&gt;"N/A",C488&lt;&gt;C487),RIGHT(A489,LEN(A489)-FIND("at ",A489)-2),"N/A")),RIGHT(Full_2016_2017_Games_Data[[#This Row],[Column1]],LEN(Full_2016_2017_Games_Data[[#This Row],[Column1]])-FIND("at ",Full_2016_2017_Games_Data[[#This Row],[Column1]])-2))</f>
        <v>Washington</v>
      </c>
      <c r="G488" t="str">
        <f t="shared" si="77"/>
        <v>Washington</v>
      </c>
      <c r="H488">
        <f t="shared" si="78"/>
        <v>117</v>
      </c>
      <c r="I488">
        <f t="shared" si="79"/>
        <v>110</v>
      </c>
      <c r="J488" s="3" t="str">
        <f>IF(B488=1,Full_2016_2017_Games_Data[[#This Row],[Column1]],"N/A")</f>
        <v>N/A</v>
      </c>
      <c r="K488" t="str">
        <f t="shared" si="80"/>
        <v>Dec 18, 2016</v>
      </c>
      <c r="L488" t="str">
        <f t="shared" si="81"/>
        <v>Dec 18, 2016</v>
      </c>
      <c r="M488">
        <f t="shared" si="82"/>
        <v>12</v>
      </c>
      <c r="N488">
        <f t="shared" si="83"/>
        <v>18</v>
      </c>
      <c r="O488">
        <f t="shared" si="84"/>
        <v>2016</v>
      </c>
      <c r="P488" s="3">
        <f t="shared" si="85"/>
        <v>42722</v>
      </c>
      <c r="Q488" t="str">
        <f t="shared" si="86"/>
        <v>Washington Wizards</v>
      </c>
      <c r="R488" t="str">
        <f t="shared" si="87"/>
        <v>Los Angeles Clippers</v>
      </c>
    </row>
    <row r="489" spans="1:18" x14ac:dyDescent="0.3">
      <c r="A489" s="1" t="s">
        <v>425</v>
      </c>
      <c r="B489">
        <f>IF(OR(RIGHT(Full_2016_2017_Games_Data[[#This Row],[Column1]],4)="2016",RIGHT(Full_2016_2017_Games_Data[[#This Row],[Column1]],4)="2017"),1,0)</f>
        <v>0</v>
      </c>
      <c r="C489">
        <f>IF(AND(B488=1,B489=0,LEFT(Full_2016_2017_Games_Data[[#This Row],[Column1]],4)&lt;&gt;"OTat"),C487+1,IF(AND(B488=0,B489=0,LEFT(Full_2016_2017_Games_Data[[#This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Row],[Column1]],5)&lt;&gt;"4OTat"),C488+1,IF(OR(LEFT(Full_2016_2017_Games_Data[[#This Row],[Column1]],4)="OTat",LEFT(Full_2016_2017_Games_Data[[#This Row],[Column1]],4)="Full",LEFT(Full_2016_2017_Games_Data[[#This Row],[Column1]],5)="2OTat",LEFT(Full_2016_2017_Games_Data[[#This Row],[Column1]],5)="4OTat"),C488,"N/A")))</f>
        <v>406</v>
      </c>
      <c r="D489" t="str">
        <f>IF(AND(C489&lt;&gt;"N/A",C489&lt;&gt;C488),LEFT(Full_2016_2017_Games_Data[[#This Row],[Column1]],FIND("-",Full_2016_2017_Games_Data[[#This Row],[Column1]])-1),"N/A")</f>
        <v>Utah Jazz82</v>
      </c>
      <c r="E489" t="str">
        <f>IFERROR(IF(AND(C489&lt;&gt;"N/A",C489&lt;&gt;C488),MID(Full_2016_2017_Games_Data[[#This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Grizzlies73</v>
      </c>
      <c r="F489" t="str">
        <f>IFERROR(IF(AND(D489&lt;&gt;"N/A",E489&lt;&gt;"N/A",C489&lt;&gt;C490),RIGHT(Full_2016_2017_Games_Data[[#This Row],[Column1]],LEN(Full_2016_2017_Games_Data[[#This Row],[Column1]])-FIND("at ",Full_2016_2017_Games_Data[[#This Row],[Column1]])-2),IF(AND(C489&lt;&gt;"N/A",C489&lt;&gt;C488),RIGHT(A490,LEN(A490)-FIND("at ",A490)-2),"N/A")),RIGHT(Full_2016_2017_Games_Data[[#This Row],[Column1]],LEN(Full_2016_2017_Games_Data[[#This Row],[Column1]])-FIND("at ",Full_2016_2017_Games_Data[[#This Row],[Column1]])-2))</f>
        <v>Memphis</v>
      </c>
      <c r="G489" t="str">
        <f t="shared" si="77"/>
        <v>Memphis</v>
      </c>
      <c r="H489">
        <f t="shared" si="78"/>
        <v>82</v>
      </c>
      <c r="I489">
        <f t="shared" si="79"/>
        <v>73</v>
      </c>
      <c r="J489" s="3" t="str">
        <f>IF(B489=1,Full_2016_2017_Games_Data[[#This Row],[Column1]],"N/A")</f>
        <v>N/A</v>
      </c>
      <c r="K489" t="str">
        <f t="shared" si="80"/>
        <v>Dec 18, 2016</v>
      </c>
      <c r="L489" t="str">
        <f t="shared" si="81"/>
        <v>Dec 18, 2016</v>
      </c>
      <c r="M489">
        <f t="shared" si="82"/>
        <v>12</v>
      </c>
      <c r="N489">
        <f t="shared" si="83"/>
        <v>18</v>
      </c>
      <c r="O489">
        <f t="shared" si="84"/>
        <v>2016</v>
      </c>
      <c r="P489" s="3">
        <f t="shared" si="85"/>
        <v>42722</v>
      </c>
      <c r="Q489" t="str">
        <f t="shared" si="86"/>
        <v>Utah Jazz</v>
      </c>
      <c r="R489" t="str">
        <f t="shared" si="87"/>
        <v>Memphis Grizzlies</v>
      </c>
    </row>
    <row r="490" spans="1:18" x14ac:dyDescent="0.3">
      <c r="A490" s="1" t="s">
        <v>426</v>
      </c>
      <c r="B490">
        <f>IF(OR(RIGHT(Full_2016_2017_Games_Data[[#This Row],[Column1]],4)="2016",RIGHT(Full_2016_2017_Games_Data[[#This Row],[Column1]],4)="2017"),1,0)</f>
        <v>0</v>
      </c>
      <c r="C490">
        <f>IF(AND(B489=1,B490=0,LEFT(Full_2016_2017_Games_Data[[#This Row],[Column1]],4)&lt;&gt;"OTat"),C488+1,IF(AND(B489=0,B490=0,LEFT(Full_2016_2017_Games_Data[[#This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Row],[Column1]],5)&lt;&gt;"4OTat"),C489+1,IF(OR(LEFT(Full_2016_2017_Games_Data[[#This Row],[Column1]],4)="OTat",LEFT(Full_2016_2017_Games_Data[[#This Row],[Column1]],4)="Full",LEFT(Full_2016_2017_Games_Data[[#This Row],[Column1]],5)="2OTat",LEFT(Full_2016_2017_Games_Data[[#This Row],[Column1]],5)="4OTat"),C489,"N/A")))</f>
        <v>407</v>
      </c>
      <c r="D490" t="str">
        <f>IF(AND(C490&lt;&gt;"N/A",C490&lt;&gt;C489),LEFT(Full_2016_2017_Games_Data[[#This Row],[Column1]],FIND("-",Full_2016_2017_Games_Data[[#This Row],[Column1]])-1),"N/A")</f>
        <v>Philadelphia 76ers108</v>
      </c>
      <c r="E490" t="str">
        <f>IFERROR(IF(AND(C490&lt;&gt;"N/A",C490&lt;&gt;C489),MID(Full_2016_2017_Games_Data[[#This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Nets107</v>
      </c>
      <c r="F490" t="str">
        <f>IFERROR(IF(AND(D490&lt;&gt;"N/A",E490&lt;&gt;"N/A",C490&lt;&gt;C491),RIGHT(Full_2016_2017_Games_Data[[#This Row],[Column1]],LEN(Full_2016_2017_Games_Data[[#This Row],[Column1]])-FIND("at ",Full_2016_2017_Games_Data[[#This Row],[Column1]])-2),IF(AND(C490&lt;&gt;"N/A",C490&lt;&gt;C489),RIGHT(A491,LEN(A491)-FIND("at ",A491)-2),"N/A")),RIGHT(Full_2016_2017_Games_Data[[#This Row],[Column1]],LEN(Full_2016_2017_Games_Data[[#This Row],[Column1]])-FIND("at ",Full_2016_2017_Games_Data[[#This Row],[Column1]])-2))</f>
        <v>Philadelphia</v>
      </c>
      <c r="G490" t="str">
        <f t="shared" si="77"/>
        <v>Philadelphia</v>
      </c>
      <c r="H490">
        <f t="shared" si="78"/>
        <v>108</v>
      </c>
      <c r="I490">
        <f t="shared" si="79"/>
        <v>107</v>
      </c>
      <c r="J490" s="3" t="str">
        <f>IF(B490=1,Full_2016_2017_Games_Data[[#This Row],[Column1]],"N/A")</f>
        <v>N/A</v>
      </c>
      <c r="K490" t="str">
        <f t="shared" si="80"/>
        <v>Dec 18, 2016</v>
      </c>
      <c r="L490" t="str">
        <f t="shared" si="81"/>
        <v>Dec 18, 2016</v>
      </c>
      <c r="M490">
        <f t="shared" si="82"/>
        <v>12</v>
      </c>
      <c r="N490">
        <f t="shared" si="83"/>
        <v>18</v>
      </c>
      <c r="O490">
        <f t="shared" si="84"/>
        <v>2016</v>
      </c>
      <c r="P490" s="3">
        <f t="shared" si="85"/>
        <v>42722</v>
      </c>
      <c r="Q490" t="str">
        <f t="shared" si="86"/>
        <v>Philadelphia 76ers</v>
      </c>
      <c r="R490" t="str">
        <f t="shared" si="87"/>
        <v>Brooklyn Nets</v>
      </c>
    </row>
    <row r="491" spans="1:18" x14ac:dyDescent="0.3">
      <c r="A491" s="1" t="s">
        <v>427</v>
      </c>
      <c r="B491">
        <f>IF(OR(RIGHT(Full_2016_2017_Games_Data[[#This Row],[Column1]],4)="2016",RIGHT(Full_2016_2017_Games_Data[[#This Row],[Column1]],4)="2017"),1,0)</f>
        <v>0</v>
      </c>
      <c r="C491">
        <f>IF(AND(B490=1,B491=0,LEFT(Full_2016_2017_Games_Data[[#This Row],[Column1]],4)&lt;&gt;"OTat"),C489+1,IF(AND(B490=0,B491=0,LEFT(Full_2016_2017_Games_Data[[#This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Row],[Column1]],5)&lt;&gt;"4OTat"),C490+1,IF(OR(LEFT(Full_2016_2017_Games_Data[[#This Row],[Column1]],4)="OTat",LEFT(Full_2016_2017_Games_Data[[#This Row],[Column1]],4)="Full",LEFT(Full_2016_2017_Games_Data[[#This Row],[Column1]],5)="2OTat",LEFT(Full_2016_2017_Games_Data[[#This Row],[Column1]],5)="4OTat"),C490,"N/A")))</f>
        <v>408</v>
      </c>
      <c r="D491" t="str">
        <f>IF(AND(C491&lt;&gt;"N/A",C491&lt;&gt;C490),LEFT(Full_2016_2017_Games_Data[[#This Row],[Column1]],FIND("-",Full_2016_2017_Games_Data[[#This Row],[Column1]])-1),"N/A")</f>
        <v>Toronto Raptors109</v>
      </c>
      <c r="E491" t="str">
        <f>IFERROR(IF(AND(C491&lt;&gt;"N/A",C491&lt;&gt;C490),MID(Full_2016_2017_Games_Data[[#This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Magic79</v>
      </c>
      <c r="F491" t="str">
        <f>IFERROR(IF(AND(D491&lt;&gt;"N/A",E491&lt;&gt;"N/A",C491&lt;&gt;C492),RIGHT(Full_2016_2017_Games_Data[[#This Row],[Column1]],LEN(Full_2016_2017_Games_Data[[#This Row],[Column1]])-FIND("at ",Full_2016_2017_Games_Data[[#This Row],[Column1]])-2),IF(AND(C491&lt;&gt;"N/A",C491&lt;&gt;C490),RIGHT(A492,LEN(A492)-FIND("at ",A492)-2),"N/A")),RIGHT(Full_2016_2017_Games_Data[[#This Row],[Column1]],LEN(Full_2016_2017_Games_Data[[#This Row],[Column1]])-FIND("at ",Full_2016_2017_Games_Data[[#This Row],[Column1]])-2))</f>
        <v>Orlando</v>
      </c>
      <c r="G491" t="str">
        <f t="shared" si="77"/>
        <v>Orlando</v>
      </c>
      <c r="H491">
        <f t="shared" si="78"/>
        <v>109</v>
      </c>
      <c r="I491">
        <f t="shared" si="79"/>
        <v>79</v>
      </c>
      <c r="J491" s="3" t="str">
        <f>IF(B491=1,Full_2016_2017_Games_Data[[#This Row],[Column1]],"N/A")</f>
        <v>N/A</v>
      </c>
      <c r="K491" t="str">
        <f t="shared" si="80"/>
        <v>Dec 18, 2016</v>
      </c>
      <c r="L491" t="str">
        <f t="shared" si="81"/>
        <v>Dec 18, 2016</v>
      </c>
      <c r="M491">
        <f t="shared" si="82"/>
        <v>12</v>
      </c>
      <c r="N491">
        <f t="shared" si="83"/>
        <v>18</v>
      </c>
      <c r="O491">
        <f t="shared" si="84"/>
        <v>2016</v>
      </c>
      <c r="P491" s="3">
        <f t="shared" si="85"/>
        <v>42722</v>
      </c>
      <c r="Q491" t="str">
        <f t="shared" si="86"/>
        <v>Toronto Raptors</v>
      </c>
      <c r="R491" t="str">
        <f t="shared" si="87"/>
        <v>Orlando Magic</v>
      </c>
    </row>
    <row r="492" spans="1:18" x14ac:dyDescent="0.3">
      <c r="A492" s="1" t="s">
        <v>428</v>
      </c>
      <c r="B492">
        <f>IF(OR(RIGHT(Full_2016_2017_Games_Data[[#This Row],[Column1]],4)="2016",RIGHT(Full_2016_2017_Games_Data[[#This Row],[Column1]],4)="2017"),1,0)</f>
        <v>0</v>
      </c>
      <c r="C492">
        <f>IF(AND(B491=1,B492=0,LEFT(Full_2016_2017_Games_Data[[#This Row],[Column1]],4)&lt;&gt;"OTat"),C490+1,IF(AND(B491=0,B492=0,LEFT(Full_2016_2017_Games_Data[[#This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Row],[Column1]],5)&lt;&gt;"4OTat"),C491+1,IF(OR(LEFT(Full_2016_2017_Games_Data[[#This Row],[Column1]],4)="OTat",LEFT(Full_2016_2017_Games_Data[[#This Row],[Column1]],4)="Full",LEFT(Full_2016_2017_Games_Data[[#This Row],[Column1]],5)="2OTat",LEFT(Full_2016_2017_Games_Data[[#This Row],[Column1]],5)="4OTat"),C491,"N/A")))</f>
        <v>409</v>
      </c>
      <c r="D492" t="str">
        <f>IF(AND(C492&lt;&gt;"N/A",C492&lt;&gt;C491),LEFT(Full_2016_2017_Games_Data[[#This Row],[Column1]],FIND("-",Full_2016_2017_Games_Data[[#This Row],[Column1]])-1),"N/A")</f>
        <v>Boston Celtics105</v>
      </c>
      <c r="E492" t="str">
        <f>IFERROR(IF(AND(C492&lt;&gt;"N/A",C492&lt;&gt;C491),MID(Full_2016_2017_Games_Data[[#This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Heat95</v>
      </c>
      <c r="F492" t="str">
        <f>IFERROR(IF(AND(D492&lt;&gt;"N/A",E492&lt;&gt;"N/A",C492&lt;&gt;C493),RIGHT(Full_2016_2017_Games_Data[[#This Row],[Column1]],LEN(Full_2016_2017_Games_Data[[#This Row],[Column1]])-FIND("at ",Full_2016_2017_Games_Data[[#This Row],[Column1]])-2),IF(AND(C492&lt;&gt;"N/A",C492&lt;&gt;C491),RIGHT(A493,LEN(A493)-FIND("at ",A493)-2),"N/A")),RIGHT(Full_2016_2017_Games_Data[[#This Row],[Column1]],LEN(Full_2016_2017_Games_Data[[#This Row],[Column1]])-FIND("at ",Full_2016_2017_Games_Data[[#This Row],[Column1]])-2))</f>
        <v>Miami</v>
      </c>
      <c r="G492" t="str">
        <f t="shared" si="77"/>
        <v>Miami</v>
      </c>
      <c r="H492">
        <f t="shared" si="78"/>
        <v>105</v>
      </c>
      <c r="I492">
        <f t="shared" si="79"/>
        <v>95</v>
      </c>
      <c r="J492" s="3" t="str">
        <f>IF(B492=1,Full_2016_2017_Games_Data[[#This Row],[Column1]],"N/A")</f>
        <v>N/A</v>
      </c>
      <c r="K492" t="str">
        <f t="shared" si="80"/>
        <v>Dec 18, 2016</v>
      </c>
      <c r="L492" t="str">
        <f t="shared" si="81"/>
        <v>Dec 18, 2016</v>
      </c>
      <c r="M492">
        <f t="shared" si="82"/>
        <v>12</v>
      </c>
      <c r="N492">
        <f t="shared" si="83"/>
        <v>18</v>
      </c>
      <c r="O492">
        <f t="shared" si="84"/>
        <v>2016</v>
      </c>
      <c r="P492" s="3">
        <f t="shared" si="85"/>
        <v>42722</v>
      </c>
      <c r="Q492" t="str">
        <f t="shared" si="86"/>
        <v>Boston Celtics</v>
      </c>
      <c r="R492" t="str">
        <f t="shared" si="87"/>
        <v>Miami Heat</v>
      </c>
    </row>
    <row r="493" spans="1:18" x14ac:dyDescent="0.3">
      <c r="A493" s="1" t="s">
        <v>429</v>
      </c>
      <c r="B493">
        <f>IF(OR(RIGHT(Full_2016_2017_Games_Data[[#This Row],[Column1]],4)="2016",RIGHT(Full_2016_2017_Games_Data[[#This Row],[Column1]],4)="2017"),1,0)</f>
        <v>0</v>
      </c>
      <c r="C493">
        <f>IF(AND(B492=1,B493=0,LEFT(Full_2016_2017_Games_Data[[#This Row],[Column1]],4)&lt;&gt;"OTat"),C491+1,IF(AND(B492=0,B493=0,LEFT(Full_2016_2017_Games_Data[[#This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Row],[Column1]],5)&lt;&gt;"4OTat"),C492+1,IF(OR(LEFT(Full_2016_2017_Games_Data[[#This Row],[Column1]],4)="OTat",LEFT(Full_2016_2017_Games_Data[[#This Row],[Column1]],4)="Full",LEFT(Full_2016_2017_Games_Data[[#This Row],[Column1]],5)="2OTat",LEFT(Full_2016_2017_Games_Data[[#This Row],[Column1]],5)="4OTat"),C492,"N/A")))</f>
        <v>410</v>
      </c>
      <c r="D493" t="str">
        <f>IF(AND(C493&lt;&gt;"N/A",C493&lt;&gt;C492),LEFT(Full_2016_2017_Games_Data[[#This Row],[Column1]],FIND("-",Full_2016_2017_Games_Data[[#This Row],[Column1]])-1),"N/A")</f>
        <v>Dallas Mavericks99</v>
      </c>
      <c r="E493" t="str">
        <f>IFERROR(IF(AND(C493&lt;&gt;"N/A",C493&lt;&gt;C492),MID(Full_2016_2017_Games_Data[[#This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Kings79</v>
      </c>
      <c r="F493" t="str">
        <f>IFERROR(IF(AND(D493&lt;&gt;"N/A",E493&lt;&gt;"N/A",C493&lt;&gt;C494),RIGHT(Full_2016_2017_Games_Data[[#This Row],[Column1]],LEN(Full_2016_2017_Games_Data[[#This Row],[Column1]])-FIND("at ",Full_2016_2017_Games_Data[[#This Row],[Column1]])-2),IF(AND(C493&lt;&gt;"N/A",C493&lt;&gt;C492),RIGHT(A494,LEN(A494)-FIND("at ",A494)-2),"N/A")),RIGHT(Full_2016_2017_Games_Data[[#This Row],[Column1]],LEN(Full_2016_2017_Games_Data[[#This Row],[Column1]])-FIND("at ",Full_2016_2017_Games_Data[[#This Row],[Column1]])-2))</f>
        <v>Dallas</v>
      </c>
      <c r="G493" t="str">
        <f t="shared" si="77"/>
        <v>Dallas</v>
      </c>
      <c r="H493">
        <f t="shared" si="78"/>
        <v>99</v>
      </c>
      <c r="I493">
        <f t="shared" si="79"/>
        <v>79</v>
      </c>
      <c r="J493" s="3" t="str">
        <f>IF(B493=1,Full_2016_2017_Games_Data[[#This Row],[Column1]],"N/A")</f>
        <v>N/A</v>
      </c>
      <c r="K493" t="str">
        <f t="shared" si="80"/>
        <v>Dec 18, 2016</v>
      </c>
      <c r="L493" t="str">
        <f t="shared" si="81"/>
        <v>Dec 18, 2016</v>
      </c>
      <c r="M493">
        <f t="shared" si="82"/>
        <v>12</v>
      </c>
      <c r="N493">
        <f t="shared" si="83"/>
        <v>18</v>
      </c>
      <c r="O493">
        <f t="shared" si="84"/>
        <v>2016</v>
      </c>
      <c r="P493" s="3">
        <f t="shared" si="85"/>
        <v>42722</v>
      </c>
      <c r="Q493" t="str">
        <f t="shared" si="86"/>
        <v>Dallas Mavericks</v>
      </c>
      <c r="R493" t="str">
        <f t="shared" si="87"/>
        <v>Sacramento Kings</v>
      </c>
    </row>
    <row r="494" spans="1:18" x14ac:dyDescent="0.3">
      <c r="A494" s="1" t="s">
        <v>430</v>
      </c>
      <c r="B494">
        <f>IF(OR(RIGHT(Full_2016_2017_Games_Data[[#This Row],[Column1]],4)="2016",RIGHT(Full_2016_2017_Games_Data[[#This Row],[Column1]],4)="2017"),1,0)</f>
        <v>0</v>
      </c>
      <c r="C494">
        <f>IF(AND(B493=1,B494=0,LEFT(Full_2016_2017_Games_Data[[#This Row],[Column1]],4)&lt;&gt;"OTat"),C492+1,IF(AND(B493=0,B494=0,LEFT(Full_2016_2017_Games_Data[[#This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Row],[Column1]],5)&lt;&gt;"4OTat"),C493+1,IF(OR(LEFT(Full_2016_2017_Games_Data[[#This Row],[Column1]],4)="OTat",LEFT(Full_2016_2017_Games_Data[[#This Row],[Column1]],4)="Full",LEFT(Full_2016_2017_Games_Data[[#This Row],[Column1]],5)="2OTat",LEFT(Full_2016_2017_Games_Data[[#This Row],[Column1]],5)="4OTat"),C493,"N/A")))</f>
        <v>411</v>
      </c>
      <c r="D494" t="str">
        <f>IF(AND(C494&lt;&gt;"N/A",C494&lt;&gt;C493),LEFT(Full_2016_2017_Games_Data[[#This Row],[Column1]],FIND("-",Full_2016_2017_Games_Data[[#This Row],[Column1]])-1),"N/A")</f>
        <v>San Antonio Spurs113</v>
      </c>
      <c r="E494" t="str">
        <f>IFERROR(IF(AND(C494&lt;&gt;"N/A",C494&lt;&gt;C493),MID(Full_2016_2017_Games_Data[[#This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Pelicans100</v>
      </c>
      <c r="F494" t="str">
        <f>IFERROR(IF(AND(D494&lt;&gt;"N/A",E494&lt;&gt;"N/A",C494&lt;&gt;C495),RIGHT(Full_2016_2017_Games_Data[[#This Row],[Column1]],LEN(Full_2016_2017_Games_Data[[#This Row],[Column1]])-FIND("at ",Full_2016_2017_Games_Data[[#This Row],[Column1]])-2),IF(AND(C494&lt;&gt;"N/A",C494&lt;&gt;C493),RIGHT(A495,LEN(A495)-FIND("at ",A495)-2),"N/A")),RIGHT(Full_2016_2017_Games_Data[[#This Row],[Column1]],LEN(Full_2016_2017_Games_Data[[#This Row],[Column1]])-FIND("at ",Full_2016_2017_Games_Data[[#This Row],[Column1]])-2))</f>
        <v>San Antonio</v>
      </c>
      <c r="G494" t="str">
        <f t="shared" si="77"/>
        <v>San Antonio</v>
      </c>
      <c r="H494">
        <f t="shared" si="78"/>
        <v>113</v>
      </c>
      <c r="I494">
        <f t="shared" si="79"/>
        <v>100</v>
      </c>
      <c r="J494" s="3" t="str">
        <f>IF(B494=1,Full_2016_2017_Games_Data[[#This Row],[Column1]],"N/A")</f>
        <v>N/A</v>
      </c>
      <c r="K494" t="str">
        <f t="shared" si="80"/>
        <v>Dec 18, 2016</v>
      </c>
      <c r="L494" t="str">
        <f t="shared" si="81"/>
        <v>Dec 18, 2016</v>
      </c>
      <c r="M494">
        <f t="shared" si="82"/>
        <v>12</v>
      </c>
      <c r="N494">
        <f t="shared" si="83"/>
        <v>18</v>
      </c>
      <c r="O494">
        <f t="shared" si="84"/>
        <v>2016</v>
      </c>
      <c r="P494" s="3">
        <f t="shared" si="85"/>
        <v>42722</v>
      </c>
      <c r="Q494" t="str">
        <f t="shared" si="86"/>
        <v>San Antonio Spurs</v>
      </c>
      <c r="R494" t="str">
        <f t="shared" si="87"/>
        <v>New Orleans Pelicans</v>
      </c>
    </row>
    <row r="495" spans="1:18" x14ac:dyDescent="0.3">
      <c r="A495" s="1" t="s">
        <v>1399</v>
      </c>
      <c r="B495">
        <f>IF(OR(RIGHT(Full_2016_2017_Games_Data[[#This Row],[Column1]],4)="2016",RIGHT(Full_2016_2017_Games_Data[[#This Row],[Column1]],4)="2017"),1,0)</f>
        <v>1</v>
      </c>
      <c r="C495" t="str">
        <f>IF(AND(B494=1,B495=0,LEFT(Full_2016_2017_Games_Data[[#This Row],[Column1]],4)&lt;&gt;"OTat"),C493+1,IF(AND(B494=0,B495=0,LEFT(Full_2016_2017_Games_Data[[#This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Row],[Column1]],5)&lt;&gt;"4OTat"),C494+1,IF(OR(LEFT(Full_2016_2017_Games_Data[[#This Row],[Column1]],4)="OTat",LEFT(Full_2016_2017_Games_Data[[#This Row],[Column1]],4)="Full",LEFT(Full_2016_2017_Games_Data[[#This Row],[Column1]],5)="2OTat",LEFT(Full_2016_2017_Games_Data[[#This Row],[Column1]],5)="4OTat"),C494,"N/A")))</f>
        <v>N/A</v>
      </c>
      <c r="D495" t="str">
        <f>IF(AND(C495&lt;&gt;"N/A",C495&lt;&gt;C494),LEFT(Full_2016_2017_Games_Data[[#This Row],[Column1]],FIND("-",Full_2016_2017_Games_Data[[#This Row],[Column1]])-1),"N/A")</f>
        <v>N/A</v>
      </c>
      <c r="E495" t="str">
        <f>IFERROR(IF(AND(C495&lt;&gt;"N/A",C495&lt;&gt;C494),MID(Full_2016_2017_Games_Data[[#This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495" t="str">
        <f>IFERROR(IF(AND(D495&lt;&gt;"N/A",E495&lt;&gt;"N/A",C495&lt;&gt;C496),RIGHT(Full_2016_2017_Games_Data[[#This Row],[Column1]],LEN(Full_2016_2017_Games_Data[[#This Row],[Column1]])-FIND("at ",Full_2016_2017_Games_Data[[#This Row],[Column1]])-2),IF(AND(C495&lt;&gt;"N/A",C495&lt;&gt;C494),RIGHT(A496,LEN(A496)-FIND("at ",A496)-2),"N/A")),RIGHT(Full_2016_2017_Games_Data[[#This Row],[Column1]],LEN(Full_2016_2017_Games_Data[[#This Row],[Column1]])-FIND("at ",Full_2016_2017_Games_Data[[#This Row],[Column1]])-2))</f>
        <v>N/A</v>
      </c>
      <c r="G495" t="str">
        <f t="shared" si="77"/>
        <v>N/A</v>
      </c>
      <c r="H495" t="str">
        <f t="shared" si="78"/>
        <v>N/A</v>
      </c>
      <c r="I495" t="str">
        <f t="shared" si="79"/>
        <v>N/A</v>
      </c>
      <c r="J495" s="3" t="str">
        <f>IF(B495=1,Full_2016_2017_Games_Data[[#This Row],[Column1]],"N/A")</f>
        <v>Dec 19, 2016</v>
      </c>
      <c r="K495" t="str">
        <f t="shared" si="80"/>
        <v>Dec 19, 2016</v>
      </c>
      <c r="L495" t="str">
        <f t="shared" si="81"/>
        <v>N/A</v>
      </c>
      <c r="M495" t="str">
        <f t="shared" si="82"/>
        <v>N/A</v>
      </c>
      <c r="N495" t="str">
        <f t="shared" si="83"/>
        <v>N/A</v>
      </c>
      <c r="O495" t="str">
        <f t="shared" si="84"/>
        <v>N/A</v>
      </c>
      <c r="P495" s="3" t="str">
        <f t="shared" si="85"/>
        <v>N/A</v>
      </c>
      <c r="Q495" t="str">
        <f t="shared" si="86"/>
        <v>N/A</v>
      </c>
      <c r="R495" t="str">
        <f t="shared" si="87"/>
        <v>N/A</v>
      </c>
    </row>
    <row r="496" spans="1:18" x14ac:dyDescent="0.3">
      <c r="A496" s="1" t="s">
        <v>431</v>
      </c>
      <c r="B496">
        <f>IF(OR(RIGHT(Full_2016_2017_Games_Data[[#This Row],[Column1]],4)="2016",RIGHT(Full_2016_2017_Games_Data[[#This Row],[Column1]],4)="2017"),1,0)</f>
        <v>0</v>
      </c>
      <c r="C496">
        <f>IF(AND(B495=1,B496=0,LEFT(Full_2016_2017_Games_Data[[#This Row],[Column1]],4)&lt;&gt;"OTat"),C494+1,IF(AND(B495=0,B496=0,LEFT(Full_2016_2017_Games_Data[[#This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Row],[Column1]],5)&lt;&gt;"4OTat"),C495+1,IF(OR(LEFT(Full_2016_2017_Games_Data[[#This Row],[Column1]],4)="OTat",LEFT(Full_2016_2017_Games_Data[[#This Row],[Column1]],4)="Full",LEFT(Full_2016_2017_Games_Data[[#This Row],[Column1]],5)="2OTat",LEFT(Full_2016_2017_Games_Data[[#This Row],[Column1]],5)="4OTat"),C495,"N/A")))</f>
        <v>412</v>
      </c>
      <c r="D496" t="str">
        <f>IF(AND(C496&lt;&gt;"N/A",C496&lt;&gt;C495),LEFT(Full_2016_2017_Games_Data[[#This Row],[Column1]],FIND("-",Full_2016_2017_Games_Data[[#This Row],[Column1]])-1),"N/A")</f>
        <v>Indiana Pacers107</v>
      </c>
      <c r="E496" t="str">
        <f>IFERROR(IF(AND(C496&lt;&gt;"N/A",C496&lt;&gt;C495),MID(Full_2016_2017_Games_Data[[#This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Wizards105</v>
      </c>
      <c r="F496" t="str">
        <f>IFERROR(IF(AND(D496&lt;&gt;"N/A",E496&lt;&gt;"N/A",C496&lt;&gt;C497),RIGHT(Full_2016_2017_Games_Data[[#This Row],[Column1]],LEN(Full_2016_2017_Games_Data[[#This Row],[Column1]])-FIND("at ",Full_2016_2017_Games_Data[[#This Row],[Column1]])-2),IF(AND(C496&lt;&gt;"N/A",C496&lt;&gt;C495),RIGHT(A497,LEN(A497)-FIND("at ",A497)-2),"N/A")),RIGHT(Full_2016_2017_Games_Data[[#This Row],[Column1]],LEN(Full_2016_2017_Games_Data[[#This Row],[Column1]])-FIND("at ",Full_2016_2017_Games_Data[[#This Row],[Column1]])-2))</f>
        <v>Indiana</v>
      </c>
      <c r="G496" t="str">
        <f t="shared" si="77"/>
        <v>Indiana</v>
      </c>
      <c r="H496">
        <f t="shared" si="78"/>
        <v>107</v>
      </c>
      <c r="I496">
        <f t="shared" si="79"/>
        <v>105</v>
      </c>
      <c r="J496" s="3" t="str">
        <f>IF(B496=1,Full_2016_2017_Games_Data[[#This Row],[Column1]],"N/A")</f>
        <v>N/A</v>
      </c>
      <c r="K496" t="str">
        <f t="shared" si="80"/>
        <v>Dec 19, 2016</v>
      </c>
      <c r="L496" t="str">
        <f t="shared" si="81"/>
        <v>Dec 19, 2016</v>
      </c>
      <c r="M496">
        <f t="shared" si="82"/>
        <v>12</v>
      </c>
      <c r="N496">
        <f t="shared" si="83"/>
        <v>19</v>
      </c>
      <c r="O496">
        <f t="shared" si="84"/>
        <v>2016</v>
      </c>
      <c r="P496" s="3">
        <f t="shared" si="85"/>
        <v>42723</v>
      </c>
      <c r="Q496" t="str">
        <f t="shared" si="86"/>
        <v>Indiana Pacers</v>
      </c>
      <c r="R496" t="str">
        <f t="shared" si="87"/>
        <v>Washington Wizards</v>
      </c>
    </row>
    <row r="497" spans="1:18" x14ac:dyDescent="0.3">
      <c r="A497" s="1" t="s">
        <v>432</v>
      </c>
      <c r="B497">
        <f>IF(OR(RIGHT(Full_2016_2017_Games_Data[[#This Row],[Column1]],4)="2016",RIGHT(Full_2016_2017_Games_Data[[#This Row],[Column1]],4)="2017"),1,0)</f>
        <v>0</v>
      </c>
      <c r="C497">
        <f>IF(AND(B496=1,B497=0,LEFT(Full_2016_2017_Games_Data[[#This Row],[Column1]],4)&lt;&gt;"OTat"),C495+1,IF(AND(B496=0,B497=0,LEFT(Full_2016_2017_Games_Data[[#This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Row],[Column1]],5)&lt;&gt;"4OTat"),C496+1,IF(OR(LEFT(Full_2016_2017_Games_Data[[#This Row],[Column1]],4)="OTat",LEFT(Full_2016_2017_Games_Data[[#This Row],[Column1]],4)="Full",LEFT(Full_2016_2017_Games_Data[[#This Row],[Column1]],5)="2OTat",LEFT(Full_2016_2017_Games_Data[[#This Row],[Column1]],5)="4OTat"),C496,"N/A")))</f>
        <v>413</v>
      </c>
      <c r="D497" t="str">
        <f>IF(AND(C497&lt;&gt;"N/A",C497&lt;&gt;C496),LEFT(Full_2016_2017_Games_Data[[#This Row],[Column1]],FIND("-",Full_2016_2017_Games_Data[[#This Row],[Column1]])-1),"N/A")</f>
        <v>Chicago Bulls113</v>
      </c>
      <c r="E497" t="str">
        <f>IFERROR(IF(AND(C497&lt;&gt;"N/A",C497&lt;&gt;C496),MID(Full_2016_2017_Games_Data[[#This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Pistons82</v>
      </c>
      <c r="F497" t="str">
        <f>IFERROR(IF(AND(D497&lt;&gt;"N/A",E497&lt;&gt;"N/A",C497&lt;&gt;C498),RIGHT(Full_2016_2017_Games_Data[[#This Row],[Column1]],LEN(Full_2016_2017_Games_Data[[#This Row],[Column1]])-FIND("at ",Full_2016_2017_Games_Data[[#This Row],[Column1]])-2),IF(AND(C497&lt;&gt;"N/A",C497&lt;&gt;C496),RIGHT(A498,LEN(A498)-FIND("at ",A498)-2),"N/A")),RIGHT(Full_2016_2017_Games_Data[[#This Row],[Column1]],LEN(Full_2016_2017_Games_Data[[#This Row],[Column1]])-FIND("at ",Full_2016_2017_Games_Data[[#This Row],[Column1]])-2))</f>
        <v>Chicago</v>
      </c>
      <c r="G497" t="str">
        <f t="shared" si="77"/>
        <v>Chicago</v>
      </c>
      <c r="H497">
        <f t="shared" si="78"/>
        <v>113</v>
      </c>
      <c r="I497">
        <f t="shared" si="79"/>
        <v>82</v>
      </c>
      <c r="J497" s="3" t="str">
        <f>IF(B497=1,Full_2016_2017_Games_Data[[#This Row],[Column1]],"N/A")</f>
        <v>N/A</v>
      </c>
      <c r="K497" t="str">
        <f t="shared" si="80"/>
        <v>Dec 19, 2016</v>
      </c>
      <c r="L497" t="str">
        <f t="shared" si="81"/>
        <v>Dec 19, 2016</v>
      </c>
      <c r="M497">
        <f t="shared" si="82"/>
        <v>12</v>
      </c>
      <c r="N497">
        <f t="shared" si="83"/>
        <v>19</v>
      </c>
      <c r="O497">
        <f t="shared" si="84"/>
        <v>2016</v>
      </c>
      <c r="P497" s="3">
        <f t="shared" si="85"/>
        <v>42723</v>
      </c>
      <c r="Q497" t="str">
        <f t="shared" si="86"/>
        <v>Chicago Bulls</v>
      </c>
      <c r="R497" t="str">
        <f t="shared" si="87"/>
        <v>Detroit Pistons</v>
      </c>
    </row>
    <row r="498" spans="1:18" x14ac:dyDescent="0.3">
      <c r="A498" s="1" t="s">
        <v>433</v>
      </c>
      <c r="B498">
        <f>IF(OR(RIGHT(Full_2016_2017_Games_Data[[#This Row],[Column1]],4)="2016",RIGHT(Full_2016_2017_Games_Data[[#This Row],[Column1]],4)="2017"),1,0)</f>
        <v>0</v>
      </c>
      <c r="C498">
        <f>IF(AND(B497=1,B498=0,LEFT(Full_2016_2017_Games_Data[[#This Row],[Column1]],4)&lt;&gt;"OTat"),C496+1,IF(AND(B497=0,B498=0,LEFT(Full_2016_2017_Games_Data[[#This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Row],[Column1]],5)&lt;&gt;"4OTat"),C497+1,IF(OR(LEFT(Full_2016_2017_Games_Data[[#This Row],[Column1]],4)="OTat",LEFT(Full_2016_2017_Games_Data[[#This Row],[Column1]],4)="Full",LEFT(Full_2016_2017_Games_Data[[#This Row],[Column1]],5)="2OTat",LEFT(Full_2016_2017_Games_Data[[#This Row],[Column1]],5)="4OTat"),C497,"N/A")))</f>
        <v>414</v>
      </c>
      <c r="D498" t="str">
        <f>IF(AND(C498&lt;&gt;"N/A",C498&lt;&gt;C497),LEFT(Full_2016_2017_Games_Data[[#This Row],[Column1]],FIND("-",Full_2016_2017_Games_Data[[#This Row],[Column1]])-1),"N/A")</f>
        <v>Atlanta Hawks110</v>
      </c>
      <c r="E498" t="str">
        <f>IFERROR(IF(AND(C498&lt;&gt;"N/A",C498&lt;&gt;C497),MID(Full_2016_2017_Games_Data[[#This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Thunder108</v>
      </c>
      <c r="F498" t="str">
        <f>IFERROR(IF(AND(D498&lt;&gt;"N/A",E498&lt;&gt;"N/A",C498&lt;&gt;C499),RIGHT(Full_2016_2017_Games_Data[[#This Row],[Column1]],LEN(Full_2016_2017_Games_Data[[#This Row],[Column1]])-FIND("at ",Full_2016_2017_Games_Data[[#This Row],[Column1]])-2),IF(AND(C498&lt;&gt;"N/A",C498&lt;&gt;C497),RIGHT(A499,LEN(A499)-FIND("at ",A499)-2),"N/A")),RIGHT(Full_2016_2017_Games_Data[[#This Row],[Column1]],LEN(Full_2016_2017_Games_Data[[#This Row],[Column1]])-FIND("at ",Full_2016_2017_Games_Data[[#This Row],[Column1]])-2))</f>
        <v>Oklahoma City</v>
      </c>
      <c r="G498" t="str">
        <f t="shared" si="77"/>
        <v>Oklahoma City</v>
      </c>
      <c r="H498">
        <f t="shared" si="78"/>
        <v>110</v>
      </c>
      <c r="I498">
        <f t="shared" si="79"/>
        <v>108</v>
      </c>
      <c r="J498" s="3" t="str">
        <f>IF(B498=1,Full_2016_2017_Games_Data[[#This Row],[Column1]],"N/A")</f>
        <v>N/A</v>
      </c>
      <c r="K498" t="str">
        <f t="shared" si="80"/>
        <v>Dec 19, 2016</v>
      </c>
      <c r="L498" t="str">
        <f t="shared" si="81"/>
        <v>Dec 19, 2016</v>
      </c>
      <c r="M498">
        <f t="shared" si="82"/>
        <v>12</v>
      </c>
      <c r="N498">
        <f t="shared" si="83"/>
        <v>19</v>
      </c>
      <c r="O498">
        <f t="shared" si="84"/>
        <v>2016</v>
      </c>
      <c r="P498" s="3">
        <f t="shared" si="85"/>
        <v>42723</v>
      </c>
      <c r="Q498" t="str">
        <f t="shared" si="86"/>
        <v>Atlanta Hawks</v>
      </c>
      <c r="R498" t="str">
        <f t="shared" si="87"/>
        <v>Oklahoma City Thunder</v>
      </c>
    </row>
    <row r="499" spans="1:18" x14ac:dyDescent="0.3">
      <c r="A499" s="1" t="s">
        <v>434</v>
      </c>
      <c r="B499">
        <f>IF(OR(RIGHT(Full_2016_2017_Games_Data[[#This Row],[Column1]],4)="2016",RIGHT(Full_2016_2017_Games_Data[[#This Row],[Column1]],4)="2017"),1,0)</f>
        <v>0</v>
      </c>
      <c r="C499">
        <f>IF(AND(B498=1,B499=0,LEFT(Full_2016_2017_Games_Data[[#This Row],[Column1]],4)&lt;&gt;"OTat"),C497+1,IF(AND(B498=0,B499=0,LEFT(Full_2016_2017_Games_Data[[#This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Row],[Column1]],5)&lt;&gt;"4OTat"),C498+1,IF(OR(LEFT(Full_2016_2017_Games_Data[[#This Row],[Column1]],4)="OTat",LEFT(Full_2016_2017_Games_Data[[#This Row],[Column1]],4)="Full",LEFT(Full_2016_2017_Games_Data[[#This Row],[Column1]],5)="2OTat",LEFT(Full_2016_2017_Games_Data[[#This Row],[Column1]],5)="4OTat"),C498,"N/A")))</f>
        <v>415</v>
      </c>
      <c r="D499" t="str">
        <f>IF(AND(C499&lt;&gt;"N/A",C499&lt;&gt;C498),LEFT(Full_2016_2017_Games_Data[[#This Row],[Column1]],FIND("-",Full_2016_2017_Games_Data[[#This Row],[Column1]])-1),"N/A")</f>
        <v>Minnesota Timberwolves115</v>
      </c>
      <c r="E499" t="str">
        <f>IFERROR(IF(AND(C499&lt;&gt;"N/A",C499&lt;&gt;C498),MID(Full_2016_2017_Games_Data[[#This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Suns108</v>
      </c>
      <c r="F499" t="str">
        <f>IFERROR(IF(AND(D499&lt;&gt;"N/A",E499&lt;&gt;"N/A",C499&lt;&gt;C500),RIGHT(Full_2016_2017_Games_Data[[#This Row],[Column1]],LEN(Full_2016_2017_Games_Data[[#This Row],[Column1]])-FIND("at ",Full_2016_2017_Games_Data[[#This Row],[Column1]])-2),IF(AND(C499&lt;&gt;"N/A",C499&lt;&gt;C498),RIGHT(A500,LEN(A500)-FIND("at ",A500)-2),"N/A")),RIGHT(Full_2016_2017_Games_Data[[#This Row],[Column1]],LEN(Full_2016_2017_Games_Data[[#This Row],[Column1]])-FIND("at ",Full_2016_2017_Games_Data[[#This Row],[Column1]])-2))</f>
        <v>Minnesota</v>
      </c>
      <c r="G499" t="str">
        <f t="shared" si="77"/>
        <v>Minnesota</v>
      </c>
      <c r="H499">
        <f t="shared" si="78"/>
        <v>115</v>
      </c>
      <c r="I499">
        <f t="shared" si="79"/>
        <v>108</v>
      </c>
      <c r="J499" s="3" t="str">
        <f>IF(B499=1,Full_2016_2017_Games_Data[[#This Row],[Column1]],"N/A")</f>
        <v>N/A</v>
      </c>
      <c r="K499" t="str">
        <f t="shared" si="80"/>
        <v>Dec 19, 2016</v>
      </c>
      <c r="L499" t="str">
        <f t="shared" si="81"/>
        <v>Dec 19, 2016</v>
      </c>
      <c r="M499">
        <f t="shared" si="82"/>
        <v>12</v>
      </c>
      <c r="N499">
        <f t="shared" si="83"/>
        <v>19</v>
      </c>
      <c r="O499">
        <f t="shared" si="84"/>
        <v>2016</v>
      </c>
      <c r="P499" s="3">
        <f t="shared" si="85"/>
        <v>42723</v>
      </c>
      <c r="Q499" t="str">
        <f t="shared" si="86"/>
        <v>Minnesota Timberwolves</v>
      </c>
      <c r="R499" t="str">
        <f t="shared" si="87"/>
        <v>Phoenix Suns</v>
      </c>
    </row>
    <row r="500" spans="1:18" x14ac:dyDescent="0.3">
      <c r="A500" s="1" t="s">
        <v>435</v>
      </c>
      <c r="B500">
        <f>IF(OR(RIGHT(Full_2016_2017_Games_Data[[#This Row],[Column1]],4)="2016",RIGHT(Full_2016_2017_Games_Data[[#This Row],[Column1]],4)="2017"),1,0)</f>
        <v>0</v>
      </c>
      <c r="C500">
        <f>IF(AND(B499=1,B500=0,LEFT(Full_2016_2017_Games_Data[[#This Row],[Column1]],4)&lt;&gt;"OTat"),C498+1,IF(AND(B499=0,B500=0,LEFT(Full_2016_2017_Games_Data[[#This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Row],[Column1]],5)&lt;&gt;"4OTat"),C499+1,IF(OR(LEFT(Full_2016_2017_Games_Data[[#This Row],[Column1]],4)="OTat",LEFT(Full_2016_2017_Games_Data[[#This Row],[Column1]],4)="Full",LEFT(Full_2016_2017_Games_Data[[#This Row],[Column1]],5)="2OTat",LEFT(Full_2016_2017_Games_Data[[#This Row],[Column1]],5)="4OTat"),C499,"N/A")))</f>
        <v>416</v>
      </c>
      <c r="D500" t="str">
        <f>IF(AND(C500&lt;&gt;"N/A",C500&lt;&gt;C499),LEFT(Full_2016_2017_Games_Data[[#This Row],[Column1]],FIND("-",Full_2016_2017_Games_Data[[#This Row],[Column1]])-1),"N/A")</f>
        <v>Denver Nuggets117</v>
      </c>
      <c r="E500" t="str">
        <f>IFERROR(IF(AND(C500&lt;&gt;"N/A",C500&lt;&gt;C499),MID(Full_2016_2017_Games_Data[[#This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Mavericks107</v>
      </c>
      <c r="F500" t="str">
        <f>IFERROR(IF(AND(D500&lt;&gt;"N/A",E500&lt;&gt;"N/A",C500&lt;&gt;C501),RIGHT(Full_2016_2017_Games_Data[[#This Row],[Column1]],LEN(Full_2016_2017_Games_Data[[#This Row],[Column1]])-FIND("at ",Full_2016_2017_Games_Data[[#This Row],[Column1]])-2),IF(AND(C500&lt;&gt;"N/A",C500&lt;&gt;C499),RIGHT(A501,LEN(A501)-FIND("at ",A501)-2),"N/A")),RIGHT(Full_2016_2017_Games_Data[[#This Row],[Column1]],LEN(Full_2016_2017_Games_Data[[#This Row],[Column1]])-FIND("at ",Full_2016_2017_Games_Data[[#This Row],[Column1]])-2))</f>
        <v>Denver</v>
      </c>
      <c r="G500" t="str">
        <f t="shared" si="77"/>
        <v>Denver</v>
      </c>
      <c r="H500">
        <f t="shared" si="78"/>
        <v>117</v>
      </c>
      <c r="I500">
        <f t="shared" si="79"/>
        <v>107</v>
      </c>
      <c r="J500" s="3" t="str">
        <f>IF(B500=1,Full_2016_2017_Games_Data[[#This Row],[Column1]],"N/A")</f>
        <v>N/A</v>
      </c>
      <c r="K500" t="str">
        <f t="shared" si="80"/>
        <v>Dec 19, 2016</v>
      </c>
      <c r="L500" t="str">
        <f t="shared" si="81"/>
        <v>Dec 19, 2016</v>
      </c>
      <c r="M500">
        <f t="shared" si="82"/>
        <v>12</v>
      </c>
      <c r="N500">
        <f t="shared" si="83"/>
        <v>19</v>
      </c>
      <c r="O500">
        <f t="shared" si="84"/>
        <v>2016</v>
      </c>
      <c r="P500" s="3">
        <f t="shared" si="85"/>
        <v>42723</v>
      </c>
      <c r="Q500" t="str">
        <f t="shared" si="86"/>
        <v>Denver Nuggets</v>
      </c>
      <c r="R500" t="str">
        <f t="shared" si="87"/>
        <v>Dallas Mavericks</v>
      </c>
    </row>
    <row r="501" spans="1:18" x14ac:dyDescent="0.3">
      <c r="A501" s="1" t="s">
        <v>1400</v>
      </c>
      <c r="B501">
        <f>IF(OR(RIGHT(Full_2016_2017_Games_Data[[#This Row],[Column1]],4)="2016",RIGHT(Full_2016_2017_Games_Data[[#This Row],[Column1]],4)="2017"),1,0)</f>
        <v>1</v>
      </c>
      <c r="C501" t="str">
        <f>IF(AND(B500=1,B501=0,LEFT(Full_2016_2017_Games_Data[[#This Row],[Column1]],4)&lt;&gt;"OTat"),C499+1,IF(AND(B500=0,B501=0,LEFT(Full_2016_2017_Games_Data[[#This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Row],[Column1]],5)&lt;&gt;"4OTat"),C500+1,IF(OR(LEFT(Full_2016_2017_Games_Data[[#This Row],[Column1]],4)="OTat",LEFT(Full_2016_2017_Games_Data[[#This Row],[Column1]],4)="Full",LEFT(Full_2016_2017_Games_Data[[#This Row],[Column1]],5)="2OTat",LEFT(Full_2016_2017_Games_Data[[#This Row],[Column1]],5)="4OTat"),C500,"N/A")))</f>
        <v>N/A</v>
      </c>
      <c r="D501" t="str">
        <f>IF(AND(C501&lt;&gt;"N/A",C501&lt;&gt;C500),LEFT(Full_2016_2017_Games_Data[[#This Row],[Column1]],FIND("-",Full_2016_2017_Games_Data[[#This Row],[Column1]])-1),"N/A")</f>
        <v>N/A</v>
      </c>
      <c r="E501" t="str">
        <f>IFERROR(IF(AND(C501&lt;&gt;"N/A",C501&lt;&gt;C500),MID(Full_2016_2017_Games_Data[[#This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01" t="str">
        <f>IFERROR(IF(AND(D501&lt;&gt;"N/A",E501&lt;&gt;"N/A",C501&lt;&gt;C502),RIGHT(Full_2016_2017_Games_Data[[#This Row],[Column1]],LEN(Full_2016_2017_Games_Data[[#This Row],[Column1]])-FIND("at ",Full_2016_2017_Games_Data[[#This Row],[Column1]])-2),IF(AND(C501&lt;&gt;"N/A",C501&lt;&gt;C500),RIGHT(A502,LEN(A502)-FIND("at ",A502)-2),"N/A")),RIGHT(Full_2016_2017_Games_Data[[#This Row],[Column1]],LEN(Full_2016_2017_Games_Data[[#This Row],[Column1]])-FIND("at ",Full_2016_2017_Games_Data[[#This Row],[Column1]])-2))</f>
        <v>N/A</v>
      </c>
      <c r="G501" t="str">
        <f t="shared" si="77"/>
        <v>N/A</v>
      </c>
      <c r="H501" t="str">
        <f t="shared" si="78"/>
        <v>N/A</v>
      </c>
      <c r="I501" t="str">
        <f t="shared" si="79"/>
        <v>N/A</v>
      </c>
      <c r="J501" s="3" t="str">
        <f>IF(B501=1,Full_2016_2017_Games_Data[[#This Row],[Column1]],"N/A")</f>
        <v>Dec 20, 2016</v>
      </c>
      <c r="K501" t="str">
        <f t="shared" si="80"/>
        <v>Dec 20, 2016</v>
      </c>
      <c r="L501" t="str">
        <f t="shared" si="81"/>
        <v>N/A</v>
      </c>
      <c r="M501" t="str">
        <f t="shared" si="82"/>
        <v>N/A</v>
      </c>
      <c r="N501" t="str">
        <f t="shared" si="83"/>
        <v>N/A</v>
      </c>
      <c r="O501" t="str">
        <f t="shared" si="84"/>
        <v>N/A</v>
      </c>
      <c r="P501" s="3" t="str">
        <f t="shared" si="85"/>
        <v>N/A</v>
      </c>
      <c r="Q501" t="str">
        <f t="shared" si="86"/>
        <v>N/A</v>
      </c>
      <c r="R501" t="str">
        <f t="shared" si="87"/>
        <v>N/A</v>
      </c>
    </row>
    <row r="502" spans="1:18" x14ac:dyDescent="0.3">
      <c r="A502" s="1" t="s">
        <v>436</v>
      </c>
      <c r="B502">
        <f>IF(OR(RIGHT(Full_2016_2017_Games_Data[[#This Row],[Column1]],4)="2016",RIGHT(Full_2016_2017_Games_Data[[#This Row],[Column1]],4)="2017"),1,0)</f>
        <v>0</v>
      </c>
      <c r="C502">
        <f>IF(AND(B501=1,B502=0,LEFT(Full_2016_2017_Games_Data[[#This Row],[Column1]],4)&lt;&gt;"OTat"),C500+1,IF(AND(B501=0,B502=0,LEFT(Full_2016_2017_Games_Data[[#This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Row],[Column1]],5)&lt;&gt;"4OTat"),C501+1,IF(OR(LEFT(Full_2016_2017_Games_Data[[#This Row],[Column1]],4)="OTat",LEFT(Full_2016_2017_Games_Data[[#This Row],[Column1]],4)="Full",LEFT(Full_2016_2017_Games_Data[[#This Row],[Column1]],5)="2OTat",LEFT(Full_2016_2017_Games_Data[[#This Row],[Column1]],5)="4OTat"),C501,"N/A")))</f>
        <v>417</v>
      </c>
      <c r="D502" t="str">
        <f>IF(AND(C502&lt;&gt;"N/A",C502&lt;&gt;C501),LEFT(Full_2016_2017_Games_Data[[#This Row],[Column1]],FIND("-",Full_2016_2017_Games_Data[[#This Row],[Column1]])-1),"N/A")</f>
        <v>New Orleans Pelicans108</v>
      </c>
      <c r="E502" t="str">
        <f>IFERROR(IF(AND(C502&lt;&gt;"N/A",C502&lt;&gt;C501),MID(Full_2016_2017_Games_Data[[#This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76ers93</v>
      </c>
      <c r="F502" t="str">
        <f>IFERROR(IF(AND(D502&lt;&gt;"N/A",E502&lt;&gt;"N/A",C502&lt;&gt;C503),RIGHT(Full_2016_2017_Games_Data[[#This Row],[Column1]],LEN(Full_2016_2017_Games_Data[[#This Row],[Column1]])-FIND("at ",Full_2016_2017_Games_Data[[#This Row],[Column1]])-2),IF(AND(C502&lt;&gt;"N/A",C502&lt;&gt;C501),RIGHT(A503,LEN(A503)-FIND("at ",A503)-2),"N/A")),RIGHT(Full_2016_2017_Games_Data[[#This Row],[Column1]],LEN(Full_2016_2017_Games_Data[[#This Row],[Column1]])-FIND("at ",Full_2016_2017_Games_Data[[#This Row],[Column1]])-2))</f>
        <v>Philadelphia</v>
      </c>
      <c r="G502" t="str">
        <f t="shared" si="77"/>
        <v>Philadelphia</v>
      </c>
      <c r="H502">
        <f t="shared" si="78"/>
        <v>108</v>
      </c>
      <c r="I502">
        <f t="shared" si="79"/>
        <v>93</v>
      </c>
      <c r="J502" s="3" t="str">
        <f>IF(B502=1,Full_2016_2017_Games_Data[[#This Row],[Column1]],"N/A")</f>
        <v>N/A</v>
      </c>
      <c r="K502" t="str">
        <f t="shared" si="80"/>
        <v>Dec 20, 2016</v>
      </c>
      <c r="L502" t="str">
        <f t="shared" si="81"/>
        <v>Dec 20, 2016</v>
      </c>
      <c r="M502">
        <f t="shared" si="82"/>
        <v>12</v>
      </c>
      <c r="N502">
        <f t="shared" si="83"/>
        <v>20</v>
      </c>
      <c r="O502">
        <f t="shared" si="84"/>
        <v>2016</v>
      </c>
      <c r="P502" s="3">
        <f t="shared" si="85"/>
        <v>42724</v>
      </c>
      <c r="Q502" t="str">
        <f t="shared" si="86"/>
        <v>New Orleans Pelicans</v>
      </c>
      <c r="R502" t="str">
        <f t="shared" si="87"/>
        <v>Philadelphia 76ers</v>
      </c>
    </row>
    <row r="503" spans="1:18" x14ac:dyDescent="0.3">
      <c r="A503" s="1" t="s">
        <v>437</v>
      </c>
      <c r="B503">
        <f>IF(OR(RIGHT(Full_2016_2017_Games_Data[[#This Row],[Column1]],4)="2016",RIGHT(Full_2016_2017_Games_Data[[#This Row],[Column1]],4)="2017"),1,0)</f>
        <v>0</v>
      </c>
      <c r="C503">
        <f>IF(AND(B502=1,B503=0,LEFT(Full_2016_2017_Games_Data[[#This Row],[Column1]],4)&lt;&gt;"OTat"),C501+1,IF(AND(B502=0,B503=0,LEFT(Full_2016_2017_Games_Data[[#This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Row],[Column1]],5)&lt;&gt;"4OTat"),C502+1,IF(OR(LEFT(Full_2016_2017_Games_Data[[#This Row],[Column1]],4)="OTat",LEFT(Full_2016_2017_Games_Data[[#This Row],[Column1]],4)="Full",LEFT(Full_2016_2017_Games_Data[[#This Row],[Column1]],5)="2OTat",LEFT(Full_2016_2017_Games_Data[[#This Row],[Column1]],5)="4OTat"),C502,"N/A")))</f>
        <v>418</v>
      </c>
      <c r="D503" t="str">
        <f>IF(AND(C503&lt;&gt;"N/A",C503&lt;&gt;C502),LEFT(Full_2016_2017_Games_Data[[#This Row],[Column1]],FIND("-",Full_2016_2017_Games_Data[[#This Row],[Column1]])-1),"N/A")</f>
        <v>Charlotte Hornets117</v>
      </c>
      <c r="E503" t="str">
        <f>IFERROR(IF(AND(C503&lt;&gt;"N/A",C503&lt;&gt;C502),MID(Full_2016_2017_Games_Data[[#This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Lakers113</v>
      </c>
      <c r="F503" t="str">
        <f>IFERROR(IF(AND(D503&lt;&gt;"N/A",E503&lt;&gt;"N/A",C503&lt;&gt;C504),RIGHT(Full_2016_2017_Games_Data[[#This Row],[Column1]],LEN(Full_2016_2017_Games_Data[[#This Row],[Column1]])-FIND("at ",Full_2016_2017_Games_Data[[#This Row],[Column1]])-2),IF(AND(C503&lt;&gt;"N/A",C503&lt;&gt;C502),RIGHT(A504,LEN(A504)-FIND("at ",A504)-2),"N/A")),RIGHT(Full_2016_2017_Games_Data[[#This Row],[Column1]],LEN(Full_2016_2017_Games_Data[[#This Row],[Column1]])-FIND("at ",Full_2016_2017_Games_Data[[#This Row],[Column1]])-2))</f>
        <v>Charlotte</v>
      </c>
      <c r="G503" t="str">
        <f t="shared" si="77"/>
        <v>Charlotte</v>
      </c>
      <c r="H503">
        <f t="shared" si="78"/>
        <v>117</v>
      </c>
      <c r="I503">
        <f t="shared" si="79"/>
        <v>113</v>
      </c>
      <c r="J503" s="3" t="str">
        <f>IF(B503=1,Full_2016_2017_Games_Data[[#This Row],[Column1]],"N/A")</f>
        <v>N/A</v>
      </c>
      <c r="K503" t="str">
        <f t="shared" si="80"/>
        <v>Dec 20, 2016</v>
      </c>
      <c r="L503" t="str">
        <f t="shared" si="81"/>
        <v>Dec 20, 2016</v>
      </c>
      <c r="M503">
        <f t="shared" si="82"/>
        <v>12</v>
      </c>
      <c r="N503">
        <f t="shared" si="83"/>
        <v>20</v>
      </c>
      <c r="O503">
        <f t="shared" si="84"/>
        <v>2016</v>
      </c>
      <c r="P503" s="3">
        <f t="shared" si="85"/>
        <v>42724</v>
      </c>
      <c r="Q503" t="str">
        <f t="shared" si="86"/>
        <v>Charlotte Hornets</v>
      </c>
      <c r="R503" t="str">
        <f t="shared" si="87"/>
        <v>Los Angeles Lakers</v>
      </c>
    </row>
    <row r="504" spans="1:18" x14ac:dyDescent="0.3">
      <c r="A504" s="1" t="s">
        <v>438</v>
      </c>
      <c r="B504">
        <f>IF(OR(RIGHT(Full_2016_2017_Games_Data[[#This Row],[Column1]],4)="2016",RIGHT(Full_2016_2017_Games_Data[[#This Row],[Column1]],4)="2017"),1,0)</f>
        <v>0</v>
      </c>
      <c r="C504">
        <f>IF(AND(B503=1,B504=0,LEFT(Full_2016_2017_Games_Data[[#This Row],[Column1]],4)&lt;&gt;"OTat"),C502+1,IF(AND(B503=0,B504=0,LEFT(Full_2016_2017_Games_Data[[#This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Row],[Column1]],5)&lt;&gt;"4OTat"),C503+1,IF(OR(LEFT(Full_2016_2017_Games_Data[[#This Row],[Column1]],4)="OTat",LEFT(Full_2016_2017_Games_Data[[#This Row],[Column1]],4)="Full",LEFT(Full_2016_2017_Games_Data[[#This Row],[Column1]],5)="2OTat",LEFT(Full_2016_2017_Games_Data[[#This Row],[Column1]],5)="4OTat"),C503,"N/A")))</f>
        <v>419</v>
      </c>
      <c r="D504" t="str">
        <f>IF(AND(C504&lt;&gt;"N/A",C504&lt;&gt;C503),LEFT(Full_2016_2017_Games_Data[[#This Row],[Column1]],FIND("-",Full_2016_2017_Games_Data[[#This Row],[Column1]])-1),"N/A")</f>
        <v>Toronto Raptors116</v>
      </c>
      <c r="E504" t="str">
        <f>IFERROR(IF(AND(C504&lt;&gt;"N/A",C504&lt;&gt;C503),MID(Full_2016_2017_Games_Data[[#This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Nets104</v>
      </c>
      <c r="F504" t="str">
        <f>IFERROR(IF(AND(D504&lt;&gt;"N/A",E504&lt;&gt;"N/A",C504&lt;&gt;C505),RIGHT(Full_2016_2017_Games_Data[[#This Row],[Column1]],LEN(Full_2016_2017_Games_Data[[#This Row],[Column1]])-FIND("at ",Full_2016_2017_Games_Data[[#This Row],[Column1]])-2),IF(AND(C504&lt;&gt;"N/A",C504&lt;&gt;C503),RIGHT(A505,LEN(A505)-FIND("at ",A505)-2),"N/A")),RIGHT(Full_2016_2017_Games_Data[[#This Row],[Column1]],LEN(Full_2016_2017_Games_Data[[#This Row],[Column1]])-FIND("at ",Full_2016_2017_Games_Data[[#This Row],[Column1]])-2))</f>
        <v>Toronto</v>
      </c>
      <c r="G504" t="str">
        <f t="shared" si="77"/>
        <v>Toronto</v>
      </c>
      <c r="H504">
        <f t="shared" si="78"/>
        <v>116</v>
      </c>
      <c r="I504">
        <f t="shared" si="79"/>
        <v>104</v>
      </c>
      <c r="J504" s="3" t="str">
        <f>IF(B504=1,Full_2016_2017_Games_Data[[#This Row],[Column1]],"N/A")</f>
        <v>N/A</v>
      </c>
      <c r="K504" t="str">
        <f t="shared" si="80"/>
        <v>Dec 20, 2016</v>
      </c>
      <c r="L504" t="str">
        <f t="shared" si="81"/>
        <v>Dec 20, 2016</v>
      </c>
      <c r="M504">
        <f t="shared" si="82"/>
        <v>12</v>
      </c>
      <c r="N504">
        <f t="shared" si="83"/>
        <v>20</v>
      </c>
      <c r="O504">
        <f t="shared" si="84"/>
        <v>2016</v>
      </c>
      <c r="P504" s="3">
        <f t="shared" si="85"/>
        <v>42724</v>
      </c>
      <c r="Q504" t="str">
        <f t="shared" si="86"/>
        <v>Toronto Raptors</v>
      </c>
      <c r="R504" t="str">
        <f t="shared" si="87"/>
        <v>Brooklyn Nets</v>
      </c>
    </row>
    <row r="505" spans="1:18" x14ac:dyDescent="0.3">
      <c r="A505" s="1" t="s">
        <v>439</v>
      </c>
      <c r="B505">
        <f>IF(OR(RIGHT(Full_2016_2017_Games_Data[[#This Row],[Column1]],4)="2016",RIGHT(Full_2016_2017_Games_Data[[#This Row],[Column1]],4)="2017"),1,0)</f>
        <v>0</v>
      </c>
      <c r="C505">
        <f>IF(AND(B504=1,B505=0,LEFT(Full_2016_2017_Games_Data[[#This Row],[Column1]],4)&lt;&gt;"OTat"),C503+1,IF(AND(B504=0,B505=0,LEFT(Full_2016_2017_Games_Data[[#This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Row],[Column1]],5)&lt;&gt;"4OTat"),C504+1,IF(OR(LEFT(Full_2016_2017_Games_Data[[#This Row],[Column1]],4)="OTat",LEFT(Full_2016_2017_Games_Data[[#This Row],[Column1]],4)="Full",LEFT(Full_2016_2017_Games_Data[[#This Row],[Column1]],5)="2OTat",LEFT(Full_2016_2017_Games_Data[[#This Row],[Column1]],5)="4OTat"),C504,"N/A")))</f>
        <v>420</v>
      </c>
      <c r="D505" t="str">
        <f>IF(AND(C505&lt;&gt;"N/A",C505&lt;&gt;C504),LEFT(Full_2016_2017_Games_Data[[#This Row],[Column1]],FIND("-",Full_2016_2017_Games_Data[[#This Row],[Column1]])-1),"N/A")</f>
        <v>New York Knicks118</v>
      </c>
      <c r="E505" t="str">
        <f>IFERROR(IF(AND(C505&lt;&gt;"N/A",C505&lt;&gt;C504),MID(Full_2016_2017_Games_Data[[#This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Pacers111</v>
      </c>
      <c r="F505" t="str">
        <f>IFERROR(IF(AND(D505&lt;&gt;"N/A",E505&lt;&gt;"N/A",C505&lt;&gt;C506),RIGHT(Full_2016_2017_Games_Data[[#This Row],[Column1]],LEN(Full_2016_2017_Games_Data[[#This Row],[Column1]])-FIND("at ",Full_2016_2017_Games_Data[[#This Row],[Column1]])-2),IF(AND(C505&lt;&gt;"N/A",C505&lt;&gt;C504),RIGHT(A506,LEN(A506)-FIND("at ",A506)-2),"N/A")),RIGHT(Full_2016_2017_Games_Data[[#This Row],[Column1]],LEN(Full_2016_2017_Games_Data[[#This Row],[Column1]])-FIND("at ",Full_2016_2017_Games_Data[[#This Row],[Column1]])-2))</f>
        <v>New York</v>
      </c>
      <c r="G505" t="str">
        <f t="shared" si="77"/>
        <v>New York</v>
      </c>
      <c r="H505">
        <f t="shared" si="78"/>
        <v>118</v>
      </c>
      <c r="I505">
        <f t="shared" si="79"/>
        <v>111</v>
      </c>
      <c r="J505" s="3" t="str">
        <f>IF(B505=1,Full_2016_2017_Games_Data[[#This Row],[Column1]],"N/A")</f>
        <v>N/A</v>
      </c>
      <c r="K505" t="str">
        <f t="shared" si="80"/>
        <v>Dec 20, 2016</v>
      </c>
      <c r="L505" t="str">
        <f t="shared" si="81"/>
        <v>Dec 20, 2016</v>
      </c>
      <c r="M505">
        <f t="shared" si="82"/>
        <v>12</v>
      </c>
      <c r="N505">
        <f t="shared" si="83"/>
        <v>20</v>
      </c>
      <c r="O505">
        <f t="shared" si="84"/>
        <v>2016</v>
      </c>
      <c r="P505" s="3">
        <f t="shared" si="85"/>
        <v>42724</v>
      </c>
      <c r="Q505" t="str">
        <f t="shared" si="86"/>
        <v>New York Knicks</v>
      </c>
      <c r="R505" t="str">
        <f t="shared" si="87"/>
        <v>Indiana Pacers</v>
      </c>
    </row>
    <row r="506" spans="1:18" x14ac:dyDescent="0.3">
      <c r="A506" s="1" t="s">
        <v>440</v>
      </c>
      <c r="B506">
        <f>IF(OR(RIGHT(Full_2016_2017_Games_Data[[#This Row],[Column1]],4)="2016",RIGHT(Full_2016_2017_Games_Data[[#This Row],[Column1]],4)="2017"),1,0)</f>
        <v>0</v>
      </c>
      <c r="C506">
        <f>IF(AND(B505=1,B506=0,LEFT(Full_2016_2017_Games_Data[[#This Row],[Column1]],4)&lt;&gt;"OTat"),C504+1,IF(AND(B505=0,B506=0,LEFT(Full_2016_2017_Games_Data[[#This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Row],[Column1]],5)&lt;&gt;"4OTat"),C505+1,IF(OR(LEFT(Full_2016_2017_Games_Data[[#This Row],[Column1]],4)="OTat",LEFT(Full_2016_2017_Games_Data[[#This Row],[Column1]],4)="Full",LEFT(Full_2016_2017_Games_Data[[#This Row],[Column1]],5)="2OTat",LEFT(Full_2016_2017_Games_Data[[#This Row],[Column1]],5)="4OTat"),C505,"N/A")))</f>
        <v>421</v>
      </c>
      <c r="D506" t="str">
        <f>IF(AND(C506&lt;&gt;"N/A",C506&lt;&gt;C505),LEFT(Full_2016_2017_Games_Data[[#This Row],[Column1]],FIND("-",Full_2016_2017_Games_Data[[#This Row],[Column1]])-1),"N/A")</f>
        <v>Orlando Magic136</v>
      </c>
      <c r="E506" t="str">
        <f>IFERROR(IF(AND(C506&lt;&gt;"N/A",C506&lt;&gt;C505),MID(Full_2016_2017_Games_Data[[#This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Heat130</v>
      </c>
      <c r="F506" t="str">
        <f>IFERROR(IF(AND(D506&lt;&gt;"N/A",E506&lt;&gt;"N/A",C506&lt;&gt;C507),RIGHT(Full_2016_2017_Games_Data[[#This Row],[Column1]],LEN(Full_2016_2017_Games_Data[[#This Row],[Column1]])-FIND("at ",Full_2016_2017_Games_Data[[#This Row],[Column1]])-2),IF(AND(C506&lt;&gt;"N/A",C506&lt;&gt;C505),RIGHT(A507,LEN(A507)-FIND("at ",A507)-2),"N/A")),RIGHT(Full_2016_2017_Games_Data[[#This Row],[Column1]],LEN(Full_2016_2017_Games_Data[[#This Row],[Column1]])-FIND("at ",Full_2016_2017_Games_Data[[#This Row],[Column1]])-2))</f>
        <v>Miami</v>
      </c>
      <c r="G506" t="str">
        <f t="shared" si="77"/>
        <v>Miami</v>
      </c>
      <c r="H506">
        <f t="shared" si="78"/>
        <v>136</v>
      </c>
      <c r="I506">
        <f t="shared" si="79"/>
        <v>130</v>
      </c>
      <c r="J506" s="3" t="str">
        <f>IF(B506=1,Full_2016_2017_Games_Data[[#This Row],[Column1]],"N/A")</f>
        <v>N/A</v>
      </c>
      <c r="K506" t="str">
        <f t="shared" si="80"/>
        <v>Dec 20, 2016</v>
      </c>
      <c r="L506" t="str">
        <f t="shared" si="81"/>
        <v>Dec 20, 2016</v>
      </c>
      <c r="M506">
        <f t="shared" si="82"/>
        <v>12</v>
      </c>
      <c r="N506">
        <f t="shared" si="83"/>
        <v>20</v>
      </c>
      <c r="O506">
        <f t="shared" si="84"/>
        <v>2016</v>
      </c>
      <c r="P506" s="3">
        <f t="shared" si="85"/>
        <v>42724</v>
      </c>
      <c r="Q506" t="str">
        <f t="shared" si="86"/>
        <v>Orlando Magic</v>
      </c>
      <c r="R506" t="str">
        <f t="shared" si="87"/>
        <v>Miami Heat</v>
      </c>
    </row>
    <row r="507" spans="1:18" x14ac:dyDescent="0.3">
      <c r="A507" s="1" t="s">
        <v>441</v>
      </c>
      <c r="B507">
        <f>IF(OR(RIGHT(Full_2016_2017_Games_Data[[#This Row],[Column1]],4)="2016",RIGHT(Full_2016_2017_Games_Data[[#This Row],[Column1]],4)="2017"),1,0)</f>
        <v>0</v>
      </c>
      <c r="C507">
        <f>IF(AND(B506=1,B507=0,LEFT(Full_2016_2017_Games_Data[[#This Row],[Column1]],4)&lt;&gt;"OTat"),C505+1,IF(AND(B506=0,B507=0,LEFT(Full_2016_2017_Games_Data[[#This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Row],[Column1]],5)&lt;&gt;"4OTat"),C506+1,IF(OR(LEFT(Full_2016_2017_Games_Data[[#This Row],[Column1]],4)="OTat",LEFT(Full_2016_2017_Games_Data[[#This Row],[Column1]],4)="Full",LEFT(Full_2016_2017_Games_Data[[#This Row],[Column1]],5)="2OTat",LEFT(Full_2016_2017_Games_Data[[#This Row],[Column1]],5)="4OTat"),C506,"N/A")))</f>
        <v>421</v>
      </c>
      <c r="D507" t="str">
        <f>IF(AND(C507&lt;&gt;"N/A",C507&lt;&gt;C506),LEFT(Full_2016_2017_Games_Data[[#This Row],[Column1]],FIND("-",Full_2016_2017_Games_Data[[#This Row],[Column1]])-1),"N/A")</f>
        <v>N/A</v>
      </c>
      <c r="E507" t="str">
        <f>IFERROR(IF(AND(C507&lt;&gt;"N/A",C507&lt;&gt;C506),MID(Full_2016_2017_Games_Data[[#This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07" t="str">
        <f>IFERROR(IF(AND(D507&lt;&gt;"N/A",E507&lt;&gt;"N/A",C507&lt;&gt;C508),RIGHT(Full_2016_2017_Games_Data[[#This Row],[Column1]],LEN(Full_2016_2017_Games_Data[[#This Row],[Column1]])-FIND("at ",Full_2016_2017_Games_Data[[#This Row],[Column1]])-2),IF(AND(C507&lt;&gt;"N/A",C507&lt;&gt;C506),RIGHT(A508,LEN(A508)-FIND("at ",A508)-2),"N/A")),RIGHT(Full_2016_2017_Games_Data[[#This Row],[Column1]],LEN(Full_2016_2017_Games_Data[[#This Row],[Column1]])-FIND("at ",Full_2016_2017_Games_Data[[#This Row],[Column1]])-2))</f>
        <v>N/A</v>
      </c>
      <c r="G507" t="str">
        <f t="shared" si="77"/>
        <v>N/A</v>
      </c>
      <c r="H507" t="str">
        <f t="shared" si="78"/>
        <v>N/A</v>
      </c>
      <c r="I507" t="str">
        <f t="shared" si="79"/>
        <v>N/A</v>
      </c>
      <c r="J507" s="3" t="str">
        <f>IF(B507=1,Full_2016_2017_Games_Data[[#This Row],[Column1]],"N/A")</f>
        <v>N/A</v>
      </c>
      <c r="K507" t="str">
        <f t="shared" si="80"/>
        <v>Dec 20, 2016</v>
      </c>
      <c r="L507" t="str">
        <f t="shared" si="81"/>
        <v>N/A</v>
      </c>
      <c r="M507" t="str">
        <f t="shared" si="82"/>
        <v>N/A</v>
      </c>
      <c r="N507" t="str">
        <f t="shared" si="83"/>
        <v>N/A</v>
      </c>
      <c r="O507" t="str">
        <f t="shared" si="84"/>
        <v>N/A</v>
      </c>
      <c r="P507" s="3" t="str">
        <f t="shared" si="85"/>
        <v>N/A</v>
      </c>
      <c r="Q507" t="str">
        <f t="shared" si="86"/>
        <v>N/A</v>
      </c>
      <c r="R507" t="str">
        <f t="shared" si="87"/>
        <v>N/A</v>
      </c>
    </row>
    <row r="508" spans="1:18" x14ac:dyDescent="0.3">
      <c r="A508" s="1" t="s">
        <v>442</v>
      </c>
      <c r="B508">
        <f>IF(OR(RIGHT(Full_2016_2017_Games_Data[[#This Row],[Column1]],4)="2016",RIGHT(Full_2016_2017_Games_Data[[#This Row],[Column1]],4)="2017"),1,0)</f>
        <v>0</v>
      </c>
      <c r="C508">
        <f>IF(AND(B507=1,B508=0,LEFT(Full_2016_2017_Games_Data[[#This Row],[Column1]],4)&lt;&gt;"OTat"),C506+1,IF(AND(B507=0,B508=0,LEFT(Full_2016_2017_Games_Data[[#This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Row],[Column1]],5)&lt;&gt;"4OTat"),C507+1,IF(OR(LEFT(Full_2016_2017_Games_Data[[#This Row],[Column1]],4)="OTat",LEFT(Full_2016_2017_Games_Data[[#This Row],[Column1]],4)="Full",LEFT(Full_2016_2017_Games_Data[[#This Row],[Column1]],5)="2OTat",LEFT(Full_2016_2017_Games_Data[[#This Row],[Column1]],5)="4OTat"),C507,"N/A")))</f>
        <v>422</v>
      </c>
      <c r="D508" t="str">
        <f>IF(AND(C508&lt;&gt;"N/A",C508&lt;&gt;C507),LEFT(Full_2016_2017_Games_Data[[#This Row],[Column1]],FIND("-",Full_2016_2017_Games_Data[[#This Row],[Column1]])-1),"N/A")</f>
        <v>Cleveland Cavaliers114</v>
      </c>
      <c r="E508" t="str">
        <f>IFERROR(IF(AND(C508&lt;&gt;"N/A",C508&lt;&gt;C507),MID(Full_2016_2017_Games_Data[[#This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Bucks108</v>
      </c>
      <c r="F508" t="str">
        <f>IFERROR(IF(AND(D508&lt;&gt;"N/A",E508&lt;&gt;"N/A",C508&lt;&gt;C509),RIGHT(Full_2016_2017_Games_Data[[#This Row],[Column1]],LEN(Full_2016_2017_Games_Data[[#This Row],[Column1]])-FIND("at ",Full_2016_2017_Games_Data[[#This Row],[Column1]])-2),IF(AND(C508&lt;&gt;"N/A",C508&lt;&gt;C507),RIGHT(A509,LEN(A509)-FIND("at ",A509)-2),"N/A")),RIGHT(Full_2016_2017_Games_Data[[#This Row],[Column1]],LEN(Full_2016_2017_Games_Data[[#This Row],[Column1]])-FIND("at ",Full_2016_2017_Games_Data[[#This Row],[Column1]])-2))</f>
        <v>Milwaukee</v>
      </c>
      <c r="G508" t="str">
        <f t="shared" si="77"/>
        <v>Milwaukee</v>
      </c>
      <c r="H508">
        <f t="shared" si="78"/>
        <v>114</v>
      </c>
      <c r="I508">
        <f t="shared" si="79"/>
        <v>108</v>
      </c>
      <c r="J508" s="3" t="str">
        <f>IF(B508=1,Full_2016_2017_Games_Data[[#This Row],[Column1]],"N/A")</f>
        <v>N/A</v>
      </c>
      <c r="K508" t="str">
        <f t="shared" si="80"/>
        <v>Dec 20, 2016</v>
      </c>
      <c r="L508" t="str">
        <f t="shared" si="81"/>
        <v>Dec 20, 2016</v>
      </c>
      <c r="M508">
        <f t="shared" si="82"/>
        <v>12</v>
      </c>
      <c r="N508">
        <f t="shared" si="83"/>
        <v>20</v>
      </c>
      <c r="O508">
        <f t="shared" si="84"/>
        <v>2016</v>
      </c>
      <c r="P508" s="3">
        <f t="shared" si="85"/>
        <v>42724</v>
      </c>
      <c r="Q508" t="str">
        <f t="shared" si="86"/>
        <v>Cleveland Cavaliers</v>
      </c>
      <c r="R508" t="str">
        <f t="shared" si="87"/>
        <v>Milwaukee Bucks</v>
      </c>
    </row>
    <row r="509" spans="1:18" x14ac:dyDescent="0.3">
      <c r="A509" s="1" t="s">
        <v>443</v>
      </c>
      <c r="B509">
        <f>IF(OR(RIGHT(Full_2016_2017_Games_Data[[#This Row],[Column1]],4)="2016",RIGHT(Full_2016_2017_Games_Data[[#This Row],[Column1]],4)="2017"),1,0)</f>
        <v>0</v>
      </c>
      <c r="C509">
        <f>IF(AND(B508=1,B509=0,LEFT(Full_2016_2017_Games_Data[[#This Row],[Column1]],4)&lt;&gt;"OTat"),C507+1,IF(AND(B508=0,B509=0,LEFT(Full_2016_2017_Games_Data[[#This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Row],[Column1]],5)&lt;&gt;"4OTat"),C508+1,IF(OR(LEFT(Full_2016_2017_Games_Data[[#This Row],[Column1]],4)="OTat",LEFT(Full_2016_2017_Games_Data[[#This Row],[Column1]],4)="Full",LEFT(Full_2016_2017_Games_Data[[#This Row],[Column1]],5)="2OTat",LEFT(Full_2016_2017_Games_Data[[#This Row],[Column1]],5)="4OTat"),C508,"N/A")))</f>
        <v>422</v>
      </c>
      <c r="D509" t="str">
        <f>IF(AND(C509&lt;&gt;"N/A",C509&lt;&gt;C508),LEFT(Full_2016_2017_Games_Data[[#This Row],[Column1]],FIND("-",Full_2016_2017_Games_Data[[#This Row],[Column1]])-1),"N/A")</f>
        <v>N/A</v>
      </c>
      <c r="E509" t="str">
        <f>IFERROR(IF(AND(C509&lt;&gt;"N/A",C509&lt;&gt;C508),MID(Full_2016_2017_Games_Data[[#This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09" t="str">
        <f>IFERROR(IF(AND(D509&lt;&gt;"N/A",E509&lt;&gt;"N/A",C509&lt;&gt;C510),RIGHT(Full_2016_2017_Games_Data[[#This Row],[Column1]],LEN(Full_2016_2017_Games_Data[[#This Row],[Column1]])-FIND("at ",Full_2016_2017_Games_Data[[#This Row],[Column1]])-2),IF(AND(C509&lt;&gt;"N/A",C509&lt;&gt;C508),RIGHT(A510,LEN(A510)-FIND("at ",A510)-2),"N/A")),RIGHT(Full_2016_2017_Games_Data[[#This Row],[Column1]],LEN(Full_2016_2017_Games_Data[[#This Row],[Column1]])-FIND("at ",Full_2016_2017_Games_Data[[#This Row],[Column1]])-2))</f>
        <v>N/A</v>
      </c>
      <c r="G509" t="str">
        <f t="shared" si="77"/>
        <v>N/A</v>
      </c>
      <c r="H509" t="str">
        <f t="shared" si="78"/>
        <v>N/A</v>
      </c>
      <c r="I509" t="str">
        <f t="shared" si="79"/>
        <v>N/A</v>
      </c>
      <c r="J509" s="3" t="str">
        <f>IF(B509=1,Full_2016_2017_Games_Data[[#This Row],[Column1]],"N/A")</f>
        <v>N/A</v>
      </c>
      <c r="K509" t="str">
        <f t="shared" si="80"/>
        <v>Dec 20, 2016</v>
      </c>
      <c r="L509" t="str">
        <f t="shared" si="81"/>
        <v>N/A</v>
      </c>
      <c r="M509" t="str">
        <f t="shared" si="82"/>
        <v>N/A</v>
      </c>
      <c r="N509" t="str">
        <f t="shared" si="83"/>
        <v>N/A</v>
      </c>
      <c r="O509" t="str">
        <f t="shared" si="84"/>
        <v>N/A</v>
      </c>
      <c r="P509" s="3" t="str">
        <f t="shared" si="85"/>
        <v>N/A</v>
      </c>
      <c r="Q509" t="str">
        <f t="shared" si="86"/>
        <v>N/A</v>
      </c>
      <c r="R509" t="str">
        <f t="shared" si="87"/>
        <v>N/A</v>
      </c>
    </row>
    <row r="510" spans="1:18" x14ac:dyDescent="0.3">
      <c r="A510" s="1" t="s">
        <v>444</v>
      </c>
      <c r="B510">
        <f>IF(OR(RIGHT(Full_2016_2017_Games_Data[[#This Row],[Column1]],4)="2016",RIGHT(Full_2016_2017_Games_Data[[#This Row],[Column1]],4)="2017"),1,0)</f>
        <v>0</v>
      </c>
      <c r="C510">
        <f>IF(AND(B509=1,B510=0,LEFT(Full_2016_2017_Games_Data[[#This Row],[Column1]],4)&lt;&gt;"OTat"),C508+1,IF(AND(B509=0,B510=0,LEFT(Full_2016_2017_Games_Data[[#This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Row],[Column1]],5)&lt;&gt;"4OTat"),C509+1,IF(OR(LEFT(Full_2016_2017_Games_Data[[#This Row],[Column1]],4)="OTat",LEFT(Full_2016_2017_Games_Data[[#This Row],[Column1]],4)="Full",LEFT(Full_2016_2017_Games_Data[[#This Row],[Column1]],5)="2OTat",LEFT(Full_2016_2017_Games_Data[[#This Row],[Column1]],5)="4OTat"),C509,"N/A")))</f>
        <v>423</v>
      </c>
      <c r="D510" t="str">
        <f>IF(AND(C510&lt;&gt;"N/A",C510&lt;&gt;C509),LEFT(Full_2016_2017_Games_Data[[#This Row],[Column1]],FIND("-",Full_2016_2017_Games_Data[[#This Row],[Column1]])-1),"N/A")</f>
        <v>Boston Celtics112</v>
      </c>
      <c r="E510" t="str">
        <f>IFERROR(IF(AND(C510&lt;&gt;"N/A",C510&lt;&gt;C509),MID(Full_2016_2017_Games_Data[[#This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Grizzlies109</v>
      </c>
      <c r="F510" t="str">
        <f>IFERROR(IF(AND(D510&lt;&gt;"N/A",E510&lt;&gt;"N/A",C510&lt;&gt;C511),RIGHT(Full_2016_2017_Games_Data[[#This Row],[Column1]],LEN(Full_2016_2017_Games_Data[[#This Row],[Column1]])-FIND("at ",Full_2016_2017_Games_Data[[#This Row],[Column1]])-2),IF(AND(C510&lt;&gt;"N/A",C510&lt;&gt;C509),RIGHT(A511,LEN(A511)-FIND("at ",A511)-2),"N/A")),RIGHT(Full_2016_2017_Games_Data[[#This Row],[Column1]],LEN(Full_2016_2017_Games_Data[[#This Row],[Column1]])-FIND("at ",Full_2016_2017_Games_Data[[#This Row],[Column1]])-2))</f>
        <v>Memphis</v>
      </c>
      <c r="G510" t="str">
        <f t="shared" si="77"/>
        <v>Memphis</v>
      </c>
      <c r="H510">
        <f t="shared" si="78"/>
        <v>112</v>
      </c>
      <c r="I510">
        <f t="shared" si="79"/>
        <v>109</v>
      </c>
      <c r="J510" s="3" t="str">
        <f>IF(B510=1,Full_2016_2017_Games_Data[[#This Row],[Column1]],"N/A")</f>
        <v>N/A</v>
      </c>
      <c r="K510" t="str">
        <f t="shared" si="80"/>
        <v>Dec 20, 2016</v>
      </c>
      <c r="L510" t="str">
        <f t="shared" si="81"/>
        <v>Dec 20, 2016</v>
      </c>
      <c r="M510">
        <f t="shared" si="82"/>
        <v>12</v>
      </c>
      <c r="N510">
        <f t="shared" si="83"/>
        <v>20</v>
      </c>
      <c r="O510">
        <f t="shared" si="84"/>
        <v>2016</v>
      </c>
      <c r="P510" s="3">
        <f t="shared" si="85"/>
        <v>42724</v>
      </c>
      <c r="Q510" t="str">
        <f t="shared" si="86"/>
        <v>Boston Celtics</v>
      </c>
      <c r="R510" t="str">
        <f t="shared" si="87"/>
        <v>Memphis Grizzlies</v>
      </c>
    </row>
    <row r="511" spans="1:18" x14ac:dyDescent="0.3">
      <c r="A511" s="1" t="s">
        <v>45</v>
      </c>
      <c r="B511">
        <f>IF(OR(RIGHT(Full_2016_2017_Games_Data[[#This Row],[Column1]],4)="2016",RIGHT(Full_2016_2017_Games_Data[[#This Row],[Column1]],4)="2017"),1,0)</f>
        <v>0</v>
      </c>
      <c r="C511">
        <f>IF(AND(B510=1,B511=0,LEFT(Full_2016_2017_Games_Data[[#This Row],[Column1]],4)&lt;&gt;"OTat"),C509+1,IF(AND(B510=0,B511=0,LEFT(Full_2016_2017_Games_Data[[#This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Row],[Column1]],5)&lt;&gt;"4OTat"),C510+1,IF(OR(LEFT(Full_2016_2017_Games_Data[[#This Row],[Column1]],4)="OTat",LEFT(Full_2016_2017_Games_Data[[#This Row],[Column1]],4)="Full",LEFT(Full_2016_2017_Games_Data[[#This Row],[Column1]],5)="2OTat",LEFT(Full_2016_2017_Games_Data[[#This Row],[Column1]],5)="4OTat"),C510,"N/A")))</f>
        <v>423</v>
      </c>
      <c r="D511" t="str">
        <f>IF(AND(C511&lt;&gt;"N/A",C511&lt;&gt;C510),LEFT(Full_2016_2017_Games_Data[[#This Row],[Column1]],FIND("-",Full_2016_2017_Games_Data[[#This Row],[Column1]])-1),"N/A")</f>
        <v>N/A</v>
      </c>
      <c r="E511" t="str">
        <f>IFERROR(IF(AND(C511&lt;&gt;"N/A",C511&lt;&gt;C510),MID(Full_2016_2017_Games_Data[[#This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11" t="str">
        <f>IFERROR(IF(AND(D511&lt;&gt;"N/A",E511&lt;&gt;"N/A",C511&lt;&gt;C512),RIGHT(Full_2016_2017_Games_Data[[#This Row],[Column1]],LEN(Full_2016_2017_Games_Data[[#This Row],[Column1]])-FIND("at ",Full_2016_2017_Games_Data[[#This Row],[Column1]])-2),IF(AND(C511&lt;&gt;"N/A",C511&lt;&gt;C510),RIGHT(A512,LEN(A512)-FIND("at ",A512)-2),"N/A")),RIGHT(Full_2016_2017_Games_Data[[#This Row],[Column1]],LEN(Full_2016_2017_Games_Data[[#This Row],[Column1]])-FIND("at ",Full_2016_2017_Games_Data[[#This Row],[Column1]])-2))</f>
        <v>N/A</v>
      </c>
      <c r="G511" t="str">
        <f t="shared" si="77"/>
        <v>N/A</v>
      </c>
      <c r="H511" t="str">
        <f t="shared" si="78"/>
        <v>N/A</v>
      </c>
      <c r="I511" t="str">
        <f t="shared" si="79"/>
        <v>N/A</v>
      </c>
      <c r="J511" s="3" t="str">
        <f>IF(B511=1,Full_2016_2017_Games_Data[[#This Row],[Column1]],"N/A")</f>
        <v>N/A</v>
      </c>
      <c r="K511" t="str">
        <f t="shared" si="80"/>
        <v>Dec 20, 2016</v>
      </c>
      <c r="L511" t="str">
        <f t="shared" si="81"/>
        <v>N/A</v>
      </c>
      <c r="M511" t="str">
        <f t="shared" si="82"/>
        <v>N/A</v>
      </c>
      <c r="N511" t="str">
        <f t="shared" si="83"/>
        <v>N/A</v>
      </c>
      <c r="O511" t="str">
        <f t="shared" si="84"/>
        <v>N/A</v>
      </c>
      <c r="P511" s="3" t="str">
        <f t="shared" si="85"/>
        <v>N/A</v>
      </c>
      <c r="Q511" t="str">
        <f t="shared" si="86"/>
        <v>N/A</v>
      </c>
      <c r="R511" t="str">
        <f t="shared" si="87"/>
        <v>N/A</v>
      </c>
    </row>
    <row r="512" spans="1:18" x14ac:dyDescent="0.3">
      <c r="A512" s="1" t="s">
        <v>445</v>
      </c>
      <c r="B512">
        <f>IF(OR(RIGHT(Full_2016_2017_Games_Data[[#This Row],[Column1]],4)="2016",RIGHT(Full_2016_2017_Games_Data[[#This Row],[Column1]],4)="2017"),1,0)</f>
        <v>0</v>
      </c>
      <c r="C512">
        <f>IF(AND(B511=1,B512=0,LEFT(Full_2016_2017_Games_Data[[#This Row],[Column1]],4)&lt;&gt;"OTat"),C510+1,IF(AND(B511=0,B512=0,LEFT(Full_2016_2017_Games_Data[[#This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Row],[Column1]],5)&lt;&gt;"4OTat"),C511+1,IF(OR(LEFT(Full_2016_2017_Games_Data[[#This Row],[Column1]],4)="OTat",LEFT(Full_2016_2017_Games_Data[[#This Row],[Column1]],4)="Full",LEFT(Full_2016_2017_Games_Data[[#This Row],[Column1]],5)="2OTat",LEFT(Full_2016_2017_Games_Data[[#This Row],[Column1]],5)="4OTat"),C511,"N/A")))</f>
        <v>424</v>
      </c>
      <c r="D512" t="str">
        <f>IF(AND(C512&lt;&gt;"N/A",C512&lt;&gt;C511),LEFT(Full_2016_2017_Games_Data[[#This Row],[Column1]],FIND("-",Full_2016_2017_Games_Data[[#This Row],[Column1]])-1),"N/A")</f>
        <v>San Antonio Spurs102</v>
      </c>
      <c r="E512" t="str">
        <f>IFERROR(IF(AND(C512&lt;&gt;"N/A",C512&lt;&gt;C511),MID(Full_2016_2017_Games_Data[[#This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Rockets100</v>
      </c>
      <c r="F512" t="str">
        <f>IFERROR(IF(AND(D512&lt;&gt;"N/A",E512&lt;&gt;"N/A",C512&lt;&gt;C513),RIGHT(Full_2016_2017_Games_Data[[#This Row],[Column1]],LEN(Full_2016_2017_Games_Data[[#This Row],[Column1]])-FIND("at ",Full_2016_2017_Games_Data[[#This Row],[Column1]])-2),IF(AND(C512&lt;&gt;"N/A",C512&lt;&gt;C511),RIGHT(A513,LEN(A513)-FIND("at ",A513)-2),"N/A")),RIGHT(Full_2016_2017_Games_Data[[#This Row],[Column1]],LEN(Full_2016_2017_Games_Data[[#This Row],[Column1]])-FIND("at ",Full_2016_2017_Games_Data[[#This Row],[Column1]])-2))</f>
        <v>Houston</v>
      </c>
      <c r="G512" t="str">
        <f t="shared" si="77"/>
        <v>Houston</v>
      </c>
      <c r="H512">
        <f t="shared" si="78"/>
        <v>102</v>
      </c>
      <c r="I512">
        <f t="shared" si="79"/>
        <v>100</v>
      </c>
      <c r="J512" s="3" t="str">
        <f>IF(B512=1,Full_2016_2017_Games_Data[[#This Row],[Column1]],"N/A")</f>
        <v>N/A</v>
      </c>
      <c r="K512" t="str">
        <f t="shared" si="80"/>
        <v>Dec 20, 2016</v>
      </c>
      <c r="L512" t="str">
        <f t="shared" si="81"/>
        <v>Dec 20, 2016</v>
      </c>
      <c r="M512">
        <f t="shared" si="82"/>
        <v>12</v>
      </c>
      <c r="N512">
        <f t="shared" si="83"/>
        <v>20</v>
      </c>
      <c r="O512">
        <f t="shared" si="84"/>
        <v>2016</v>
      </c>
      <c r="P512" s="3">
        <f t="shared" si="85"/>
        <v>42724</v>
      </c>
      <c r="Q512" t="str">
        <f t="shared" si="86"/>
        <v>San Antonio Spurs</v>
      </c>
      <c r="R512" t="str">
        <f t="shared" si="87"/>
        <v>Houston Rockets</v>
      </c>
    </row>
    <row r="513" spans="1:18" x14ac:dyDescent="0.3">
      <c r="A513" s="1" t="s">
        <v>446</v>
      </c>
      <c r="B513">
        <f>IF(OR(RIGHT(Full_2016_2017_Games_Data[[#This Row],[Column1]],4)="2016",RIGHT(Full_2016_2017_Games_Data[[#This Row],[Column1]],4)="2017"),1,0)</f>
        <v>0</v>
      </c>
      <c r="C513">
        <f>IF(AND(B512=1,B513=0,LEFT(Full_2016_2017_Games_Data[[#This Row],[Column1]],4)&lt;&gt;"OTat"),C511+1,IF(AND(B512=0,B513=0,LEFT(Full_2016_2017_Games_Data[[#This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Row],[Column1]],5)&lt;&gt;"4OTat"),C512+1,IF(OR(LEFT(Full_2016_2017_Games_Data[[#This Row],[Column1]],4)="OTat",LEFT(Full_2016_2017_Games_Data[[#This Row],[Column1]],4)="Full",LEFT(Full_2016_2017_Games_Data[[#This Row],[Column1]],5)="2OTat",LEFT(Full_2016_2017_Games_Data[[#This Row],[Column1]],5)="4OTat"),C512,"N/A")))</f>
        <v>425</v>
      </c>
      <c r="D513" t="str">
        <f>IF(AND(C513&lt;&gt;"N/A",C513&lt;&gt;C512),LEFT(Full_2016_2017_Games_Data[[#This Row],[Column1]],FIND("-",Full_2016_2017_Games_Data[[#This Row],[Column1]])-1),"N/A")</f>
        <v>Los Angeles Clippers119</v>
      </c>
      <c r="E513" t="str">
        <f>IFERROR(IF(AND(C513&lt;&gt;"N/A",C513&lt;&gt;C512),MID(Full_2016_2017_Games_Data[[#This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Nuggets102</v>
      </c>
      <c r="F513" t="str">
        <f>IFERROR(IF(AND(D513&lt;&gt;"N/A",E513&lt;&gt;"N/A",C513&lt;&gt;C514),RIGHT(Full_2016_2017_Games_Data[[#This Row],[Column1]],LEN(Full_2016_2017_Games_Data[[#This Row],[Column1]])-FIND("at ",Full_2016_2017_Games_Data[[#This Row],[Column1]])-2),IF(AND(C513&lt;&gt;"N/A",C513&lt;&gt;C512),RIGHT(A514,LEN(A514)-FIND("at ",A514)-2),"N/A")),RIGHT(Full_2016_2017_Games_Data[[#This Row],[Column1]],LEN(Full_2016_2017_Games_Data[[#This Row],[Column1]])-FIND("at ",Full_2016_2017_Games_Data[[#This Row],[Column1]])-2))</f>
        <v>Los Angeles</v>
      </c>
      <c r="G513" t="str">
        <f t="shared" si="77"/>
        <v>Los Angeles</v>
      </c>
      <c r="H513">
        <f t="shared" si="78"/>
        <v>119</v>
      </c>
      <c r="I513">
        <f t="shared" si="79"/>
        <v>102</v>
      </c>
      <c r="J513" s="3" t="str">
        <f>IF(B513=1,Full_2016_2017_Games_Data[[#This Row],[Column1]],"N/A")</f>
        <v>N/A</v>
      </c>
      <c r="K513" t="str">
        <f t="shared" si="80"/>
        <v>Dec 20, 2016</v>
      </c>
      <c r="L513" t="str">
        <f t="shared" si="81"/>
        <v>Dec 20, 2016</v>
      </c>
      <c r="M513">
        <f t="shared" si="82"/>
        <v>12</v>
      </c>
      <c r="N513">
        <f t="shared" si="83"/>
        <v>20</v>
      </c>
      <c r="O513">
        <f t="shared" si="84"/>
        <v>2016</v>
      </c>
      <c r="P513" s="3">
        <f t="shared" si="85"/>
        <v>42724</v>
      </c>
      <c r="Q513" t="str">
        <f t="shared" si="86"/>
        <v>Los Angeles Clippers</v>
      </c>
      <c r="R513" t="str">
        <f t="shared" si="87"/>
        <v>Denver Nuggets</v>
      </c>
    </row>
    <row r="514" spans="1:18" x14ac:dyDescent="0.3">
      <c r="A514" s="1" t="s">
        <v>447</v>
      </c>
      <c r="B514">
        <f>IF(OR(RIGHT(Full_2016_2017_Games_Data[[#This Row],[Column1]],4)="2016",RIGHT(Full_2016_2017_Games_Data[[#This Row],[Column1]],4)="2017"),1,0)</f>
        <v>0</v>
      </c>
      <c r="C514">
        <f>IF(AND(B513=1,B514=0,LEFT(Full_2016_2017_Games_Data[[#This Row],[Column1]],4)&lt;&gt;"OTat"),C512+1,IF(AND(B513=0,B514=0,LEFT(Full_2016_2017_Games_Data[[#This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Row],[Column1]],5)&lt;&gt;"4OTat"),C513+1,IF(OR(LEFT(Full_2016_2017_Games_Data[[#This Row],[Column1]],4)="OTat",LEFT(Full_2016_2017_Games_Data[[#This Row],[Column1]],4)="Full",LEFT(Full_2016_2017_Games_Data[[#This Row],[Column1]],5)="2OTat",LEFT(Full_2016_2017_Games_Data[[#This Row],[Column1]],5)="4OTat"),C513,"N/A")))</f>
        <v>426</v>
      </c>
      <c r="D514" t="str">
        <f>IF(AND(C514&lt;&gt;"N/A",C514&lt;&gt;C513),LEFT(Full_2016_2017_Games_Data[[#This Row],[Column1]],FIND("-",Full_2016_2017_Games_Data[[#This Row],[Column1]])-1),"N/A")</f>
        <v>Golden State Warriors104</v>
      </c>
      <c r="E514" t="str">
        <f>IFERROR(IF(AND(C514&lt;&gt;"N/A",C514&lt;&gt;C513),MID(Full_2016_2017_Games_Data[[#This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Jazz74</v>
      </c>
      <c r="F514" t="str">
        <f>IFERROR(IF(AND(D514&lt;&gt;"N/A",E514&lt;&gt;"N/A",C514&lt;&gt;C515),RIGHT(Full_2016_2017_Games_Data[[#This Row],[Column1]],LEN(Full_2016_2017_Games_Data[[#This Row],[Column1]])-FIND("at ",Full_2016_2017_Games_Data[[#This Row],[Column1]])-2),IF(AND(C514&lt;&gt;"N/A",C514&lt;&gt;C513),RIGHT(A515,LEN(A515)-FIND("at ",A515)-2),"N/A")),RIGHT(Full_2016_2017_Games_Data[[#This Row],[Column1]],LEN(Full_2016_2017_Games_Data[[#This Row],[Column1]])-FIND("at ",Full_2016_2017_Games_Data[[#This Row],[Column1]])-2))</f>
        <v>Golden State</v>
      </c>
      <c r="G514" t="str">
        <f t="shared" si="77"/>
        <v>Golden State</v>
      </c>
      <c r="H514">
        <f t="shared" si="78"/>
        <v>104</v>
      </c>
      <c r="I514">
        <f t="shared" si="79"/>
        <v>74</v>
      </c>
      <c r="J514" s="3" t="str">
        <f>IF(B514=1,Full_2016_2017_Games_Data[[#This Row],[Column1]],"N/A")</f>
        <v>N/A</v>
      </c>
      <c r="K514" t="str">
        <f t="shared" si="80"/>
        <v>Dec 20, 2016</v>
      </c>
      <c r="L514" t="str">
        <f t="shared" si="81"/>
        <v>Dec 20, 2016</v>
      </c>
      <c r="M514">
        <f t="shared" si="82"/>
        <v>12</v>
      </c>
      <c r="N514">
        <f t="shared" si="83"/>
        <v>20</v>
      </c>
      <c r="O514">
        <f t="shared" si="84"/>
        <v>2016</v>
      </c>
      <c r="P514" s="3">
        <f t="shared" si="85"/>
        <v>42724</v>
      </c>
      <c r="Q514" t="str">
        <f t="shared" si="86"/>
        <v>Golden State Warriors</v>
      </c>
      <c r="R514" t="str">
        <f t="shared" si="87"/>
        <v>Utah Jazz</v>
      </c>
    </row>
    <row r="515" spans="1:18" x14ac:dyDescent="0.3">
      <c r="A515" s="1" t="s">
        <v>448</v>
      </c>
      <c r="B515">
        <f>IF(OR(RIGHT(Full_2016_2017_Games_Data[[#This Row],[Column1]],4)="2016",RIGHT(Full_2016_2017_Games_Data[[#This Row],[Column1]],4)="2017"),1,0)</f>
        <v>0</v>
      </c>
      <c r="C515">
        <f>IF(AND(B514=1,B515=0,LEFT(Full_2016_2017_Games_Data[[#This Row],[Column1]],4)&lt;&gt;"OTat"),C513+1,IF(AND(B514=0,B515=0,LEFT(Full_2016_2017_Games_Data[[#This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Row],[Column1]],5)&lt;&gt;"4OTat"),C514+1,IF(OR(LEFT(Full_2016_2017_Games_Data[[#This Row],[Column1]],4)="OTat",LEFT(Full_2016_2017_Games_Data[[#This Row],[Column1]],4)="Full",LEFT(Full_2016_2017_Games_Data[[#This Row],[Column1]],5)="2OTat",LEFT(Full_2016_2017_Games_Data[[#This Row],[Column1]],5)="4OTat"),C514,"N/A")))</f>
        <v>427</v>
      </c>
      <c r="D515" t="str">
        <f>IF(AND(C515&lt;&gt;"N/A",C515&lt;&gt;C514),LEFT(Full_2016_2017_Games_Data[[#This Row],[Column1]],FIND("-",Full_2016_2017_Games_Data[[#This Row],[Column1]])-1),"N/A")</f>
        <v>Sacramento Kings126</v>
      </c>
      <c r="E515" t="str">
        <f>IFERROR(IF(AND(C515&lt;&gt;"N/A",C515&lt;&gt;C514),MID(Full_2016_2017_Games_Data[[#This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Blazers121</v>
      </c>
      <c r="F515" t="str">
        <f>IFERROR(IF(AND(D515&lt;&gt;"N/A",E515&lt;&gt;"N/A",C515&lt;&gt;C516),RIGHT(Full_2016_2017_Games_Data[[#This Row],[Column1]],LEN(Full_2016_2017_Games_Data[[#This Row],[Column1]])-FIND("at ",Full_2016_2017_Games_Data[[#This Row],[Column1]])-2),IF(AND(C515&lt;&gt;"N/A",C515&lt;&gt;C514),RIGHT(A516,LEN(A516)-FIND("at ",A516)-2),"N/A")),RIGHT(Full_2016_2017_Games_Data[[#This Row],[Column1]],LEN(Full_2016_2017_Games_Data[[#This Row],[Column1]])-FIND("at ",Full_2016_2017_Games_Data[[#This Row],[Column1]])-2))</f>
        <v>Sacramento</v>
      </c>
      <c r="G515" t="str">
        <f t="shared" si="77"/>
        <v>Sacramento</v>
      </c>
      <c r="H515">
        <f t="shared" si="78"/>
        <v>126</v>
      </c>
      <c r="I515">
        <f t="shared" si="79"/>
        <v>121</v>
      </c>
      <c r="J515" s="3" t="str">
        <f>IF(B515=1,Full_2016_2017_Games_Data[[#This Row],[Column1]],"N/A")</f>
        <v>N/A</v>
      </c>
      <c r="K515" t="str">
        <f t="shared" si="80"/>
        <v>Dec 20, 2016</v>
      </c>
      <c r="L515" t="str">
        <f t="shared" si="81"/>
        <v>Dec 20, 2016</v>
      </c>
      <c r="M515">
        <f t="shared" si="82"/>
        <v>12</v>
      </c>
      <c r="N515">
        <f t="shared" si="83"/>
        <v>20</v>
      </c>
      <c r="O515">
        <f t="shared" si="84"/>
        <v>2016</v>
      </c>
      <c r="P515" s="3">
        <f t="shared" si="85"/>
        <v>42724</v>
      </c>
      <c r="Q515" t="str">
        <f t="shared" si="86"/>
        <v>Sacramento Kings</v>
      </c>
      <c r="R515" t="str">
        <f t="shared" si="87"/>
        <v>Portland Trail Blazers</v>
      </c>
    </row>
    <row r="516" spans="1:18" x14ac:dyDescent="0.3">
      <c r="A516" s="1" t="s">
        <v>1401</v>
      </c>
      <c r="B516">
        <f>IF(OR(RIGHT(Full_2016_2017_Games_Data[[#This Row],[Column1]],4)="2016",RIGHT(Full_2016_2017_Games_Data[[#This Row],[Column1]],4)="2017"),1,0)</f>
        <v>1</v>
      </c>
      <c r="C516" t="str">
        <f>IF(AND(B515=1,B516=0,LEFT(Full_2016_2017_Games_Data[[#This Row],[Column1]],4)&lt;&gt;"OTat"),C514+1,IF(AND(B515=0,B516=0,LEFT(Full_2016_2017_Games_Data[[#This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Row],[Column1]],5)&lt;&gt;"4OTat"),C515+1,IF(OR(LEFT(Full_2016_2017_Games_Data[[#This Row],[Column1]],4)="OTat",LEFT(Full_2016_2017_Games_Data[[#This Row],[Column1]],4)="Full",LEFT(Full_2016_2017_Games_Data[[#This Row],[Column1]],5)="2OTat",LEFT(Full_2016_2017_Games_Data[[#This Row],[Column1]],5)="4OTat"),C515,"N/A")))</f>
        <v>N/A</v>
      </c>
      <c r="D516" t="str">
        <f>IF(AND(C516&lt;&gt;"N/A",C516&lt;&gt;C515),LEFT(Full_2016_2017_Games_Data[[#This Row],[Column1]],FIND("-",Full_2016_2017_Games_Data[[#This Row],[Column1]])-1),"N/A")</f>
        <v>N/A</v>
      </c>
      <c r="E516" t="str">
        <f>IFERROR(IF(AND(C516&lt;&gt;"N/A",C516&lt;&gt;C515),MID(Full_2016_2017_Games_Data[[#This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16" t="str">
        <f>IFERROR(IF(AND(D516&lt;&gt;"N/A",E516&lt;&gt;"N/A",C516&lt;&gt;C517),RIGHT(Full_2016_2017_Games_Data[[#This Row],[Column1]],LEN(Full_2016_2017_Games_Data[[#This Row],[Column1]])-FIND("at ",Full_2016_2017_Games_Data[[#This Row],[Column1]])-2),IF(AND(C516&lt;&gt;"N/A",C516&lt;&gt;C515),RIGHT(A517,LEN(A517)-FIND("at ",A517)-2),"N/A")),RIGHT(Full_2016_2017_Games_Data[[#This Row],[Column1]],LEN(Full_2016_2017_Games_Data[[#This Row],[Column1]])-FIND("at ",Full_2016_2017_Games_Data[[#This Row],[Column1]])-2))</f>
        <v>N/A</v>
      </c>
      <c r="G516" t="str">
        <f t="shared" si="77"/>
        <v>N/A</v>
      </c>
      <c r="H516" t="str">
        <f t="shared" si="78"/>
        <v>N/A</v>
      </c>
      <c r="I516" t="str">
        <f t="shared" si="79"/>
        <v>N/A</v>
      </c>
      <c r="J516" s="3" t="str">
        <f>IF(B516=1,Full_2016_2017_Games_Data[[#This Row],[Column1]],"N/A")</f>
        <v>Dec 21, 2016</v>
      </c>
      <c r="K516" t="str">
        <f t="shared" si="80"/>
        <v>Dec 21, 2016</v>
      </c>
      <c r="L516" t="str">
        <f t="shared" si="81"/>
        <v>N/A</v>
      </c>
      <c r="M516" t="str">
        <f t="shared" si="82"/>
        <v>N/A</v>
      </c>
      <c r="N516" t="str">
        <f t="shared" si="83"/>
        <v>N/A</v>
      </c>
      <c r="O516" t="str">
        <f t="shared" si="84"/>
        <v>N/A</v>
      </c>
      <c r="P516" s="3" t="str">
        <f t="shared" si="85"/>
        <v>N/A</v>
      </c>
      <c r="Q516" t="str">
        <f t="shared" si="86"/>
        <v>N/A</v>
      </c>
      <c r="R516" t="str">
        <f t="shared" si="87"/>
        <v>N/A</v>
      </c>
    </row>
    <row r="517" spans="1:18" x14ac:dyDescent="0.3">
      <c r="A517" s="1" t="s">
        <v>449</v>
      </c>
      <c r="B517">
        <f>IF(OR(RIGHT(Full_2016_2017_Games_Data[[#This Row],[Column1]],4)="2016",RIGHT(Full_2016_2017_Games_Data[[#This Row],[Column1]],4)="2017"),1,0)</f>
        <v>0</v>
      </c>
      <c r="C517">
        <f>IF(AND(B516=1,B517=0,LEFT(Full_2016_2017_Games_Data[[#This Row],[Column1]],4)&lt;&gt;"OTat"),C515+1,IF(AND(B516=0,B517=0,LEFT(Full_2016_2017_Games_Data[[#This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Row],[Column1]],5)&lt;&gt;"4OTat"),C516+1,IF(OR(LEFT(Full_2016_2017_Games_Data[[#This Row],[Column1]],4)="OTat",LEFT(Full_2016_2017_Games_Data[[#This Row],[Column1]],4)="Full",LEFT(Full_2016_2017_Games_Data[[#This Row],[Column1]],5)="2OTat",LEFT(Full_2016_2017_Games_Data[[#This Row],[Column1]],5)="4OTat"),C516,"N/A")))</f>
        <v>428</v>
      </c>
      <c r="D517" t="str">
        <f>IF(AND(C517&lt;&gt;"N/A",C517&lt;&gt;C516),LEFT(Full_2016_2017_Games_Data[[#This Row],[Column1]],FIND("-",Full_2016_2017_Games_Data[[#This Row],[Column1]])-1),"N/A")</f>
        <v>Cleveland Cavaliers113</v>
      </c>
      <c r="E517" t="str">
        <f>IFERROR(IF(AND(C517&lt;&gt;"N/A",C517&lt;&gt;C516),MID(Full_2016_2017_Games_Data[[#This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Bucks102</v>
      </c>
      <c r="F517" t="str">
        <f>IFERROR(IF(AND(D517&lt;&gt;"N/A",E517&lt;&gt;"N/A",C517&lt;&gt;C518),RIGHT(Full_2016_2017_Games_Data[[#This Row],[Column1]],LEN(Full_2016_2017_Games_Data[[#This Row],[Column1]])-FIND("at ",Full_2016_2017_Games_Data[[#This Row],[Column1]])-2),IF(AND(C517&lt;&gt;"N/A",C517&lt;&gt;C516),RIGHT(A518,LEN(A518)-FIND("at ",A518)-2),"N/A")),RIGHT(Full_2016_2017_Games_Data[[#This Row],[Column1]],LEN(Full_2016_2017_Games_Data[[#This Row],[Column1]])-FIND("at ",Full_2016_2017_Games_Data[[#This Row],[Column1]])-2))</f>
        <v>Cleveland</v>
      </c>
      <c r="G517" t="str">
        <f t="shared" ref="G517:G580" si="88">IFERROR(LEFT(F517,FIND("Originally",F517)-2),F517)</f>
        <v>Cleveland</v>
      </c>
      <c r="H517">
        <f t="shared" ref="H517:H580" si="89">IFERROR(VALUE(RIGHT(D517,3)),IFERROR(VALUE(RIGHT(D517,2)),"N/A"))</f>
        <v>113</v>
      </c>
      <c r="I517">
        <f t="shared" ref="I517:I580" si="90">IFERROR(VALUE(RIGHT(E517,3)),IFERROR(VALUE(RIGHT(E517,2)),"N/A"))</f>
        <v>102</v>
      </c>
      <c r="J517" s="3" t="str">
        <f>IF(B517=1,Full_2016_2017_Games_Data[[#This Row],[Column1]],"N/A")</f>
        <v>N/A</v>
      </c>
      <c r="K517" t="str">
        <f t="shared" ref="K517:K580" si="91">IF(J517&lt;&gt;"N/A",J517,K516)</f>
        <v>Dec 21, 2016</v>
      </c>
      <c r="L517" t="str">
        <f t="shared" ref="L517:L580" si="92">IF(I517&lt;&gt;"N/A",K517,"N/A")</f>
        <v>Dec 21, 2016</v>
      </c>
      <c r="M517">
        <f t="shared" ref="M517:M580" si="93">IFERROR(MONTH(1&amp;LEFT(L517,3)),"N/A")</f>
        <v>12</v>
      </c>
      <c r="N517">
        <f t="shared" ref="N517:N580" si="94">IFERROR(VALUE(MID(L517,FIND(" ",L517)+1,FIND(",",L517)-FIND(" ",L517)-1)),"N/A")</f>
        <v>21</v>
      </c>
      <c r="O517">
        <f t="shared" ref="O517:O580" si="95">IFERROR(VALUE(RIGHT(L517,4)),"N/A")</f>
        <v>2016</v>
      </c>
      <c r="P517" s="3">
        <f t="shared" ref="P517:P580" si="96">IFERROR(DATE(O517,M517,N517),"N/A")</f>
        <v>42725</v>
      </c>
      <c r="Q517" t="str">
        <f t="shared" ref="Q517:Q580" si="97">IF(D517&lt;&gt;H517,LEFT(D517,LEN(D517)-LEN(H517)),"N/A")</f>
        <v>Cleveland Cavaliers</v>
      </c>
      <c r="R517" t="str">
        <f t="shared" ref="R517:R580" si="98">IF(E517&lt;&gt;I517,LEFT(E517,LEN(E517)-LEN(I517)),"N/A")</f>
        <v>Milwaukee Bucks</v>
      </c>
    </row>
    <row r="518" spans="1:18" x14ac:dyDescent="0.3">
      <c r="A518" s="1" t="s">
        <v>450</v>
      </c>
      <c r="B518">
        <f>IF(OR(RIGHT(Full_2016_2017_Games_Data[[#This Row],[Column1]],4)="2016",RIGHT(Full_2016_2017_Games_Data[[#This Row],[Column1]],4)="2017"),1,0)</f>
        <v>0</v>
      </c>
      <c r="C518">
        <f>IF(AND(B517=1,B518=0,LEFT(Full_2016_2017_Games_Data[[#This Row],[Column1]],4)&lt;&gt;"OTat"),C516+1,IF(AND(B517=0,B518=0,LEFT(Full_2016_2017_Games_Data[[#This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Row],[Column1]],5)&lt;&gt;"4OTat"),C517+1,IF(OR(LEFT(Full_2016_2017_Games_Data[[#This Row],[Column1]],4)="OTat",LEFT(Full_2016_2017_Games_Data[[#This Row],[Column1]],4)="Full",LEFT(Full_2016_2017_Games_Data[[#This Row],[Column1]],5)="2OTat",LEFT(Full_2016_2017_Games_Data[[#This Row],[Column1]],5)="4OTat"),C517,"N/A")))</f>
        <v>429</v>
      </c>
      <c r="D518" t="str">
        <f>IF(AND(C518&lt;&gt;"N/A",C518&lt;&gt;C517),LEFT(Full_2016_2017_Games_Data[[#This Row],[Column1]],FIND("-",Full_2016_2017_Games_Data[[#This Row],[Column1]])-1),"N/A")</f>
        <v>Minnesota Timberwolves92</v>
      </c>
      <c r="E518" t="str">
        <f>IFERROR(IF(AND(C518&lt;&gt;"N/A",C518&lt;&gt;C517),MID(Full_2016_2017_Games_Data[[#This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Hawks84</v>
      </c>
      <c r="F518" t="str">
        <f>IFERROR(IF(AND(D518&lt;&gt;"N/A",E518&lt;&gt;"N/A",C518&lt;&gt;C519),RIGHT(Full_2016_2017_Games_Data[[#This Row],[Column1]],LEN(Full_2016_2017_Games_Data[[#This Row],[Column1]])-FIND("at ",Full_2016_2017_Games_Data[[#This Row],[Column1]])-2),IF(AND(C518&lt;&gt;"N/A",C518&lt;&gt;C517),RIGHT(A519,LEN(A519)-FIND("at ",A519)-2),"N/A")),RIGHT(Full_2016_2017_Games_Data[[#This Row],[Column1]],LEN(Full_2016_2017_Games_Data[[#This Row],[Column1]])-FIND("at ",Full_2016_2017_Games_Data[[#This Row],[Column1]])-2))</f>
        <v>Atlanta</v>
      </c>
      <c r="G518" t="str">
        <f t="shared" si="88"/>
        <v>Atlanta</v>
      </c>
      <c r="H518">
        <f t="shared" si="89"/>
        <v>92</v>
      </c>
      <c r="I518">
        <f t="shared" si="90"/>
        <v>84</v>
      </c>
      <c r="J518" s="3" t="str">
        <f>IF(B518=1,Full_2016_2017_Games_Data[[#This Row],[Column1]],"N/A")</f>
        <v>N/A</v>
      </c>
      <c r="K518" t="str">
        <f t="shared" si="91"/>
        <v>Dec 21, 2016</v>
      </c>
      <c r="L518" t="str">
        <f t="shared" si="92"/>
        <v>Dec 21, 2016</v>
      </c>
      <c r="M518">
        <f t="shared" si="93"/>
        <v>12</v>
      </c>
      <c r="N518">
        <f t="shared" si="94"/>
        <v>21</v>
      </c>
      <c r="O518">
        <f t="shared" si="95"/>
        <v>2016</v>
      </c>
      <c r="P518" s="3">
        <f t="shared" si="96"/>
        <v>42725</v>
      </c>
      <c r="Q518" t="str">
        <f t="shared" si="97"/>
        <v>Minnesota Timberwolves</v>
      </c>
      <c r="R518" t="str">
        <f t="shared" si="98"/>
        <v>Atlanta Hawks</v>
      </c>
    </row>
    <row r="519" spans="1:18" x14ac:dyDescent="0.3">
      <c r="A519" s="1" t="s">
        <v>451</v>
      </c>
      <c r="B519">
        <f>IF(OR(RIGHT(Full_2016_2017_Games_Data[[#This Row],[Column1]],4)="2016",RIGHT(Full_2016_2017_Games_Data[[#This Row],[Column1]],4)="2017"),1,0)</f>
        <v>0</v>
      </c>
      <c r="C519">
        <f>IF(AND(B518=1,B519=0,LEFT(Full_2016_2017_Games_Data[[#This Row],[Column1]],4)&lt;&gt;"OTat"),C517+1,IF(AND(B518=0,B519=0,LEFT(Full_2016_2017_Games_Data[[#This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Row],[Column1]],5)&lt;&gt;"4OTat"),C518+1,IF(OR(LEFT(Full_2016_2017_Games_Data[[#This Row],[Column1]],4)="OTat",LEFT(Full_2016_2017_Games_Data[[#This Row],[Column1]],4)="Full",LEFT(Full_2016_2017_Games_Data[[#This Row],[Column1]],5)="2OTat",LEFT(Full_2016_2017_Games_Data[[#This Row],[Column1]],5)="4OTat"),C518,"N/A")))</f>
        <v>430</v>
      </c>
      <c r="D519" t="str">
        <f>IF(AND(C519&lt;&gt;"N/A",C519&lt;&gt;C518),LEFT(Full_2016_2017_Games_Data[[#This Row],[Column1]],FIND("-",Full_2016_2017_Games_Data[[#This Row],[Column1]])-1),"N/A")</f>
        <v>Memphis Grizzlies98</v>
      </c>
      <c r="E519" t="str">
        <f>IFERROR(IF(AND(C519&lt;&gt;"N/A",C519&lt;&gt;C518),MID(Full_2016_2017_Games_Data[[#This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Pistons86</v>
      </c>
      <c r="F519" t="str">
        <f>IFERROR(IF(AND(D519&lt;&gt;"N/A",E519&lt;&gt;"N/A",C519&lt;&gt;C520),RIGHT(Full_2016_2017_Games_Data[[#This Row],[Column1]],LEN(Full_2016_2017_Games_Data[[#This Row],[Column1]])-FIND("at ",Full_2016_2017_Games_Data[[#This Row],[Column1]])-2),IF(AND(C519&lt;&gt;"N/A",C519&lt;&gt;C518),RIGHT(A520,LEN(A520)-FIND("at ",A520)-2),"N/A")),RIGHT(Full_2016_2017_Games_Data[[#This Row],[Column1]],LEN(Full_2016_2017_Games_Data[[#This Row],[Column1]])-FIND("at ",Full_2016_2017_Games_Data[[#This Row],[Column1]])-2))</f>
        <v>Detroit</v>
      </c>
      <c r="G519" t="str">
        <f t="shared" si="88"/>
        <v>Detroit</v>
      </c>
      <c r="H519">
        <f t="shared" si="89"/>
        <v>98</v>
      </c>
      <c r="I519">
        <f t="shared" si="90"/>
        <v>86</v>
      </c>
      <c r="J519" s="3" t="str">
        <f>IF(B519=1,Full_2016_2017_Games_Data[[#This Row],[Column1]],"N/A")</f>
        <v>N/A</v>
      </c>
      <c r="K519" t="str">
        <f t="shared" si="91"/>
        <v>Dec 21, 2016</v>
      </c>
      <c r="L519" t="str">
        <f t="shared" si="92"/>
        <v>Dec 21, 2016</v>
      </c>
      <c r="M519">
        <f t="shared" si="93"/>
        <v>12</v>
      </c>
      <c r="N519">
        <f t="shared" si="94"/>
        <v>21</v>
      </c>
      <c r="O519">
        <f t="shared" si="95"/>
        <v>2016</v>
      </c>
      <c r="P519" s="3">
        <f t="shared" si="96"/>
        <v>42725</v>
      </c>
      <c r="Q519" t="str">
        <f t="shared" si="97"/>
        <v>Memphis Grizzlies</v>
      </c>
      <c r="R519" t="str">
        <f t="shared" si="98"/>
        <v>Detroit Pistons</v>
      </c>
    </row>
    <row r="520" spans="1:18" x14ac:dyDescent="0.3">
      <c r="A520" s="1" t="s">
        <v>452</v>
      </c>
      <c r="B520">
        <f>IF(OR(RIGHT(Full_2016_2017_Games_Data[[#This Row],[Column1]],4)="2016",RIGHT(Full_2016_2017_Games_Data[[#This Row],[Column1]],4)="2017"),1,0)</f>
        <v>0</v>
      </c>
      <c r="C520">
        <f>IF(AND(B519=1,B520=0,LEFT(Full_2016_2017_Games_Data[[#This Row],[Column1]],4)&lt;&gt;"OTat"),C518+1,IF(AND(B519=0,B520=0,LEFT(Full_2016_2017_Games_Data[[#This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Row],[Column1]],5)&lt;&gt;"4OTat"),C519+1,IF(OR(LEFT(Full_2016_2017_Games_Data[[#This Row],[Column1]],4)="OTat",LEFT(Full_2016_2017_Games_Data[[#This Row],[Column1]],4)="Full",LEFT(Full_2016_2017_Games_Data[[#This Row],[Column1]],5)="2OTat",LEFT(Full_2016_2017_Games_Data[[#This Row],[Column1]],5)="4OTat"),C519,"N/A")))</f>
        <v>431</v>
      </c>
      <c r="D520" t="str">
        <f>IF(AND(C520&lt;&gt;"N/A",C520&lt;&gt;C519),LEFT(Full_2016_2017_Games_Data[[#This Row],[Column1]],FIND("-",Full_2016_2017_Games_Data[[#This Row],[Column1]])-1),"N/A")</f>
        <v>Washington Wizards107</v>
      </c>
      <c r="E520" t="str">
        <f>IFERROR(IF(AND(C520&lt;&gt;"N/A",C520&lt;&gt;C519),MID(Full_2016_2017_Games_Data[[#This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Bulls97</v>
      </c>
      <c r="F520" t="str">
        <f>IFERROR(IF(AND(D520&lt;&gt;"N/A",E520&lt;&gt;"N/A",C520&lt;&gt;C521),RIGHT(Full_2016_2017_Games_Data[[#This Row],[Column1]],LEN(Full_2016_2017_Games_Data[[#This Row],[Column1]])-FIND("at ",Full_2016_2017_Games_Data[[#This Row],[Column1]])-2),IF(AND(C520&lt;&gt;"N/A",C520&lt;&gt;C519),RIGHT(A521,LEN(A521)-FIND("at ",A521)-2),"N/A")),RIGHT(Full_2016_2017_Games_Data[[#This Row],[Column1]],LEN(Full_2016_2017_Games_Data[[#This Row],[Column1]])-FIND("at ",Full_2016_2017_Games_Data[[#This Row],[Column1]])-2))</f>
        <v>Chicago</v>
      </c>
      <c r="G520" t="str">
        <f t="shared" si="88"/>
        <v>Chicago</v>
      </c>
      <c r="H520">
        <f t="shared" si="89"/>
        <v>107</v>
      </c>
      <c r="I520">
        <f t="shared" si="90"/>
        <v>97</v>
      </c>
      <c r="J520" s="3" t="str">
        <f>IF(B520=1,Full_2016_2017_Games_Data[[#This Row],[Column1]],"N/A")</f>
        <v>N/A</v>
      </c>
      <c r="K520" t="str">
        <f t="shared" si="91"/>
        <v>Dec 21, 2016</v>
      </c>
      <c r="L520" t="str">
        <f t="shared" si="92"/>
        <v>Dec 21, 2016</v>
      </c>
      <c r="M520">
        <f t="shared" si="93"/>
        <v>12</v>
      </c>
      <c r="N520">
        <f t="shared" si="94"/>
        <v>21</v>
      </c>
      <c r="O520">
        <f t="shared" si="95"/>
        <v>2016</v>
      </c>
      <c r="P520" s="3">
        <f t="shared" si="96"/>
        <v>42725</v>
      </c>
      <c r="Q520" t="str">
        <f t="shared" si="97"/>
        <v>Washington Wizards</v>
      </c>
      <c r="R520" t="str">
        <f t="shared" si="98"/>
        <v>Chicago Bulls</v>
      </c>
    </row>
    <row r="521" spans="1:18" x14ac:dyDescent="0.3">
      <c r="A521" s="1" t="s">
        <v>453</v>
      </c>
      <c r="B521">
        <f>IF(OR(RIGHT(Full_2016_2017_Games_Data[[#This Row],[Column1]],4)="2016",RIGHT(Full_2016_2017_Games_Data[[#This Row],[Column1]],4)="2017"),1,0)</f>
        <v>0</v>
      </c>
      <c r="C521">
        <f>IF(AND(B520=1,B521=0,LEFT(Full_2016_2017_Games_Data[[#This Row],[Column1]],4)&lt;&gt;"OTat"),C519+1,IF(AND(B520=0,B521=0,LEFT(Full_2016_2017_Games_Data[[#This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Row],[Column1]],5)&lt;&gt;"4OTat"),C520+1,IF(OR(LEFT(Full_2016_2017_Games_Data[[#This Row],[Column1]],4)="OTat",LEFT(Full_2016_2017_Games_Data[[#This Row],[Column1]],4)="Full",LEFT(Full_2016_2017_Games_Data[[#This Row],[Column1]],5)="2OTat",LEFT(Full_2016_2017_Games_Data[[#This Row],[Column1]],5)="4OTat"),C520,"N/A")))</f>
        <v>432</v>
      </c>
      <c r="D521" t="str">
        <f>IF(AND(C521&lt;&gt;"N/A",C521&lt;&gt;C520),LEFT(Full_2016_2017_Games_Data[[#This Row],[Column1]],FIND("-",Full_2016_2017_Games_Data[[#This Row],[Column1]])-1),"N/A")</f>
        <v>Oklahoma City Thunder121</v>
      </c>
      <c r="E521" t="str">
        <f>IFERROR(IF(AND(C521&lt;&gt;"N/A",C521&lt;&gt;C520),MID(Full_2016_2017_Games_Data[[#This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Pelicans110</v>
      </c>
      <c r="F521" t="str">
        <f>IFERROR(IF(AND(D521&lt;&gt;"N/A",E521&lt;&gt;"N/A",C521&lt;&gt;C522),RIGHT(Full_2016_2017_Games_Data[[#This Row],[Column1]],LEN(Full_2016_2017_Games_Data[[#This Row],[Column1]])-FIND("at ",Full_2016_2017_Games_Data[[#This Row],[Column1]])-2),IF(AND(C521&lt;&gt;"N/A",C521&lt;&gt;C520),RIGHT(A522,LEN(A522)-FIND("at ",A522)-2),"N/A")),RIGHT(Full_2016_2017_Games_Data[[#This Row],[Column1]],LEN(Full_2016_2017_Games_Data[[#This Row],[Column1]])-FIND("at ",Full_2016_2017_Games_Data[[#This Row],[Column1]])-2))</f>
        <v>New Orleans</v>
      </c>
      <c r="G521" t="str">
        <f t="shared" si="88"/>
        <v>New Orleans</v>
      </c>
      <c r="H521">
        <f t="shared" si="89"/>
        <v>121</v>
      </c>
      <c r="I521">
        <f t="shared" si="90"/>
        <v>110</v>
      </c>
      <c r="J521" s="3" t="str">
        <f>IF(B521=1,Full_2016_2017_Games_Data[[#This Row],[Column1]],"N/A")</f>
        <v>N/A</v>
      </c>
      <c r="K521" t="str">
        <f t="shared" si="91"/>
        <v>Dec 21, 2016</v>
      </c>
      <c r="L521" t="str">
        <f t="shared" si="92"/>
        <v>Dec 21, 2016</v>
      </c>
      <c r="M521">
        <f t="shared" si="93"/>
        <v>12</v>
      </c>
      <c r="N521">
        <f t="shared" si="94"/>
        <v>21</v>
      </c>
      <c r="O521">
        <f t="shared" si="95"/>
        <v>2016</v>
      </c>
      <c r="P521" s="3">
        <f t="shared" si="96"/>
        <v>42725</v>
      </c>
      <c r="Q521" t="str">
        <f t="shared" si="97"/>
        <v>Oklahoma City Thunder</v>
      </c>
      <c r="R521" t="str">
        <f t="shared" si="98"/>
        <v>New Orleans Pelicans</v>
      </c>
    </row>
    <row r="522" spans="1:18" x14ac:dyDescent="0.3">
      <c r="A522" s="1" t="s">
        <v>454</v>
      </c>
      <c r="B522">
        <f>IF(OR(RIGHT(Full_2016_2017_Games_Data[[#This Row],[Column1]],4)="2016",RIGHT(Full_2016_2017_Games_Data[[#This Row],[Column1]],4)="2017"),1,0)</f>
        <v>0</v>
      </c>
      <c r="C522">
        <f>IF(AND(B521=1,B522=0,LEFT(Full_2016_2017_Games_Data[[#This Row],[Column1]],4)&lt;&gt;"OTat"),C520+1,IF(AND(B521=0,B522=0,LEFT(Full_2016_2017_Games_Data[[#This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Row],[Column1]],5)&lt;&gt;"4OTat"),C521+1,IF(OR(LEFT(Full_2016_2017_Games_Data[[#This Row],[Column1]],4)="OTat",LEFT(Full_2016_2017_Games_Data[[#This Row],[Column1]],4)="Full",LEFT(Full_2016_2017_Games_Data[[#This Row],[Column1]],5)="2OTat",LEFT(Full_2016_2017_Games_Data[[#This Row],[Column1]],5)="4OTat"),C521,"N/A")))</f>
        <v>433</v>
      </c>
      <c r="D522" t="str">
        <f>IF(AND(C522&lt;&gt;"N/A",C522&lt;&gt;C521),LEFT(Full_2016_2017_Games_Data[[#This Row],[Column1]],FIND("-",Full_2016_2017_Games_Data[[#This Row],[Column1]])-1),"N/A")</f>
        <v>Sacramento Kings94</v>
      </c>
      <c r="E522" t="str">
        <f>IFERROR(IF(AND(C522&lt;&gt;"N/A",C522&lt;&gt;C521),MID(Full_2016_2017_Games_Data[[#This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Jazz93</v>
      </c>
      <c r="F522" t="str">
        <f>IFERROR(IF(AND(D522&lt;&gt;"N/A",E522&lt;&gt;"N/A",C522&lt;&gt;C523),RIGHT(Full_2016_2017_Games_Data[[#This Row],[Column1]],LEN(Full_2016_2017_Games_Data[[#This Row],[Column1]])-FIND("at ",Full_2016_2017_Games_Data[[#This Row],[Column1]])-2),IF(AND(C522&lt;&gt;"N/A",C522&lt;&gt;C521),RIGHT(A523,LEN(A523)-FIND("at ",A523)-2),"N/A")),RIGHT(Full_2016_2017_Games_Data[[#This Row],[Column1]],LEN(Full_2016_2017_Games_Data[[#This Row],[Column1]])-FIND("at ",Full_2016_2017_Games_Data[[#This Row],[Column1]])-2))</f>
        <v>Utah</v>
      </c>
      <c r="G522" t="str">
        <f t="shared" si="88"/>
        <v>Utah</v>
      </c>
      <c r="H522">
        <f t="shared" si="89"/>
        <v>94</v>
      </c>
      <c r="I522">
        <f t="shared" si="90"/>
        <v>93</v>
      </c>
      <c r="J522" s="3" t="str">
        <f>IF(B522=1,Full_2016_2017_Games_Data[[#This Row],[Column1]],"N/A")</f>
        <v>N/A</v>
      </c>
      <c r="K522" t="str">
        <f t="shared" si="91"/>
        <v>Dec 21, 2016</v>
      </c>
      <c r="L522" t="str">
        <f t="shared" si="92"/>
        <v>Dec 21, 2016</v>
      </c>
      <c r="M522">
        <f t="shared" si="93"/>
        <v>12</v>
      </c>
      <c r="N522">
        <f t="shared" si="94"/>
        <v>21</v>
      </c>
      <c r="O522">
        <f t="shared" si="95"/>
        <v>2016</v>
      </c>
      <c r="P522" s="3">
        <f t="shared" si="96"/>
        <v>42725</v>
      </c>
      <c r="Q522" t="str">
        <f t="shared" si="97"/>
        <v>Sacramento Kings</v>
      </c>
      <c r="R522" t="str">
        <f t="shared" si="98"/>
        <v>Utah Jazz</v>
      </c>
    </row>
    <row r="523" spans="1:18" x14ac:dyDescent="0.3">
      <c r="A523" s="1" t="s">
        <v>455</v>
      </c>
      <c r="B523">
        <f>IF(OR(RIGHT(Full_2016_2017_Games_Data[[#This Row],[Column1]],4)="2016",RIGHT(Full_2016_2017_Games_Data[[#This Row],[Column1]],4)="2017"),1,0)</f>
        <v>0</v>
      </c>
      <c r="C523">
        <f>IF(AND(B522=1,B523=0,LEFT(Full_2016_2017_Games_Data[[#This Row],[Column1]],4)&lt;&gt;"OTat"),C521+1,IF(AND(B522=0,B523=0,LEFT(Full_2016_2017_Games_Data[[#This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Row],[Column1]],5)&lt;&gt;"4OTat"),C522+1,IF(OR(LEFT(Full_2016_2017_Games_Data[[#This Row],[Column1]],4)="OTat",LEFT(Full_2016_2017_Games_Data[[#This Row],[Column1]],4)="Full",LEFT(Full_2016_2017_Games_Data[[#This Row],[Column1]],5)="2OTat",LEFT(Full_2016_2017_Games_Data[[#This Row],[Column1]],5)="4OTat"),C522,"N/A")))</f>
        <v>434</v>
      </c>
      <c r="D523" t="str">
        <f>IF(AND(C523&lt;&gt;"N/A",C523&lt;&gt;C522),LEFT(Full_2016_2017_Games_Data[[#This Row],[Column1]],FIND("-",Full_2016_2017_Games_Data[[#This Row],[Column1]])-1),"N/A")</f>
        <v>Houston Rockets125</v>
      </c>
      <c r="E523" t="str">
        <f>IFERROR(IF(AND(C523&lt;&gt;"N/A",C523&lt;&gt;C522),MID(Full_2016_2017_Games_Data[[#This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Suns111</v>
      </c>
      <c r="F523" t="str">
        <f>IFERROR(IF(AND(D523&lt;&gt;"N/A",E523&lt;&gt;"N/A",C523&lt;&gt;C524),RIGHT(Full_2016_2017_Games_Data[[#This Row],[Column1]],LEN(Full_2016_2017_Games_Data[[#This Row],[Column1]])-FIND("at ",Full_2016_2017_Games_Data[[#This Row],[Column1]])-2),IF(AND(C523&lt;&gt;"N/A",C523&lt;&gt;C522),RIGHT(A524,LEN(A524)-FIND("at ",A524)-2),"N/A")),RIGHT(Full_2016_2017_Games_Data[[#This Row],[Column1]],LEN(Full_2016_2017_Games_Data[[#This Row],[Column1]])-FIND("at ",Full_2016_2017_Games_Data[[#This Row],[Column1]])-2))</f>
        <v>Phoenix</v>
      </c>
      <c r="G523" t="str">
        <f t="shared" si="88"/>
        <v>Phoenix</v>
      </c>
      <c r="H523">
        <f t="shared" si="89"/>
        <v>125</v>
      </c>
      <c r="I523">
        <f t="shared" si="90"/>
        <v>111</v>
      </c>
      <c r="J523" s="3" t="str">
        <f>IF(B523=1,Full_2016_2017_Games_Data[[#This Row],[Column1]],"N/A")</f>
        <v>N/A</v>
      </c>
      <c r="K523" t="str">
        <f t="shared" si="91"/>
        <v>Dec 21, 2016</v>
      </c>
      <c r="L523" t="str">
        <f t="shared" si="92"/>
        <v>Dec 21, 2016</v>
      </c>
      <c r="M523">
        <f t="shared" si="93"/>
        <v>12</v>
      </c>
      <c r="N523">
        <f t="shared" si="94"/>
        <v>21</v>
      </c>
      <c r="O523">
        <f t="shared" si="95"/>
        <v>2016</v>
      </c>
      <c r="P523" s="3">
        <f t="shared" si="96"/>
        <v>42725</v>
      </c>
      <c r="Q523" t="str">
        <f t="shared" si="97"/>
        <v>Houston Rockets</v>
      </c>
      <c r="R523" t="str">
        <f t="shared" si="98"/>
        <v>Phoenix Suns</v>
      </c>
    </row>
    <row r="524" spans="1:18" x14ac:dyDescent="0.3">
      <c r="A524" s="1" t="s">
        <v>456</v>
      </c>
      <c r="B524">
        <f>IF(OR(RIGHT(Full_2016_2017_Games_Data[[#This Row],[Column1]],4)="2016",RIGHT(Full_2016_2017_Games_Data[[#This Row],[Column1]],4)="2017"),1,0)</f>
        <v>0</v>
      </c>
      <c r="C524">
        <f>IF(AND(B523=1,B524=0,LEFT(Full_2016_2017_Games_Data[[#This Row],[Column1]],4)&lt;&gt;"OTat"),C522+1,IF(AND(B523=0,B524=0,LEFT(Full_2016_2017_Games_Data[[#This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Row],[Column1]],5)&lt;&gt;"4OTat"),C523+1,IF(OR(LEFT(Full_2016_2017_Games_Data[[#This Row],[Column1]],4)="OTat",LEFT(Full_2016_2017_Games_Data[[#This Row],[Column1]],4)="Full",LEFT(Full_2016_2017_Games_Data[[#This Row],[Column1]],5)="2OTat",LEFT(Full_2016_2017_Games_Data[[#This Row],[Column1]],5)="4OTat"),C523,"N/A")))</f>
        <v>435</v>
      </c>
      <c r="D524" t="str">
        <f>IF(AND(C524&lt;&gt;"N/A",C524&lt;&gt;C523),LEFT(Full_2016_2017_Games_Data[[#This Row],[Column1]],FIND("-",Full_2016_2017_Games_Data[[#This Row],[Column1]])-1),"N/A")</f>
        <v>Dallas Mavericks96</v>
      </c>
      <c r="E524" t="str">
        <f>IFERROR(IF(AND(C524&lt;&gt;"N/A",C524&lt;&gt;C523),MID(Full_2016_2017_Games_Data[[#This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Blazers95</v>
      </c>
      <c r="F524" t="str">
        <f>IFERROR(IF(AND(D524&lt;&gt;"N/A",E524&lt;&gt;"N/A",C524&lt;&gt;C525),RIGHT(Full_2016_2017_Games_Data[[#This Row],[Column1]],LEN(Full_2016_2017_Games_Data[[#This Row],[Column1]])-FIND("at ",Full_2016_2017_Games_Data[[#This Row],[Column1]])-2),IF(AND(C524&lt;&gt;"N/A",C524&lt;&gt;C523),RIGHT(A525,LEN(A525)-FIND("at ",A525)-2),"N/A")),RIGHT(Full_2016_2017_Games_Data[[#This Row],[Column1]],LEN(Full_2016_2017_Games_Data[[#This Row],[Column1]])-FIND("at ",Full_2016_2017_Games_Data[[#This Row],[Column1]])-2))</f>
        <v>Portland</v>
      </c>
      <c r="G524" t="str">
        <f t="shared" si="88"/>
        <v>Portland</v>
      </c>
      <c r="H524">
        <f t="shared" si="89"/>
        <v>96</v>
      </c>
      <c r="I524">
        <f t="shared" si="90"/>
        <v>95</v>
      </c>
      <c r="J524" s="3" t="str">
        <f>IF(B524=1,Full_2016_2017_Games_Data[[#This Row],[Column1]],"N/A")</f>
        <v>N/A</v>
      </c>
      <c r="K524" t="str">
        <f t="shared" si="91"/>
        <v>Dec 21, 2016</v>
      </c>
      <c r="L524" t="str">
        <f t="shared" si="92"/>
        <v>Dec 21, 2016</v>
      </c>
      <c r="M524">
        <f t="shared" si="93"/>
        <v>12</v>
      </c>
      <c r="N524">
        <f t="shared" si="94"/>
        <v>21</v>
      </c>
      <c r="O524">
        <f t="shared" si="95"/>
        <v>2016</v>
      </c>
      <c r="P524" s="3">
        <f t="shared" si="96"/>
        <v>42725</v>
      </c>
      <c r="Q524" t="str">
        <f t="shared" si="97"/>
        <v>Dallas Mavericks</v>
      </c>
      <c r="R524" t="str">
        <f t="shared" si="98"/>
        <v>Portland Trail Blazers</v>
      </c>
    </row>
    <row r="525" spans="1:18" x14ac:dyDescent="0.3">
      <c r="A525" s="1" t="s">
        <v>1402</v>
      </c>
      <c r="B525">
        <f>IF(OR(RIGHT(Full_2016_2017_Games_Data[[#This Row],[Column1]],4)="2016",RIGHT(Full_2016_2017_Games_Data[[#This Row],[Column1]],4)="2017"),1,0)</f>
        <v>1</v>
      </c>
      <c r="C525" t="str">
        <f>IF(AND(B524=1,B525=0,LEFT(Full_2016_2017_Games_Data[[#This Row],[Column1]],4)&lt;&gt;"OTat"),C523+1,IF(AND(B524=0,B525=0,LEFT(Full_2016_2017_Games_Data[[#This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Row],[Column1]],5)&lt;&gt;"4OTat"),C524+1,IF(OR(LEFT(Full_2016_2017_Games_Data[[#This Row],[Column1]],4)="OTat",LEFT(Full_2016_2017_Games_Data[[#This Row],[Column1]],4)="Full",LEFT(Full_2016_2017_Games_Data[[#This Row],[Column1]],5)="2OTat",LEFT(Full_2016_2017_Games_Data[[#This Row],[Column1]],5)="4OTat"),C524,"N/A")))</f>
        <v>N/A</v>
      </c>
      <c r="D525" t="str">
        <f>IF(AND(C525&lt;&gt;"N/A",C525&lt;&gt;C524),LEFT(Full_2016_2017_Games_Data[[#This Row],[Column1]],FIND("-",Full_2016_2017_Games_Data[[#This Row],[Column1]])-1),"N/A")</f>
        <v>N/A</v>
      </c>
      <c r="E525" t="str">
        <f>IFERROR(IF(AND(C525&lt;&gt;"N/A",C525&lt;&gt;C524),MID(Full_2016_2017_Games_Data[[#This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25" t="str">
        <f>IFERROR(IF(AND(D525&lt;&gt;"N/A",E525&lt;&gt;"N/A",C525&lt;&gt;C526),RIGHT(Full_2016_2017_Games_Data[[#This Row],[Column1]],LEN(Full_2016_2017_Games_Data[[#This Row],[Column1]])-FIND("at ",Full_2016_2017_Games_Data[[#This Row],[Column1]])-2),IF(AND(C525&lt;&gt;"N/A",C525&lt;&gt;C524),RIGHT(A526,LEN(A526)-FIND("at ",A526)-2),"N/A")),RIGHT(Full_2016_2017_Games_Data[[#This Row],[Column1]],LEN(Full_2016_2017_Games_Data[[#This Row],[Column1]])-FIND("at ",Full_2016_2017_Games_Data[[#This Row],[Column1]])-2))</f>
        <v>N/A</v>
      </c>
      <c r="G525" t="str">
        <f t="shared" si="88"/>
        <v>N/A</v>
      </c>
      <c r="H525" t="str">
        <f t="shared" si="89"/>
        <v>N/A</v>
      </c>
      <c r="I525" t="str">
        <f t="shared" si="90"/>
        <v>N/A</v>
      </c>
      <c r="J525" s="3" t="str">
        <f>IF(B525=1,Full_2016_2017_Games_Data[[#This Row],[Column1]],"N/A")</f>
        <v>Dec 22, 2016</v>
      </c>
      <c r="K525" t="str">
        <f t="shared" si="91"/>
        <v>Dec 22, 2016</v>
      </c>
      <c r="L525" t="str">
        <f t="shared" si="92"/>
        <v>N/A</v>
      </c>
      <c r="M525" t="str">
        <f t="shared" si="93"/>
        <v>N/A</v>
      </c>
      <c r="N525" t="str">
        <f t="shared" si="94"/>
        <v>N/A</v>
      </c>
      <c r="O525" t="str">
        <f t="shared" si="95"/>
        <v>N/A</v>
      </c>
      <c r="P525" s="3" t="str">
        <f t="shared" si="96"/>
        <v>N/A</v>
      </c>
      <c r="Q525" t="str">
        <f t="shared" si="97"/>
        <v>N/A</v>
      </c>
      <c r="R525" t="str">
        <f t="shared" si="98"/>
        <v>N/A</v>
      </c>
    </row>
    <row r="526" spans="1:18" x14ac:dyDescent="0.3">
      <c r="A526" s="1" t="s">
        <v>457</v>
      </c>
      <c r="B526">
        <f>IF(OR(RIGHT(Full_2016_2017_Games_Data[[#This Row],[Column1]],4)="2016",RIGHT(Full_2016_2017_Games_Data[[#This Row],[Column1]],4)="2017"),1,0)</f>
        <v>0</v>
      </c>
      <c r="C526">
        <f>IF(AND(B525=1,B526=0,LEFT(Full_2016_2017_Games_Data[[#This Row],[Column1]],4)&lt;&gt;"OTat"),C524+1,IF(AND(B525=0,B526=0,LEFT(Full_2016_2017_Games_Data[[#This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Row],[Column1]],5)&lt;&gt;"4OTat"),C525+1,IF(OR(LEFT(Full_2016_2017_Games_Data[[#This Row],[Column1]],4)="OTat",LEFT(Full_2016_2017_Games_Data[[#This Row],[Column1]],4)="Full",LEFT(Full_2016_2017_Games_Data[[#This Row],[Column1]],5)="2OTat",LEFT(Full_2016_2017_Games_Data[[#This Row],[Column1]],5)="4OTat"),C525,"N/A")))</f>
        <v>436</v>
      </c>
      <c r="D526" t="str">
        <f>IF(AND(C526&lt;&gt;"N/A",C526&lt;&gt;C525),LEFT(Full_2016_2017_Games_Data[[#This Row],[Column1]],FIND("-",Full_2016_2017_Games_Data[[#This Row],[Column1]])-1),"N/A")</f>
        <v>Golden State Warriors117</v>
      </c>
      <c r="E526" t="str">
        <f>IFERROR(IF(AND(C526&lt;&gt;"N/A",C526&lt;&gt;C525),MID(Full_2016_2017_Games_Data[[#This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Nets101</v>
      </c>
      <c r="F526" t="str">
        <f>IFERROR(IF(AND(D526&lt;&gt;"N/A",E526&lt;&gt;"N/A",C526&lt;&gt;C527),RIGHT(Full_2016_2017_Games_Data[[#This Row],[Column1]],LEN(Full_2016_2017_Games_Data[[#This Row],[Column1]])-FIND("at ",Full_2016_2017_Games_Data[[#This Row],[Column1]])-2),IF(AND(C526&lt;&gt;"N/A",C526&lt;&gt;C525),RIGHT(A527,LEN(A527)-FIND("at ",A527)-2),"N/A")),RIGHT(Full_2016_2017_Games_Data[[#This Row],[Column1]],LEN(Full_2016_2017_Games_Data[[#This Row],[Column1]])-FIND("at ",Full_2016_2017_Games_Data[[#This Row],[Column1]])-2))</f>
        <v>Brooklyn</v>
      </c>
      <c r="G526" t="str">
        <f t="shared" si="88"/>
        <v>Brooklyn</v>
      </c>
      <c r="H526">
        <f t="shared" si="89"/>
        <v>117</v>
      </c>
      <c r="I526">
        <f t="shared" si="90"/>
        <v>101</v>
      </c>
      <c r="J526" s="3" t="str">
        <f>IF(B526=1,Full_2016_2017_Games_Data[[#This Row],[Column1]],"N/A")</f>
        <v>N/A</v>
      </c>
      <c r="K526" t="str">
        <f t="shared" si="91"/>
        <v>Dec 22, 2016</v>
      </c>
      <c r="L526" t="str">
        <f t="shared" si="92"/>
        <v>Dec 22, 2016</v>
      </c>
      <c r="M526">
        <f t="shared" si="93"/>
        <v>12</v>
      </c>
      <c r="N526">
        <f t="shared" si="94"/>
        <v>22</v>
      </c>
      <c r="O526">
        <f t="shared" si="95"/>
        <v>2016</v>
      </c>
      <c r="P526" s="3">
        <f t="shared" si="96"/>
        <v>42726</v>
      </c>
      <c r="Q526" t="str">
        <f t="shared" si="97"/>
        <v>Golden State Warriors</v>
      </c>
      <c r="R526" t="str">
        <f t="shared" si="98"/>
        <v>Brooklyn Nets</v>
      </c>
    </row>
    <row r="527" spans="1:18" x14ac:dyDescent="0.3">
      <c r="A527" s="1" t="s">
        <v>458</v>
      </c>
      <c r="B527">
        <f>IF(OR(RIGHT(Full_2016_2017_Games_Data[[#This Row],[Column1]],4)="2016",RIGHT(Full_2016_2017_Games_Data[[#This Row],[Column1]],4)="2017"),1,0)</f>
        <v>0</v>
      </c>
      <c r="C527">
        <f>IF(AND(B526=1,B527=0,LEFT(Full_2016_2017_Games_Data[[#This Row],[Column1]],4)&lt;&gt;"OTat"),C525+1,IF(AND(B526=0,B527=0,LEFT(Full_2016_2017_Games_Data[[#This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Row],[Column1]],5)&lt;&gt;"4OTat"),C526+1,IF(OR(LEFT(Full_2016_2017_Games_Data[[#This Row],[Column1]],4)="OTat",LEFT(Full_2016_2017_Games_Data[[#This Row],[Column1]],4)="Full",LEFT(Full_2016_2017_Games_Data[[#This Row],[Column1]],5)="2OTat",LEFT(Full_2016_2017_Games_Data[[#This Row],[Column1]],5)="4OTat"),C526,"N/A")))</f>
        <v>437</v>
      </c>
      <c r="D527" t="str">
        <f>IF(AND(C527&lt;&gt;"N/A",C527&lt;&gt;C526),LEFT(Full_2016_2017_Games_Data[[#This Row],[Column1]],FIND("-",Full_2016_2017_Games_Data[[#This Row],[Column1]])-1),"N/A")</f>
        <v>New York Knicks106</v>
      </c>
      <c r="E527" t="str">
        <f>IFERROR(IF(AND(C527&lt;&gt;"N/A",C527&lt;&gt;C526),MID(Full_2016_2017_Games_Data[[#This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Magic95</v>
      </c>
      <c r="F527" t="str">
        <f>IFERROR(IF(AND(D527&lt;&gt;"N/A",E527&lt;&gt;"N/A",C527&lt;&gt;C528),RIGHT(Full_2016_2017_Games_Data[[#This Row],[Column1]],LEN(Full_2016_2017_Games_Data[[#This Row],[Column1]])-FIND("at ",Full_2016_2017_Games_Data[[#This Row],[Column1]])-2),IF(AND(C527&lt;&gt;"N/A",C527&lt;&gt;C526),RIGHT(A528,LEN(A528)-FIND("at ",A528)-2),"N/A")),RIGHT(Full_2016_2017_Games_Data[[#This Row],[Column1]],LEN(Full_2016_2017_Games_Data[[#This Row],[Column1]])-FIND("at ",Full_2016_2017_Games_Data[[#This Row],[Column1]])-2))</f>
        <v>New York</v>
      </c>
      <c r="G527" t="str">
        <f t="shared" si="88"/>
        <v>New York</v>
      </c>
      <c r="H527">
        <f t="shared" si="89"/>
        <v>106</v>
      </c>
      <c r="I527">
        <f t="shared" si="90"/>
        <v>95</v>
      </c>
      <c r="J527" s="3" t="str">
        <f>IF(B527=1,Full_2016_2017_Games_Data[[#This Row],[Column1]],"N/A")</f>
        <v>N/A</v>
      </c>
      <c r="K527" t="str">
        <f t="shared" si="91"/>
        <v>Dec 22, 2016</v>
      </c>
      <c r="L527" t="str">
        <f t="shared" si="92"/>
        <v>Dec 22, 2016</v>
      </c>
      <c r="M527">
        <f t="shared" si="93"/>
        <v>12</v>
      </c>
      <c r="N527">
        <f t="shared" si="94"/>
        <v>22</v>
      </c>
      <c r="O527">
        <f t="shared" si="95"/>
        <v>2016</v>
      </c>
      <c r="P527" s="3">
        <f t="shared" si="96"/>
        <v>42726</v>
      </c>
      <c r="Q527" t="str">
        <f t="shared" si="97"/>
        <v>New York Knicks</v>
      </c>
      <c r="R527" t="str">
        <f t="shared" si="98"/>
        <v>Orlando Magic</v>
      </c>
    </row>
    <row r="528" spans="1:18" x14ac:dyDescent="0.3">
      <c r="A528" s="1" t="s">
        <v>459</v>
      </c>
      <c r="B528">
        <f>IF(OR(RIGHT(Full_2016_2017_Games_Data[[#This Row],[Column1]],4)="2016",RIGHT(Full_2016_2017_Games_Data[[#This Row],[Column1]],4)="2017"),1,0)</f>
        <v>0</v>
      </c>
      <c r="C528">
        <f>IF(AND(B527=1,B528=0,LEFT(Full_2016_2017_Games_Data[[#This Row],[Column1]],4)&lt;&gt;"OTat"),C526+1,IF(AND(B527=0,B528=0,LEFT(Full_2016_2017_Games_Data[[#This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Row],[Column1]],5)&lt;&gt;"4OTat"),C527+1,IF(OR(LEFT(Full_2016_2017_Games_Data[[#This Row],[Column1]],4)="OTat",LEFT(Full_2016_2017_Games_Data[[#This Row],[Column1]],4)="Full",LEFT(Full_2016_2017_Games_Data[[#This Row],[Column1]],5)="2OTat",LEFT(Full_2016_2017_Games_Data[[#This Row],[Column1]],5)="4OTat"),C527,"N/A")))</f>
        <v>438</v>
      </c>
      <c r="D528" t="str">
        <f>IF(AND(C528&lt;&gt;"N/A",C528&lt;&gt;C527),LEFT(Full_2016_2017_Games_Data[[#This Row],[Column1]],FIND("-",Full_2016_2017_Games_Data[[#This Row],[Column1]])-1),"N/A")</f>
        <v>Miami Heat115</v>
      </c>
      <c r="E528" t="str">
        <f>IFERROR(IF(AND(C528&lt;&gt;"N/A",C528&lt;&gt;C527),MID(Full_2016_2017_Games_Data[[#This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Lakers107</v>
      </c>
      <c r="F528" t="str">
        <f>IFERROR(IF(AND(D528&lt;&gt;"N/A",E528&lt;&gt;"N/A",C528&lt;&gt;C529),RIGHT(Full_2016_2017_Games_Data[[#This Row],[Column1]],LEN(Full_2016_2017_Games_Data[[#This Row],[Column1]])-FIND("at ",Full_2016_2017_Games_Data[[#This Row],[Column1]])-2),IF(AND(C528&lt;&gt;"N/A",C528&lt;&gt;C527),RIGHT(A529,LEN(A529)-FIND("at ",A529)-2),"N/A")),RIGHT(Full_2016_2017_Games_Data[[#This Row],[Column1]],LEN(Full_2016_2017_Games_Data[[#This Row],[Column1]])-FIND("at ",Full_2016_2017_Games_Data[[#This Row],[Column1]])-2))</f>
        <v>Miami</v>
      </c>
      <c r="G528" t="str">
        <f t="shared" si="88"/>
        <v>Miami</v>
      </c>
      <c r="H528">
        <f t="shared" si="89"/>
        <v>115</v>
      </c>
      <c r="I528">
        <f t="shared" si="90"/>
        <v>107</v>
      </c>
      <c r="J528" s="3" t="str">
        <f>IF(B528=1,Full_2016_2017_Games_Data[[#This Row],[Column1]],"N/A")</f>
        <v>N/A</v>
      </c>
      <c r="K528" t="str">
        <f t="shared" si="91"/>
        <v>Dec 22, 2016</v>
      </c>
      <c r="L528" t="str">
        <f t="shared" si="92"/>
        <v>Dec 22, 2016</v>
      </c>
      <c r="M528">
        <f t="shared" si="93"/>
        <v>12</v>
      </c>
      <c r="N528">
        <f t="shared" si="94"/>
        <v>22</v>
      </c>
      <c r="O528">
        <f t="shared" si="95"/>
        <v>2016</v>
      </c>
      <c r="P528" s="3">
        <f t="shared" si="96"/>
        <v>42726</v>
      </c>
      <c r="Q528" t="str">
        <f t="shared" si="97"/>
        <v>Miami Heat</v>
      </c>
      <c r="R528" t="str">
        <f t="shared" si="98"/>
        <v>Los Angeles Lakers</v>
      </c>
    </row>
    <row r="529" spans="1:18" x14ac:dyDescent="0.3">
      <c r="A529" s="1" t="s">
        <v>460</v>
      </c>
      <c r="B529">
        <f>IF(OR(RIGHT(Full_2016_2017_Games_Data[[#This Row],[Column1]],4)="2016",RIGHT(Full_2016_2017_Games_Data[[#This Row],[Column1]],4)="2017"),1,0)</f>
        <v>0</v>
      </c>
      <c r="C529">
        <f>IF(AND(B528=1,B529=0,LEFT(Full_2016_2017_Games_Data[[#This Row],[Column1]],4)&lt;&gt;"OTat"),C527+1,IF(AND(B528=0,B529=0,LEFT(Full_2016_2017_Games_Data[[#This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Row],[Column1]],5)&lt;&gt;"4OTat"),C528+1,IF(OR(LEFT(Full_2016_2017_Games_Data[[#This Row],[Column1]],4)="OTat",LEFT(Full_2016_2017_Games_Data[[#This Row],[Column1]],4)="Full",LEFT(Full_2016_2017_Games_Data[[#This Row],[Column1]],5)="2OTat",LEFT(Full_2016_2017_Games_Data[[#This Row],[Column1]],5)="4OTat"),C528,"N/A")))</f>
        <v>439</v>
      </c>
      <c r="D529" t="str">
        <f>IF(AND(C529&lt;&gt;"N/A",C529&lt;&gt;C528),LEFT(Full_2016_2017_Games_Data[[#This Row],[Column1]],FIND("-",Full_2016_2017_Games_Data[[#This Row],[Column1]])-1),"N/A")</f>
        <v>Boston Celtics109</v>
      </c>
      <c r="E529" t="str">
        <f>IFERROR(IF(AND(C529&lt;&gt;"N/A",C529&lt;&gt;C528),MID(Full_2016_2017_Games_Data[[#This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Pacers102</v>
      </c>
      <c r="F529" t="str">
        <f>IFERROR(IF(AND(D529&lt;&gt;"N/A",E529&lt;&gt;"N/A",C529&lt;&gt;C530),RIGHT(Full_2016_2017_Games_Data[[#This Row],[Column1]],LEN(Full_2016_2017_Games_Data[[#This Row],[Column1]])-FIND("at ",Full_2016_2017_Games_Data[[#This Row],[Column1]])-2),IF(AND(C529&lt;&gt;"N/A",C529&lt;&gt;C528),RIGHT(A530,LEN(A530)-FIND("at ",A530)-2),"N/A")),RIGHT(Full_2016_2017_Games_Data[[#This Row],[Column1]],LEN(Full_2016_2017_Games_Data[[#This Row],[Column1]])-FIND("at ",Full_2016_2017_Games_Data[[#This Row],[Column1]])-2))</f>
        <v>Indiana</v>
      </c>
      <c r="G529" t="str">
        <f t="shared" si="88"/>
        <v>Indiana</v>
      </c>
      <c r="H529">
        <f t="shared" si="89"/>
        <v>109</v>
      </c>
      <c r="I529">
        <f t="shared" si="90"/>
        <v>102</v>
      </c>
      <c r="J529" s="3" t="str">
        <f>IF(B529=1,Full_2016_2017_Games_Data[[#This Row],[Column1]],"N/A")</f>
        <v>N/A</v>
      </c>
      <c r="K529" t="str">
        <f t="shared" si="91"/>
        <v>Dec 22, 2016</v>
      </c>
      <c r="L529" t="str">
        <f t="shared" si="92"/>
        <v>Dec 22, 2016</v>
      </c>
      <c r="M529">
        <f t="shared" si="93"/>
        <v>12</v>
      </c>
      <c r="N529">
        <f t="shared" si="94"/>
        <v>22</v>
      </c>
      <c r="O529">
        <f t="shared" si="95"/>
        <v>2016</v>
      </c>
      <c r="P529" s="3">
        <f t="shared" si="96"/>
        <v>42726</v>
      </c>
      <c r="Q529" t="str">
        <f t="shared" si="97"/>
        <v>Boston Celtics</v>
      </c>
      <c r="R529" t="str">
        <f t="shared" si="98"/>
        <v>Indiana Pacers</v>
      </c>
    </row>
    <row r="530" spans="1:18" x14ac:dyDescent="0.3">
      <c r="A530" s="1" t="s">
        <v>461</v>
      </c>
      <c r="B530">
        <f>IF(OR(RIGHT(Full_2016_2017_Games_Data[[#This Row],[Column1]],4)="2016",RIGHT(Full_2016_2017_Games_Data[[#This Row],[Column1]],4)="2017"),1,0)</f>
        <v>0</v>
      </c>
      <c r="C530">
        <f>IF(AND(B529=1,B530=0,LEFT(Full_2016_2017_Games_Data[[#This Row],[Column1]],4)&lt;&gt;"OTat"),C528+1,IF(AND(B529=0,B530=0,LEFT(Full_2016_2017_Games_Data[[#This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Row],[Column1]],5)&lt;&gt;"4OTat"),C529+1,IF(OR(LEFT(Full_2016_2017_Games_Data[[#This Row],[Column1]],4)="OTat",LEFT(Full_2016_2017_Games_Data[[#This Row],[Column1]],4)="Full",LEFT(Full_2016_2017_Games_Data[[#This Row],[Column1]],5)="2OTat",LEFT(Full_2016_2017_Games_Data[[#This Row],[Column1]],5)="4OTat"),C529,"N/A")))</f>
        <v>440</v>
      </c>
      <c r="D530" t="str">
        <f>IF(AND(C530&lt;&gt;"N/A",C530&lt;&gt;C529),LEFT(Full_2016_2017_Games_Data[[#This Row],[Column1]],FIND("-",Full_2016_2017_Games_Data[[#This Row],[Column1]])-1),"N/A")</f>
        <v>Los Angeles Clippers106</v>
      </c>
      <c r="E530" t="str">
        <f>IFERROR(IF(AND(C530&lt;&gt;"N/A",C530&lt;&gt;C529),MID(Full_2016_2017_Games_Data[[#This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Spurs101</v>
      </c>
      <c r="F530" t="str">
        <f>IFERROR(IF(AND(D530&lt;&gt;"N/A",E530&lt;&gt;"N/A",C530&lt;&gt;C531),RIGHT(Full_2016_2017_Games_Data[[#This Row],[Column1]],LEN(Full_2016_2017_Games_Data[[#This Row],[Column1]])-FIND("at ",Full_2016_2017_Games_Data[[#This Row],[Column1]])-2),IF(AND(C530&lt;&gt;"N/A",C530&lt;&gt;C529),RIGHT(A531,LEN(A531)-FIND("at ",A531)-2),"N/A")),RIGHT(Full_2016_2017_Games_Data[[#This Row],[Column1]],LEN(Full_2016_2017_Games_Data[[#This Row],[Column1]])-FIND("at ",Full_2016_2017_Games_Data[[#This Row],[Column1]])-2))</f>
        <v>Los Angeles</v>
      </c>
      <c r="G530" t="str">
        <f t="shared" si="88"/>
        <v>Los Angeles</v>
      </c>
      <c r="H530">
        <f t="shared" si="89"/>
        <v>106</v>
      </c>
      <c r="I530">
        <f t="shared" si="90"/>
        <v>101</v>
      </c>
      <c r="J530" s="3" t="str">
        <f>IF(B530=1,Full_2016_2017_Games_Data[[#This Row],[Column1]],"N/A")</f>
        <v>N/A</v>
      </c>
      <c r="K530" t="str">
        <f t="shared" si="91"/>
        <v>Dec 22, 2016</v>
      </c>
      <c r="L530" t="str">
        <f t="shared" si="92"/>
        <v>Dec 22, 2016</v>
      </c>
      <c r="M530">
        <f t="shared" si="93"/>
        <v>12</v>
      </c>
      <c r="N530">
        <f t="shared" si="94"/>
        <v>22</v>
      </c>
      <c r="O530">
        <f t="shared" si="95"/>
        <v>2016</v>
      </c>
      <c r="P530" s="3">
        <f t="shared" si="96"/>
        <v>42726</v>
      </c>
      <c r="Q530" t="str">
        <f t="shared" si="97"/>
        <v>Los Angeles Clippers</v>
      </c>
      <c r="R530" t="str">
        <f t="shared" si="98"/>
        <v>San Antonio Spurs</v>
      </c>
    </row>
    <row r="531" spans="1:18" x14ac:dyDescent="0.3">
      <c r="A531" s="1" t="s">
        <v>1403</v>
      </c>
      <c r="B531">
        <f>IF(OR(RIGHT(Full_2016_2017_Games_Data[[#This Row],[Column1]],4)="2016",RIGHT(Full_2016_2017_Games_Data[[#This Row],[Column1]],4)="2017"),1,0)</f>
        <v>1</v>
      </c>
      <c r="C531" t="str">
        <f>IF(AND(B530=1,B531=0,LEFT(Full_2016_2017_Games_Data[[#This Row],[Column1]],4)&lt;&gt;"OTat"),C529+1,IF(AND(B530=0,B531=0,LEFT(Full_2016_2017_Games_Data[[#This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Row],[Column1]],5)&lt;&gt;"4OTat"),C530+1,IF(OR(LEFT(Full_2016_2017_Games_Data[[#This Row],[Column1]],4)="OTat",LEFT(Full_2016_2017_Games_Data[[#This Row],[Column1]],4)="Full",LEFT(Full_2016_2017_Games_Data[[#This Row],[Column1]],5)="2OTat",LEFT(Full_2016_2017_Games_Data[[#This Row],[Column1]],5)="4OTat"),C530,"N/A")))</f>
        <v>N/A</v>
      </c>
      <c r="D531" t="str">
        <f>IF(AND(C531&lt;&gt;"N/A",C531&lt;&gt;C530),LEFT(Full_2016_2017_Games_Data[[#This Row],[Column1]],FIND("-",Full_2016_2017_Games_Data[[#This Row],[Column1]])-1),"N/A")</f>
        <v>N/A</v>
      </c>
      <c r="E531" t="str">
        <f>IFERROR(IF(AND(C531&lt;&gt;"N/A",C531&lt;&gt;C530),MID(Full_2016_2017_Games_Data[[#This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31" t="str">
        <f>IFERROR(IF(AND(D531&lt;&gt;"N/A",E531&lt;&gt;"N/A",C531&lt;&gt;C532),RIGHT(Full_2016_2017_Games_Data[[#This Row],[Column1]],LEN(Full_2016_2017_Games_Data[[#This Row],[Column1]])-FIND("at ",Full_2016_2017_Games_Data[[#This Row],[Column1]])-2),IF(AND(C531&lt;&gt;"N/A",C531&lt;&gt;C530),RIGHT(A532,LEN(A532)-FIND("at ",A532)-2),"N/A")),RIGHT(Full_2016_2017_Games_Data[[#This Row],[Column1]],LEN(Full_2016_2017_Games_Data[[#This Row],[Column1]])-FIND("at ",Full_2016_2017_Games_Data[[#This Row],[Column1]])-2))</f>
        <v>N/A</v>
      </c>
      <c r="G531" t="str">
        <f t="shared" si="88"/>
        <v>N/A</v>
      </c>
      <c r="H531" t="str">
        <f t="shared" si="89"/>
        <v>N/A</v>
      </c>
      <c r="I531" t="str">
        <f t="shared" si="90"/>
        <v>N/A</v>
      </c>
      <c r="J531" s="3" t="str">
        <f>IF(B531=1,Full_2016_2017_Games_Data[[#This Row],[Column1]],"N/A")</f>
        <v>Dec 23, 2016</v>
      </c>
      <c r="K531" t="str">
        <f t="shared" si="91"/>
        <v>Dec 23, 2016</v>
      </c>
      <c r="L531" t="str">
        <f t="shared" si="92"/>
        <v>N/A</v>
      </c>
      <c r="M531" t="str">
        <f t="shared" si="93"/>
        <v>N/A</v>
      </c>
      <c r="N531" t="str">
        <f t="shared" si="94"/>
        <v>N/A</v>
      </c>
      <c r="O531" t="str">
        <f t="shared" si="95"/>
        <v>N/A</v>
      </c>
      <c r="P531" s="3" t="str">
        <f t="shared" si="96"/>
        <v>N/A</v>
      </c>
      <c r="Q531" t="str">
        <f t="shared" si="97"/>
        <v>N/A</v>
      </c>
      <c r="R531" t="str">
        <f t="shared" si="98"/>
        <v>N/A</v>
      </c>
    </row>
    <row r="532" spans="1:18" x14ac:dyDescent="0.3">
      <c r="A532" s="1" t="s">
        <v>462</v>
      </c>
      <c r="B532">
        <f>IF(OR(RIGHT(Full_2016_2017_Games_Data[[#This Row],[Column1]],4)="2016",RIGHT(Full_2016_2017_Games_Data[[#This Row],[Column1]],4)="2017"),1,0)</f>
        <v>0</v>
      </c>
      <c r="C532">
        <f>IF(AND(B531=1,B532=0,LEFT(Full_2016_2017_Games_Data[[#This Row],[Column1]],4)&lt;&gt;"OTat"),C530+1,IF(AND(B531=0,B532=0,LEFT(Full_2016_2017_Games_Data[[#This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Row],[Column1]],5)&lt;&gt;"4OTat"),C531+1,IF(OR(LEFT(Full_2016_2017_Games_Data[[#This Row],[Column1]],4)="OTat",LEFT(Full_2016_2017_Games_Data[[#This Row],[Column1]],4)="Full",LEFT(Full_2016_2017_Games_Data[[#This Row],[Column1]],5)="2OTat",LEFT(Full_2016_2017_Games_Data[[#This Row],[Column1]],5)="4OTat"),C531,"N/A")))</f>
        <v>441</v>
      </c>
      <c r="D532" t="str">
        <f>IF(AND(C532&lt;&gt;"N/A",C532&lt;&gt;C531),LEFT(Full_2016_2017_Games_Data[[#This Row],[Column1]],FIND("-",Full_2016_2017_Games_Data[[#This Row],[Column1]])-1),"N/A")</f>
        <v>Charlotte Hornets103</v>
      </c>
      <c r="E532" t="str">
        <f>IFERROR(IF(AND(C532&lt;&gt;"N/A",C532&lt;&gt;C531),MID(Full_2016_2017_Games_Data[[#This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Bulls91</v>
      </c>
      <c r="F532" t="str">
        <f>IFERROR(IF(AND(D532&lt;&gt;"N/A",E532&lt;&gt;"N/A",C532&lt;&gt;C533),RIGHT(Full_2016_2017_Games_Data[[#This Row],[Column1]],LEN(Full_2016_2017_Games_Data[[#This Row],[Column1]])-FIND("at ",Full_2016_2017_Games_Data[[#This Row],[Column1]])-2),IF(AND(C532&lt;&gt;"N/A",C532&lt;&gt;C531),RIGHT(A533,LEN(A533)-FIND("at ",A533)-2),"N/A")),RIGHT(Full_2016_2017_Games_Data[[#This Row],[Column1]],LEN(Full_2016_2017_Games_Data[[#This Row],[Column1]])-FIND("at ",Full_2016_2017_Games_Data[[#This Row],[Column1]])-2))</f>
        <v>Charlotte</v>
      </c>
      <c r="G532" t="str">
        <f t="shared" si="88"/>
        <v>Charlotte</v>
      </c>
      <c r="H532">
        <f t="shared" si="89"/>
        <v>103</v>
      </c>
      <c r="I532">
        <f t="shared" si="90"/>
        <v>91</v>
      </c>
      <c r="J532" s="3" t="str">
        <f>IF(B532=1,Full_2016_2017_Games_Data[[#This Row],[Column1]],"N/A")</f>
        <v>N/A</v>
      </c>
      <c r="K532" t="str">
        <f t="shared" si="91"/>
        <v>Dec 23, 2016</v>
      </c>
      <c r="L532" t="str">
        <f t="shared" si="92"/>
        <v>Dec 23, 2016</v>
      </c>
      <c r="M532">
        <f t="shared" si="93"/>
        <v>12</v>
      </c>
      <c r="N532">
        <f t="shared" si="94"/>
        <v>23</v>
      </c>
      <c r="O532">
        <f t="shared" si="95"/>
        <v>2016</v>
      </c>
      <c r="P532" s="3">
        <f t="shared" si="96"/>
        <v>42727</v>
      </c>
      <c r="Q532" t="str">
        <f t="shared" si="97"/>
        <v>Charlotte Hornets</v>
      </c>
      <c r="R532" t="str">
        <f t="shared" si="98"/>
        <v>Chicago Bulls</v>
      </c>
    </row>
    <row r="533" spans="1:18" x14ac:dyDescent="0.3">
      <c r="A533" s="1" t="s">
        <v>463</v>
      </c>
      <c r="B533">
        <f>IF(OR(RIGHT(Full_2016_2017_Games_Data[[#This Row],[Column1]],4)="2016",RIGHT(Full_2016_2017_Games_Data[[#This Row],[Column1]],4)="2017"),1,0)</f>
        <v>0</v>
      </c>
      <c r="C533">
        <f>IF(AND(B532=1,B533=0,LEFT(Full_2016_2017_Games_Data[[#This Row],[Column1]],4)&lt;&gt;"OTat"),C531+1,IF(AND(B532=0,B533=0,LEFT(Full_2016_2017_Games_Data[[#This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Row],[Column1]],5)&lt;&gt;"4OTat"),C532+1,IF(OR(LEFT(Full_2016_2017_Games_Data[[#This Row],[Column1]],4)="OTat",LEFT(Full_2016_2017_Games_Data[[#This Row],[Column1]],4)="Full",LEFT(Full_2016_2017_Games_Data[[#This Row],[Column1]],5)="2OTat",LEFT(Full_2016_2017_Games_Data[[#This Row],[Column1]],5)="4OTat"),C532,"N/A")))</f>
        <v>442</v>
      </c>
      <c r="D533" t="str">
        <f>IF(AND(C533&lt;&gt;"N/A",C533&lt;&gt;C532),LEFT(Full_2016_2017_Games_Data[[#This Row],[Column1]],FIND("-",Full_2016_2017_Games_Data[[#This Row],[Column1]])-1),"N/A")</f>
        <v>Orlando Magic109</v>
      </c>
      <c r="E533" t="str">
        <f>IFERROR(IF(AND(C533&lt;&gt;"N/A",C533&lt;&gt;C532),MID(Full_2016_2017_Games_Data[[#This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Lakers90</v>
      </c>
      <c r="F533" t="str">
        <f>IFERROR(IF(AND(D533&lt;&gt;"N/A",E533&lt;&gt;"N/A",C533&lt;&gt;C534),RIGHT(Full_2016_2017_Games_Data[[#This Row],[Column1]],LEN(Full_2016_2017_Games_Data[[#This Row],[Column1]])-FIND("at ",Full_2016_2017_Games_Data[[#This Row],[Column1]])-2),IF(AND(C533&lt;&gt;"N/A",C533&lt;&gt;C532),RIGHT(A534,LEN(A534)-FIND("at ",A534)-2),"N/A")),RIGHT(Full_2016_2017_Games_Data[[#This Row],[Column1]],LEN(Full_2016_2017_Games_Data[[#This Row],[Column1]])-FIND("at ",Full_2016_2017_Games_Data[[#This Row],[Column1]])-2))</f>
        <v>Orlando</v>
      </c>
      <c r="G533" t="str">
        <f t="shared" si="88"/>
        <v>Orlando</v>
      </c>
      <c r="H533">
        <f t="shared" si="89"/>
        <v>109</v>
      </c>
      <c r="I533">
        <f t="shared" si="90"/>
        <v>90</v>
      </c>
      <c r="J533" s="3" t="str">
        <f>IF(B533=1,Full_2016_2017_Games_Data[[#This Row],[Column1]],"N/A")</f>
        <v>N/A</v>
      </c>
      <c r="K533" t="str">
        <f t="shared" si="91"/>
        <v>Dec 23, 2016</v>
      </c>
      <c r="L533" t="str">
        <f t="shared" si="92"/>
        <v>Dec 23, 2016</v>
      </c>
      <c r="M533">
        <f t="shared" si="93"/>
        <v>12</v>
      </c>
      <c r="N533">
        <f t="shared" si="94"/>
        <v>23</v>
      </c>
      <c r="O533">
        <f t="shared" si="95"/>
        <v>2016</v>
      </c>
      <c r="P533" s="3">
        <f t="shared" si="96"/>
        <v>42727</v>
      </c>
      <c r="Q533" t="str">
        <f t="shared" si="97"/>
        <v>Orlando Magic</v>
      </c>
      <c r="R533" t="str">
        <f t="shared" si="98"/>
        <v>Los Angeles Lakers</v>
      </c>
    </row>
    <row r="534" spans="1:18" x14ac:dyDescent="0.3">
      <c r="A534" s="1" t="s">
        <v>464</v>
      </c>
      <c r="B534">
        <f>IF(OR(RIGHT(Full_2016_2017_Games_Data[[#This Row],[Column1]],4)="2016",RIGHT(Full_2016_2017_Games_Data[[#This Row],[Column1]],4)="2017"),1,0)</f>
        <v>0</v>
      </c>
      <c r="C534">
        <f>IF(AND(B533=1,B534=0,LEFT(Full_2016_2017_Games_Data[[#This Row],[Column1]],4)&lt;&gt;"OTat"),C532+1,IF(AND(B533=0,B534=0,LEFT(Full_2016_2017_Games_Data[[#This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Row],[Column1]],5)&lt;&gt;"4OTat"),C533+1,IF(OR(LEFT(Full_2016_2017_Games_Data[[#This Row],[Column1]],4)="OTat",LEFT(Full_2016_2017_Games_Data[[#This Row],[Column1]],4)="Full",LEFT(Full_2016_2017_Games_Data[[#This Row],[Column1]],5)="2OTat",LEFT(Full_2016_2017_Games_Data[[#This Row],[Column1]],5)="4OTat"),C533,"N/A")))</f>
        <v>443</v>
      </c>
      <c r="D534" t="str">
        <f>IF(AND(C534&lt;&gt;"N/A",C534&lt;&gt;C533),LEFT(Full_2016_2017_Games_Data[[#This Row],[Column1]],FIND("-",Full_2016_2017_Games_Data[[#This Row],[Column1]])-1),"N/A")</f>
        <v>Cleveland Cavaliers119</v>
      </c>
      <c r="E534" t="str">
        <f>IFERROR(IF(AND(C534&lt;&gt;"N/A",C534&lt;&gt;C533),MID(Full_2016_2017_Games_Data[[#This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Nets99</v>
      </c>
      <c r="F534" t="str">
        <f>IFERROR(IF(AND(D534&lt;&gt;"N/A",E534&lt;&gt;"N/A",C534&lt;&gt;C535),RIGHT(Full_2016_2017_Games_Data[[#This Row],[Column1]],LEN(Full_2016_2017_Games_Data[[#This Row],[Column1]])-FIND("at ",Full_2016_2017_Games_Data[[#This Row],[Column1]])-2),IF(AND(C534&lt;&gt;"N/A",C534&lt;&gt;C533),RIGHT(A535,LEN(A535)-FIND("at ",A535)-2),"N/A")),RIGHT(Full_2016_2017_Games_Data[[#This Row],[Column1]],LEN(Full_2016_2017_Games_Data[[#This Row],[Column1]])-FIND("at ",Full_2016_2017_Games_Data[[#This Row],[Column1]])-2))</f>
        <v>Cleveland</v>
      </c>
      <c r="G534" t="str">
        <f t="shared" si="88"/>
        <v>Cleveland</v>
      </c>
      <c r="H534">
        <f t="shared" si="89"/>
        <v>119</v>
      </c>
      <c r="I534">
        <f t="shared" si="90"/>
        <v>99</v>
      </c>
      <c r="J534" s="3" t="str">
        <f>IF(B534=1,Full_2016_2017_Games_Data[[#This Row],[Column1]],"N/A")</f>
        <v>N/A</v>
      </c>
      <c r="K534" t="str">
        <f t="shared" si="91"/>
        <v>Dec 23, 2016</v>
      </c>
      <c r="L534" t="str">
        <f t="shared" si="92"/>
        <v>Dec 23, 2016</v>
      </c>
      <c r="M534">
        <f t="shared" si="93"/>
        <v>12</v>
      </c>
      <c r="N534">
        <f t="shared" si="94"/>
        <v>23</v>
      </c>
      <c r="O534">
        <f t="shared" si="95"/>
        <v>2016</v>
      </c>
      <c r="P534" s="3">
        <f t="shared" si="96"/>
        <v>42727</v>
      </c>
      <c r="Q534" t="str">
        <f t="shared" si="97"/>
        <v>Cleveland Cavaliers</v>
      </c>
      <c r="R534" t="str">
        <f t="shared" si="98"/>
        <v>Brooklyn Nets</v>
      </c>
    </row>
    <row r="535" spans="1:18" x14ac:dyDescent="0.3">
      <c r="A535" s="1" t="s">
        <v>465</v>
      </c>
      <c r="B535">
        <f>IF(OR(RIGHT(Full_2016_2017_Games_Data[[#This Row],[Column1]],4)="2016",RIGHT(Full_2016_2017_Games_Data[[#This Row],[Column1]],4)="2017"),1,0)</f>
        <v>0</v>
      </c>
      <c r="C535">
        <f>IF(AND(B534=1,B535=0,LEFT(Full_2016_2017_Games_Data[[#This Row],[Column1]],4)&lt;&gt;"OTat"),C533+1,IF(AND(B534=0,B535=0,LEFT(Full_2016_2017_Games_Data[[#This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Row],[Column1]],5)&lt;&gt;"4OTat"),C534+1,IF(OR(LEFT(Full_2016_2017_Games_Data[[#This Row],[Column1]],4)="OTat",LEFT(Full_2016_2017_Games_Data[[#This Row],[Column1]],4)="Full",LEFT(Full_2016_2017_Games_Data[[#This Row],[Column1]],5)="2OTat",LEFT(Full_2016_2017_Games_Data[[#This Row],[Column1]],5)="4OTat"),C534,"N/A")))</f>
        <v>444</v>
      </c>
      <c r="D535" t="str">
        <f>IF(AND(C535&lt;&gt;"N/A",C535&lt;&gt;C534),LEFT(Full_2016_2017_Games_Data[[#This Row],[Column1]],FIND("-",Full_2016_2017_Games_Data[[#This Row],[Column1]])-1),"N/A")</f>
        <v>Oklahoma City Thunder117</v>
      </c>
      <c r="E535" t="str">
        <f>IFERROR(IF(AND(C535&lt;&gt;"N/A",C535&lt;&gt;C534),MID(Full_2016_2017_Games_Data[[#This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Celtics112</v>
      </c>
      <c r="F535" t="str">
        <f>IFERROR(IF(AND(D535&lt;&gt;"N/A",E535&lt;&gt;"N/A",C535&lt;&gt;C536),RIGHT(Full_2016_2017_Games_Data[[#This Row],[Column1]],LEN(Full_2016_2017_Games_Data[[#This Row],[Column1]])-FIND("at ",Full_2016_2017_Games_Data[[#This Row],[Column1]])-2),IF(AND(C535&lt;&gt;"N/A",C535&lt;&gt;C534),RIGHT(A536,LEN(A536)-FIND("at ",A536)-2),"N/A")),RIGHT(Full_2016_2017_Games_Data[[#This Row],[Column1]],LEN(Full_2016_2017_Games_Data[[#This Row],[Column1]])-FIND("at ",Full_2016_2017_Games_Data[[#This Row],[Column1]])-2))</f>
        <v>Boston</v>
      </c>
      <c r="G535" t="str">
        <f t="shared" si="88"/>
        <v>Boston</v>
      </c>
      <c r="H535">
        <f t="shared" si="89"/>
        <v>117</v>
      </c>
      <c r="I535">
        <f t="shared" si="90"/>
        <v>112</v>
      </c>
      <c r="J535" s="3" t="str">
        <f>IF(B535=1,Full_2016_2017_Games_Data[[#This Row],[Column1]],"N/A")</f>
        <v>N/A</v>
      </c>
      <c r="K535" t="str">
        <f t="shared" si="91"/>
        <v>Dec 23, 2016</v>
      </c>
      <c r="L535" t="str">
        <f t="shared" si="92"/>
        <v>Dec 23, 2016</v>
      </c>
      <c r="M535">
        <f t="shared" si="93"/>
        <v>12</v>
      </c>
      <c r="N535">
        <f t="shared" si="94"/>
        <v>23</v>
      </c>
      <c r="O535">
        <f t="shared" si="95"/>
        <v>2016</v>
      </c>
      <c r="P535" s="3">
        <f t="shared" si="96"/>
        <v>42727</v>
      </c>
      <c r="Q535" t="str">
        <f t="shared" si="97"/>
        <v>Oklahoma City Thunder</v>
      </c>
      <c r="R535" t="str">
        <f t="shared" si="98"/>
        <v>Boston Celtics</v>
      </c>
    </row>
    <row r="536" spans="1:18" x14ac:dyDescent="0.3">
      <c r="A536" s="1" t="s">
        <v>466</v>
      </c>
      <c r="B536">
        <f>IF(OR(RIGHT(Full_2016_2017_Games_Data[[#This Row],[Column1]],4)="2016",RIGHT(Full_2016_2017_Games_Data[[#This Row],[Column1]],4)="2017"),1,0)</f>
        <v>0</v>
      </c>
      <c r="C536">
        <f>IF(AND(B535=1,B536=0,LEFT(Full_2016_2017_Games_Data[[#This Row],[Column1]],4)&lt;&gt;"OTat"),C534+1,IF(AND(B535=0,B536=0,LEFT(Full_2016_2017_Games_Data[[#This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Row],[Column1]],5)&lt;&gt;"4OTat"),C535+1,IF(OR(LEFT(Full_2016_2017_Games_Data[[#This Row],[Column1]],4)="OTat",LEFT(Full_2016_2017_Games_Data[[#This Row],[Column1]],4)="Full",LEFT(Full_2016_2017_Games_Data[[#This Row],[Column1]],5)="2OTat",LEFT(Full_2016_2017_Games_Data[[#This Row],[Column1]],5)="4OTat"),C535,"N/A")))</f>
        <v>445</v>
      </c>
      <c r="D536" t="str">
        <f>IF(AND(C536&lt;&gt;"N/A",C536&lt;&gt;C535),LEFT(Full_2016_2017_Games_Data[[#This Row],[Column1]],FIND("-",Full_2016_2017_Games_Data[[#This Row],[Column1]])-1),"N/A")</f>
        <v>Golden State Warriors119</v>
      </c>
      <c r="E536" t="str">
        <f>IFERROR(IF(AND(C536&lt;&gt;"N/A",C536&lt;&gt;C535),MID(Full_2016_2017_Games_Data[[#This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Pistons113</v>
      </c>
      <c r="F536" t="str">
        <f>IFERROR(IF(AND(D536&lt;&gt;"N/A",E536&lt;&gt;"N/A",C536&lt;&gt;C537),RIGHT(Full_2016_2017_Games_Data[[#This Row],[Column1]],LEN(Full_2016_2017_Games_Data[[#This Row],[Column1]])-FIND("at ",Full_2016_2017_Games_Data[[#This Row],[Column1]])-2),IF(AND(C536&lt;&gt;"N/A",C536&lt;&gt;C535),RIGHT(A537,LEN(A537)-FIND("at ",A537)-2),"N/A")),RIGHT(Full_2016_2017_Games_Data[[#This Row],[Column1]],LEN(Full_2016_2017_Games_Data[[#This Row],[Column1]])-FIND("at ",Full_2016_2017_Games_Data[[#This Row],[Column1]])-2))</f>
        <v>Detroit</v>
      </c>
      <c r="G536" t="str">
        <f t="shared" si="88"/>
        <v>Detroit</v>
      </c>
      <c r="H536">
        <f t="shared" si="89"/>
        <v>119</v>
      </c>
      <c r="I536">
        <f t="shared" si="90"/>
        <v>113</v>
      </c>
      <c r="J536" s="3" t="str">
        <f>IF(B536=1,Full_2016_2017_Games_Data[[#This Row],[Column1]],"N/A")</f>
        <v>N/A</v>
      </c>
      <c r="K536" t="str">
        <f t="shared" si="91"/>
        <v>Dec 23, 2016</v>
      </c>
      <c r="L536" t="str">
        <f t="shared" si="92"/>
        <v>Dec 23, 2016</v>
      </c>
      <c r="M536">
        <f t="shared" si="93"/>
        <v>12</v>
      </c>
      <c r="N536">
        <f t="shared" si="94"/>
        <v>23</v>
      </c>
      <c r="O536">
        <f t="shared" si="95"/>
        <v>2016</v>
      </c>
      <c r="P536" s="3">
        <f t="shared" si="96"/>
        <v>42727</v>
      </c>
      <c r="Q536" t="str">
        <f t="shared" si="97"/>
        <v>Golden State Warriors</v>
      </c>
      <c r="R536" t="str">
        <f t="shared" si="98"/>
        <v>Detroit Pistons</v>
      </c>
    </row>
    <row r="537" spans="1:18" x14ac:dyDescent="0.3">
      <c r="A537" s="1" t="s">
        <v>467</v>
      </c>
      <c r="B537">
        <f>IF(OR(RIGHT(Full_2016_2017_Games_Data[[#This Row],[Column1]],4)="2016",RIGHT(Full_2016_2017_Games_Data[[#This Row],[Column1]],4)="2017"),1,0)</f>
        <v>0</v>
      </c>
      <c r="C537">
        <f>IF(AND(B536=1,B537=0,LEFT(Full_2016_2017_Games_Data[[#This Row],[Column1]],4)&lt;&gt;"OTat"),C535+1,IF(AND(B536=0,B537=0,LEFT(Full_2016_2017_Games_Data[[#This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Row],[Column1]],5)&lt;&gt;"4OTat"),C536+1,IF(OR(LEFT(Full_2016_2017_Games_Data[[#This Row],[Column1]],4)="OTat",LEFT(Full_2016_2017_Games_Data[[#This Row],[Column1]],4)="Full",LEFT(Full_2016_2017_Games_Data[[#This Row],[Column1]],5)="2OTat",LEFT(Full_2016_2017_Games_Data[[#This Row],[Column1]],5)="4OTat"),C536,"N/A")))</f>
        <v>446</v>
      </c>
      <c r="D537" t="str">
        <f>IF(AND(C537&lt;&gt;"N/A",C537&lt;&gt;C536),LEFT(Full_2016_2017_Games_Data[[#This Row],[Column1]],FIND("-",Full_2016_2017_Games_Data[[#This Row],[Column1]])-1),"N/A")</f>
        <v>Milwaukee Bucks123</v>
      </c>
      <c r="E537" t="str">
        <f>IFERROR(IF(AND(C537&lt;&gt;"N/A",C537&lt;&gt;C536),MID(Full_2016_2017_Games_Data[[#This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Wizards96</v>
      </c>
      <c r="F537" t="str">
        <f>IFERROR(IF(AND(D537&lt;&gt;"N/A",E537&lt;&gt;"N/A",C537&lt;&gt;C538),RIGHT(Full_2016_2017_Games_Data[[#This Row],[Column1]],LEN(Full_2016_2017_Games_Data[[#This Row],[Column1]])-FIND("at ",Full_2016_2017_Games_Data[[#This Row],[Column1]])-2),IF(AND(C537&lt;&gt;"N/A",C537&lt;&gt;C536),RIGHT(A538,LEN(A538)-FIND("at ",A538)-2),"N/A")),RIGHT(Full_2016_2017_Games_Data[[#This Row],[Column1]],LEN(Full_2016_2017_Games_Data[[#This Row],[Column1]])-FIND("at ",Full_2016_2017_Games_Data[[#This Row],[Column1]])-2))</f>
        <v>Milwaukee</v>
      </c>
      <c r="G537" t="str">
        <f t="shared" si="88"/>
        <v>Milwaukee</v>
      </c>
      <c r="H537">
        <f t="shared" si="89"/>
        <v>123</v>
      </c>
      <c r="I537">
        <f t="shared" si="90"/>
        <v>96</v>
      </c>
      <c r="J537" s="3" t="str">
        <f>IF(B537=1,Full_2016_2017_Games_Data[[#This Row],[Column1]],"N/A")</f>
        <v>N/A</v>
      </c>
      <c r="K537" t="str">
        <f t="shared" si="91"/>
        <v>Dec 23, 2016</v>
      </c>
      <c r="L537" t="str">
        <f t="shared" si="92"/>
        <v>Dec 23, 2016</v>
      </c>
      <c r="M537">
        <f t="shared" si="93"/>
        <v>12</v>
      </c>
      <c r="N537">
        <f t="shared" si="94"/>
        <v>23</v>
      </c>
      <c r="O537">
        <f t="shared" si="95"/>
        <v>2016</v>
      </c>
      <c r="P537" s="3">
        <f t="shared" si="96"/>
        <v>42727</v>
      </c>
      <c r="Q537" t="str">
        <f t="shared" si="97"/>
        <v>Milwaukee Bucks</v>
      </c>
      <c r="R537" t="str">
        <f t="shared" si="98"/>
        <v>Washington Wizards</v>
      </c>
    </row>
    <row r="538" spans="1:18" x14ac:dyDescent="0.3">
      <c r="A538" s="1" t="s">
        <v>468</v>
      </c>
      <c r="B538">
        <f>IF(OR(RIGHT(Full_2016_2017_Games_Data[[#This Row],[Column1]],4)="2016",RIGHT(Full_2016_2017_Games_Data[[#This Row],[Column1]],4)="2017"),1,0)</f>
        <v>0</v>
      </c>
      <c r="C538">
        <f>IF(AND(B537=1,B538=0,LEFT(Full_2016_2017_Games_Data[[#This Row],[Column1]],4)&lt;&gt;"OTat"),C536+1,IF(AND(B537=0,B538=0,LEFT(Full_2016_2017_Games_Data[[#This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Row],[Column1]],5)&lt;&gt;"4OTat"),C537+1,IF(OR(LEFT(Full_2016_2017_Games_Data[[#This Row],[Column1]],4)="OTat",LEFT(Full_2016_2017_Games_Data[[#This Row],[Column1]],4)="Full",LEFT(Full_2016_2017_Games_Data[[#This Row],[Column1]],5)="2OTat",LEFT(Full_2016_2017_Games_Data[[#This Row],[Column1]],5)="4OTat"),C537,"N/A")))</f>
        <v>447</v>
      </c>
      <c r="D538" t="str">
        <f>IF(AND(C538&lt;&gt;"N/A",C538&lt;&gt;C537),LEFT(Full_2016_2017_Games_Data[[#This Row],[Column1]],FIND("-",Full_2016_2017_Games_Data[[#This Row],[Column1]])-1),"N/A")</f>
        <v>Memphis Grizzlies115</v>
      </c>
      <c r="E538" t="str">
        <f>IFERROR(IF(AND(C538&lt;&gt;"N/A",C538&lt;&gt;C537),MID(Full_2016_2017_Games_Data[[#This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Rockets109</v>
      </c>
      <c r="F538" t="str">
        <f>IFERROR(IF(AND(D538&lt;&gt;"N/A",E538&lt;&gt;"N/A",C538&lt;&gt;C539),RIGHT(Full_2016_2017_Games_Data[[#This Row],[Column1]],LEN(Full_2016_2017_Games_Data[[#This Row],[Column1]])-FIND("at ",Full_2016_2017_Games_Data[[#This Row],[Column1]])-2),IF(AND(C538&lt;&gt;"N/A",C538&lt;&gt;C537),RIGHT(A539,LEN(A539)-FIND("at ",A539)-2),"N/A")),RIGHT(Full_2016_2017_Games_Data[[#This Row],[Column1]],LEN(Full_2016_2017_Games_Data[[#This Row],[Column1]])-FIND("at ",Full_2016_2017_Games_Data[[#This Row],[Column1]])-2))</f>
        <v>Memphis</v>
      </c>
      <c r="G538" t="str">
        <f t="shared" si="88"/>
        <v>Memphis</v>
      </c>
      <c r="H538">
        <f t="shared" si="89"/>
        <v>115</v>
      </c>
      <c r="I538">
        <f t="shared" si="90"/>
        <v>109</v>
      </c>
      <c r="J538" s="3" t="str">
        <f>IF(B538=1,Full_2016_2017_Games_Data[[#This Row],[Column1]],"N/A")</f>
        <v>N/A</v>
      </c>
      <c r="K538" t="str">
        <f t="shared" si="91"/>
        <v>Dec 23, 2016</v>
      </c>
      <c r="L538" t="str">
        <f t="shared" si="92"/>
        <v>Dec 23, 2016</v>
      </c>
      <c r="M538">
        <f t="shared" si="93"/>
        <v>12</v>
      </c>
      <c r="N538">
        <f t="shared" si="94"/>
        <v>23</v>
      </c>
      <c r="O538">
        <f t="shared" si="95"/>
        <v>2016</v>
      </c>
      <c r="P538" s="3">
        <f t="shared" si="96"/>
        <v>42727</v>
      </c>
      <c r="Q538" t="str">
        <f t="shared" si="97"/>
        <v>Memphis Grizzlies</v>
      </c>
      <c r="R538" t="str">
        <f t="shared" si="98"/>
        <v>Houston Rockets</v>
      </c>
    </row>
    <row r="539" spans="1:18" x14ac:dyDescent="0.3">
      <c r="A539" s="1" t="s">
        <v>469</v>
      </c>
      <c r="B539">
        <f>IF(OR(RIGHT(Full_2016_2017_Games_Data[[#This Row],[Column1]],4)="2016",RIGHT(Full_2016_2017_Games_Data[[#This Row],[Column1]],4)="2017"),1,0)</f>
        <v>0</v>
      </c>
      <c r="C539">
        <f>IF(AND(B538=1,B539=0,LEFT(Full_2016_2017_Games_Data[[#This Row],[Column1]],4)&lt;&gt;"OTat"),C537+1,IF(AND(B538=0,B539=0,LEFT(Full_2016_2017_Games_Data[[#This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Row],[Column1]],5)&lt;&gt;"4OTat"),C538+1,IF(OR(LEFT(Full_2016_2017_Games_Data[[#This Row],[Column1]],4)="OTat",LEFT(Full_2016_2017_Games_Data[[#This Row],[Column1]],4)="Full",LEFT(Full_2016_2017_Games_Data[[#This Row],[Column1]],5)="2OTat",LEFT(Full_2016_2017_Games_Data[[#This Row],[Column1]],5)="4OTat"),C538,"N/A")))</f>
        <v>448</v>
      </c>
      <c r="D539" t="str">
        <f>IF(AND(C539&lt;&gt;"N/A",C539&lt;&gt;C538),LEFT(Full_2016_2017_Games_Data[[#This Row],[Column1]],FIND("-",Full_2016_2017_Games_Data[[#This Row],[Column1]])-1),"N/A")</f>
        <v>New Orleans Pelicans91</v>
      </c>
      <c r="E539" t="str">
        <f>IFERROR(IF(AND(C539&lt;&gt;"N/A",C539&lt;&gt;C538),MID(Full_2016_2017_Games_Data[[#This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Heat87</v>
      </c>
      <c r="F539" t="str">
        <f>IFERROR(IF(AND(D539&lt;&gt;"N/A",E539&lt;&gt;"N/A",C539&lt;&gt;C540),RIGHT(Full_2016_2017_Games_Data[[#This Row],[Column1]],LEN(Full_2016_2017_Games_Data[[#This Row],[Column1]])-FIND("at ",Full_2016_2017_Games_Data[[#This Row],[Column1]])-2),IF(AND(C539&lt;&gt;"N/A",C539&lt;&gt;C538),RIGHT(A540,LEN(A540)-FIND("at ",A540)-2),"N/A")),RIGHT(Full_2016_2017_Games_Data[[#This Row],[Column1]],LEN(Full_2016_2017_Games_Data[[#This Row],[Column1]])-FIND("at ",Full_2016_2017_Games_Data[[#This Row],[Column1]])-2))</f>
        <v>New Orleans</v>
      </c>
      <c r="G539" t="str">
        <f t="shared" si="88"/>
        <v>New Orleans</v>
      </c>
      <c r="H539">
        <f t="shared" si="89"/>
        <v>91</v>
      </c>
      <c r="I539">
        <f t="shared" si="90"/>
        <v>87</v>
      </c>
      <c r="J539" s="3" t="str">
        <f>IF(B539=1,Full_2016_2017_Games_Data[[#This Row],[Column1]],"N/A")</f>
        <v>N/A</v>
      </c>
      <c r="K539" t="str">
        <f t="shared" si="91"/>
        <v>Dec 23, 2016</v>
      </c>
      <c r="L539" t="str">
        <f t="shared" si="92"/>
        <v>Dec 23, 2016</v>
      </c>
      <c r="M539">
        <f t="shared" si="93"/>
        <v>12</v>
      </c>
      <c r="N539">
        <f t="shared" si="94"/>
        <v>23</v>
      </c>
      <c r="O539">
        <f t="shared" si="95"/>
        <v>2016</v>
      </c>
      <c r="P539" s="3">
        <f t="shared" si="96"/>
        <v>42727</v>
      </c>
      <c r="Q539" t="str">
        <f t="shared" si="97"/>
        <v>New Orleans Pelicans</v>
      </c>
      <c r="R539" t="str">
        <f t="shared" si="98"/>
        <v>Miami Heat</v>
      </c>
    </row>
    <row r="540" spans="1:18" x14ac:dyDescent="0.3">
      <c r="A540" s="1" t="s">
        <v>470</v>
      </c>
      <c r="B540">
        <f>IF(OR(RIGHT(Full_2016_2017_Games_Data[[#This Row],[Column1]],4)="2016",RIGHT(Full_2016_2017_Games_Data[[#This Row],[Column1]],4)="2017"),1,0)</f>
        <v>0</v>
      </c>
      <c r="C540">
        <f>IF(AND(B539=1,B540=0,LEFT(Full_2016_2017_Games_Data[[#This Row],[Column1]],4)&lt;&gt;"OTat"),C538+1,IF(AND(B539=0,B540=0,LEFT(Full_2016_2017_Games_Data[[#This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Row],[Column1]],5)&lt;&gt;"4OTat"),C539+1,IF(OR(LEFT(Full_2016_2017_Games_Data[[#This Row],[Column1]],4)="OTat",LEFT(Full_2016_2017_Games_Data[[#This Row],[Column1]],4)="Full",LEFT(Full_2016_2017_Games_Data[[#This Row],[Column1]],5)="2OTat",LEFT(Full_2016_2017_Games_Data[[#This Row],[Column1]],5)="4OTat"),C539,"N/A")))</f>
        <v>449</v>
      </c>
      <c r="D540" t="str">
        <f>IF(AND(C540&lt;&gt;"N/A",C540&lt;&gt;C539),LEFT(Full_2016_2017_Games_Data[[#This Row],[Column1]],FIND("-",Full_2016_2017_Games_Data[[#This Row],[Column1]])-1),"N/A")</f>
        <v>Sacramento Kings109</v>
      </c>
      <c r="E540" t="str">
        <f>IFERROR(IF(AND(C540&lt;&gt;"N/A",C540&lt;&gt;C539),MID(Full_2016_2017_Games_Data[[#This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Timberwolves105</v>
      </c>
      <c r="F540" t="str">
        <f>IFERROR(IF(AND(D540&lt;&gt;"N/A",E540&lt;&gt;"N/A",C540&lt;&gt;C541),RIGHT(Full_2016_2017_Games_Data[[#This Row],[Column1]],LEN(Full_2016_2017_Games_Data[[#This Row],[Column1]])-FIND("at ",Full_2016_2017_Games_Data[[#This Row],[Column1]])-2),IF(AND(C540&lt;&gt;"N/A",C540&lt;&gt;C539),RIGHT(A541,LEN(A541)-FIND("at ",A541)-2),"N/A")),RIGHT(Full_2016_2017_Games_Data[[#This Row],[Column1]],LEN(Full_2016_2017_Games_Data[[#This Row],[Column1]])-FIND("at ",Full_2016_2017_Games_Data[[#This Row],[Column1]])-2))</f>
        <v>Minnesota</v>
      </c>
      <c r="G540" t="str">
        <f t="shared" si="88"/>
        <v>Minnesota</v>
      </c>
      <c r="H540">
        <f t="shared" si="89"/>
        <v>109</v>
      </c>
      <c r="I540">
        <f t="shared" si="90"/>
        <v>105</v>
      </c>
      <c r="J540" s="3" t="str">
        <f>IF(B540=1,Full_2016_2017_Games_Data[[#This Row],[Column1]],"N/A")</f>
        <v>N/A</v>
      </c>
      <c r="K540" t="str">
        <f t="shared" si="91"/>
        <v>Dec 23, 2016</v>
      </c>
      <c r="L540" t="str">
        <f t="shared" si="92"/>
        <v>Dec 23, 2016</v>
      </c>
      <c r="M540">
        <f t="shared" si="93"/>
        <v>12</v>
      </c>
      <c r="N540">
        <f t="shared" si="94"/>
        <v>23</v>
      </c>
      <c r="O540">
        <f t="shared" si="95"/>
        <v>2016</v>
      </c>
      <c r="P540" s="3">
        <f t="shared" si="96"/>
        <v>42727</v>
      </c>
      <c r="Q540" t="str">
        <f t="shared" si="97"/>
        <v>Sacramento Kings</v>
      </c>
      <c r="R540" t="str">
        <f t="shared" si="98"/>
        <v>Minnesota Timberwolves</v>
      </c>
    </row>
    <row r="541" spans="1:18" x14ac:dyDescent="0.3">
      <c r="A541" s="1" t="s">
        <v>471</v>
      </c>
      <c r="B541">
        <f>IF(OR(RIGHT(Full_2016_2017_Games_Data[[#This Row],[Column1]],4)="2016",RIGHT(Full_2016_2017_Games_Data[[#This Row],[Column1]],4)="2017"),1,0)</f>
        <v>0</v>
      </c>
      <c r="C541">
        <f>IF(AND(B540=1,B541=0,LEFT(Full_2016_2017_Games_Data[[#This Row],[Column1]],4)&lt;&gt;"OTat"),C539+1,IF(AND(B540=0,B541=0,LEFT(Full_2016_2017_Games_Data[[#This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Row],[Column1]],5)&lt;&gt;"4OTat"),C540+1,IF(OR(LEFT(Full_2016_2017_Games_Data[[#This Row],[Column1]],4)="OTat",LEFT(Full_2016_2017_Games_Data[[#This Row],[Column1]],4)="Full",LEFT(Full_2016_2017_Games_Data[[#This Row],[Column1]],5)="2OTat",LEFT(Full_2016_2017_Games_Data[[#This Row],[Column1]],5)="4OTat"),C540,"N/A")))</f>
        <v>450</v>
      </c>
      <c r="D541" t="str">
        <f>IF(AND(C541&lt;&gt;"N/A",C541&lt;&gt;C540),LEFT(Full_2016_2017_Games_Data[[#This Row],[Column1]],FIND("-",Full_2016_2017_Games_Data[[#This Row],[Column1]])-1),"N/A")</f>
        <v>Atlanta Hawks109</v>
      </c>
      <c r="E541" t="str">
        <f>IFERROR(IF(AND(C541&lt;&gt;"N/A",C541&lt;&gt;C540),MID(Full_2016_2017_Games_Data[[#This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Nuggets108</v>
      </c>
      <c r="F541" t="str">
        <f>IFERROR(IF(AND(D541&lt;&gt;"N/A",E541&lt;&gt;"N/A",C541&lt;&gt;C542),RIGHT(Full_2016_2017_Games_Data[[#This Row],[Column1]],LEN(Full_2016_2017_Games_Data[[#This Row],[Column1]])-FIND("at ",Full_2016_2017_Games_Data[[#This Row],[Column1]])-2),IF(AND(C541&lt;&gt;"N/A",C541&lt;&gt;C540),RIGHT(A542,LEN(A542)-FIND("at ",A542)-2),"N/A")),RIGHT(Full_2016_2017_Games_Data[[#This Row],[Column1]],LEN(Full_2016_2017_Games_Data[[#This Row],[Column1]])-FIND("at ",Full_2016_2017_Games_Data[[#This Row],[Column1]])-2))</f>
        <v>Denver</v>
      </c>
      <c r="G541" t="str">
        <f t="shared" si="88"/>
        <v>Denver</v>
      </c>
      <c r="H541">
        <f t="shared" si="89"/>
        <v>109</v>
      </c>
      <c r="I541">
        <f t="shared" si="90"/>
        <v>108</v>
      </c>
      <c r="J541" s="3" t="str">
        <f>IF(B541=1,Full_2016_2017_Games_Data[[#This Row],[Column1]],"N/A")</f>
        <v>N/A</v>
      </c>
      <c r="K541" t="str">
        <f t="shared" si="91"/>
        <v>Dec 23, 2016</v>
      </c>
      <c r="L541" t="str">
        <f t="shared" si="92"/>
        <v>Dec 23, 2016</v>
      </c>
      <c r="M541">
        <f t="shared" si="93"/>
        <v>12</v>
      </c>
      <c r="N541">
        <f t="shared" si="94"/>
        <v>23</v>
      </c>
      <c r="O541">
        <f t="shared" si="95"/>
        <v>2016</v>
      </c>
      <c r="P541" s="3">
        <f t="shared" si="96"/>
        <v>42727</v>
      </c>
      <c r="Q541" t="str">
        <f t="shared" si="97"/>
        <v>Atlanta Hawks</v>
      </c>
      <c r="R541" t="str">
        <f t="shared" si="98"/>
        <v>Denver Nuggets</v>
      </c>
    </row>
    <row r="542" spans="1:18" x14ac:dyDescent="0.3">
      <c r="A542" s="1" t="s">
        <v>472</v>
      </c>
      <c r="B542">
        <f>IF(OR(RIGHT(Full_2016_2017_Games_Data[[#This Row],[Column1]],4)="2016",RIGHT(Full_2016_2017_Games_Data[[#This Row],[Column1]],4)="2017"),1,0)</f>
        <v>0</v>
      </c>
      <c r="C542">
        <f>IF(AND(B541=1,B542=0,LEFT(Full_2016_2017_Games_Data[[#This Row],[Column1]],4)&lt;&gt;"OTat"),C540+1,IF(AND(B541=0,B542=0,LEFT(Full_2016_2017_Games_Data[[#This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Row],[Column1]],5)&lt;&gt;"4OTat"),C541+1,IF(OR(LEFT(Full_2016_2017_Games_Data[[#This Row],[Column1]],4)="OTat",LEFT(Full_2016_2017_Games_Data[[#This Row],[Column1]],4)="Full",LEFT(Full_2016_2017_Games_Data[[#This Row],[Column1]],5)="2OTat",LEFT(Full_2016_2017_Games_Data[[#This Row],[Column1]],5)="4OTat"),C541,"N/A")))</f>
        <v>451</v>
      </c>
      <c r="D542" t="str">
        <f>IF(AND(C542&lt;&gt;"N/A",C542&lt;&gt;C541),LEFT(Full_2016_2017_Games_Data[[#This Row],[Column1]],FIND("-",Full_2016_2017_Games_Data[[#This Row],[Column1]])-1),"N/A")</f>
        <v>Toronto Raptors104</v>
      </c>
      <c r="E542" t="str">
        <f>IFERROR(IF(AND(C542&lt;&gt;"N/A",C542&lt;&gt;C541),MID(Full_2016_2017_Games_Data[[#This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Jazz98</v>
      </c>
      <c r="F542" t="str">
        <f>IFERROR(IF(AND(D542&lt;&gt;"N/A",E542&lt;&gt;"N/A",C542&lt;&gt;C543),RIGHT(Full_2016_2017_Games_Data[[#This Row],[Column1]],LEN(Full_2016_2017_Games_Data[[#This Row],[Column1]])-FIND("at ",Full_2016_2017_Games_Data[[#This Row],[Column1]])-2),IF(AND(C542&lt;&gt;"N/A",C542&lt;&gt;C541),RIGHT(A543,LEN(A543)-FIND("at ",A543)-2),"N/A")),RIGHT(Full_2016_2017_Games_Data[[#This Row],[Column1]],LEN(Full_2016_2017_Games_Data[[#This Row],[Column1]])-FIND("at ",Full_2016_2017_Games_Data[[#This Row],[Column1]])-2))</f>
        <v>Utah</v>
      </c>
      <c r="G542" t="str">
        <f t="shared" si="88"/>
        <v>Utah</v>
      </c>
      <c r="H542">
        <f t="shared" si="89"/>
        <v>104</v>
      </c>
      <c r="I542">
        <f t="shared" si="90"/>
        <v>98</v>
      </c>
      <c r="J542" s="3" t="str">
        <f>IF(B542=1,Full_2016_2017_Games_Data[[#This Row],[Column1]],"N/A")</f>
        <v>N/A</v>
      </c>
      <c r="K542" t="str">
        <f t="shared" si="91"/>
        <v>Dec 23, 2016</v>
      </c>
      <c r="L542" t="str">
        <f t="shared" si="92"/>
        <v>Dec 23, 2016</v>
      </c>
      <c r="M542">
        <f t="shared" si="93"/>
        <v>12</v>
      </c>
      <c r="N542">
        <f t="shared" si="94"/>
        <v>23</v>
      </c>
      <c r="O542">
        <f t="shared" si="95"/>
        <v>2016</v>
      </c>
      <c r="P542" s="3">
        <f t="shared" si="96"/>
        <v>42727</v>
      </c>
      <c r="Q542" t="str">
        <f t="shared" si="97"/>
        <v>Toronto Raptors</v>
      </c>
      <c r="R542" t="str">
        <f t="shared" si="98"/>
        <v>Utah Jazz</v>
      </c>
    </row>
    <row r="543" spans="1:18" x14ac:dyDescent="0.3">
      <c r="A543" s="1" t="s">
        <v>473</v>
      </c>
      <c r="B543">
        <f>IF(OR(RIGHT(Full_2016_2017_Games_Data[[#This Row],[Column1]],4)="2016",RIGHT(Full_2016_2017_Games_Data[[#This Row],[Column1]],4)="2017"),1,0)</f>
        <v>0</v>
      </c>
      <c r="C543">
        <f>IF(AND(B542=1,B543=0,LEFT(Full_2016_2017_Games_Data[[#This Row],[Column1]],4)&lt;&gt;"OTat"),C541+1,IF(AND(B542=0,B543=0,LEFT(Full_2016_2017_Games_Data[[#This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Row],[Column1]],5)&lt;&gt;"4OTat"),C542+1,IF(OR(LEFT(Full_2016_2017_Games_Data[[#This Row],[Column1]],4)="OTat",LEFT(Full_2016_2017_Games_Data[[#This Row],[Column1]],4)="Full",LEFT(Full_2016_2017_Games_Data[[#This Row],[Column1]],5)="2OTat",LEFT(Full_2016_2017_Games_Data[[#This Row],[Column1]],5)="4OTat"),C542,"N/A")))</f>
        <v>452</v>
      </c>
      <c r="D543" t="str">
        <f>IF(AND(C543&lt;&gt;"N/A",C543&lt;&gt;C542),LEFT(Full_2016_2017_Games_Data[[#This Row],[Column1]],FIND("-",Full_2016_2017_Games_Data[[#This Row],[Column1]])-1),"N/A")</f>
        <v>Phoenix Suns123</v>
      </c>
      <c r="E543" t="str">
        <f>IFERROR(IF(AND(C543&lt;&gt;"N/A",C543&lt;&gt;C542),MID(Full_2016_2017_Games_Data[[#This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76ers116</v>
      </c>
      <c r="F543" t="str">
        <f>IFERROR(IF(AND(D543&lt;&gt;"N/A",E543&lt;&gt;"N/A",C543&lt;&gt;C544),RIGHT(Full_2016_2017_Games_Data[[#This Row],[Column1]],LEN(Full_2016_2017_Games_Data[[#This Row],[Column1]])-FIND("at ",Full_2016_2017_Games_Data[[#This Row],[Column1]])-2),IF(AND(C543&lt;&gt;"N/A",C543&lt;&gt;C542),RIGHT(A544,LEN(A544)-FIND("at ",A544)-2),"N/A")),RIGHT(Full_2016_2017_Games_Data[[#This Row],[Column1]],LEN(Full_2016_2017_Games_Data[[#This Row],[Column1]])-FIND("at ",Full_2016_2017_Games_Data[[#This Row],[Column1]])-2))</f>
        <v>Phoenix</v>
      </c>
      <c r="G543" t="str">
        <f t="shared" si="88"/>
        <v>Phoenix</v>
      </c>
      <c r="H543">
        <f t="shared" si="89"/>
        <v>123</v>
      </c>
      <c r="I543">
        <f t="shared" si="90"/>
        <v>116</v>
      </c>
      <c r="J543" s="3" t="str">
        <f>IF(B543=1,Full_2016_2017_Games_Data[[#This Row],[Column1]],"N/A")</f>
        <v>N/A</v>
      </c>
      <c r="K543" t="str">
        <f t="shared" si="91"/>
        <v>Dec 23, 2016</v>
      </c>
      <c r="L543" t="str">
        <f t="shared" si="92"/>
        <v>Dec 23, 2016</v>
      </c>
      <c r="M543">
        <f t="shared" si="93"/>
        <v>12</v>
      </c>
      <c r="N543">
        <f t="shared" si="94"/>
        <v>23</v>
      </c>
      <c r="O543">
        <f t="shared" si="95"/>
        <v>2016</v>
      </c>
      <c r="P543" s="3">
        <f t="shared" si="96"/>
        <v>42727</v>
      </c>
      <c r="Q543" t="str">
        <f t="shared" si="97"/>
        <v>Phoenix Suns</v>
      </c>
      <c r="R543" t="str">
        <f t="shared" si="98"/>
        <v>Philadelphia 76ers</v>
      </c>
    </row>
    <row r="544" spans="1:18" x14ac:dyDescent="0.3">
      <c r="A544" s="1" t="s">
        <v>474</v>
      </c>
      <c r="B544">
        <f>IF(OR(RIGHT(Full_2016_2017_Games_Data[[#This Row],[Column1]],4)="2016",RIGHT(Full_2016_2017_Games_Data[[#This Row],[Column1]],4)="2017"),1,0)</f>
        <v>0</v>
      </c>
      <c r="C544">
        <f>IF(AND(B543=1,B544=0,LEFT(Full_2016_2017_Games_Data[[#This Row],[Column1]],4)&lt;&gt;"OTat"),C542+1,IF(AND(B543=0,B544=0,LEFT(Full_2016_2017_Games_Data[[#This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Row],[Column1]],5)&lt;&gt;"4OTat"),C543+1,IF(OR(LEFT(Full_2016_2017_Games_Data[[#This Row],[Column1]],4)="OTat",LEFT(Full_2016_2017_Games_Data[[#This Row],[Column1]],4)="Full",LEFT(Full_2016_2017_Games_Data[[#This Row],[Column1]],5)="2OTat",LEFT(Full_2016_2017_Games_Data[[#This Row],[Column1]],5)="4OTat"),C543,"N/A")))</f>
        <v>453</v>
      </c>
      <c r="D544" t="str">
        <f>IF(AND(C544&lt;&gt;"N/A",C544&lt;&gt;C543),LEFT(Full_2016_2017_Games_Data[[#This Row],[Column1]],FIND("-",Full_2016_2017_Games_Data[[#This Row],[Column1]])-1),"N/A")</f>
        <v>San Antonio Spurs110</v>
      </c>
      <c r="E544" t="str">
        <f>IFERROR(IF(AND(C544&lt;&gt;"N/A",C544&lt;&gt;C543),MID(Full_2016_2017_Games_Data[[#This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Blazers90</v>
      </c>
      <c r="F544" t="str">
        <f>IFERROR(IF(AND(D544&lt;&gt;"N/A",E544&lt;&gt;"N/A",C544&lt;&gt;C545),RIGHT(Full_2016_2017_Games_Data[[#This Row],[Column1]],LEN(Full_2016_2017_Games_Data[[#This Row],[Column1]])-FIND("at ",Full_2016_2017_Games_Data[[#This Row],[Column1]])-2),IF(AND(C544&lt;&gt;"N/A",C544&lt;&gt;C543),RIGHT(A545,LEN(A545)-FIND("at ",A545)-2),"N/A")),RIGHT(Full_2016_2017_Games_Data[[#This Row],[Column1]],LEN(Full_2016_2017_Games_Data[[#This Row],[Column1]])-FIND("at ",Full_2016_2017_Games_Data[[#This Row],[Column1]])-2))</f>
        <v>Portland</v>
      </c>
      <c r="G544" t="str">
        <f t="shared" si="88"/>
        <v>Portland</v>
      </c>
      <c r="H544">
        <f t="shared" si="89"/>
        <v>110</v>
      </c>
      <c r="I544">
        <f t="shared" si="90"/>
        <v>90</v>
      </c>
      <c r="J544" s="3" t="str">
        <f>IF(B544=1,Full_2016_2017_Games_Data[[#This Row],[Column1]],"N/A")</f>
        <v>N/A</v>
      </c>
      <c r="K544" t="str">
        <f t="shared" si="91"/>
        <v>Dec 23, 2016</v>
      </c>
      <c r="L544" t="str">
        <f t="shared" si="92"/>
        <v>Dec 23, 2016</v>
      </c>
      <c r="M544">
        <f t="shared" si="93"/>
        <v>12</v>
      </c>
      <c r="N544">
        <f t="shared" si="94"/>
        <v>23</v>
      </c>
      <c r="O544">
        <f t="shared" si="95"/>
        <v>2016</v>
      </c>
      <c r="P544" s="3">
        <f t="shared" si="96"/>
        <v>42727</v>
      </c>
      <c r="Q544" t="str">
        <f t="shared" si="97"/>
        <v>San Antonio Spurs</v>
      </c>
      <c r="R544" t="str">
        <f t="shared" si="98"/>
        <v>Portland Trail Blazers</v>
      </c>
    </row>
    <row r="545" spans="1:18" x14ac:dyDescent="0.3">
      <c r="A545" s="1" t="s">
        <v>475</v>
      </c>
      <c r="B545">
        <f>IF(OR(RIGHT(Full_2016_2017_Games_Data[[#This Row],[Column1]],4)="2016",RIGHT(Full_2016_2017_Games_Data[[#This Row],[Column1]],4)="2017"),1,0)</f>
        <v>0</v>
      </c>
      <c r="C545">
        <f>IF(AND(B544=1,B545=0,LEFT(Full_2016_2017_Games_Data[[#This Row],[Column1]],4)&lt;&gt;"OTat"),C543+1,IF(AND(B544=0,B545=0,LEFT(Full_2016_2017_Games_Data[[#This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Row],[Column1]],5)&lt;&gt;"4OTat"),C544+1,IF(OR(LEFT(Full_2016_2017_Games_Data[[#This Row],[Column1]],4)="OTat",LEFT(Full_2016_2017_Games_Data[[#This Row],[Column1]],4)="Full",LEFT(Full_2016_2017_Games_Data[[#This Row],[Column1]],5)="2OTat",LEFT(Full_2016_2017_Games_Data[[#This Row],[Column1]],5)="4OTat"),C544,"N/A")))</f>
        <v>454</v>
      </c>
      <c r="D545" t="str">
        <f>IF(AND(C545&lt;&gt;"N/A",C545&lt;&gt;C544),LEFT(Full_2016_2017_Games_Data[[#This Row],[Column1]],FIND("-",Full_2016_2017_Games_Data[[#This Row],[Column1]])-1),"N/A")</f>
        <v>Dallas Mavericks90</v>
      </c>
      <c r="E545" t="str">
        <f>IFERROR(IF(AND(C545&lt;&gt;"N/A",C545&lt;&gt;C544),MID(Full_2016_2017_Games_Data[[#This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Clippers88</v>
      </c>
      <c r="F545" t="str">
        <f>IFERROR(IF(AND(D545&lt;&gt;"N/A",E545&lt;&gt;"N/A",C545&lt;&gt;C546),RIGHT(Full_2016_2017_Games_Data[[#This Row],[Column1]],LEN(Full_2016_2017_Games_Data[[#This Row],[Column1]])-FIND("at ",Full_2016_2017_Games_Data[[#This Row],[Column1]])-2),IF(AND(C545&lt;&gt;"N/A",C545&lt;&gt;C544),RIGHT(A546,LEN(A546)-FIND("at ",A546)-2),"N/A")),RIGHT(Full_2016_2017_Games_Data[[#This Row],[Column1]],LEN(Full_2016_2017_Games_Data[[#This Row],[Column1]])-FIND("at ",Full_2016_2017_Games_Data[[#This Row],[Column1]])-2))</f>
        <v>Los Angeles</v>
      </c>
      <c r="G545" t="str">
        <f t="shared" si="88"/>
        <v>Los Angeles</v>
      </c>
      <c r="H545">
        <f t="shared" si="89"/>
        <v>90</v>
      </c>
      <c r="I545">
        <f t="shared" si="90"/>
        <v>88</v>
      </c>
      <c r="J545" s="3" t="str">
        <f>IF(B545=1,Full_2016_2017_Games_Data[[#This Row],[Column1]],"N/A")</f>
        <v>N/A</v>
      </c>
      <c r="K545" t="str">
        <f t="shared" si="91"/>
        <v>Dec 23, 2016</v>
      </c>
      <c r="L545" t="str">
        <f t="shared" si="92"/>
        <v>Dec 23, 2016</v>
      </c>
      <c r="M545">
        <f t="shared" si="93"/>
        <v>12</v>
      </c>
      <c r="N545">
        <f t="shared" si="94"/>
        <v>23</v>
      </c>
      <c r="O545">
        <f t="shared" si="95"/>
        <v>2016</v>
      </c>
      <c r="P545" s="3">
        <f t="shared" si="96"/>
        <v>42727</v>
      </c>
      <c r="Q545" t="str">
        <f t="shared" si="97"/>
        <v>Dallas Mavericks</v>
      </c>
      <c r="R545" t="str">
        <f t="shared" si="98"/>
        <v>Los Angeles Clippers</v>
      </c>
    </row>
    <row r="546" spans="1:18" x14ac:dyDescent="0.3">
      <c r="A546" s="1" t="s">
        <v>1404</v>
      </c>
      <c r="B546">
        <f>IF(OR(RIGHT(Full_2016_2017_Games_Data[[#This Row],[Column1]],4)="2016",RIGHT(Full_2016_2017_Games_Data[[#This Row],[Column1]],4)="2017"),1,0)</f>
        <v>1</v>
      </c>
      <c r="C546" t="str">
        <f>IF(AND(B545=1,B546=0,LEFT(Full_2016_2017_Games_Data[[#This Row],[Column1]],4)&lt;&gt;"OTat"),C544+1,IF(AND(B545=0,B546=0,LEFT(Full_2016_2017_Games_Data[[#This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Row],[Column1]],5)&lt;&gt;"4OTat"),C545+1,IF(OR(LEFT(Full_2016_2017_Games_Data[[#This Row],[Column1]],4)="OTat",LEFT(Full_2016_2017_Games_Data[[#This Row],[Column1]],4)="Full",LEFT(Full_2016_2017_Games_Data[[#This Row],[Column1]],5)="2OTat",LEFT(Full_2016_2017_Games_Data[[#This Row],[Column1]],5)="4OTat"),C545,"N/A")))</f>
        <v>N/A</v>
      </c>
      <c r="D546" t="str">
        <f>IF(AND(C546&lt;&gt;"N/A",C546&lt;&gt;C545),LEFT(Full_2016_2017_Games_Data[[#This Row],[Column1]],FIND("-",Full_2016_2017_Games_Data[[#This Row],[Column1]])-1),"N/A")</f>
        <v>N/A</v>
      </c>
      <c r="E546" t="str">
        <f>IFERROR(IF(AND(C546&lt;&gt;"N/A",C546&lt;&gt;C545),MID(Full_2016_2017_Games_Data[[#This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46" t="str">
        <f>IFERROR(IF(AND(D546&lt;&gt;"N/A",E546&lt;&gt;"N/A",C546&lt;&gt;C547),RIGHT(Full_2016_2017_Games_Data[[#This Row],[Column1]],LEN(Full_2016_2017_Games_Data[[#This Row],[Column1]])-FIND("at ",Full_2016_2017_Games_Data[[#This Row],[Column1]])-2),IF(AND(C546&lt;&gt;"N/A",C546&lt;&gt;C545),RIGHT(A547,LEN(A547)-FIND("at ",A547)-2),"N/A")),RIGHT(Full_2016_2017_Games_Data[[#This Row],[Column1]],LEN(Full_2016_2017_Games_Data[[#This Row],[Column1]])-FIND("at ",Full_2016_2017_Games_Data[[#This Row],[Column1]])-2))</f>
        <v>N/A</v>
      </c>
      <c r="G546" t="str">
        <f t="shared" si="88"/>
        <v>N/A</v>
      </c>
      <c r="H546" t="str">
        <f t="shared" si="89"/>
        <v>N/A</v>
      </c>
      <c r="I546" t="str">
        <f t="shared" si="90"/>
        <v>N/A</v>
      </c>
      <c r="J546" s="3" t="str">
        <f>IF(B546=1,Full_2016_2017_Games_Data[[#This Row],[Column1]],"N/A")</f>
        <v>Dec 25, 2016</v>
      </c>
      <c r="K546" t="str">
        <f t="shared" si="91"/>
        <v>Dec 25, 2016</v>
      </c>
      <c r="L546" t="str">
        <f t="shared" si="92"/>
        <v>N/A</v>
      </c>
      <c r="M546" t="str">
        <f t="shared" si="93"/>
        <v>N/A</v>
      </c>
      <c r="N546" t="str">
        <f t="shared" si="94"/>
        <v>N/A</v>
      </c>
      <c r="O546" t="str">
        <f t="shared" si="95"/>
        <v>N/A</v>
      </c>
      <c r="P546" s="3" t="str">
        <f t="shared" si="96"/>
        <v>N/A</v>
      </c>
      <c r="Q546" t="str">
        <f t="shared" si="97"/>
        <v>N/A</v>
      </c>
      <c r="R546" t="str">
        <f t="shared" si="98"/>
        <v>N/A</v>
      </c>
    </row>
    <row r="547" spans="1:18" x14ac:dyDescent="0.3">
      <c r="A547" s="1" t="s">
        <v>476</v>
      </c>
      <c r="B547">
        <f>IF(OR(RIGHT(Full_2016_2017_Games_Data[[#This Row],[Column1]],4)="2016",RIGHT(Full_2016_2017_Games_Data[[#This Row],[Column1]],4)="2017"),1,0)</f>
        <v>0</v>
      </c>
      <c r="C547">
        <f>IF(AND(B546=1,B547=0,LEFT(Full_2016_2017_Games_Data[[#This Row],[Column1]],4)&lt;&gt;"OTat"),C545+1,IF(AND(B546=0,B547=0,LEFT(Full_2016_2017_Games_Data[[#This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Row],[Column1]],5)&lt;&gt;"4OTat"),C546+1,IF(OR(LEFT(Full_2016_2017_Games_Data[[#This Row],[Column1]],4)="OTat",LEFT(Full_2016_2017_Games_Data[[#This Row],[Column1]],4)="Full",LEFT(Full_2016_2017_Games_Data[[#This Row],[Column1]],5)="2OTat",LEFT(Full_2016_2017_Games_Data[[#This Row],[Column1]],5)="4OTat"),C546,"N/A")))</f>
        <v>455</v>
      </c>
      <c r="D547" t="str">
        <f>IF(AND(C547&lt;&gt;"N/A",C547&lt;&gt;C546),LEFT(Full_2016_2017_Games_Data[[#This Row],[Column1]],FIND("-",Full_2016_2017_Games_Data[[#This Row],[Column1]])-1),"N/A")</f>
        <v>Boston Celtics119</v>
      </c>
      <c r="E547" t="str">
        <f>IFERROR(IF(AND(C547&lt;&gt;"N/A",C547&lt;&gt;C546),MID(Full_2016_2017_Games_Data[[#This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Knicks114</v>
      </c>
      <c r="F547" t="str">
        <f>IFERROR(IF(AND(D547&lt;&gt;"N/A",E547&lt;&gt;"N/A",C547&lt;&gt;C548),RIGHT(Full_2016_2017_Games_Data[[#This Row],[Column1]],LEN(Full_2016_2017_Games_Data[[#This Row],[Column1]])-FIND("at ",Full_2016_2017_Games_Data[[#This Row],[Column1]])-2),IF(AND(C547&lt;&gt;"N/A",C547&lt;&gt;C546),RIGHT(A548,LEN(A548)-FIND("at ",A548)-2),"N/A")),RIGHT(Full_2016_2017_Games_Data[[#This Row],[Column1]],LEN(Full_2016_2017_Games_Data[[#This Row],[Column1]])-FIND("at ",Full_2016_2017_Games_Data[[#This Row],[Column1]])-2))</f>
        <v>New York</v>
      </c>
      <c r="G547" t="str">
        <f t="shared" si="88"/>
        <v>New York</v>
      </c>
      <c r="H547">
        <f t="shared" si="89"/>
        <v>119</v>
      </c>
      <c r="I547">
        <f t="shared" si="90"/>
        <v>114</v>
      </c>
      <c r="J547" s="3" t="str">
        <f>IF(B547=1,Full_2016_2017_Games_Data[[#This Row],[Column1]],"N/A")</f>
        <v>N/A</v>
      </c>
      <c r="K547" t="str">
        <f t="shared" si="91"/>
        <v>Dec 25, 2016</v>
      </c>
      <c r="L547" t="str">
        <f t="shared" si="92"/>
        <v>Dec 25, 2016</v>
      </c>
      <c r="M547">
        <f t="shared" si="93"/>
        <v>12</v>
      </c>
      <c r="N547">
        <f t="shared" si="94"/>
        <v>25</v>
      </c>
      <c r="O547">
        <f t="shared" si="95"/>
        <v>2016</v>
      </c>
      <c r="P547" s="3">
        <f t="shared" si="96"/>
        <v>42729</v>
      </c>
      <c r="Q547" t="str">
        <f t="shared" si="97"/>
        <v>Boston Celtics</v>
      </c>
      <c r="R547" t="str">
        <f t="shared" si="98"/>
        <v>New York Knicks</v>
      </c>
    </row>
    <row r="548" spans="1:18" x14ac:dyDescent="0.3">
      <c r="A548" s="1" t="s">
        <v>477</v>
      </c>
      <c r="B548">
        <f>IF(OR(RIGHT(Full_2016_2017_Games_Data[[#This Row],[Column1]],4)="2016",RIGHT(Full_2016_2017_Games_Data[[#This Row],[Column1]],4)="2017"),1,0)</f>
        <v>0</v>
      </c>
      <c r="C548">
        <f>IF(AND(B547=1,B548=0,LEFT(Full_2016_2017_Games_Data[[#This Row],[Column1]],4)&lt;&gt;"OTat"),C546+1,IF(AND(B547=0,B548=0,LEFT(Full_2016_2017_Games_Data[[#This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Row],[Column1]],5)&lt;&gt;"4OTat"),C547+1,IF(OR(LEFT(Full_2016_2017_Games_Data[[#This Row],[Column1]],4)="OTat",LEFT(Full_2016_2017_Games_Data[[#This Row],[Column1]],4)="Full",LEFT(Full_2016_2017_Games_Data[[#This Row],[Column1]],5)="2OTat",LEFT(Full_2016_2017_Games_Data[[#This Row],[Column1]],5)="4OTat"),C547,"N/A")))</f>
        <v>456</v>
      </c>
      <c r="D548" t="str">
        <f>IF(AND(C548&lt;&gt;"N/A",C548&lt;&gt;C547),LEFT(Full_2016_2017_Games_Data[[#This Row],[Column1]],FIND("-",Full_2016_2017_Games_Data[[#This Row],[Column1]])-1),"N/A")</f>
        <v>Cleveland Cavaliers109</v>
      </c>
      <c r="E548" t="str">
        <f>IFERROR(IF(AND(C548&lt;&gt;"N/A",C548&lt;&gt;C547),MID(Full_2016_2017_Games_Data[[#This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Warriors108</v>
      </c>
      <c r="F548" t="str">
        <f>IFERROR(IF(AND(D548&lt;&gt;"N/A",E548&lt;&gt;"N/A",C548&lt;&gt;C549),RIGHT(Full_2016_2017_Games_Data[[#This Row],[Column1]],LEN(Full_2016_2017_Games_Data[[#This Row],[Column1]])-FIND("at ",Full_2016_2017_Games_Data[[#This Row],[Column1]])-2),IF(AND(C548&lt;&gt;"N/A",C548&lt;&gt;C547),RIGHT(A549,LEN(A549)-FIND("at ",A549)-2),"N/A")),RIGHT(Full_2016_2017_Games_Data[[#This Row],[Column1]],LEN(Full_2016_2017_Games_Data[[#This Row],[Column1]])-FIND("at ",Full_2016_2017_Games_Data[[#This Row],[Column1]])-2))</f>
        <v>Cleveland</v>
      </c>
      <c r="G548" t="str">
        <f t="shared" si="88"/>
        <v>Cleveland</v>
      </c>
      <c r="H548">
        <f t="shared" si="89"/>
        <v>109</v>
      </c>
      <c r="I548">
        <f t="shared" si="90"/>
        <v>108</v>
      </c>
      <c r="J548" s="3" t="str">
        <f>IF(B548=1,Full_2016_2017_Games_Data[[#This Row],[Column1]],"N/A")</f>
        <v>N/A</v>
      </c>
      <c r="K548" t="str">
        <f t="shared" si="91"/>
        <v>Dec 25, 2016</v>
      </c>
      <c r="L548" t="str">
        <f t="shared" si="92"/>
        <v>Dec 25, 2016</v>
      </c>
      <c r="M548">
        <f t="shared" si="93"/>
        <v>12</v>
      </c>
      <c r="N548">
        <f t="shared" si="94"/>
        <v>25</v>
      </c>
      <c r="O548">
        <f t="shared" si="95"/>
        <v>2016</v>
      </c>
      <c r="P548" s="3">
        <f t="shared" si="96"/>
        <v>42729</v>
      </c>
      <c r="Q548" t="str">
        <f t="shared" si="97"/>
        <v>Cleveland Cavaliers</v>
      </c>
      <c r="R548" t="str">
        <f t="shared" si="98"/>
        <v>Golden State Warriors</v>
      </c>
    </row>
    <row r="549" spans="1:18" x14ac:dyDescent="0.3">
      <c r="A549" s="1" t="s">
        <v>478</v>
      </c>
      <c r="B549">
        <f>IF(OR(RIGHT(Full_2016_2017_Games_Data[[#This Row],[Column1]],4)="2016",RIGHT(Full_2016_2017_Games_Data[[#This Row],[Column1]],4)="2017"),1,0)</f>
        <v>0</v>
      </c>
      <c r="C549">
        <f>IF(AND(B548=1,B549=0,LEFT(Full_2016_2017_Games_Data[[#This Row],[Column1]],4)&lt;&gt;"OTat"),C547+1,IF(AND(B548=0,B549=0,LEFT(Full_2016_2017_Games_Data[[#This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Row],[Column1]],5)&lt;&gt;"4OTat"),C548+1,IF(OR(LEFT(Full_2016_2017_Games_Data[[#This Row],[Column1]],4)="OTat",LEFT(Full_2016_2017_Games_Data[[#This Row],[Column1]],4)="Full",LEFT(Full_2016_2017_Games_Data[[#This Row],[Column1]],5)="2OTat",LEFT(Full_2016_2017_Games_Data[[#This Row],[Column1]],5)="4OTat"),C548,"N/A")))</f>
        <v>457</v>
      </c>
      <c r="D549" t="str">
        <f>IF(AND(C549&lt;&gt;"N/A",C549&lt;&gt;C548),LEFT(Full_2016_2017_Games_Data[[#This Row],[Column1]],FIND("-",Full_2016_2017_Games_Data[[#This Row],[Column1]])-1),"N/A")</f>
        <v>San Antonio Spurs119</v>
      </c>
      <c r="E549" t="str">
        <f>IFERROR(IF(AND(C549&lt;&gt;"N/A",C549&lt;&gt;C548),MID(Full_2016_2017_Games_Data[[#This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Bulls100</v>
      </c>
      <c r="F549" t="str">
        <f>IFERROR(IF(AND(D549&lt;&gt;"N/A",E549&lt;&gt;"N/A",C549&lt;&gt;C550),RIGHT(Full_2016_2017_Games_Data[[#This Row],[Column1]],LEN(Full_2016_2017_Games_Data[[#This Row],[Column1]])-FIND("at ",Full_2016_2017_Games_Data[[#This Row],[Column1]])-2),IF(AND(C549&lt;&gt;"N/A",C549&lt;&gt;C548),RIGHT(A550,LEN(A550)-FIND("at ",A550)-2),"N/A")),RIGHT(Full_2016_2017_Games_Data[[#This Row],[Column1]],LEN(Full_2016_2017_Games_Data[[#This Row],[Column1]])-FIND("at ",Full_2016_2017_Games_Data[[#This Row],[Column1]])-2))</f>
        <v>San Antonio</v>
      </c>
      <c r="G549" t="str">
        <f t="shared" si="88"/>
        <v>San Antonio</v>
      </c>
      <c r="H549">
        <f t="shared" si="89"/>
        <v>119</v>
      </c>
      <c r="I549">
        <f t="shared" si="90"/>
        <v>100</v>
      </c>
      <c r="J549" s="3" t="str">
        <f>IF(B549=1,Full_2016_2017_Games_Data[[#This Row],[Column1]],"N/A")</f>
        <v>N/A</v>
      </c>
      <c r="K549" t="str">
        <f t="shared" si="91"/>
        <v>Dec 25, 2016</v>
      </c>
      <c r="L549" t="str">
        <f t="shared" si="92"/>
        <v>Dec 25, 2016</v>
      </c>
      <c r="M549">
        <f t="shared" si="93"/>
        <v>12</v>
      </c>
      <c r="N549">
        <f t="shared" si="94"/>
        <v>25</v>
      </c>
      <c r="O549">
        <f t="shared" si="95"/>
        <v>2016</v>
      </c>
      <c r="P549" s="3">
        <f t="shared" si="96"/>
        <v>42729</v>
      </c>
      <c r="Q549" t="str">
        <f t="shared" si="97"/>
        <v>San Antonio Spurs</v>
      </c>
      <c r="R549" t="str">
        <f t="shared" si="98"/>
        <v>Chicago Bulls</v>
      </c>
    </row>
    <row r="550" spans="1:18" x14ac:dyDescent="0.3">
      <c r="A550" s="1" t="s">
        <v>479</v>
      </c>
      <c r="B550">
        <f>IF(OR(RIGHT(Full_2016_2017_Games_Data[[#This Row],[Column1]],4)="2016",RIGHT(Full_2016_2017_Games_Data[[#This Row],[Column1]],4)="2017"),1,0)</f>
        <v>0</v>
      </c>
      <c r="C550">
        <f>IF(AND(B549=1,B550=0,LEFT(Full_2016_2017_Games_Data[[#This Row],[Column1]],4)&lt;&gt;"OTat"),C548+1,IF(AND(B549=0,B550=0,LEFT(Full_2016_2017_Games_Data[[#This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Row],[Column1]],5)&lt;&gt;"4OTat"),C549+1,IF(OR(LEFT(Full_2016_2017_Games_Data[[#This Row],[Column1]],4)="OTat",LEFT(Full_2016_2017_Games_Data[[#This Row],[Column1]],4)="Full",LEFT(Full_2016_2017_Games_Data[[#This Row],[Column1]],5)="2OTat",LEFT(Full_2016_2017_Games_Data[[#This Row],[Column1]],5)="4OTat"),C549,"N/A")))</f>
        <v>458</v>
      </c>
      <c r="D550" t="str">
        <f>IF(AND(C550&lt;&gt;"N/A",C550&lt;&gt;C549),LEFT(Full_2016_2017_Games_Data[[#This Row],[Column1]],FIND("-",Full_2016_2017_Games_Data[[#This Row],[Column1]])-1),"N/A")</f>
        <v>Oklahoma City Thunder112</v>
      </c>
      <c r="E550" t="str">
        <f>IFERROR(IF(AND(C550&lt;&gt;"N/A",C550&lt;&gt;C549),MID(Full_2016_2017_Games_Data[[#This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Timberwolves100</v>
      </c>
      <c r="F550" t="str">
        <f>IFERROR(IF(AND(D550&lt;&gt;"N/A",E550&lt;&gt;"N/A",C550&lt;&gt;C551),RIGHT(Full_2016_2017_Games_Data[[#This Row],[Column1]],LEN(Full_2016_2017_Games_Data[[#This Row],[Column1]])-FIND("at ",Full_2016_2017_Games_Data[[#This Row],[Column1]])-2),IF(AND(C550&lt;&gt;"N/A",C550&lt;&gt;C549),RIGHT(A551,LEN(A551)-FIND("at ",A551)-2),"N/A")),RIGHT(Full_2016_2017_Games_Data[[#This Row],[Column1]],LEN(Full_2016_2017_Games_Data[[#This Row],[Column1]])-FIND("at ",Full_2016_2017_Games_Data[[#This Row],[Column1]])-2))</f>
        <v>Oklahoma City</v>
      </c>
      <c r="G550" t="str">
        <f t="shared" si="88"/>
        <v>Oklahoma City</v>
      </c>
      <c r="H550">
        <f t="shared" si="89"/>
        <v>112</v>
      </c>
      <c r="I550">
        <f t="shared" si="90"/>
        <v>100</v>
      </c>
      <c r="J550" s="3" t="str">
        <f>IF(B550=1,Full_2016_2017_Games_Data[[#This Row],[Column1]],"N/A")</f>
        <v>N/A</v>
      </c>
      <c r="K550" t="str">
        <f t="shared" si="91"/>
        <v>Dec 25, 2016</v>
      </c>
      <c r="L550" t="str">
        <f t="shared" si="92"/>
        <v>Dec 25, 2016</v>
      </c>
      <c r="M550">
        <f t="shared" si="93"/>
        <v>12</v>
      </c>
      <c r="N550">
        <f t="shared" si="94"/>
        <v>25</v>
      </c>
      <c r="O550">
        <f t="shared" si="95"/>
        <v>2016</v>
      </c>
      <c r="P550" s="3">
        <f t="shared" si="96"/>
        <v>42729</v>
      </c>
      <c r="Q550" t="str">
        <f t="shared" si="97"/>
        <v>Oklahoma City Thunder</v>
      </c>
      <c r="R550" t="str">
        <f t="shared" si="98"/>
        <v>Minnesota Timberwolves</v>
      </c>
    </row>
    <row r="551" spans="1:18" x14ac:dyDescent="0.3">
      <c r="A551" s="1" t="s">
        <v>480</v>
      </c>
      <c r="B551">
        <f>IF(OR(RIGHT(Full_2016_2017_Games_Data[[#This Row],[Column1]],4)="2016",RIGHT(Full_2016_2017_Games_Data[[#This Row],[Column1]],4)="2017"),1,0)</f>
        <v>0</v>
      </c>
      <c r="C551">
        <f>IF(AND(B550=1,B551=0,LEFT(Full_2016_2017_Games_Data[[#This Row],[Column1]],4)&lt;&gt;"OTat"),C549+1,IF(AND(B550=0,B551=0,LEFT(Full_2016_2017_Games_Data[[#This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Row],[Column1]],5)&lt;&gt;"4OTat"),C550+1,IF(OR(LEFT(Full_2016_2017_Games_Data[[#This Row],[Column1]],4)="OTat",LEFT(Full_2016_2017_Games_Data[[#This Row],[Column1]],4)="Full",LEFT(Full_2016_2017_Games_Data[[#This Row],[Column1]],5)="2OTat",LEFT(Full_2016_2017_Games_Data[[#This Row],[Column1]],5)="4OTat"),C550,"N/A")))</f>
        <v>459</v>
      </c>
      <c r="D551" t="str">
        <f>IF(AND(C551&lt;&gt;"N/A",C551&lt;&gt;C550),LEFT(Full_2016_2017_Games_Data[[#This Row],[Column1]],FIND("-",Full_2016_2017_Games_Data[[#This Row],[Column1]])-1),"N/A")</f>
        <v>Los Angeles Lakers111</v>
      </c>
      <c r="E551" t="str">
        <f>IFERROR(IF(AND(C551&lt;&gt;"N/A",C551&lt;&gt;C550),MID(Full_2016_2017_Games_Data[[#This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Clippers102</v>
      </c>
      <c r="F551" t="str">
        <f>IFERROR(IF(AND(D551&lt;&gt;"N/A",E551&lt;&gt;"N/A",C551&lt;&gt;C552),RIGHT(Full_2016_2017_Games_Data[[#This Row],[Column1]],LEN(Full_2016_2017_Games_Data[[#This Row],[Column1]])-FIND("at ",Full_2016_2017_Games_Data[[#This Row],[Column1]])-2),IF(AND(C551&lt;&gt;"N/A",C551&lt;&gt;C550),RIGHT(A552,LEN(A552)-FIND("at ",A552)-2),"N/A")),RIGHT(Full_2016_2017_Games_Data[[#This Row],[Column1]],LEN(Full_2016_2017_Games_Data[[#This Row],[Column1]])-FIND("at ",Full_2016_2017_Games_Data[[#This Row],[Column1]])-2))</f>
        <v>Los Angeles</v>
      </c>
      <c r="G551" t="str">
        <f t="shared" si="88"/>
        <v>Los Angeles</v>
      </c>
      <c r="H551">
        <f t="shared" si="89"/>
        <v>111</v>
      </c>
      <c r="I551">
        <f t="shared" si="90"/>
        <v>102</v>
      </c>
      <c r="J551" s="3" t="str">
        <f>IF(B551=1,Full_2016_2017_Games_Data[[#This Row],[Column1]],"N/A")</f>
        <v>N/A</v>
      </c>
      <c r="K551" t="str">
        <f t="shared" si="91"/>
        <v>Dec 25, 2016</v>
      </c>
      <c r="L551" t="str">
        <f t="shared" si="92"/>
        <v>Dec 25, 2016</v>
      </c>
      <c r="M551">
        <f t="shared" si="93"/>
        <v>12</v>
      </c>
      <c r="N551">
        <f t="shared" si="94"/>
        <v>25</v>
      </c>
      <c r="O551">
        <f t="shared" si="95"/>
        <v>2016</v>
      </c>
      <c r="P551" s="3">
        <f t="shared" si="96"/>
        <v>42729</v>
      </c>
      <c r="Q551" t="str">
        <f t="shared" si="97"/>
        <v>Los Angeles Lakers</v>
      </c>
      <c r="R551" t="str">
        <f t="shared" si="98"/>
        <v>Los Angeles Clippers</v>
      </c>
    </row>
    <row r="552" spans="1:18" x14ac:dyDescent="0.3">
      <c r="A552" s="1" t="s">
        <v>1405</v>
      </c>
      <c r="B552">
        <f>IF(OR(RIGHT(Full_2016_2017_Games_Data[[#This Row],[Column1]],4)="2016",RIGHT(Full_2016_2017_Games_Data[[#This Row],[Column1]],4)="2017"),1,0)</f>
        <v>1</v>
      </c>
      <c r="C552" t="str">
        <f>IF(AND(B551=1,B552=0,LEFT(Full_2016_2017_Games_Data[[#This Row],[Column1]],4)&lt;&gt;"OTat"),C550+1,IF(AND(B551=0,B552=0,LEFT(Full_2016_2017_Games_Data[[#This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Row],[Column1]],5)&lt;&gt;"4OTat"),C551+1,IF(OR(LEFT(Full_2016_2017_Games_Data[[#This Row],[Column1]],4)="OTat",LEFT(Full_2016_2017_Games_Data[[#This Row],[Column1]],4)="Full",LEFT(Full_2016_2017_Games_Data[[#This Row],[Column1]],5)="2OTat",LEFT(Full_2016_2017_Games_Data[[#This Row],[Column1]],5)="4OTat"),C551,"N/A")))</f>
        <v>N/A</v>
      </c>
      <c r="D552" t="str">
        <f>IF(AND(C552&lt;&gt;"N/A",C552&lt;&gt;C551),LEFT(Full_2016_2017_Games_Data[[#This Row],[Column1]],FIND("-",Full_2016_2017_Games_Data[[#This Row],[Column1]])-1),"N/A")</f>
        <v>N/A</v>
      </c>
      <c r="E552" t="str">
        <f>IFERROR(IF(AND(C552&lt;&gt;"N/A",C552&lt;&gt;C551),MID(Full_2016_2017_Games_Data[[#This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52" t="str">
        <f>IFERROR(IF(AND(D552&lt;&gt;"N/A",E552&lt;&gt;"N/A",C552&lt;&gt;C553),RIGHT(Full_2016_2017_Games_Data[[#This Row],[Column1]],LEN(Full_2016_2017_Games_Data[[#This Row],[Column1]])-FIND("at ",Full_2016_2017_Games_Data[[#This Row],[Column1]])-2),IF(AND(C552&lt;&gt;"N/A",C552&lt;&gt;C551),RIGHT(A553,LEN(A553)-FIND("at ",A553)-2),"N/A")),RIGHT(Full_2016_2017_Games_Data[[#This Row],[Column1]],LEN(Full_2016_2017_Games_Data[[#This Row],[Column1]])-FIND("at ",Full_2016_2017_Games_Data[[#This Row],[Column1]])-2))</f>
        <v>N/A</v>
      </c>
      <c r="G552" t="str">
        <f t="shared" si="88"/>
        <v>N/A</v>
      </c>
      <c r="H552" t="str">
        <f t="shared" si="89"/>
        <v>N/A</v>
      </c>
      <c r="I552" t="str">
        <f t="shared" si="90"/>
        <v>N/A</v>
      </c>
      <c r="J552" s="3" t="str">
        <f>IF(B552=1,Full_2016_2017_Games_Data[[#This Row],[Column1]],"N/A")</f>
        <v>Dec 26, 2016</v>
      </c>
      <c r="K552" t="str">
        <f t="shared" si="91"/>
        <v>Dec 26, 2016</v>
      </c>
      <c r="L552" t="str">
        <f t="shared" si="92"/>
        <v>N/A</v>
      </c>
      <c r="M552" t="str">
        <f t="shared" si="93"/>
        <v>N/A</v>
      </c>
      <c r="N552" t="str">
        <f t="shared" si="94"/>
        <v>N/A</v>
      </c>
      <c r="O552" t="str">
        <f t="shared" si="95"/>
        <v>N/A</v>
      </c>
      <c r="P552" s="3" t="str">
        <f t="shared" si="96"/>
        <v>N/A</v>
      </c>
      <c r="Q552" t="str">
        <f t="shared" si="97"/>
        <v>N/A</v>
      </c>
      <c r="R552" t="str">
        <f t="shared" si="98"/>
        <v>N/A</v>
      </c>
    </row>
    <row r="553" spans="1:18" x14ac:dyDescent="0.3">
      <c r="A553" s="1" t="s">
        <v>481</v>
      </c>
      <c r="B553">
        <f>IF(OR(RIGHT(Full_2016_2017_Games_Data[[#This Row],[Column1]],4)="2016",RIGHT(Full_2016_2017_Games_Data[[#This Row],[Column1]],4)="2017"),1,0)</f>
        <v>0</v>
      </c>
      <c r="C553">
        <f>IF(AND(B552=1,B553=0,LEFT(Full_2016_2017_Games_Data[[#This Row],[Column1]],4)&lt;&gt;"OTat"),C551+1,IF(AND(B552=0,B553=0,LEFT(Full_2016_2017_Games_Data[[#This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Row],[Column1]],5)&lt;&gt;"4OTat"),C552+1,IF(OR(LEFT(Full_2016_2017_Games_Data[[#This Row],[Column1]],4)="OTat",LEFT(Full_2016_2017_Games_Data[[#This Row],[Column1]],4)="Full",LEFT(Full_2016_2017_Games_Data[[#This Row],[Column1]],5)="2OTat",LEFT(Full_2016_2017_Games_Data[[#This Row],[Column1]],5)="4OTat"),C552,"N/A")))</f>
        <v>460</v>
      </c>
      <c r="D553" t="str">
        <f>IF(AND(C553&lt;&gt;"N/A",C553&lt;&gt;C552),LEFT(Full_2016_2017_Games_Data[[#This Row],[Column1]],FIND("-",Full_2016_2017_Games_Data[[#This Row],[Column1]])-1),"N/A")</f>
        <v>Washington Wizards107</v>
      </c>
      <c r="E553" t="str">
        <f>IFERROR(IF(AND(C553&lt;&gt;"N/A",C553&lt;&gt;C552),MID(Full_2016_2017_Games_Data[[#This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Bucks102</v>
      </c>
      <c r="F553" t="str">
        <f>IFERROR(IF(AND(D553&lt;&gt;"N/A",E553&lt;&gt;"N/A",C553&lt;&gt;C554),RIGHT(Full_2016_2017_Games_Data[[#This Row],[Column1]],LEN(Full_2016_2017_Games_Data[[#This Row],[Column1]])-FIND("at ",Full_2016_2017_Games_Data[[#This Row],[Column1]])-2),IF(AND(C553&lt;&gt;"N/A",C553&lt;&gt;C552),RIGHT(A554,LEN(A554)-FIND("at ",A554)-2),"N/A")),RIGHT(Full_2016_2017_Games_Data[[#This Row],[Column1]],LEN(Full_2016_2017_Games_Data[[#This Row],[Column1]])-FIND("at ",Full_2016_2017_Games_Data[[#This Row],[Column1]])-2))</f>
        <v>Washington</v>
      </c>
      <c r="G553" t="str">
        <f t="shared" si="88"/>
        <v>Washington</v>
      </c>
      <c r="H553">
        <f t="shared" si="89"/>
        <v>107</v>
      </c>
      <c r="I553">
        <f t="shared" si="90"/>
        <v>102</v>
      </c>
      <c r="J553" s="3" t="str">
        <f>IF(B553=1,Full_2016_2017_Games_Data[[#This Row],[Column1]],"N/A")</f>
        <v>N/A</v>
      </c>
      <c r="K553" t="str">
        <f t="shared" si="91"/>
        <v>Dec 26, 2016</v>
      </c>
      <c r="L553" t="str">
        <f t="shared" si="92"/>
        <v>Dec 26, 2016</v>
      </c>
      <c r="M553">
        <f t="shared" si="93"/>
        <v>12</v>
      </c>
      <c r="N553">
        <f t="shared" si="94"/>
        <v>26</v>
      </c>
      <c r="O553">
        <f t="shared" si="95"/>
        <v>2016</v>
      </c>
      <c r="P553" s="3">
        <f t="shared" si="96"/>
        <v>42730</v>
      </c>
      <c r="Q553" t="str">
        <f t="shared" si="97"/>
        <v>Washington Wizards</v>
      </c>
      <c r="R553" t="str">
        <f t="shared" si="98"/>
        <v>Milwaukee Bucks</v>
      </c>
    </row>
    <row r="554" spans="1:18" x14ac:dyDescent="0.3">
      <c r="A554" s="1" t="s">
        <v>482</v>
      </c>
      <c r="B554">
        <f>IF(OR(RIGHT(Full_2016_2017_Games_Data[[#This Row],[Column1]],4)="2016",RIGHT(Full_2016_2017_Games_Data[[#This Row],[Column1]],4)="2017"),1,0)</f>
        <v>0</v>
      </c>
      <c r="C554">
        <f>IF(AND(B553=1,B554=0,LEFT(Full_2016_2017_Games_Data[[#This Row],[Column1]],4)&lt;&gt;"OTat"),C552+1,IF(AND(B553=0,B554=0,LEFT(Full_2016_2017_Games_Data[[#This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Row],[Column1]],5)&lt;&gt;"4OTat"),C553+1,IF(OR(LEFT(Full_2016_2017_Games_Data[[#This Row],[Column1]],4)="OTat",LEFT(Full_2016_2017_Games_Data[[#This Row],[Column1]],4)="Full",LEFT(Full_2016_2017_Games_Data[[#This Row],[Column1]],5)="2OTat",LEFT(Full_2016_2017_Games_Data[[#This Row],[Column1]],5)="4OTat"),C553,"N/A")))</f>
        <v>461</v>
      </c>
      <c r="D554" t="str">
        <f>IF(AND(C554&lt;&gt;"N/A",C554&lt;&gt;C553),LEFT(Full_2016_2017_Games_Data[[#This Row],[Column1]],FIND("-",Full_2016_2017_Games_Data[[#This Row],[Column1]])-1),"N/A")</f>
        <v>Orlando Magic112</v>
      </c>
      <c r="E554" t="str">
        <f>IFERROR(IF(AND(C554&lt;&gt;"N/A",C554&lt;&gt;C553),MID(Full_2016_2017_Games_Data[[#This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Grizzlies102</v>
      </c>
      <c r="F554" t="str">
        <f>IFERROR(IF(AND(D554&lt;&gt;"N/A",E554&lt;&gt;"N/A",C554&lt;&gt;C555),RIGHT(Full_2016_2017_Games_Data[[#This Row],[Column1]],LEN(Full_2016_2017_Games_Data[[#This Row],[Column1]])-FIND("at ",Full_2016_2017_Games_Data[[#This Row],[Column1]])-2),IF(AND(C554&lt;&gt;"N/A",C554&lt;&gt;C553),RIGHT(A555,LEN(A555)-FIND("at ",A555)-2),"N/A")),RIGHT(Full_2016_2017_Games_Data[[#This Row],[Column1]],LEN(Full_2016_2017_Games_Data[[#This Row],[Column1]])-FIND("at ",Full_2016_2017_Games_Data[[#This Row],[Column1]])-2))</f>
        <v>Orlando</v>
      </c>
      <c r="G554" t="str">
        <f t="shared" si="88"/>
        <v>Orlando</v>
      </c>
      <c r="H554">
        <f t="shared" si="89"/>
        <v>112</v>
      </c>
      <c r="I554">
        <f t="shared" si="90"/>
        <v>102</v>
      </c>
      <c r="J554" s="3" t="str">
        <f>IF(B554=1,Full_2016_2017_Games_Data[[#This Row],[Column1]],"N/A")</f>
        <v>N/A</v>
      </c>
      <c r="K554" t="str">
        <f t="shared" si="91"/>
        <v>Dec 26, 2016</v>
      </c>
      <c r="L554" t="str">
        <f t="shared" si="92"/>
        <v>Dec 26, 2016</v>
      </c>
      <c r="M554">
        <f t="shared" si="93"/>
        <v>12</v>
      </c>
      <c r="N554">
        <f t="shared" si="94"/>
        <v>26</v>
      </c>
      <c r="O554">
        <f t="shared" si="95"/>
        <v>2016</v>
      </c>
      <c r="P554" s="3">
        <f t="shared" si="96"/>
        <v>42730</v>
      </c>
      <c r="Q554" t="str">
        <f t="shared" si="97"/>
        <v>Orlando Magic</v>
      </c>
      <c r="R554" t="str">
        <f t="shared" si="98"/>
        <v>Memphis Grizzlies</v>
      </c>
    </row>
    <row r="555" spans="1:18" x14ac:dyDescent="0.3">
      <c r="A555" s="1" t="s">
        <v>483</v>
      </c>
      <c r="B555">
        <f>IF(OR(RIGHT(Full_2016_2017_Games_Data[[#This Row],[Column1]],4)="2016",RIGHT(Full_2016_2017_Games_Data[[#This Row],[Column1]],4)="2017"),1,0)</f>
        <v>0</v>
      </c>
      <c r="C555">
        <f>IF(AND(B554=1,B555=0,LEFT(Full_2016_2017_Games_Data[[#This Row],[Column1]],4)&lt;&gt;"OTat"),C553+1,IF(AND(B554=0,B555=0,LEFT(Full_2016_2017_Games_Data[[#This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Row],[Column1]],5)&lt;&gt;"4OTat"),C554+1,IF(OR(LEFT(Full_2016_2017_Games_Data[[#This Row],[Column1]],4)="OTat",LEFT(Full_2016_2017_Games_Data[[#This Row],[Column1]],4)="Full",LEFT(Full_2016_2017_Games_Data[[#This Row],[Column1]],5)="2OTat",LEFT(Full_2016_2017_Games_Data[[#This Row],[Column1]],5)="4OTat"),C554,"N/A")))</f>
        <v>462</v>
      </c>
      <c r="D555" t="str">
        <f>IF(AND(C555&lt;&gt;"N/A",C555&lt;&gt;C554),LEFT(Full_2016_2017_Games_Data[[#This Row],[Column1]],FIND("-",Full_2016_2017_Games_Data[[#This Row],[Column1]])-1),"N/A")</f>
        <v>Brooklyn Nets120</v>
      </c>
      <c r="E555" t="str">
        <f>IFERROR(IF(AND(C555&lt;&gt;"N/A",C555&lt;&gt;C554),MID(Full_2016_2017_Games_Data[[#This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Hornets118</v>
      </c>
      <c r="F555" t="str">
        <f>IFERROR(IF(AND(D555&lt;&gt;"N/A",E555&lt;&gt;"N/A",C555&lt;&gt;C556),RIGHT(Full_2016_2017_Games_Data[[#This Row],[Column1]],LEN(Full_2016_2017_Games_Data[[#This Row],[Column1]])-FIND("at ",Full_2016_2017_Games_Data[[#This Row],[Column1]])-2),IF(AND(C555&lt;&gt;"N/A",C555&lt;&gt;C554),RIGHT(A556,LEN(A556)-FIND("at ",A556)-2),"N/A")),RIGHT(Full_2016_2017_Games_Data[[#This Row],[Column1]],LEN(Full_2016_2017_Games_Data[[#This Row],[Column1]])-FIND("at ",Full_2016_2017_Games_Data[[#This Row],[Column1]])-2))</f>
        <v>Brooklyn</v>
      </c>
      <c r="G555" t="str">
        <f t="shared" si="88"/>
        <v>Brooklyn</v>
      </c>
      <c r="H555">
        <f t="shared" si="89"/>
        <v>120</v>
      </c>
      <c r="I555">
        <f t="shared" si="90"/>
        <v>118</v>
      </c>
      <c r="J555" s="3" t="str">
        <f>IF(B555=1,Full_2016_2017_Games_Data[[#This Row],[Column1]],"N/A")</f>
        <v>N/A</v>
      </c>
      <c r="K555" t="str">
        <f t="shared" si="91"/>
        <v>Dec 26, 2016</v>
      </c>
      <c r="L555" t="str">
        <f t="shared" si="92"/>
        <v>Dec 26, 2016</v>
      </c>
      <c r="M555">
        <f t="shared" si="93"/>
        <v>12</v>
      </c>
      <c r="N555">
        <f t="shared" si="94"/>
        <v>26</v>
      </c>
      <c r="O555">
        <f t="shared" si="95"/>
        <v>2016</v>
      </c>
      <c r="P555" s="3">
        <f t="shared" si="96"/>
        <v>42730</v>
      </c>
      <c r="Q555" t="str">
        <f t="shared" si="97"/>
        <v>Brooklyn Nets</v>
      </c>
      <c r="R555" t="str">
        <f t="shared" si="98"/>
        <v>Charlotte Hornets</v>
      </c>
    </row>
    <row r="556" spans="1:18" x14ac:dyDescent="0.3">
      <c r="A556" s="1" t="s">
        <v>484</v>
      </c>
      <c r="B556">
        <f>IF(OR(RIGHT(Full_2016_2017_Games_Data[[#This Row],[Column1]],4)="2016",RIGHT(Full_2016_2017_Games_Data[[#This Row],[Column1]],4)="2017"),1,0)</f>
        <v>0</v>
      </c>
      <c r="C556">
        <f>IF(AND(B555=1,B556=0,LEFT(Full_2016_2017_Games_Data[[#This Row],[Column1]],4)&lt;&gt;"OTat"),C554+1,IF(AND(B555=0,B556=0,LEFT(Full_2016_2017_Games_Data[[#This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Row],[Column1]],5)&lt;&gt;"4OTat"),C555+1,IF(OR(LEFT(Full_2016_2017_Games_Data[[#This Row],[Column1]],4)="OTat",LEFT(Full_2016_2017_Games_Data[[#This Row],[Column1]],4)="Full",LEFT(Full_2016_2017_Games_Data[[#This Row],[Column1]],5)="2OTat",LEFT(Full_2016_2017_Games_Data[[#This Row],[Column1]],5)="4OTat"),C555,"N/A")))</f>
        <v>463</v>
      </c>
      <c r="D556" t="str">
        <f>IF(AND(C556&lt;&gt;"N/A",C556&lt;&gt;C555),LEFT(Full_2016_2017_Games_Data[[#This Row],[Column1]],FIND("-",Full_2016_2017_Games_Data[[#This Row],[Column1]])-1),"N/A")</f>
        <v>Detroit Pistons106</v>
      </c>
      <c r="E556" t="str">
        <f>IFERROR(IF(AND(C556&lt;&gt;"N/A",C556&lt;&gt;C555),MID(Full_2016_2017_Games_Data[[#This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Cavaliers90</v>
      </c>
      <c r="F556" t="str">
        <f>IFERROR(IF(AND(D556&lt;&gt;"N/A",E556&lt;&gt;"N/A",C556&lt;&gt;C557),RIGHT(Full_2016_2017_Games_Data[[#This Row],[Column1]],LEN(Full_2016_2017_Games_Data[[#This Row],[Column1]])-FIND("at ",Full_2016_2017_Games_Data[[#This Row],[Column1]])-2),IF(AND(C556&lt;&gt;"N/A",C556&lt;&gt;C555),RIGHT(A557,LEN(A557)-FIND("at ",A557)-2),"N/A")),RIGHT(Full_2016_2017_Games_Data[[#This Row],[Column1]],LEN(Full_2016_2017_Games_Data[[#This Row],[Column1]])-FIND("at ",Full_2016_2017_Games_Data[[#This Row],[Column1]])-2))</f>
        <v>Detroit</v>
      </c>
      <c r="G556" t="str">
        <f t="shared" si="88"/>
        <v>Detroit</v>
      </c>
      <c r="H556">
        <f t="shared" si="89"/>
        <v>106</v>
      </c>
      <c r="I556">
        <f t="shared" si="90"/>
        <v>90</v>
      </c>
      <c r="J556" s="3" t="str">
        <f>IF(B556=1,Full_2016_2017_Games_Data[[#This Row],[Column1]],"N/A")</f>
        <v>N/A</v>
      </c>
      <c r="K556" t="str">
        <f t="shared" si="91"/>
        <v>Dec 26, 2016</v>
      </c>
      <c r="L556" t="str">
        <f t="shared" si="92"/>
        <v>Dec 26, 2016</v>
      </c>
      <c r="M556">
        <f t="shared" si="93"/>
        <v>12</v>
      </c>
      <c r="N556">
        <f t="shared" si="94"/>
        <v>26</v>
      </c>
      <c r="O556">
        <f t="shared" si="95"/>
        <v>2016</v>
      </c>
      <c r="P556" s="3">
        <f t="shared" si="96"/>
        <v>42730</v>
      </c>
      <c r="Q556" t="str">
        <f t="shared" si="97"/>
        <v>Detroit Pistons</v>
      </c>
      <c r="R556" t="str">
        <f t="shared" si="98"/>
        <v>Cleveland Cavaliers</v>
      </c>
    </row>
    <row r="557" spans="1:18" x14ac:dyDescent="0.3">
      <c r="A557" s="1" t="s">
        <v>485</v>
      </c>
      <c r="B557">
        <f>IF(OR(RIGHT(Full_2016_2017_Games_Data[[#This Row],[Column1]],4)="2016",RIGHT(Full_2016_2017_Games_Data[[#This Row],[Column1]],4)="2017"),1,0)</f>
        <v>0</v>
      </c>
      <c r="C557">
        <f>IF(AND(B556=1,B557=0,LEFT(Full_2016_2017_Games_Data[[#This Row],[Column1]],4)&lt;&gt;"OTat"),C555+1,IF(AND(B556=0,B557=0,LEFT(Full_2016_2017_Games_Data[[#This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Row],[Column1]],5)&lt;&gt;"4OTat"),C556+1,IF(OR(LEFT(Full_2016_2017_Games_Data[[#This Row],[Column1]],4)="OTat",LEFT(Full_2016_2017_Games_Data[[#This Row],[Column1]],4)="Full",LEFT(Full_2016_2017_Games_Data[[#This Row],[Column1]],5)="2OTat",LEFT(Full_2016_2017_Games_Data[[#This Row],[Column1]],5)="4OTat"),C556,"N/A")))</f>
        <v>464</v>
      </c>
      <c r="D557" t="str">
        <f>IF(AND(C557&lt;&gt;"N/A",C557&lt;&gt;C556),LEFT(Full_2016_2017_Games_Data[[#This Row],[Column1]],FIND("-",Full_2016_2017_Games_Data[[#This Row],[Column1]])-1),"N/A")</f>
        <v>Chicago Bulls90</v>
      </c>
      <c r="E557" t="str">
        <f>IFERROR(IF(AND(C557&lt;&gt;"N/A",C557&lt;&gt;C556),MID(Full_2016_2017_Games_Data[[#This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Pacers85</v>
      </c>
      <c r="F557" t="str">
        <f>IFERROR(IF(AND(D557&lt;&gt;"N/A",E557&lt;&gt;"N/A",C557&lt;&gt;C558),RIGHT(Full_2016_2017_Games_Data[[#This Row],[Column1]],LEN(Full_2016_2017_Games_Data[[#This Row],[Column1]])-FIND("at ",Full_2016_2017_Games_Data[[#This Row],[Column1]])-2),IF(AND(C557&lt;&gt;"N/A",C557&lt;&gt;C556),RIGHT(A558,LEN(A558)-FIND("at ",A558)-2),"N/A")),RIGHT(Full_2016_2017_Games_Data[[#This Row],[Column1]],LEN(Full_2016_2017_Games_Data[[#This Row],[Column1]])-FIND("at ",Full_2016_2017_Games_Data[[#This Row],[Column1]])-2))</f>
        <v>Chicago</v>
      </c>
      <c r="G557" t="str">
        <f t="shared" si="88"/>
        <v>Chicago</v>
      </c>
      <c r="H557">
        <f t="shared" si="89"/>
        <v>90</v>
      </c>
      <c r="I557">
        <f t="shared" si="90"/>
        <v>85</v>
      </c>
      <c r="J557" s="3" t="str">
        <f>IF(B557=1,Full_2016_2017_Games_Data[[#This Row],[Column1]],"N/A")</f>
        <v>N/A</v>
      </c>
      <c r="K557" t="str">
        <f t="shared" si="91"/>
        <v>Dec 26, 2016</v>
      </c>
      <c r="L557" t="str">
        <f t="shared" si="92"/>
        <v>Dec 26, 2016</v>
      </c>
      <c r="M557">
        <f t="shared" si="93"/>
        <v>12</v>
      </c>
      <c r="N557">
        <f t="shared" si="94"/>
        <v>26</v>
      </c>
      <c r="O557">
        <f t="shared" si="95"/>
        <v>2016</v>
      </c>
      <c r="P557" s="3">
        <f t="shared" si="96"/>
        <v>42730</v>
      </c>
      <c r="Q557" t="str">
        <f t="shared" si="97"/>
        <v>Chicago Bulls</v>
      </c>
      <c r="R557" t="str">
        <f t="shared" si="98"/>
        <v>Indiana Pacers</v>
      </c>
    </row>
    <row r="558" spans="1:18" x14ac:dyDescent="0.3">
      <c r="A558" s="1" t="s">
        <v>486</v>
      </c>
      <c r="B558">
        <f>IF(OR(RIGHT(Full_2016_2017_Games_Data[[#This Row],[Column1]],4)="2016",RIGHT(Full_2016_2017_Games_Data[[#This Row],[Column1]],4)="2017"),1,0)</f>
        <v>0</v>
      </c>
      <c r="C558">
        <f>IF(AND(B557=1,B558=0,LEFT(Full_2016_2017_Games_Data[[#This Row],[Column1]],4)&lt;&gt;"OTat"),C556+1,IF(AND(B557=0,B558=0,LEFT(Full_2016_2017_Games_Data[[#This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Row],[Column1]],5)&lt;&gt;"4OTat"),C557+1,IF(OR(LEFT(Full_2016_2017_Games_Data[[#This Row],[Column1]],4)="OTat",LEFT(Full_2016_2017_Games_Data[[#This Row],[Column1]],4)="Full",LEFT(Full_2016_2017_Games_Data[[#This Row],[Column1]],5)="2OTat",LEFT(Full_2016_2017_Games_Data[[#This Row],[Column1]],5)="4OTat"),C557,"N/A")))</f>
        <v>465</v>
      </c>
      <c r="D558" t="str">
        <f>IF(AND(C558&lt;&gt;"N/A",C558&lt;&gt;C557),LEFT(Full_2016_2017_Games_Data[[#This Row],[Column1]],FIND("-",Full_2016_2017_Games_Data[[#This Row],[Column1]])-1),"N/A")</f>
        <v>New Orleans Pelicans111</v>
      </c>
      <c r="E558" t="str">
        <f>IFERROR(IF(AND(C558&lt;&gt;"N/A",C558&lt;&gt;C557),MID(Full_2016_2017_Games_Data[[#This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Mavericks104</v>
      </c>
      <c r="F558" t="str">
        <f>IFERROR(IF(AND(D558&lt;&gt;"N/A",E558&lt;&gt;"N/A",C558&lt;&gt;C559),RIGHT(Full_2016_2017_Games_Data[[#This Row],[Column1]],LEN(Full_2016_2017_Games_Data[[#This Row],[Column1]])-FIND("at ",Full_2016_2017_Games_Data[[#This Row],[Column1]])-2),IF(AND(C558&lt;&gt;"N/A",C558&lt;&gt;C557),RIGHT(A559,LEN(A559)-FIND("at ",A559)-2),"N/A")),RIGHT(Full_2016_2017_Games_Data[[#This Row],[Column1]],LEN(Full_2016_2017_Games_Data[[#This Row],[Column1]])-FIND("at ",Full_2016_2017_Games_Data[[#This Row],[Column1]])-2))</f>
        <v>New Orleans</v>
      </c>
      <c r="G558" t="str">
        <f t="shared" si="88"/>
        <v>New Orleans</v>
      </c>
      <c r="H558">
        <f t="shared" si="89"/>
        <v>111</v>
      </c>
      <c r="I558">
        <f t="shared" si="90"/>
        <v>104</v>
      </c>
      <c r="J558" s="3" t="str">
        <f>IF(B558=1,Full_2016_2017_Games_Data[[#This Row],[Column1]],"N/A")</f>
        <v>N/A</v>
      </c>
      <c r="K558" t="str">
        <f t="shared" si="91"/>
        <v>Dec 26, 2016</v>
      </c>
      <c r="L558" t="str">
        <f t="shared" si="92"/>
        <v>Dec 26, 2016</v>
      </c>
      <c r="M558">
        <f t="shared" si="93"/>
        <v>12</v>
      </c>
      <c r="N558">
        <f t="shared" si="94"/>
        <v>26</v>
      </c>
      <c r="O558">
        <f t="shared" si="95"/>
        <v>2016</v>
      </c>
      <c r="P558" s="3">
        <f t="shared" si="96"/>
        <v>42730</v>
      </c>
      <c r="Q558" t="str">
        <f t="shared" si="97"/>
        <v>New Orleans Pelicans</v>
      </c>
      <c r="R558" t="str">
        <f t="shared" si="98"/>
        <v>Dallas Mavericks</v>
      </c>
    </row>
    <row r="559" spans="1:18" x14ac:dyDescent="0.3">
      <c r="A559" s="1" t="s">
        <v>487</v>
      </c>
      <c r="B559">
        <f>IF(OR(RIGHT(Full_2016_2017_Games_Data[[#This Row],[Column1]],4)="2016",RIGHT(Full_2016_2017_Games_Data[[#This Row],[Column1]],4)="2017"),1,0)</f>
        <v>0</v>
      </c>
      <c r="C559">
        <f>IF(AND(B558=1,B559=0,LEFT(Full_2016_2017_Games_Data[[#This Row],[Column1]],4)&lt;&gt;"OTat"),C557+1,IF(AND(B558=0,B559=0,LEFT(Full_2016_2017_Games_Data[[#This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Row],[Column1]],5)&lt;&gt;"4OTat"),C558+1,IF(OR(LEFT(Full_2016_2017_Games_Data[[#This Row],[Column1]],4)="OTat",LEFT(Full_2016_2017_Games_Data[[#This Row],[Column1]],4)="Full",LEFT(Full_2016_2017_Games_Data[[#This Row],[Column1]],5)="2OTat",LEFT(Full_2016_2017_Games_Data[[#This Row],[Column1]],5)="4OTat"),C558,"N/A")))</f>
        <v>466</v>
      </c>
      <c r="D559" t="str">
        <f>IF(AND(C559&lt;&gt;"N/A",C559&lt;&gt;C558),LEFT(Full_2016_2017_Games_Data[[#This Row],[Column1]],FIND("-",Full_2016_2017_Games_Data[[#This Row],[Column1]])-1),"N/A")</f>
        <v>Houston Rockets131</v>
      </c>
      <c r="E559" t="str">
        <f>IFERROR(IF(AND(C559&lt;&gt;"N/A",C559&lt;&gt;C558),MID(Full_2016_2017_Games_Data[[#This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Suns115</v>
      </c>
      <c r="F559" t="str">
        <f>IFERROR(IF(AND(D559&lt;&gt;"N/A",E559&lt;&gt;"N/A",C559&lt;&gt;C560),RIGHT(Full_2016_2017_Games_Data[[#This Row],[Column1]],LEN(Full_2016_2017_Games_Data[[#This Row],[Column1]])-FIND("at ",Full_2016_2017_Games_Data[[#This Row],[Column1]])-2),IF(AND(C559&lt;&gt;"N/A",C559&lt;&gt;C558),RIGHT(A560,LEN(A560)-FIND("at ",A560)-2),"N/A")),RIGHT(Full_2016_2017_Games_Data[[#This Row],[Column1]],LEN(Full_2016_2017_Games_Data[[#This Row],[Column1]])-FIND("at ",Full_2016_2017_Games_Data[[#This Row],[Column1]])-2))</f>
        <v>Houston</v>
      </c>
      <c r="G559" t="str">
        <f t="shared" si="88"/>
        <v>Houston</v>
      </c>
      <c r="H559">
        <f t="shared" si="89"/>
        <v>131</v>
      </c>
      <c r="I559">
        <f t="shared" si="90"/>
        <v>115</v>
      </c>
      <c r="J559" s="3" t="str">
        <f>IF(B559=1,Full_2016_2017_Games_Data[[#This Row],[Column1]],"N/A")</f>
        <v>N/A</v>
      </c>
      <c r="K559" t="str">
        <f t="shared" si="91"/>
        <v>Dec 26, 2016</v>
      </c>
      <c r="L559" t="str">
        <f t="shared" si="92"/>
        <v>Dec 26, 2016</v>
      </c>
      <c r="M559">
        <f t="shared" si="93"/>
        <v>12</v>
      </c>
      <c r="N559">
        <f t="shared" si="94"/>
        <v>26</v>
      </c>
      <c r="O559">
        <f t="shared" si="95"/>
        <v>2016</v>
      </c>
      <c r="P559" s="3">
        <f t="shared" si="96"/>
        <v>42730</v>
      </c>
      <c r="Q559" t="str">
        <f t="shared" si="97"/>
        <v>Houston Rockets</v>
      </c>
      <c r="R559" t="str">
        <f t="shared" si="98"/>
        <v>Phoenix Suns</v>
      </c>
    </row>
    <row r="560" spans="1:18" x14ac:dyDescent="0.3">
      <c r="A560" s="1" t="s">
        <v>488</v>
      </c>
      <c r="B560">
        <f>IF(OR(RIGHT(Full_2016_2017_Games_Data[[#This Row],[Column1]],4)="2016",RIGHT(Full_2016_2017_Games_Data[[#This Row],[Column1]],4)="2017"),1,0)</f>
        <v>0</v>
      </c>
      <c r="C560">
        <f>IF(AND(B559=1,B560=0,LEFT(Full_2016_2017_Games_Data[[#This Row],[Column1]],4)&lt;&gt;"OTat"),C558+1,IF(AND(B559=0,B560=0,LEFT(Full_2016_2017_Games_Data[[#This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Row],[Column1]],5)&lt;&gt;"4OTat"),C559+1,IF(OR(LEFT(Full_2016_2017_Games_Data[[#This Row],[Column1]],4)="OTat",LEFT(Full_2016_2017_Games_Data[[#This Row],[Column1]],4)="Full",LEFT(Full_2016_2017_Games_Data[[#This Row],[Column1]],5)="2OTat",LEFT(Full_2016_2017_Games_Data[[#This Row],[Column1]],5)="4OTat"),C559,"N/A")))</f>
        <v>467</v>
      </c>
      <c r="D560" t="str">
        <f>IF(AND(C560&lt;&gt;"N/A",C560&lt;&gt;C559),LEFT(Full_2016_2017_Games_Data[[#This Row],[Column1]],FIND("-",Full_2016_2017_Games_Data[[#This Row],[Column1]])-1),"N/A")</f>
        <v>Minnesota Timberwolves104</v>
      </c>
      <c r="E560" t="str">
        <f>IFERROR(IF(AND(C560&lt;&gt;"N/A",C560&lt;&gt;C559),MID(Full_2016_2017_Games_Data[[#This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Hawks90</v>
      </c>
      <c r="F560" t="str">
        <f>IFERROR(IF(AND(D560&lt;&gt;"N/A",E560&lt;&gt;"N/A",C560&lt;&gt;C561),RIGHT(Full_2016_2017_Games_Data[[#This Row],[Column1]],LEN(Full_2016_2017_Games_Data[[#This Row],[Column1]])-FIND("at ",Full_2016_2017_Games_Data[[#This Row],[Column1]])-2),IF(AND(C560&lt;&gt;"N/A",C560&lt;&gt;C559),RIGHT(A561,LEN(A561)-FIND("at ",A561)-2),"N/A")),RIGHT(Full_2016_2017_Games_Data[[#This Row],[Column1]],LEN(Full_2016_2017_Games_Data[[#This Row],[Column1]])-FIND("at ",Full_2016_2017_Games_Data[[#This Row],[Column1]])-2))</f>
        <v>Minnesota</v>
      </c>
      <c r="G560" t="str">
        <f t="shared" si="88"/>
        <v>Minnesota</v>
      </c>
      <c r="H560">
        <f t="shared" si="89"/>
        <v>104</v>
      </c>
      <c r="I560">
        <f t="shared" si="90"/>
        <v>90</v>
      </c>
      <c r="J560" s="3" t="str">
        <f>IF(B560=1,Full_2016_2017_Games_Data[[#This Row],[Column1]],"N/A")</f>
        <v>N/A</v>
      </c>
      <c r="K560" t="str">
        <f t="shared" si="91"/>
        <v>Dec 26, 2016</v>
      </c>
      <c r="L560" t="str">
        <f t="shared" si="92"/>
        <v>Dec 26, 2016</v>
      </c>
      <c r="M560">
        <f t="shared" si="93"/>
        <v>12</v>
      </c>
      <c r="N560">
        <f t="shared" si="94"/>
        <v>26</v>
      </c>
      <c r="O560">
        <f t="shared" si="95"/>
        <v>2016</v>
      </c>
      <c r="P560" s="3">
        <f t="shared" si="96"/>
        <v>42730</v>
      </c>
      <c r="Q560" t="str">
        <f t="shared" si="97"/>
        <v>Minnesota Timberwolves</v>
      </c>
      <c r="R560" t="str">
        <f t="shared" si="98"/>
        <v>Atlanta Hawks</v>
      </c>
    </row>
    <row r="561" spans="1:18" x14ac:dyDescent="0.3">
      <c r="A561" s="1" t="s">
        <v>489</v>
      </c>
      <c r="B561">
        <f>IF(OR(RIGHT(Full_2016_2017_Games_Data[[#This Row],[Column1]],4)="2016",RIGHT(Full_2016_2017_Games_Data[[#This Row],[Column1]],4)="2017"),1,0)</f>
        <v>0</v>
      </c>
      <c r="C561">
        <f>IF(AND(B560=1,B561=0,LEFT(Full_2016_2017_Games_Data[[#This Row],[Column1]],4)&lt;&gt;"OTat"),C559+1,IF(AND(B560=0,B561=0,LEFT(Full_2016_2017_Games_Data[[#This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Row],[Column1]],5)&lt;&gt;"4OTat"),C560+1,IF(OR(LEFT(Full_2016_2017_Games_Data[[#This Row],[Column1]],4)="OTat",LEFT(Full_2016_2017_Games_Data[[#This Row],[Column1]],4)="Full",LEFT(Full_2016_2017_Games_Data[[#This Row],[Column1]],5)="2OTat",LEFT(Full_2016_2017_Games_Data[[#This Row],[Column1]],5)="4OTat"),C560,"N/A")))</f>
        <v>468</v>
      </c>
      <c r="D561" t="str">
        <f>IF(AND(C561&lt;&gt;"N/A",C561&lt;&gt;C560),LEFT(Full_2016_2017_Games_Data[[#This Row],[Column1]],FIND("-",Full_2016_2017_Games_Data[[#This Row],[Column1]])-1),"N/A")</f>
        <v>Toronto Raptors95</v>
      </c>
      <c r="E561" t="str">
        <f>IFERROR(IF(AND(C561&lt;&gt;"N/A",C561&lt;&gt;C560),MID(Full_2016_2017_Games_Data[[#This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Blazers91</v>
      </c>
      <c r="F561" t="str">
        <f>IFERROR(IF(AND(D561&lt;&gt;"N/A",E561&lt;&gt;"N/A",C561&lt;&gt;C562),RIGHT(Full_2016_2017_Games_Data[[#This Row],[Column1]],LEN(Full_2016_2017_Games_Data[[#This Row],[Column1]])-FIND("at ",Full_2016_2017_Games_Data[[#This Row],[Column1]])-2),IF(AND(C561&lt;&gt;"N/A",C561&lt;&gt;C560),RIGHT(A562,LEN(A562)-FIND("at ",A562)-2),"N/A")),RIGHT(Full_2016_2017_Games_Data[[#This Row],[Column1]],LEN(Full_2016_2017_Games_Data[[#This Row],[Column1]])-FIND("at ",Full_2016_2017_Games_Data[[#This Row],[Column1]])-2))</f>
        <v>Portland</v>
      </c>
      <c r="G561" t="str">
        <f t="shared" si="88"/>
        <v>Portland</v>
      </c>
      <c r="H561">
        <f t="shared" si="89"/>
        <v>95</v>
      </c>
      <c r="I561">
        <f t="shared" si="90"/>
        <v>91</v>
      </c>
      <c r="J561" s="3" t="str">
        <f>IF(B561=1,Full_2016_2017_Games_Data[[#This Row],[Column1]],"N/A")</f>
        <v>N/A</v>
      </c>
      <c r="K561" t="str">
        <f t="shared" si="91"/>
        <v>Dec 26, 2016</v>
      </c>
      <c r="L561" t="str">
        <f t="shared" si="92"/>
        <v>Dec 26, 2016</v>
      </c>
      <c r="M561">
        <f t="shared" si="93"/>
        <v>12</v>
      </c>
      <c r="N561">
        <f t="shared" si="94"/>
        <v>26</v>
      </c>
      <c r="O561">
        <f t="shared" si="95"/>
        <v>2016</v>
      </c>
      <c r="P561" s="3">
        <f t="shared" si="96"/>
        <v>42730</v>
      </c>
      <c r="Q561" t="str">
        <f t="shared" si="97"/>
        <v>Toronto Raptors</v>
      </c>
      <c r="R561" t="str">
        <f t="shared" si="98"/>
        <v>Portland Trail Blazers</v>
      </c>
    </row>
    <row r="562" spans="1:18" x14ac:dyDescent="0.3">
      <c r="A562" s="1" t="s">
        <v>490</v>
      </c>
      <c r="B562">
        <f>IF(OR(RIGHT(Full_2016_2017_Games_Data[[#This Row],[Column1]],4)="2016",RIGHT(Full_2016_2017_Games_Data[[#This Row],[Column1]],4)="2017"),1,0)</f>
        <v>0</v>
      </c>
      <c r="C562">
        <f>IF(AND(B561=1,B562=0,LEFT(Full_2016_2017_Games_Data[[#This Row],[Column1]],4)&lt;&gt;"OTat"),C560+1,IF(AND(B561=0,B562=0,LEFT(Full_2016_2017_Games_Data[[#This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Row],[Column1]],5)&lt;&gt;"4OTat"),C561+1,IF(OR(LEFT(Full_2016_2017_Games_Data[[#This Row],[Column1]],4)="OTat",LEFT(Full_2016_2017_Games_Data[[#This Row],[Column1]],4)="Full",LEFT(Full_2016_2017_Games_Data[[#This Row],[Column1]],5)="2OTat",LEFT(Full_2016_2017_Games_Data[[#This Row],[Column1]],5)="4OTat"),C561,"N/A")))</f>
        <v>469</v>
      </c>
      <c r="D562" t="str">
        <f>IF(AND(C562&lt;&gt;"N/A",C562&lt;&gt;C561),LEFT(Full_2016_2017_Games_Data[[#This Row],[Column1]],FIND("-",Full_2016_2017_Games_Data[[#This Row],[Column1]])-1),"N/A")</f>
        <v>Denver Nuggets106</v>
      </c>
      <c r="E562" t="str">
        <f>IFERROR(IF(AND(C562&lt;&gt;"N/A",C562&lt;&gt;C561),MID(Full_2016_2017_Games_Data[[#This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Clippers102</v>
      </c>
      <c r="F562" t="str">
        <f>IFERROR(IF(AND(D562&lt;&gt;"N/A",E562&lt;&gt;"N/A",C562&lt;&gt;C563),RIGHT(Full_2016_2017_Games_Data[[#This Row],[Column1]],LEN(Full_2016_2017_Games_Data[[#This Row],[Column1]])-FIND("at ",Full_2016_2017_Games_Data[[#This Row],[Column1]])-2),IF(AND(C562&lt;&gt;"N/A",C562&lt;&gt;C561),RIGHT(A563,LEN(A563)-FIND("at ",A563)-2),"N/A")),RIGHT(Full_2016_2017_Games_Data[[#This Row],[Column1]],LEN(Full_2016_2017_Games_Data[[#This Row],[Column1]])-FIND("at ",Full_2016_2017_Games_Data[[#This Row],[Column1]])-2))</f>
        <v>Los Angeles</v>
      </c>
      <c r="G562" t="str">
        <f t="shared" si="88"/>
        <v>Los Angeles</v>
      </c>
      <c r="H562">
        <f t="shared" si="89"/>
        <v>106</v>
      </c>
      <c r="I562">
        <f t="shared" si="90"/>
        <v>102</v>
      </c>
      <c r="J562" s="3" t="str">
        <f>IF(B562=1,Full_2016_2017_Games_Data[[#This Row],[Column1]],"N/A")</f>
        <v>N/A</v>
      </c>
      <c r="K562" t="str">
        <f t="shared" si="91"/>
        <v>Dec 26, 2016</v>
      </c>
      <c r="L562" t="str">
        <f t="shared" si="92"/>
        <v>Dec 26, 2016</v>
      </c>
      <c r="M562">
        <f t="shared" si="93"/>
        <v>12</v>
      </c>
      <c r="N562">
        <f t="shared" si="94"/>
        <v>26</v>
      </c>
      <c r="O562">
        <f t="shared" si="95"/>
        <v>2016</v>
      </c>
      <c r="P562" s="3">
        <f t="shared" si="96"/>
        <v>42730</v>
      </c>
      <c r="Q562" t="str">
        <f t="shared" si="97"/>
        <v>Denver Nuggets</v>
      </c>
      <c r="R562" t="str">
        <f t="shared" si="98"/>
        <v>Los Angeles Clippers</v>
      </c>
    </row>
    <row r="563" spans="1:18" x14ac:dyDescent="0.3">
      <c r="A563" s="1" t="s">
        <v>491</v>
      </c>
      <c r="B563">
        <f>IF(OR(RIGHT(Full_2016_2017_Games_Data[[#This Row],[Column1]],4)="2016",RIGHT(Full_2016_2017_Games_Data[[#This Row],[Column1]],4)="2017"),1,0)</f>
        <v>0</v>
      </c>
      <c r="C563">
        <f>IF(AND(B562=1,B563=0,LEFT(Full_2016_2017_Games_Data[[#This Row],[Column1]],4)&lt;&gt;"OTat"),C561+1,IF(AND(B562=0,B563=0,LEFT(Full_2016_2017_Games_Data[[#This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Row],[Column1]],5)&lt;&gt;"4OTat"),C562+1,IF(OR(LEFT(Full_2016_2017_Games_Data[[#This Row],[Column1]],4)="OTat",LEFT(Full_2016_2017_Games_Data[[#This Row],[Column1]],4)="Full",LEFT(Full_2016_2017_Games_Data[[#This Row],[Column1]],5)="2OTat",LEFT(Full_2016_2017_Games_Data[[#This Row],[Column1]],5)="4OTat"),C562,"N/A")))</f>
        <v>470</v>
      </c>
      <c r="D563" t="str">
        <f>IF(AND(C563&lt;&gt;"N/A",C563&lt;&gt;C562),LEFT(Full_2016_2017_Games_Data[[#This Row],[Column1]],FIND("-",Full_2016_2017_Games_Data[[#This Row],[Column1]])-1),"N/A")</f>
        <v>Sacramento Kings102</v>
      </c>
      <c r="E563" t="str">
        <f>IFERROR(IF(AND(C563&lt;&gt;"N/A",C563&lt;&gt;C562),MID(Full_2016_2017_Games_Data[[#This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76ers100</v>
      </c>
      <c r="F563" t="str">
        <f>IFERROR(IF(AND(D563&lt;&gt;"N/A",E563&lt;&gt;"N/A",C563&lt;&gt;C564),RIGHT(Full_2016_2017_Games_Data[[#This Row],[Column1]],LEN(Full_2016_2017_Games_Data[[#This Row],[Column1]])-FIND("at ",Full_2016_2017_Games_Data[[#This Row],[Column1]])-2),IF(AND(C563&lt;&gt;"N/A",C563&lt;&gt;C562),RIGHT(A564,LEN(A564)-FIND("at ",A564)-2),"N/A")),RIGHT(Full_2016_2017_Games_Data[[#This Row],[Column1]],LEN(Full_2016_2017_Games_Data[[#This Row],[Column1]])-FIND("at ",Full_2016_2017_Games_Data[[#This Row],[Column1]])-2))</f>
        <v>Sacramento</v>
      </c>
      <c r="G563" t="str">
        <f t="shared" si="88"/>
        <v>Sacramento</v>
      </c>
      <c r="H563">
        <f t="shared" si="89"/>
        <v>102</v>
      </c>
      <c r="I563">
        <f t="shared" si="90"/>
        <v>100</v>
      </c>
      <c r="J563" s="3" t="str">
        <f>IF(B563=1,Full_2016_2017_Games_Data[[#This Row],[Column1]],"N/A")</f>
        <v>N/A</v>
      </c>
      <c r="K563" t="str">
        <f t="shared" si="91"/>
        <v>Dec 26, 2016</v>
      </c>
      <c r="L563" t="str">
        <f t="shared" si="92"/>
        <v>Dec 26, 2016</v>
      </c>
      <c r="M563">
        <f t="shared" si="93"/>
        <v>12</v>
      </c>
      <c r="N563">
        <f t="shared" si="94"/>
        <v>26</v>
      </c>
      <c r="O563">
        <f t="shared" si="95"/>
        <v>2016</v>
      </c>
      <c r="P563" s="3">
        <f t="shared" si="96"/>
        <v>42730</v>
      </c>
      <c r="Q563" t="str">
        <f t="shared" si="97"/>
        <v>Sacramento Kings</v>
      </c>
      <c r="R563" t="str">
        <f t="shared" si="98"/>
        <v>Philadelphia 76ers</v>
      </c>
    </row>
    <row r="564" spans="1:18" x14ac:dyDescent="0.3">
      <c r="A564" s="1" t="s">
        <v>1406</v>
      </c>
      <c r="B564">
        <f>IF(OR(RIGHT(Full_2016_2017_Games_Data[[#This Row],[Column1]],4)="2016",RIGHT(Full_2016_2017_Games_Data[[#This Row],[Column1]],4)="2017"),1,0)</f>
        <v>1</v>
      </c>
      <c r="C564" t="str">
        <f>IF(AND(B563=1,B564=0,LEFT(Full_2016_2017_Games_Data[[#This Row],[Column1]],4)&lt;&gt;"OTat"),C562+1,IF(AND(B563=0,B564=0,LEFT(Full_2016_2017_Games_Data[[#This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Row],[Column1]],5)&lt;&gt;"4OTat"),C563+1,IF(OR(LEFT(Full_2016_2017_Games_Data[[#This Row],[Column1]],4)="OTat",LEFT(Full_2016_2017_Games_Data[[#This Row],[Column1]],4)="Full",LEFT(Full_2016_2017_Games_Data[[#This Row],[Column1]],5)="2OTat",LEFT(Full_2016_2017_Games_Data[[#This Row],[Column1]],5)="4OTat"),C563,"N/A")))</f>
        <v>N/A</v>
      </c>
      <c r="D564" t="str">
        <f>IF(AND(C564&lt;&gt;"N/A",C564&lt;&gt;C563),LEFT(Full_2016_2017_Games_Data[[#This Row],[Column1]],FIND("-",Full_2016_2017_Games_Data[[#This Row],[Column1]])-1),"N/A")</f>
        <v>N/A</v>
      </c>
      <c r="E564" t="str">
        <f>IFERROR(IF(AND(C564&lt;&gt;"N/A",C564&lt;&gt;C563),MID(Full_2016_2017_Games_Data[[#This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64" t="str">
        <f>IFERROR(IF(AND(D564&lt;&gt;"N/A",E564&lt;&gt;"N/A",C564&lt;&gt;C565),RIGHT(Full_2016_2017_Games_Data[[#This Row],[Column1]],LEN(Full_2016_2017_Games_Data[[#This Row],[Column1]])-FIND("at ",Full_2016_2017_Games_Data[[#This Row],[Column1]])-2),IF(AND(C564&lt;&gt;"N/A",C564&lt;&gt;C563),RIGHT(A565,LEN(A565)-FIND("at ",A565)-2),"N/A")),RIGHT(Full_2016_2017_Games_Data[[#This Row],[Column1]],LEN(Full_2016_2017_Games_Data[[#This Row],[Column1]])-FIND("at ",Full_2016_2017_Games_Data[[#This Row],[Column1]])-2))</f>
        <v>N/A</v>
      </c>
      <c r="G564" t="str">
        <f t="shared" si="88"/>
        <v>N/A</v>
      </c>
      <c r="H564" t="str">
        <f t="shared" si="89"/>
        <v>N/A</v>
      </c>
      <c r="I564" t="str">
        <f t="shared" si="90"/>
        <v>N/A</v>
      </c>
      <c r="J564" s="3" t="str">
        <f>IF(B564=1,Full_2016_2017_Games_Data[[#This Row],[Column1]],"N/A")</f>
        <v>Dec 27, 2016</v>
      </c>
      <c r="K564" t="str">
        <f t="shared" si="91"/>
        <v>Dec 27, 2016</v>
      </c>
      <c r="L564" t="str">
        <f t="shared" si="92"/>
        <v>N/A</v>
      </c>
      <c r="M564" t="str">
        <f t="shared" si="93"/>
        <v>N/A</v>
      </c>
      <c r="N564" t="str">
        <f t="shared" si="94"/>
        <v>N/A</v>
      </c>
      <c r="O564" t="str">
        <f t="shared" si="95"/>
        <v>N/A</v>
      </c>
      <c r="P564" s="3" t="str">
        <f t="shared" si="96"/>
        <v>N/A</v>
      </c>
      <c r="Q564" t="str">
        <f t="shared" si="97"/>
        <v>N/A</v>
      </c>
      <c r="R564" t="str">
        <f t="shared" si="98"/>
        <v>N/A</v>
      </c>
    </row>
    <row r="565" spans="1:18" x14ac:dyDescent="0.3">
      <c r="A565" s="1" t="s">
        <v>492</v>
      </c>
      <c r="B565">
        <f>IF(OR(RIGHT(Full_2016_2017_Games_Data[[#This Row],[Column1]],4)="2016",RIGHT(Full_2016_2017_Games_Data[[#This Row],[Column1]],4)="2017"),1,0)</f>
        <v>0</v>
      </c>
      <c r="C565">
        <f>IF(AND(B564=1,B565=0,LEFT(Full_2016_2017_Games_Data[[#This Row],[Column1]],4)&lt;&gt;"OTat"),C563+1,IF(AND(B564=0,B565=0,LEFT(Full_2016_2017_Games_Data[[#This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Row],[Column1]],5)&lt;&gt;"4OTat"),C564+1,IF(OR(LEFT(Full_2016_2017_Games_Data[[#This Row],[Column1]],4)="OTat",LEFT(Full_2016_2017_Games_Data[[#This Row],[Column1]],4)="Full",LEFT(Full_2016_2017_Games_Data[[#This Row],[Column1]],5)="2OTat",LEFT(Full_2016_2017_Games_Data[[#This Row],[Column1]],5)="4OTat"),C564,"N/A")))</f>
        <v>471</v>
      </c>
      <c r="D565" t="str">
        <f>IF(AND(C565&lt;&gt;"N/A",C565&lt;&gt;C564),LEFT(Full_2016_2017_Games_Data[[#This Row],[Column1]],FIND("-",Full_2016_2017_Games_Data[[#This Row],[Column1]])-1),"N/A")</f>
        <v>Boston Celtics113</v>
      </c>
      <c r="E565" t="str">
        <f>IFERROR(IF(AND(C565&lt;&gt;"N/A",C565&lt;&gt;C564),MID(Full_2016_2017_Games_Data[[#This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Grizzlies103</v>
      </c>
      <c r="F565" t="str">
        <f>IFERROR(IF(AND(D565&lt;&gt;"N/A",E565&lt;&gt;"N/A",C565&lt;&gt;C566),RIGHT(Full_2016_2017_Games_Data[[#This Row],[Column1]],LEN(Full_2016_2017_Games_Data[[#This Row],[Column1]])-FIND("at ",Full_2016_2017_Games_Data[[#This Row],[Column1]])-2),IF(AND(C565&lt;&gt;"N/A",C565&lt;&gt;C564),RIGHT(A566,LEN(A566)-FIND("at ",A566)-2),"N/A")),RIGHT(Full_2016_2017_Games_Data[[#This Row],[Column1]],LEN(Full_2016_2017_Games_Data[[#This Row],[Column1]])-FIND("at ",Full_2016_2017_Games_Data[[#This Row],[Column1]])-2))</f>
        <v>Boston</v>
      </c>
      <c r="G565" t="str">
        <f t="shared" si="88"/>
        <v>Boston</v>
      </c>
      <c r="H565">
        <f t="shared" si="89"/>
        <v>113</v>
      </c>
      <c r="I565">
        <f t="shared" si="90"/>
        <v>103</v>
      </c>
      <c r="J565" s="3" t="str">
        <f>IF(B565=1,Full_2016_2017_Games_Data[[#This Row],[Column1]],"N/A")</f>
        <v>N/A</v>
      </c>
      <c r="K565" t="str">
        <f t="shared" si="91"/>
        <v>Dec 27, 2016</v>
      </c>
      <c r="L565" t="str">
        <f t="shared" si="92"/>
        <v>Dec 27, 2016</v>
      </c>
      <c r="M565">
        <f t="shared" si="93"/>
        <v>12</v>
      </c>
      <c r="N565">
        <f t="shared" si="94"/>
        <v>27</v>
      </c>
      <c r="O565">
        <f t="shared" si="95"/>
        <v>2016</v>
      </c>
      <c r="P565" s="3">
        <f t="shared" si="96"/>
        <v>42731</v>
      </c>
      <c r="Q565" t="str">
        <f t="shared" si="97"/>
        <v>Boston Celtics</v>
      </c>
      <c r="R565" t="str">
        <f t="shared" si="98"/>
        <v>Memphis Grizzlies</v>
      </c>
    </row>
    <row r="566" spans="1:18" x14ac:dyDescent="0.3">
      <c r="A566" s="1" t="s">
        <v>493</v>
      </c>
      <c r="B566">
        <f>IF(OR(RIGHT(Full_2016_2017_Games_Data[[#This Row],[Column1]],4)="2016",RIGHT(Full_2016_2017_Games_Data[[#This Row],[Column1]],4)="2017"),1,0)</f>
        <v>0</v>
      </c>
      <c r="C566">
        <f>IF(AND(B565=1,B566=0,LEFT(Full_2016_2017_Games_Data[[#This Row],[Column1]],4)&lt;&gt;"OTat"),C564+1,IF(AND(B565=0,B566=0,LEFT(Full_2016_2017_Games_Data[[#This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Row],[Column1]],5)&lt;&gt;"4OTat"),C565+1,IF(OR(LEFT(Full_2016_2017_Games_Data[[#This Row],[Column1]],4)="OTat",LEFT(Full_2016_2017_Games_Data[[#This Row],[Column1]],4)="Full",LEFT(Full_2016_2017_Games_Data[[#This Row],[Column1]],5)="2OTat",LEFT(Full_2016_2017_Games_Data[[#This Row],[Column1]],5)="4OTat"),C565,"N/A")))</f>
        <v>472</v>
      </c>
      <c r="D566" t="str">
        <f>IF(AND(C566&lt;&gt;"N/A",C566&lt;&gt;C565),LEFT(Full_2016_2017_Games_Data[[#This Row],[Column1]],FIND("-",Full_2016_2017_Games_Data[[#This Row],[Column1]])-1),"N/A")</f>
        <v>Oklahoma City Thunder106</v>
      </c>
      <c r="E566" t="str">
        <f>IFERROR(IF(AND(C566&lt;&gt;"N/A",C566&lt;&gt;C565),MID(Full_2016_2017_Games_Data[[#This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Heat94</v>
      </c>
      <c r="F566" t="str">
        <f>IFERROR(IF(AND(D566&lt;&gt;"N/A",E566&lt;&gt;"N/A",C566&lt;&gt;C567),RIGHT(Full_2016_2017_Games_Data[[#This Row],[Column1]],LEN(Full_2016_2017_Games_Data[[#This Row],[Column1]])-FIND("at ",Full_2016_2017_Games_Data[[#This Row],[Column1]])-2),IF(AND(C566&lt;&gt;"N/A",C566&lt;&gt;C565),RIGHT(A567,LEN(A567)-FIND("at ",A567)-2),"N/A")),RIGHT(Full_2016_2017_Games_Data[[#This Row],[Column1]],LEN(Full_2016_2017_Games_Data[[#This Row],[Column1]])-FIND("at ",Full_2016_2017_Games_Data[[#This Row],[Column1]])-2))</f>
        <v>Miami</v>
      </c>
      <c r="G566" t="str">
        <f t="shared" si="88"/>
        <v>Miami</v>
      </c>
      <c r="H566">
        <f t="shared" si="89"/>
        <v>106</v>
      </c>
      <c r="I566">
        <f t="shared" si="90"/>
        <v>94</v>
      </c>
      <c r="J566" s="3" t="str">
        <f>IF(B566=1,Full_2016_2017_Games_Data[[#This Row],[Column1]],"N/A")</f>
        <v>N/A</v>
      </c>
      <c r="K566" t="str">
        <f t="shared" si="91"/>
        <v>Dec 27, 2016</v>
      </c>
      <c r="L566" t="str">
        <f t="shared" si="92"/>
        <v>Dec 27, 2016</v>
      </c>
      <c r="M566">
        <f t="shared" si="93"/>
        <v>12</v>
      </c>
      <c r="N566">
        <f t="shared" si="94"/>
        <v>27</v>
      </c>
      <c r="O566">
        <f t="shared" si="95"/>
        <v>2016</v>
      </c>
      <c r="P566" s="3">
        <f t="shared" si="96"/>
        <v>42731</v>
      </c>
      <c r="Q566" t="str">
        <f t="shared" si="97"/>
        <v>Oklahoma City Thunder</v>
      </c>
      <c r="R566" t="str">
        <f t="shared" si="98"/>
        <v>Miami Heat</v>
      </c>
    </row>
    <row r="567" spans="1:18" x14ac:dyDescent="0.3">
      <c r="A567" s="1" t="s">
        <v>494</v>
      </c>
      <c r="B567">
        <f>IF(OR(RIGHT(Full_2016_2017_Games_Data[[#This Row],[Column1]],4)="2016",RIGHT(Full_2016_2017_Games_Data[[#This Row],[Column1]],4)="2017"),1,0)</f>
        <v>0</v>
      </c>
      <c r="C567">
        <f>IF(AND(B566=1,B567=0,LEFT(Full_2016_2017_Games_Data[[#This Row],[Column1]],4)&lt;&gt;"OTat"),C565+1,IF(AND(B566=0,B567=0,LEFT(Full_2016_2017_Games_Data[[#This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Row],[Column1]],5)&lt;&gt;"4OTat"),C566+1,IF(OR(LEFT(Full_2016_2017_Games_Data[[#This Row],[Column1]],4)="OTat",LEFT(Full_2016_2017_Games_Data[[#This Row],[Column1]],4)="Full",LEFT(Full_2016_2017_Games_Data[[#This Row],[Column1]],5)="2OTat",LEFT(Full_2016_2017_Games_Data[[#This Row],[Column1]],5)="4OTat"),C566,"N/A")))</f>
        <v>473</v>
      </c>
      <c r="D567" t="str">
        <f>IF(AND(C567&lt;&gt;"N/A",C567&lt;&gt;C566),LEFT(Full_2016_2017_Games_Data[[#This Row],[Column1]],FIND("-",Full_2016_2017_Games_Data[[#This Row],[Column1]])-1),"N/A")</f>
        <v>Houston Rockets123</v>
      </c>
      <c r="E567" t="str">
        <f>IFERROR(IF(AND(C567&lt;&gt;"N/A",C567&lt;&gt;C566),MID(Full_2016_2017_Games_Data[[#This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Mavericks107</v>
      </c>
      <c r="F567" t="str">
        <f>IFERROR(IF(AND(D567&lt;&gt;"N/A",E567&lt;&gt;"N/A",C567&lt;&gt;C568),RIGHT(Full_2016_2017_Games_Data[[#This Row],[Column1]],LEN(Full_2016_2017_Games_Data[[#This Row],[Column1]])-FIND("at ",Full_2016_2017_Games_Data[[#This Row],[Column1]])-2),IF(AND(C567&lt;&gt;"N/A",C567&lt;&gt;C566),RIGHT(A568,LEN(A568)-FIND("at ",A568)-2),"N/A")),RIGHT(Full_2016_2017_Games_Data[[#This Row],[Column1]],LEN(Full_2016_2017_Games_Data[[#This Row],[Column1]])-FIND("at ",Full_2016_2017_Games_Data[[#This Row],[Column1]])-2))</f>
        <v>Dallas</v>
      </c>
      <c r="G567" t="str">
        <f t="shared" si="88"/>
        <v>Dallas</v>
      </c>
      <c r="H567">
        <f t="shared" si="89"/>
        <v>123</v>
      </c>
      <c r="I567">
        <f t="shared" si="90"/>
        <v>107</v>
      </c>
      <c r="J567" s="3" t="str">
        <f>IF(B567=1,Full_2016_2017_Games_Data[[#This Row],[Column1]],"N/A")</f>
        <v>N/A</v>
      </c>
      <c r="K567" t="str">
        <f t="shared" si="91"/>
        <v>Dec 27, 2016</v>
      </c>
      <c r="L567" t="str">
        <f t="shared" si="92"/>
        <v>Dec 27, 2016</v>
      </c>
      <c r="M567">
        <f t="shared" si="93"/>
        <v>12</v>
      </c>
      <c r="N567">
        <f t="shared" si="94"/>
        <v>27</v>
      </c>
      <c r="O567">
        <f t="shared" si="95"/>
        <v>2016</v>
      </c>
      <c r="P567" s="3">
        <f t="shared" si="96"/>
        <v>42731</v>
      </c>
      <c r="Q567" t="str">
        <f t="shared" si="97"/>
        <v>Houston Rockets</v>
      </c>
      <c r="R567" t="str">
        <f t="shared" si="98"/>
        <v>Dallas Mavericks</v>
      </c>
    </row>
    <row r="568" spans="1:18" x14ac:dyDescent="0.3">
      <c r="A568" s="1" t="s">
        <v>495</v>
      </c>
      <c r="B568">
        <f>IF(OR(RIGHT(Full_2016_2017_Games_Data[[#This Row],[Column1]],4)="2016",RIGHT(Full_2016_2017_Games_Data[[#This Row],[Column1]],4)="2017"),1,0)</f>
        <v>0</v>
      </c>
      <c r="C568">
        <f>IF(AND(B567=1,B568=0,LEFT(Full_2016_2017_Games_Data[[#This Row],[Column1]],4)&lt;&gt;"OTat"),C566+1,IF(AND(B567=0,B568=0,LEFT(Full_2016_2017_Games_Data[[#This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Row],[Column1]],5)&lt;&gt;"4OTat"),C567+1,IF(OR(LEFT(Full_2016_2017_Games_Data[[#This Row],[Column1]],4)="OTat",LEFT(Full_2016_2017_Games_Data[[#This Row],[Column1]],4)="Full",LEFT(Full_2016_2017_Games_Data[[#This Row],[Column1]],5)="2OTat",LEFT(Full_2016_2017_Games_Data[[#This Row],[Column1]],5)="4OTat"),C567,"N/A")))</f>
        <v>474</v>
      </c>
      <c r="D568" t="str">
        <f>IF(AND(C568&lt;&gt;"N/A",C568&lt;&gt;C567),LEFT(Full_2016_2017_Games_Data[[#This Row],[Column1]],FIND("-",Full_2016_2017_Games_Data[[#This Row],[Column1]])-1),"N/A")</f>
        <v>Utah Jazz102</v>
      </c>
      <c r="E568" t="str">
        <f>IFERROR(IF(AND(C568&lt;&gt;"N/A",C568&lt;&gt;C567),MID(Full_2016_2017_Games_Data[[#This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Lakers100</v>
      </c>
      <c r="F568" t="str">
        <f>IFERROR(IF(AND(D568&lt;&gt;"N/A",E568&lt;&gt;"N/A",C568&lt;&gt;C569),RIGHT(Full_2016_2017_Games_Data[[#This Row],[Column1]],LEN(Full_2016_2017_Games_Data[[#This Row],[Column1]])-FIND("at ",Full_2016_2017_Games_Data[[#This Row],[Column1]])-2),IF(AND(C568&lt;&gt;"N/A",C568&lt;&gt;C567),RIGHT(A569,LEN(A569)-FIND("at ",A569)-2),"N/A")),RIGHT(Full_2016_2017_Games_Data[[#This Row],[Column1]],LEN(Full_2016_2017_Games_Data[[#This Row],[Column1]])-FIND("at ",Full_2016_2017_Games_Data[[#This Row],[Column1]])-2))</f>
        <v>Los Angeles</v>
      </c>
      <c r="G568" t="str">
        <f t="shared" si="88"/>
        <v>Los Angeles</v>
      </c>
      <c r="H568">
        <f t="shared" si="89"/>
        <v>102</v>
      </c>
      <c r="I568">
        <f t="shared" si="90"/>
        <v>100</v>
      </c>
      <c r="J568" s="3" t="str">
        <f>IF(B568=1,Full_2016_2017_Games_Data[[#This Row],[Column1]],"N/A")</f>
        <v>N/A</v>
      </c>
      <c r="K568" t="str">
        <f t="shared" si="91"/>
        <v>Dec 27, 2016</v>
      </c>
      <c r="L568" t="str">
        <f t="shared" si="92"/>
        <v>Dec 27, 2016</v>
      </c>
      <c r="M568">
        <f t="shared" si="93"/>
        <v>12</v>
      </c>
      <c r="N568">
        <f t="shared" si="94"/>
        <v>27</v>
      </c>
      <c r="O568">
        <f t="shared" si="95"/>
        <v>2016</v>
      </c>
      <c r="P568" s="3">
        <f t="shared" si="96"/>
        <v>42731</v>
      </c>
      <c r="Q568" t="str">
        <f t="shared" si="97"/>
        <v>Utah Jazz</v>
      </c>
      <c r="R568" t="str">
        <f t="shared" si="98"/>
        <v>Los Angeles Lakers</v>
      </c>
    </row>
    <row r="569" spans="1:18" x14ac:dyDescent="0.3">
      <c r="A569" s="1" t="s">
        <v>1407</v>
      </c>
      <c r="B569">
        <f>IF(OR(RIGHT(Full_2016_2017_Games_Data[[#This Row],[Column1]],4)="2016",RIGHT(Full_2016_2017_Games_Data[[#This Row],[Column1]],4)="2017"),1,0)</f>
        <v>1</v>
      </c>
      <c r="C569" t="str">
        <f>IF(AND(B568=1,B569=0,LEFT(Full_2016_2017_Games_Data[[#This Row],[Column1]],4)&lt;&gt;"OTat"),C567+1,IF(AND(B568=0,B569=0,LEFT(Full_2016_2017_Games_Data[[#This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Row],[Column1]],5)&lt;&gt;"4OTat"),C568+1,IF(OR(LEFT(Full_2016_2017_Games_Data[[#This Row],[Column1]],4)="OTat",LEFT(Full_2016_2017_Games_Data[[#This Row],[Column1]],4)="Full",LEFT(Full_2016_2017_Games_Data[[#This Row],[Column1]],5)="2OTat",LEFT(Full_2016_2017_Games_Data[[#This Row],[Column1]],5)="4OTat"),C568,"N/A")))</f>
        <v>N/A</v>
      </c>
      <c r="D569" t="str">
        <f>IF(AND(C569&lt;&gt;"N/A",C569&lt;&gt;C568),LEFT(Full_2016_2017_Games_Data[[#This Row],[Column1]],FIND("-",Full_2016_2017_Games_Data[[#This Row],[Column1]])-1),"N/A")</f>
        <v>N/A</v>
      </c>
      <c r="E569" t="str">
        <f>IFERROR(IF(AND(C569&lt;&gt;"N/A",C569&lt;&gt;C568),MID(Full_2016_2017_Games_Data[[#This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69" t="str">
        <f>IFERROR(IF(AND(D569&lt;&gt;"N/A",E569&lt;&gt;"N/A",C569&lt;&gt;C570),RIGHT(Full_2016_2017_Games_Data[[#This Row],[Column1]],LEN(Full_2016_2017_Games_Data[[#This Row],[Column1]])-FIND("at ",Full_2016_2017_Games_Data[[#This Row],[Column1]])-2),IF(AND(C569&lt;&gt;"N/A",C569&lt;&gt;C568),RIGHT(A570,LEN(A570)-FIND("at ",A570)-2),"N/A")),RIGHT(Full_2016_2017_Games_Data[[#This Row],[Column1]],LEN(Full_2016_2017_Games_Data[[#This Row],[Column1]])-FIND("at ",Full_2016_2017_Games_Data[[#This Row],[Column1]])-2))</f>
        <v>N/A</v>
      </c>
      <c r="G569" t="str">
        <f t="shared" si="88"/>
        <v>N/A</v>
      </c>
      <c r="H569" t="str">
        <f t="shared" si="89"/>
        <v>N/A</v>
      </c>
      <c r="I569" t="str">
        <f t="shared" si="90"/>
        <v>N/A</v>
      </c>
      <c r="J569" s="3" t="str">
        <f>IF(B569=1,Full_2016_2017_Games_Data[[#This Row],[Column1]],"N/A")</f>
        <v>Dec 28, 2016</v>
      </c>
      <c r="K569" t="str">
        <f t="shared" si="91"/>
        <v>Dec 28, 2016</v>
      </c>
      <c r="L569" t="str">
        <f t="shared" si="92"/>
        <v>N/A</v>
      </c>
      <c r="M569" t="str">
        <f t="shared" si="93"/>
        <v>N/A</v>
      </c>
      <c r="N569" t="str">
        <f t="shared" si="94"/>
        <v>N/A</v>
      </c>
      <c r="O569" t="str">
        <f t="shared" si="95"/>
        <v>N/A</v>
      </c>
      <c r="P569" s="3" t="str">
        <f t="shared" si="96"/>
        <v>N/A</v>
      </c>
      <c r="Q569" t="str">
        <f t="shared" si="97"/>
        <v>N/A</v>
      </c>
      <c r="R569" t="str">
        <f t="shared" si="98"/>
        <v>N/A</v>
      </c>
    </row>
    <row r="570" spans="1:18" x14ac:dyDescent="0.3">
      <c r="A570" s="1" t="s">
        <v>496</v>
      </c>
      <c r="B570">
        <f>IF(OR(RIGHT(Full_2016_2017_Games_Data[[#This Row],[Column1]],4)="2016",RIGHT(Full_2016_2017_Games_Data[[#This Row],[Column1]],4)="2017"),1,0)</f>
        <v>0</v>
      </c>
      <c r="C570">
        <f>IF(AND(B569=1,B570=0,LEFT(Full_2016_2017_Games_Data[[#This Row],[Column1]],4)&lt;&gt;"OTat"),C568+1,IF(AND(B569=0,B570=0,LEFT(Full_2016_2017_Games_Data[[#This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Row],[Column1]],5)&lt;&gt;"4OTat"),C569+1,IF(OR(LEFT(Full_2016_2017_Games_Data[[#This Row],[Column1]],4)="OTat",LEFT(Full_2016_2017_Games_Data[[#This Row],[Column1]],4)="Full",LEFT(Full_2016_2017_Games_Data[[#This Row],[Column1]],5)="2OTat",LEFT(Full_2016_2017_Games_Data[[#This Row],[Column1]],5)="4OTat"),C569,"N/A")))</f>
        <v>475</v>
      </c>
      <c r="D570" t="str">
        <f>IF(AND(C570&lt;&gt;"N/A",C570&lt;&gt;C569),LEFT(Full_2016_2017_Games_Data[[#This Row],[Column1]],FIND("-",Full_2016_2017_Games_Data[[#This Row],[Column1]])-1),"N/A")</f>
        <v>Washington Wizards111</v>
      </c>
      <c r="E570" t="str">
        <f>IFERROR(IF(AND(C570&lt;&gt;"N/A",C570&lt;&gt;C569),MID(Full_2016_2017_Games_Data[[#This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Pacers105</v>
      </c>
      <c r="F570" t="str">
        <f>IFERROR(IF(AND(D570&lt;&gt;"N/A",E570&lt;&gt;"N/A",C570&lt;&gt;C571),RIGHT(Full_2016_2017_Games_Data[[#This Row],[Column1]],LEN(Full_2016_2017_Games_Data[[#This Row],[Column1]])-FIND("at ",Full_2016_2017_Games_Data[[#This Row],[Column1]])-2),IF(AND(C570&lt;&gt;"N/A",C570&lt;&gt;C569),RIGHT(A571,LEN(A571)-FIND("at ",A571)-2),"N/A")),RIGHT(Full_2016_2017_Games_Data[[#This Row],[Column1]],LEN(Full_2016_2017_Games_Data[[#This Row],[Column1]])-FIND("at ",Full_2016_2017_Games_Data[[#This Row],[Column1]])-2))</f>
        <v>Washington</v>
      </c>
      <c r="G570" t="str">
        <f t="shared" si="88"/>
        <v>Washington</v>
      </c>
      <c r="H570">
        <f t="shared" si="89"/>
        <v>111</v>
      </c>
      <c r="I570">
        <f t="shared" si="90"/>
        <v>105</v>
      </c>
      <c r="J570" s="3" t="str">
        <f>IF(B570=1,Full_2016_2017_Games_Data[[#This Row],[Column1]],"N/A")</f>
        <v>N/A</v>
      </c>
      <c r="K570" t="str">
        <f t="shared" si="91"/>
        <v>Dec 28, 2016</v>
      </c>
      <c r="L570" t="str">
        <f t="shared" si="92"/>
        <v>Dec 28, 2016</v>
      </c>
      <c r="M570">
        <f t="shared" si="93"/>
        <v>12</v>
      </c>
      <c r="N570">
        <f t="shared" si="94"/>
        <v>28</v>
      </c>
      <c r="O570">
        <f t="shared" si="95"/>
        <v>2016</v>
      </c>
      <c r="P570" s="3">
        <f t="shared" si="96"/>
        <v>42732</v>
      </c>
      <c r="Q570" t="str">
        <f t="shared" si="97"/>
        <v>Washington Wizards</v>
      </c>
      <c r="R570" t="str">
        <f t="shared" si="98"/>
        <v>Indiana Pacers</v>
      </c>
    </row>
    <row r="571" spans="1:18" x14ac:dyDescent="0.3">
      <c r="A571" s="1" t="s">
        <v>497</v>
      </c>
      <c r="B571">
        <f>IF(OR(RIGHT(Full_2016_2017_Games_Data[[#This Row],[Column1]],4)="2016",RIGHT(Full_2016_2017_Games_Data[[#This Row],[Column1]],4)="2017"),1,0)</f>
        <v>0</v>
      </c>
      <c r="C571">
        <f>IF(AND(B570=1,B571=0,LEFT(Full_2016_2017_Games_Data[[#This Row],[Column1]],4)&lt;&gt;"OTat"),C569+1,IF(AND(B570=0,B571=0,LEFT(Full_2016_2017_Games_Data[[#This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Row],[Column1]],5)&lt;&gt;"4OTat"),C570+1,IF(OR(LEFT(Full_2016_2017_Games_Data[[#This Row],[Column1]],4)="OTat",LEFT(Full_2016_2017_Games_Data[[#This Row],[Column1]],4)="Full",LEFT(Full_2016_2017_Games_Data[[#This Row],[Column1]],5)="2OTat",LEFT(Full_2016_2017_Games_Data[[#This Row],[Column1]],5)="4OTat"),C570,"N/A")))</f>
        <v>476</v>
      </c>
      <c r="D571" t="str">
        <f>IF(AND(C571&lt;&gt;"N/A",C571&lt;&gt;C570),LEFT(Full_2016_2017_Games_Data[[#This Row],[Column1]],FIND("-",Full_2016_2017_Games_Data[[#This Row],[Column1]])-1),"N/A")</f>
        <v>Charlotte Hornets120</v>
      </c>
      <c r="E571" t="str">
        <f>IFERROR(IF(AND(C571&lt;&gt;"N/A",C571&lt;&gt;C570),MID(Full_2016_2017_Games_Data[[#This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Magic101</v>
      </c>
      <c r="F571" t="str">
        <f>IFERROR(IF(AND(D571&lt;&gt;"N/A",E571&lt;&gt;"N/A",C571&lt;&gt;C572),RIGHT(Full_2016_2017_Games_Data[[#This Row],[Column1]],LEN(Full_2016_2017_Games_Data[[#This Row],[Column1]])-FIND("at ",Full_2016_2017_Games_Data[[#This Row],[Column1]])-2),IF(AND(C571&lt;&gt;"N/A",C571&lt;&gt;C570),RIGHT(A572,LEN(A572)-FIND("at ",A572)-2),"N/A")),RIGHT(Full_2016_2017_Games_Data[[#This Row],[Column1]],LEN(Full_2016_2017_Games_Data[[#This Row],[Column1]])-FIND("at ",Full_2016_2017_Games_Data[[#This Row],[Column1]])-2))</f>
        <v>Orlando</v>
      </c>
      <c r="G571" t="str">
        <f t="shared" si="88"/>
        <v>Orlando</v>
      </c>
      <c r="H571">
        <f t="shared" si="89"/>
        <v>120</v>
      </c>
      <c r="I571">
        <f t="shared" si="90"/>
        <v>101</v>
      </c>
      <c r="J571" s="3" t="str">
        <f>IF(B571=1,Full_2016_2017_Games_Data[[#This Row],[Column1]],"N/A")</f>
        <v>N/A</v>
      </c>
      <c r="K571" t="str">
        <f t="shared" si="91"/>
        <v>Dec 28, 2016</v>
      </c>
      <c r="L571" t="str">
        <f t="shared" si="92"/>
        <v>Dec 28, 2016</v>
      </c>
      <c r="M571">
        <f t="shared" si="93"/>
        <v>12</v>
      </c>
      <c r="N571">
        <f t="shared" si="94"/>
        <v>28</v>
      </c>
      <c r="O571">
        <f t="shared" si="95"/>
        <v>2016</v>
      </c>
      <c r="P571" s="3">
        <f t="shared" si="96"/>
        <v>42732</v>
      </c>
      <c r="Q571" t="str">
        <f t="shared" si="97"/>
        <v>Charlotte Hornets</v>
      </c>
      <c r="R571" t="str">
        <f t="shared" si="98"/>
        <v>Orlando Magic</v>
      </c>
    </row>
    <row r="572" spans="1:18" x14ac:dyDescent="0.3">
      <c r="A572" s="1" t="s">
        <v>498</v>
      </c>
      <c r="B572">
        <f>IF(OR(RIGHT(Full_2016_2017_Games_Data[[#This Row],[Column1]],4)="2016",RIGHT(Full_2016_2017_Games_Data[[#This Row],[Column1]],4)="2017"),1,0)</f>
        <v>0</v>
      </c>
      <c r="C572">
        <f>IF(AND(B571=1,B572=0,LEFT(Full_2016_2017_Games_Data[[#This Row],[Column1]],4)&lt;&gt;"OTat"),C570+1,IF(AND(B571=0,B572=0,LEFT(Full_2016_2017_Games_Data[[#This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Row],[Column1]],5)&lt;&gt;"4OTat"),C571+1,IF(OR(LEFT(Full_2016_2017_Games_Data[[#This Row],[Column1]],4)="OTat",LEFT(Full_2016_2017_Games_Data[[#This Row],[Column1]],4)="Full",LEFT(Full_2016_2017_Games_Data[[#This Row],[Column1]],5)="2OTat",LEFT(Full_2016_2017_Games_Data[[#This Row],[Column1]],5)="4OTat"),C571,"N/A")))</f>
        <v>477</v>
      </c>
      <c r="D572" t="str">
        <f>IF(AND(C572&lt;&gt;"N/A",C572&lt;&gt;C571),LEFT(Full_2016_2017_Games_Data[[#This Row],[Column1]],FIND("-",Full_2016_2017_Games_Data[[#This Row],[Column1]])-1),"N/A")</f>
        <v>Atlanta Hawks102</v>
      </c>
      <c r="E572" t="str">
        <f>IFERROR(IF(AND(C572&lt;&gt;"N/A",C572&lt;&gt;C571),MID(Full_2016_2017_Games_Data[[#This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Knicks98</v>
      </c>
      <c r="F572" t="str">
        <f>IFERROR(IF(AND(D572&lt;&gt;"N/A",E572&lt;&gt;"N/A",C572&lt;&gt;C573),RIGHT(Full_2016_2017_Games_Data[[#This Row],[Column1]],LEN(Full_2016_2017_Games_Data[[#This Row],[Column1]])-FIND("at ",Full_2016_2017_Games_Data[[#This Row],[Column1]])-2),IF(AND(C572&lt;&gt;"N/A",C572&lt;&gt;C571),RIGHT(A573,LEN(A573)-FIND("at ",A573)-2),"N/A")),RIGHT(Full_2016_2017_Games_Data[[#This Row],[Column1]],LEN(Full_2016_2017_Games_Data[[#This Row],[Column1]])-FIND("at ",Full_2016_2017_Games_Data[[#This Row],[Column1]])-2))</f>
        <v>Atlanta</v>
      </c>
      <c r="G572" t="str">
        <f t="shared" si="88"/>
        <v>Atlanta</v>
      </c>
      <c r="H572">
        <f t="shared" si="89"/>
        <v>102</v>
      </c>
      <c r="I572">
        <f t="shared" si="90"/>
        <v>98</v>
      </c>
      <c r="J572" s="3" t="str">
        <f>IF(B572=1,Full_2016_2017_Games_Data[[#This Row],[Column1]],"N/A")</f>
        <v>N/A</v>
      </c>
      <c r="K572" t="str">
        <f t="shared" si="91"/>
        <v>Dec 28, 2016</v>
      </c>
      <c r="L572" t="str">
        <f t="shared" si="92"/>
        <v>Dec 28, 2016</v>
      </c>
      <c r="M572">
        <f t="shared" si="93"/>
        <v>12</v>
      </c>
      <c r="N572">
        <f t="shared" si="94"/>
        <v>28</v>
      </c>
      <c r="O572">
        <f t="shared" si="95"/>
        <v>2016</v>
      </c>
      <c r="P572" s="3">
        <f t="shared" si="96"/>
        <v>42732</v>
      </c>
      <c r="Q572" t="str">
        <f t="shared" si="97"/>
        <v>Atlanta Hawks</v>
      </c>
      <c r="R572" t="str">
        <f t="shared" si="98"/>
        <v>New York Knicks</v>
      </c>
    </row>
    <row r="573" spans="1:18" x14ac:dyDescent="0.3">
      <c r="A573" s="1" t="s">
        <v>499</v>
      </c>
      <c r="B573">
        <f>IF(OR(RIGHT(Full_2016_2017_Games_Data[[#This Row],[Column1]],4)="2016",RIGHT(Full_2016_2017_Games_Data[[#This Row],[Column1]],4)="2017"),1,0)</f>
        <v>0</v>
      </c>
      <c r="C573">
        <f>IF(AND(B572=1,B573=0,LEFT(Full_2016_2017_Games_Data[[#This Row],[Column1]],4)&lt;&gt;"OTat"),C571+1,IF(AND(B572=0,B573=0,LEFT(Full_2016_2017_Games_Data[[#This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Row],[Column1]],5)&lt;&gt;"4OTat"),C572+1,IF(OR(LEFT(Full_2016_2017_Games_Data[[#This Row],[Column1]],4)="OTat",LEFT(Full_2016_2017_Games_Data[[#This Row],[Column1]],4)="Full",LEFT(Full_2016_2017_Games_Data[[#This Row],[Column1]],5)="2OTat",LEFT(Full_2016_2017_Games_Data[[#This Row],[Column1]],5)="4OTat"),C572,"N/A")))</f>
        <v>477</v>
      </c>
      <c r="D573" t="str">
        <f>IF(AND(C573&lt;&gt;"N/A",C573&lt;&gt;C572),LEFT(Full_2016_2017_Games_Data[[#This Row],[Column1]],FIND("-",Full_2016_2017_Games_Data[[#This Row],[Column1]])-1),"N/A")</f>
        <v>N/A</v>
      </c>
      <c r="E573" t="str">
        <f>IFERROR(IF(AND(C573&lt;&gt;"N/A",C573&lt;&gt;C572),MID(Full_2016_2017_Games_Data[[#This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73" t="str">
        <f>IFERROR(IF(AND(D573&lt;&gt;"N/A",E573&lt;&gt;"N/A",C573&lt;&gt;C574),RIGHT(Full_2016_2017_Games_Data[[#This Row],[Column1]],LEN(Full_2016_2017_Games_Data[[#This Row],[Column1]])-FIND("at ",Full_2016_2017_Games_Data[[#This Row],[Column1]])-2),IF(AND(C573&lt;&gt;"N/A",C573&lt;&gt;C572),RIGHT(A574,LEN(A574)-FIND("at ",A574)-2),"N/A")),RIGHT(Full_2016_2017_Games_Data[[#This Row],[Column1]],LEN(Full_2016_2017_Games_Data[[#This Row],[Column1]])-FIND("at ",Full_2016_2017_Games_Data[[#This Row],[Column1]])-2))</f>
        <v>N/A</v>
      </c>
      <c r="G573" t="str">
        <f t="shared" si="88"/>
        <v>N/A</v>
      </c>
      <c r="H573" t="str">
        <f t="shared" si="89"/>
        <v>N/A</v>
      </c>
      <c r="I573" t="str">
        <f t="shared" si="90"/>
        <v>N/A</v>
      </c>
      <c r="J573" s="3" t="str">
        <f>IF(B573=1,Full_2016_2017_Games_Data[[#This Row],[Column1]],"N/A")</f>
        <v>N/A</v>
      </c>
      <c r="K573" t="str">
        <f t="shared" si="91"/>
        <v>Dec 28, 2016</v>
      </c>
      <c r="L573" t="str">
        <f t="shared" si="92"/>
        <v>N/A</v>
      </c>
      <c r="M573" t="str">
        <f t="shared" si="93"/>
        <v>N/A</v>
      </c>
      <c r="N573" t="str">
        <f t="shared" si="94"/>
        <v>N/A</v>
      </c>
      <c r="O573" t="str">
        <f t="shared" si="95"/>
        <v>N/A</v>
      </c>
      <c r="P573" s="3" t="str">
        <f t="shared" si="96"/>
        <v>N/A</v>
      </c>
      <c r="Q573" t="str">
        <f t="shared" si="97"/>
        <v>N/A</v>
      </c>
      <c r="R573" t="str">
        <f t="shared" si="98"/>
        <v>N/A</v>
      </c>
    </row>
    <row r="574" spans="1:18" x14ac:dyDescent="0.3">
      <c r="A574" s="1" t="s">
        <v>500</v>
      </c>
      <c r="B574">
        <f>IF(OR(RIGHT(Full_2016_2017_Games_Data[[#This Row],[Column1]],4)="2016",RIGHT(Full_2016_2017_Games_Data[[#This Row],[Column1]],4)="2017"),1,0)</f>
        <v>0</v>
      </c>
      <c r="C574">
        <f>IF(AND(B573=1,B574=0,LEFT(Full_2016_2017_Games_Data[[#This Row],[Column1]],4)&lt;&gt;"OTat"),C572+1,IF(AND(B573=0,B574=0,LEFT(Full_2016_2017_Games_Data[[#This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Row],[Column1]],5)&lt;&gt;"4OTat"),C573+1,IF(OR(LEFT(Full_2016_2017_Games_Data[[#This Row],[Column1]],4)="OTat",LEFT(Full_2016_2017_Games_Data[[#This Row],[Column1]],4)="Full",LEFT(Full_2016_2017_Games_Data[[#This Row],[Column1]],5)="2OTat",LEFT(Full_2016_2017_Games_Data[[#This Row],[Column1]],5)="4OTat"),C573,"N/A")))</f>
        <v>478</v>
      </c>
      <c r="D574" t="str">
        <f>IF(AND(C574&lt;&gt;"N/A",C574&lt;&gt;C573),LEFT(Full_2016_2017_Games_Data[[#This Row],[Column1]],FIND("-",Full_2016_2017_Games_Data[[#This Row],[Column1]])-1),"N/A")</f>
        <v>Milwaukee Bucks119</v>
      </c>
      <c r="E574" t="str">
        <f>IFERROR(IF(AND(C574&lt;&gt;"N/A",C574&lt;&gt;C573),MID(Full_2016_2017_Games_Data[[#This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Pistons94</v>
      </c>
      <c r="F574" t="str">
        <f>IFERROR(IF(AND(D574&lt;&gt;"N/A",E574&lt;&gt;"N/A",C574&lt;&gt;C575),RIGHT(Full_2016_2017_Games_Data[[#This Row],[Column1]],LEN(Full_2016_2017_Games_Data[[#This Row],[Column1]])-FIND("at ",Full_2016_2017_Games_Data[[#This Row],[Column1]])-2),IF(AND(C574&lt;&gt;"N/A",C574&lt;&gt;C573),RIGHT(A575,LEN(A575)-FIND("at ",A575)-2),"N/A")),RIGHT(Full_2016_2017_Games_Data[[#This Row],[Column1]],LEN(Full_2016_2017_Games_Data[[#This Row],[Column1]])-FIND("at ",Full_2016_2017_Games_Data[[#This Row],[Column1]])-2))</f>
        <v>Detroit</v>
      </c>
      <c r="G574" t="str">
        <f t="shared" si="88"/>
        <v>Detroit</v>
      </c>
      <c r="H574">
        <f t="shared" si="89"/>
        <v>119</v>
      </c>
      <c r="I574">
        <f t="shared" si="90"/>
        <v>94</v>
      </c>
      <c r="J574" s="3" t="str">
        <f>IF(B574=1,Full_2016_2017_Games_Data[[#This Row],[Column1]],"N/A")</f>
        <v>N/A</v>
      </c>
      <c r="K574" t="str">
        <f t="shared" si="91"/>
        <v>Dec 28, 2016</v>
      </c>
      <c r="L574" t="str">
        <f t="shared" si="92"/>
        <v>Dec 28, 2016</v>
      </c>
      <c r="M574">
        <f t="shared" si="93"/>
        <v>12</v>
      </c>
      <c r="N574">
        <f t="shared" si="94"/>
        <v>28</v>
      </c>
      <c r="O574">
        <f t="shared" si="95"/>
        <v>2016</v>
      </c>
      <c r="P574" s="3">
        <f t="shared" si="96"/>
        <v>42732</v>
      </c>
      <c r="Q574" t="str">
        <f t="shared" si="97"/>
        <v>Milwaukee Bucks</v>
      </c>
      <c r="R574" t="str">
        <f t="shared" si="98"/>
        <v>Detroit Pistons</v>
      </c>
    </row>
    <row r="575" spans="1:18" x14ac:dyDescent="0.3">
      <c r="A575" s="1" t="s">
        <v>501</v>
      </c>
      <c r="B575">
        <f>IF(OR(RIGHT(Full_2016_2017_Games_Data[[#This Row],[Column1]],4)="2016",RIGHT(Full_2016_2017_Games_Data[[#This Row],[Column1]],4)="2017"),1,0)</f>
        <v>0</v>
      </c>
      <c r="C575">
        <f>IF(AND(B574=1,B575=0,LEFT(Full_2016_2017_Games_Data[[#This Row],[Column1]],4)&lt;&gt;"OTat"),C573+1,IF(AND(B574=0,B575=0,LEFT(Full_2016_2017_Games_Data[[#This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Row],[Column1]],5)&lt;&gt;"4OTat"),C574+1,IF(OR(LEFT(Full_2016_2017_Games_Data[[#This Row],[Column1]],4)="OTat",LEFT(Full_2016_2017_Games_Data[[#This Row],[Column1]],4)="Full",LEFT(Full_2016_2017_Games_Data[[#This Row],[Column1]],5)="2OTat",LEFT(Full_2016_2017_Games_Data[[#This Row],[Column1]],5)="4OTat"),C574,"N/A")))</f>
        <v>479</v>
      </c>
      <c r="D575" t="str">
        <f>IF(AND(C575&lt;&gt;"N/A",C575&lt;&gt;C574),LEFT(Full_2016_2017_Games_Data[[#This Row],[Column1]],FIND("-",Full_2016_2017_Games_Data[[#This Row],[Column1]])-1),"N/A")</f>
        <v>Chicago Bulls101</v>
      </c>
      <c r="E575" t="str">
        <f>IFERROR(IF(AND(C575&lt;&gt;"N/A",C575&lt;&gt;C574),MID(Full_2016_2017_Games_Data[[#This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Nets99</v>
      </c>
      <c r="F575" t="str">
        <f>IFERROR(IF(AND(D575&lt;&gt;"N/A",E575&lt;&gt;"N/A",C575&lt;&gt;C576),RIGHT(Full_2016_2017_Games_Data[[#This Row],[Column1]],LEN(Full_2016_2017_Games_Data[[#This Row],[Column1]])-FIND("at ",Full_2016_2017_Games_Data[[#This Row],[Column1]])-2),IF(AND(C575&lt;&gt;"N/A",C575&lt;&gt;C574),RIGHT(A576,LEN(A576)-FIND("at ",A576)-2),"N/A")),RIGHT(Full_2016_2017_Games_Data[[#This Row],[Column1]],LEN(Full_2016_2017_Games_Data[[#This Row],[Column1]])-FIND("at ",Full_2016_2017_Games_Data[[#This Row],[Column1]])-2))</f>
        <v>Chicago</v>
      </c>
      <c r="G575" t="str">
        <f t="shared" si="88"/>
        <v>Chicago</v>
      </c>
      <c r="H575">
        <f t="shared" si="89"/>
        <v>101</v>
      </c>
      <c r="I575">
        <f t="shared" si="90"/>
        <v>99</v>
      </c>
      <c r="J575" s="3" t="str">
        <f>IF(B575=1,Full_2016_2017_Games_Data[[#This Row],[Column1]],"N/A")</f>
        <v>N/A</v>
      </c>
      <c r="K575" t="str">
        <f t="shared" si="91"/>
        <v>Dec 28, 2016</v>
      </c>
      <c r="L575" t="str">
        <f t="shared" si="92"/>
        <v>Dec 28, 2016</v>
      </c>
      <c r="M575">
        <f t="shared" si="93"/>
        <v>12</v>
      </c>
      <c r="N575">
        <f t="shared" si="94"/>
        <v>28</v>
      </c>
      <c r="O575">
        <f t="shared" si="95"/>
        <v>2016</v>
      </c>
      <c r="P575" s="3">
        <f t="shared" si="96"/>
        <v>42732</v>
      </c>
      <c r="Q575" t="str">
        <f t="shared" si="97"/>
        <v>Chicago Bulls</v>
      </c>
      <c r="R575" t="str">
        <f t="shared" si="98"/>
        <v>Brooklyn Nets</v>
      </c>
    </row>
    <row r="576" spans="1:18" x14ac:dyDescent="0.3">
      <c r="A576" s="1" t="s">
        <v>502</v>
      </c>
      <c r="B576">
        <f>IF(OR(RIGHT(Full_2016_2017_Games_Data[[#This Row],[Column1]],4)="2016",RIGHT(Full_2016_2017_Games_Data[[#This Row],[Column1]],4)="2017"),1,0)</f>
        <v>0</v>
      </c>
      <c r="C576">
        <f>IF(AND(B575=1,B576=0,LEFT(Full_2016_2017_Games_Data[[#This Row],[Column1]],4)&lt;&gt;"OTat"),C574+1,IF(AND(B575=0,B576=0,LEFT(Full_2016_2017_Games_Data[[#This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Row],[Column1]],5)&lt;&gt;"4OTat"),C575+1,IF(OR(LEFT(Full_2016_2017_Games_Data[[#This Row],[Column1]],4)="OTat",LEFT(Full_2016_2017_Games_Data[[#This Row],[Column1]],4)="Full",LEFT(Full_2016_2017_Games_Data[[#This Row],[Column1]],5)="2OTat",LEFT(Full_2016_2017_Games_Data[[#This Row],[Column1]],5)="4OTat"),C575,"N/A")))</f>
        <v>480</v>
      </c>
      <c r="D576" t="str">
        <f>IF(AND(C576&lt;&gt;"N/A",C576&lt;&gt;C575),LEFT(Full_2016_2017_Games_Data[[#This Row],[Column1]],FIND("-",Full_2016_2017_Games_Data[[#This Row],[Column1]])-1),"N/A")</f>
        <v>New Orleans Pelicans102</v>
      </c>
      <c r="E576" t="str">
        <f>IFERROR(IF(AND(C576&lt;&gt;"N/A",C576&lt;&gt;C575),MID(Full_2016_2017_Games_Data[[#This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Clippers98</v>
      </c>
      <c r="F576" t="str">
        <f>IFERROR(IF(AND(D576&lt;&gt;"N/A",E576&lt;&gt;"N/A",C576&lt;&gt;C577),RIGHT(Full_2016_2017_Games_Data[[#This Row],[Column1]],LEN(Full_2016_2017_Games_Data[[#This Row],[Column1]])-FIND("at ",Full_2016_2017_Games_Data[[#This Row],[Column1]])-2),IF(AND(C576&lt;&gt;"N/A",C576&lt;&gt;C575),RIGHT(A577,LEN(A577)-FIND("at ",A577)-2),"N/A")),RIGHT(Full_2016_2017_Games_Data[[#This Row],[Column1]],LEN(Full_2016_2017_Games_Data[[#This Row],[Column1]])-FIND("at ",Full_2016_2017_Games_Data[[#This Row],[Column1]])-2))</f>
        <v>New Orleans</v>
      </c>
      <c r="G576" t="str">
        <f t="shared" si="88"/>
        <v>New Orleans</v>
      </c>
      <c r="H576">
        <f t="shared" si="89"/>
        <v>102</v>
      </c>
      <c r="I576">
        <f t="shared" si="90"/>
        <v>98</v>
      </c>
      <c r="J576" s="3" t="str">
        <f>IF(B576=1,Full_2016_2017_Games_Data[[#This Row],[Column1]],"N/A")</f>
        <v>N/A</v>
      </c>
      <c r="K576" t="str">
        <f t="shared" si="91"/>
        <v>Dec 28, 2016</v>
      </c>
      <c r="L576" t="str">
        <f t="shared" si="92"/>
        <v>Dec 28, 2016</v>
      </c>
      <c r="M576">
        <f t="shared" si="93"/>
        <v>12</v>
      </c>
      <c r="N576">
        <f t="shared" si="94"/>
        <v>28</v>
      </c>
      <c r="O576">
        <f t="shared" si="95"/>
        <v>2016</v>
      </c>
      <c r="P576" s="3">
        <f t="shared" si="96"/>
        <v>42732</v>
      </c>
      <c r="Q576" t="str">
        <f t="shared" si="97"/>
        <v>New Orleans Pelicans</v>
      </c>
      <c r="R576" t="str">
        <f t="shared" si="98"/>
        <v>Los Angeles Clippers</v>
      </c>
    </row>
    <row r="577" spans="1:18" x14ac:dyDescent="0.3">
      <c r="A577" s="1" t="s">
        <v>503</v>
      </c>
      <c r="B577">
        <f>IF(OR(RIGHT(Full_2016_2017_Games_Data[[#This Row],[Column1]],4)="2016",RIGHT(Full_2016_2017_Games_Data[[#This Row],[Column1]],4)="2017"),1,0)</f>
        <v>0</v>
      </c>
      <c r="C577">
        <f>IF(AND(B576=1,B577=0,LEFT(Full_2016_2017_Games_Data[[#This Row],[Column1]],4)&lt;&gt;"OTat"),C575+1,IF(AND(B576=0,B577=0,LEFT(Full_2016_2017_Games_Data[[#This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Row],[Column1]],5)&lt;&gt;"4OTat"),C576+1,IF(OR(LEFT(Full_2016_2017_Games_Data[[#This Row],[Column1]],4)="OTat",LEFT(Full_2016_2017_Games_Data[[#This Row],[Column1]],4)="Full",LEFT(Full_2016_2017_Games_Data[[#This Row],[Column1]],5)="2OTat",LEFT(Full_2016_2017_Games_Data[[#This Row],[Column1]],5)="4OTat"),C576,"N/A")))</f>
        <v>481</v>
      </c>
      <c r="D577" t="str">
        <f>IF(AND(C577&lt;&gt;"N/A",C577&lt;&gt;C576),LEFT(Full_2016_2017_Games_Data[[#This Row],[Column1]],FIND("-",Full_2016_2017_Games_Data[[#This Row],[Column1]])-1),"N/A")</f>
        <v>San Antonio Spurs119</v>
      </c>
      <c r="E577" t="str">
        <f>IFERROR(IF(AND(C577&lt;&gt;"N/A",C577&lt;&gt;C576),MID(Full_2016_2017_Games_Data[[#This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Suns98</v>
      </c>
      <c r="F577" t="str">
        <f>IFERROR(IF(AND(D577&lt;&gt;"N/A",E577&lt;&gt;"N/A",C577&lt;&gt;C578),RIGHT(Full_2016_2017_Games_Data[[#This Row],[Column1]],LEN(Full_2016_2017_Games_Data[[#This Row],[Column1]])-FIND("at ",Full_2016_2017_Games_Data[[#This Row],[Column1]])-2),IF(AND(C577&lt;&gt;"N/A",C577&lt;&gt;C576),RIGHT(A578,LEN(A578)-FIND("at ",A578)-2),"N/A")),RIGHT(Full_2016_2017_Games_Data[[#This Row],[Column1]],LEN(Full_2016_2017_Games_Data[[#This Row],[Column1]])-FIND("at ",Full_2016_2017_Games_Data[[#This Row],[Column1]])-2))</f>
        <v>San Antonio</v>
      </c>
      <c r="G577" t="str">
        <f t="shared" si="88"/>
        <v>San Antonio</v>
      </c>
      <c r="H577">
        <f t="shared" si="89"/>
        <v>119</v>
      </c>
      <c r="I577">
        <f t="shared" si="90"/>
        <v>98</v>
      </c>
      <c r="J577" s="3" t="str">
        <f>IF(B577=1,Full_2016_2017_Games_Data[[#This Row],[Column1]],"N/A")</f>
        <v>N/A</v>
      </c>
      <c r="K577" t="str">
        <f t="shared" si="91"/>
        <v>Dec 28, 2016</v>
      </c>
      <c r="L577" t="str">
        <f t="shared" si="92"/>
        <v>Dec 28, 2016</v>
      </c>
      <c r="M577">
        <f t="shared" si="93"/>
        <v>12</v>
      </c>
      <c r="N577">
        <f t="shared" si="94"/>
        <v>28</v>
      </c>
      <c r="O577">
        <f t="shared" si="95"/>
        <v>2016</v>
      </c>
      <c r="P577" s="3">
        <f t="shared" si="96"/>
        <v>42732</v>
      </c>
      <c r="Q577" t="str">
        <f t="shared" si="97"/>
        <v>San Antonio Spurs</v>
      </c>
      <c r="R577" t="str">
        <f t="shared" si="98"/>
        <v>Phoenix Suns</v>
      </c>
    </row>
    <row r="578" spans="1:18" x14ac:dyDescent="0.3">
      <c r="A578" s="1" t="s">
        <v>504</v>
      </c>
      <c r="B578">
        <f>IF(OR(RIGHT(Full_2016_2017_Games_Data[[#This Row],[Column1]],4)="2016",RIGHT(Full_2016_2017_Games_Data[[#This Row],[Column1]],4)="2017"),1,0)</f>
        <v>0</v>
      </c>
      <c r="C578">
        <f>IF(AND(B577=1,B578=0,LEFT(Full_2016_2017_Games_Data[[#This Row],[Column1]],4)&lt;&gt;"OTat"),C576+1,IF(AND(B577=0,B578=0,LEFT(Full_2016_2017_Games_Data[[#This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Row],[Column1]],5)&lt;&gt;"4OTat"),C577+1,IF(OR(LEFT(Full_2016_2017_Games_Data[[#This Row],[Column1]],4)="OTat",LEFT(Full_2016_2017_Games_Data[[#This Row],[Column1]],4)="Full",LEFT(Full_2016_2017_Games_Data[[#This Row],[Column1]],5)="2OTat",LEFT(Full_2016_2017_Games_Data[[#This Row],[Column1]],5)="4OTat"),C577,"N/A")))</f>
        <v>482</v>
      </c>
      <c r="D578" t="str">
        <f>IF(AND(C578&lt;&gt;"N/A",C578&lt;&gt;C577),LEFT(Full_2016_2017_Games_Data[[#This Row],[Column1]],FIND("-",Full_2016_2017_Games_Data[[#This Row],[Column1]])-1),"N/A")</f>
        <v>Denver Nuggets105</v>
      </c>
      <c r="E578" t="str">
        <f>IFERROR(IF(AND(C578&lt;&gt;"N/A",C578&lt;&gt;C577),MID(Full_2016_2017_Games_Data[[#This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Timberwolves103</v>
      </c>
      <c r="F578" t="str">
        <f>IFERROR(IF(AND(D578&lt;&gt;"N/A",E578&lt;&gt;"N/A",C578&lt;&gt;C579),RIGHT(Full_2016_2017_Games_Data[[#This Row],[Column1]],LEN(Full_2016_2017_Games_Data[[#This Row],[Column1]])-FIND("at ",Full_2016_2017_Games_Data[[#This Row],[Column1]])-2),IF(AND(C578&lt;&gt;"N/A",C578&lt;&gt;C577),RIGHT(A579,LEN(A579)-FIND("at ",A579)-2),"N/A")),RIGHT(Full_2016_2017_Games_Data[[#This Row],[Column1]],LEN(Full_2016_2017_Games_Data[[#This Row],[Column1]])-FIND("at ",Full_2016_2017_Games_Data[[#This Row],[Column1]])-2))</f>
        <v>Denver</v>
      </c>
      <c r="G578" t="str">
        <f t="shared" si="88"/>
        <v>Denver</v>
      </c>
      <c r="H578">
        <f t="shared" si="89"/>
        <v>105</v>
      </c>
      <c r="I578">
        <f t="shared" si="90"/>
        <v>103</v>
      </c>
      <c r="J578" s="3" t="str">
        <f>IF(B578=1,Full_2016_2017_Games_Data[[#This Row],[Column1]],"N/A")</f>
        <v>N/A</v>
      </c>
      <c r="K578" t="str">
        <f t="shared" si="91"/>
        <v>Dec 28, 2016</v>
      </c>
      <c r="L578" t="str">
        <f t="shared" si="92"/>
        <v>Dec 28, 2016</v>
      </c>
      <c r="M578">
        <f t="shared" si="93"/>
        <v>12</v>
      </c>
      <c r="N578">
        <f t="shared" si="94"/>
        <v>28</v>
      </c>
      <c r="O578">
        <f t="shared" si="95"/>
        <v>2016</v>
      </c>
      <c r="P578" s="3">
        <f t="shared" si="96"/>
        <v>42732</v>
      </c>
      <c r="Q578" t="str">
        <f t="shared" si="97"/>
        <v>Denver Nuggets</v>
      </c>
      <c r="R578" t="str">
        <f t="shared" si="98"/>
        <v>Minnesota Timberwolves</v>
      </c>
    </row>
    <row r="579" spans="1:18" x14ac:dyDescent="0.3">
      <c r="A579" s="1" t="s">
        <v>505</v>
      </c>
      <c r="B579">
        <f>IF(OR(RIGHT(Full_2016_2017_Games_Data[[#This Row],[Column1]],4)="2016",RIGHT(Full_2016_2017_Games_Data[[#This Row],[Column1]],4)="2017"),1,0)</f>
        <v>0</v>
      </c>
      <c r="C579">
        <f>IF(AND(B578=1,B579=0,LEFT(Full_2016_2017_Games_Data[[#This Row],[Column1]],4)&lt;&gt;"OTat"),C577+1,IF(AND(B578=0,B579=0,LEFT(Full_2016_2017_Games_Data[[#This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Row],[Column1]],5)&lt;&gt;"4OTat"),C578+1,IF(OR(LEFT(Full_2016_2017_Games_Data[[#This Row],[Column1]],4)="OTat",LEFT(Full_2016_2017_Games_Data[[#This Row],[Column1]],4)="Full",LEFT(Full_2016_2017_Games_Data[[#This Row],[Column1]],5)="2OTat",LEFT(Full_2016_2017_Games_Data[[#This Row],[Column1]],5)="4OTat"),C578,"N/A")))</f>
        <v>483</v>
      </c>
      <c r="D579" t="str">
        <f>IF(AND(C579&lt;&gt;"N/A",C579&lt;&gt;C578),LEFT(Full_2016_2017_Games_Data[[#This Row],[Column1]],FIND("-",Full_2016_2017_Games_Data[[#This Row],[Column1]])-1),"N/A")</f>
        <v>Portland Trail Blazers102</v>
      </c>
      <c r="E579" t="str">
        <f>IFERROR(IF(AND(C579&lt;&gt;"N/A",C579&lt;&gt;C578),MID(Full_2016_2017_Games_Data[[#This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Kings89</v>
      </c>
      <c r="F579" t="str">
        <f>IFERROR(IF(AND(D579&lt;&gt;"N/A",E579&lt;&gt;"N/A",C579&lt;&gt;C580),RIGHT(Full_2016_2017_Games_Data[[#This Row],[Column1]],LEN(Full_2016_2017_Games_Data[[#This Row],[Column1]])-FIND("at ",Full_2016_2017_Games_Data[[#This Row],[Column1]])-2),IF(AND(C579&lt;&gt;"N/A",C579&lt;&gt;C578),RIGHT(A580,LEN(A580)-FIND("at ",A580)-2),"N/A")),RIGHT(Full_2016_2017_Games_Data[[#This Row],[Column1]],LEN(Full_2016_2017_Games_Data[[#This Row],[Column1]])-FIND("at ",Full_2016_2017_Games_Data[[#This Row],[Column1]])-2))</f>
        <v>Portland</v>
      </c>
      <c r="G579" t="str">
        <f t="shared" si="88"/>
        <v>Portland</v>
      </c>
      <c r="H579">
        <f t="shared" si="89"/>
        <v>102</v>
      </c>
      <c r="I579">
        <f t="shared" si="90"/>
        <v>89</v>
      </c>
      <c r="J579" s="3" t="str">
        <f>IF(B579=1,Full_2016_2017_Games_Data[[#This Row],[Column1]],"N/A")</f>
        <v>N/A</v>
      </c>
      <c r="K579" t="str">
        <f t="shared" si="91"/>
        <v>Dec 28, 2016</v>
      </c>
      <c r="L579" t="str">
        <f t="shared" si="92"/>
        <v>Dec 28, 2016</v>
      </c>
      <c r="M579">
        <f t="shared" si="93"/>
        <v>12</v>
      </c>
      <c r="N579">
        <f t="shared" si="94"/>
        <v>28</v>
      </c>
      <c r="O579">
        <f t="shared" si="95"/>
        <v>2016</v>
      </c>
      <c r="P579" s="3">
        <f t="shared" si="96"/>
        <v>42732</v>
      </c>
      <c r="Q579" t="str">
        <f t="shared" si="97"/>
        <v>Portland Trail Blazers</v>
      </c>
      <c r="R579" t="str">
        <f t="shared" si="98"/>
        <v>Sacramento Kings</v>
      </c>
    </row>
    <row r="580" spans="1:18" x14ac:dyDescent="0.3">
      <c r="A580" s="1" t="s">
        <v>506</v>
      </c>
      <c r="B580">
        <f>IF(OR(RIGHT(Full_2016_2017_Games_Data[[#This Row],[Column1]],4)="2016",RIGHT(Full_2016_2017_Games_Data[[#This Row],[Column1]],4)="2017"),1,0)</f>
        <v>0</v>
      </c>
      <c r="C580">
        <f>IF(AND(B579=1,B580=0,LEFT(Full_2016_2017_Games_Data[[#This Row],[Column1]],4)&lt;&gt;"OTat"),C578+1,IF(AND(B579=0,B580=0,LEFT(Full_2016_2017_Games_Data[[#This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Row],[Column1]],5)&lt;&gt;"4OTat"),C579+1,IF(OR(LEFT(Full_2016_2017_Games_Data[[#This Row],[Column1]],4)="OTat",LEFT(Full_2016_2017_Games_Data[[#This Row],[Column1]],4)="Full",LEFT(Full_2016_2017_Games_Data[[#This Row],[Column1]],5)="2OTat",LEFT(Full_2016_2017_Games_Data[[#This Row],[Column1]],5)="4OTat"),C579,"N/A")))</f>
        <v>484</v>
      </c>
      <c r="D580" t="str">
        <f>IF(AND(C580&lt;&gt;"N/A",C580&lt;&gt;C579),LEFT(Full_2016_2017_Games_Data[[#This Row],[Column1]],FIND("-",Full_2016_2017_Games_Data[[#This Row],[Column1]])-1),"N/A")</f>
        <v>Golden State Warriors121</v>
      </c>
      <c r="E580" t="str">
        <f>IFERROR(IF(AND(C580&lt;&gt;"N/A",C580&lt;&gt;C579),MID(Full_2016_2017_Games_Data[[#This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Raptors111</v>
      </c>
      <c r="F580" t="str">
        <f>IFERROR(IF(AND(D580&lt;&gt;"N/A",E580&lt;&gt;"N/A",C580&lt;&gt;C581),RIGHT(Full_2016_2017_Games_Data[[#This Row],[Column1]],LEN(Full_2016_2017_Games_Data[[#This Row],[Column1]])-FIND("at ",Full_2016_2017_Games_Data[[#This Row],[Column1]])-2),IF(AND(C580&lt;&gt;"N/A",C580&lt;&gt;C579),RIGHT(A581,LEN(A581)-FIND("at ",A581)-2),"N/A")),RIGHT(Full_2016_2017_Games_Data[[#This Row],[Column1]],LEN(Full_2016_2017_Games_Data[[#This Row],[Column1]])-FIND("at ",Full_2016_2017_Games_Data[[#This Row],[Column1]])-2))</f>
        <v>Golden State</v>
      </c>
      <c r="G580" t="str">
        <f t="shared" si="88"/>
        <v>Golden State</v>
      </c>
      <c r="H580">
        <f t="shared" si="89"/>
        <v>121</v>
      </c>
      <c r="I580">
        <f t="shared" si="90"/>
        <v>111</v>
      </c>
      <c r="J580" s="3" t="str">
        <f>IF(B580=1,Full_2016_2017_Games_Data[[#This Row],[Column1]],"N/A")</f>
        <v>N/A</v>
      </c>
      <c r="K580" t="str">
        <f t="shared" si="91"/>
        <v>Dec 28, 2016</v>
      </c>
      <c r="L580" t="str">
        <f t="shared" si="92"/>
        <v>Dec 28, 2016</v>
      </c>
      <c r="M580">
        <f t="shared" si="93"/>
        <v>12</v>
      </c>
      <c r="N580">
        <f t="shared" si="94"/>
        <v>28</v>
      </c>
      <c r="O580">
        <f t="shared" si="95"/>
        <v>2016</v>
      </c>
      <c r="P580" s="3">
        <f t="shared" si="96"/>
        <v>42732</v>
      </c>
      <c r="Q580" t="str">
        <f t="shared" si="97"/>
        <v>Golden State Warriors</v>
      </c>
      <c r="R580" t="str">
        <f t="shared" si="98"/>
        <v>Toronto Raptors</v>
      </c>
    </row>
    <row r="581" spans="1:18" x14ac:dyDescent="0.3">
      <c r="A581" s="1" t="s">
        <v>1408</v>
      </c>
      <c r="B581">
        <f>IF(OR(RIGHT(Full_2016_2017_Games_Data[[#This Row],[Column1]],4)="2016",RIGHT(Full_2016_2017_Games_Data[[#This Row],[Column1]],4)="2017"),1,0)</f>
        <v>1</v>
      </c>
      <c r="C581" t="str">
        <f>IF(AND(B580=1,B581=0,LEFT(Full_2016_2017_Games_Data[[#This Row],[Column1]],4)&lt;&gt;"OTat"),C579+1,IF(AND(B580=0,B581=0,LEFT(Full_2016_2017_Games_Data[[#This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Row],[Column1]],5)&lt;&gt;"4OTat"),C580+1,IF(OR(LEFT(Full_2016_2017_Games_Data[[#This Row],[Column1]],4)="OTat",LEFT(Full_2016_2017_Games_Data[[#This Row],[Column1]],4)="Full",LEFT(Full_2016_2017_Games_Data[[#This Row],[Column1]],5)="2OTat",LEFT(Full_2016_2017_Games_Data[[#This Row],[Column1]],5)="4OTat"),C580,"N/A")))</f>
        <v>N/A</v>
      </c>
      <c r="D581" t="str">
        <f>IF(AND(C581&lt;&gt;"N/A",C581&lt;&gt;C580),LEFT(Full_2016_2017_Games_Data[[#This Row],[Column1]],FIND("-",Full_2016_2017_Games_Data[[#This Row],[Column1]])-1),"N/A")</f>
        <v>N/A</v>
      </c>
      <c r="E581" t="str">
        <f>IFERROR(IF(AND(C581&lt;&gt;"N/A",C581&lt;&gt;C580),MID(Full_2016_2017_Games_Data[[#This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81" t="str">
        <f>IFERROR(IF(AND(D581&lt;&gt;"N/A",E581&lt;&gt;"N/A",C581&lt;&gt;C582),RIGHT(Full_2016_2017_Games_Data[[#This Row],[Column1]],LEN(Full_2016_2017_Games_Data[[#This Row],[Column1]])-FIND("at ",Full_2016_2017_Games_Data[[#This Row],[Column1]])-2),IF(AND(C581&lt;&gt;"N/A",C581&lt;&gt;C580),RIGHT(A582,LEN(A582)-FIND("at ",A582)-2),"N/A")),RIGHT(Full_2016_2017_Games_Data[[#This Row],[Column1]],LEN(Full_2016_2017_Games_Data[[#This Row],[Column1]])-FIND("at ",Full_2016_2017_Games_Data[[#This Row],[Column1]])-2))</f>
        <v>N/A</v>
      </c>
      <c r="G581" t="str">
        <f t="shared" ref="G581:G644" si="99">IFERROR(LEFT(F581,FIND("Originally",F581)-2),F581)</f>
        <v>N/A</v>
      </c>
      <c r="H581" t="str">
        <f t="shared" ref="H581:H644" si="100">IFERROR(VALUE(RIGHT(D581,3)),IFERROR(VALUE(RIGHT(D581,2)),"N/A"))</f>
        <v>N/A</v>
      </c>
      <c r="I581" t="str">
        <f t="shared" ref="I581:I644" si="101">IFERROR(VALUE(RIGHT(E581,3)),IFERROR(VALUE(RIGHT(E581,2)),"N/A"))</f>
        <v>N/A</v>
      </c>
      <c r="J581" s="3" t="str">
        <f>IF(B581=1,Full_2016_2017_Games_Data[[#This Row],[Column1]],"N/A")</f>
        <v>Dec 29, 2016</v>
      </c>
      <c r="K581" t="str">
        <f t="shared" ref="K581:K644" si="102">IF(J581&lt;&gt;"N/A",J581,K580)</f>
        <v>Dec 29, 2016</v>
      </c>
      <c r="L581" t="str">
        <f t="shared" ref="L581:L644" si="103">IF(I581&lt;&gt;"N/A",K581,"N/A")</f>
        <v>N/A</v>
      </c>
      <c r="M581" t="str">
        <f t="shared" ref="M581:M644" si="104">IFERROR(MONTH(1&amp;LEFT(L581,3)),"N/A")</f>
        <v>N/A</v>
      </c>
      <c r="N581" t="str">
        <f t="shared" ref="N581:N644" si="105">IFERROR(VALUE(MID(L581,FIND(" ",L581)+1,FIND(",",L581)-FIND(" ",L581)-1)),"N/A")</f>
        <v>N/A</v>
      </c>
      <c r="O581" t="str">
        <f t="shared" ref="O581:O644" si="106">IFERROR(VALUE(RIGHT(L581,4)),"N/A")</f>
        <v>N/A</v>
      </c>
      <c r="P581" s="3" t="str">
        <f t="shared" ref="P581:P644" si="107">IFERROR(DATE(O581,M581,N581),"N/A")</f>
        <v>N/A</v>
      </c>
      <c r="Q581" t="str">
        <f t="shared" ref="Q581:Q644" si="108">IF(D581&lt;&gt;H581,LEFT(D581,LEN(D581)-LEN(H581)),"N/A")</f>
        <v>N/A</v>
      </c>
      <c r="R581" t="str">
        <f t="shared" ref="R581:R644" si="109">IF(E581&lt;&gt;I581,LEFT(E581,LEN(E581)-LEN(I581)),"N/A")</f>
        <v>N/A</v>
      </c>
    </row>
    <row r="582" spans="1:18" x14ac:dyDescent="0.3">
      <c r="A582" s="1" t="s">
        <v>507</v>
      </c>
      <c r="B582">
        <f>IF(OR(RIGHT(Full_2016_2017_Games_Data[[#This Row],[Column1]],4)="2016",RIGHT(Full_2016_2017_Games_Data[[#This Row],[Column1]],4)="2017"),1,0)</f>
        <v>0</v>
      </c>
      <c r="C582">
        <f>IF(AND(B581=1,B582=0,LEFT(Full_2016_2017_Games_Data[[#This Row],[Column1]],4)&lt;&gt;"OTat"),C580+1,IF(AND(B581=0,B582=0,LEFT(Full_2016_2017_Games_Data[[#This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Row],[Column1]],5)&lt;&gt;"4OTat"),C581+1,IF(OR(LEFT(Full_2016_2017_Games_Data[[#This Row],[Column1]],4)="OTat",LEFT(Full_2016_2017_Games_Data[[#This Row],[Column1]],4)="Full",LEFT(Full_2016_2017_Games_Data[[#This Row],[Column1]],5)="2OTat",LEFT(Full_2016_2017_Games_Data[[#This Row],[Column1]],5)="4OTat"),C581,"N/A")))</f>
        <v>485</v>
      </c>
      <c r="D582" t="str">
        <f>IF(AND(C582&lt;&gt;"N/A",C582&lt;&gt;C581),LEFT(Full_2016_2017_Games_Data[[#This Row],[Column1]],FIND("-",Full_2016_2017_Games_Data[[#This Row],[Column1]])-1),"N/A")</f>
        <v>Charlotte Hornets91</v>
      </c>
      <c r="E582" t="str">
        <f>IFERROR(IF(AND(C582&lt;&gt;"N/A",C582&lt;&gt;C581),MID(Full_2016_2017_Games_Data[[#This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Heat82</v>
      </c>
      <c r="F582" t="str">
        <f>IFERROR(IF(AND(D582&lt;&gt;"N/A",E582&lt;&gt;"N/A",C582&lt;&gt;C583),RIGHT(Full_2016_2017_Games_Data[[#This Row],[Column1]],LEN(Full_2016_2017_Games_Data[[#This Row],[Column1]])-FIND("at ",Full_2016_2017_Games_Data[[#This Row],[Column1]])-2),IF(AND(C582&lt;&gt;"N/A",C582&lt;&gt;C581),RIGHT(A583,LEN(A583)-FIND("at ",A583)-2),"N/A")),RIGHT(Full_2016_2017_Games_Data[[#This Row],[Column1]],LEN(Full_2016_2017_Games_Data[[#This Row],[Column1]])-FIND("at ",Full_2016_2017_Games_Data[[#This Row],[Column1]])-2))</f>
        <v>Charlotte</v>
      </c>
      <c r="G582" t="str">
        <f t="shared" si="99"/>
        <v>Charlotte</v>
      </c>
      <c r="H582">
        <f t="shared" si="100"/>
        <v>91</v>
      </c>
      <c r="I582">
        <f t="shared" si="101"/>
        <v>82</v>
      </c>
      <c r="J582" s="3" t="str">
        <f>IF(B582=1,Full_2016_2017_Games_Data[[#This Row],[Column1]],"N/A")</f>
        <v>N/A</v>
      </c>
      <c r="K582" t="str">
        <f t="shared" si="102"/>
        <v>Dec 29, 2016</v>
      </c>
      <c r="L582" t="str">
        <f t="shared" si="103"/>
        <v>Dec 29, 2016</v>
      </c>
      <c r="M582">
        <f t="shared" si="104"/>
        <v>12</v>
      </c>
      <c r="N582">
        <f t="shared" si="105"/>
        <v>29</v>
      </c>
      <c r="O582">
        <f t="shared" si="106"/>
        <v>2016</v>
      </c>
      <c r="P582" s="3">
        <f t="shared" si="107"/>
        <v>42733</v>
      </c>
      <c r="Q582" t="str">
        <f t="shared" si="108"/>
        <v>Charlotte Hornets</v>
      </c>
      <c r="R582" t="str">
        <f t="shared" si="109"/>
        <v>Miami Heat</v>
      </c>
    </row>
    <row r="583" spans="1:18" x14ac:dyDescent="0.3">
      <c r="A583" s="1" t="s">
        <v>508</v>
      </c>
      <c r="B583">
        <f>IF(OR(RIGHT(Full_2016_2017_Games_Data[[#This Row],[Column1]],4)="2016",RIGHT(Full_2016_2017_Games_Data[[#This Row],[Column1]],4)="2017"),1,0)</f>
        <v>0</v>
      </c>
      <c r="C583">
        <f>IF(AND(B582=1,B583=0,LEFT(Full_2016_2017_Games_Data[[#This Row],[Column1]],4)&lt;&gt;"OTat"),C581+1,IF(AND(B582=0,B583=0,LEFT(Full_2016_2017_Games_Data[[#This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Row],[Column1]],5)&lt;&gt;"4OTat"),C582+1,IF(OR(LEFT(Full_2016_2017_Games_Data[[#This Row],[Column1]],4)="OTat",LEFT(Full_2016_2017_Games_Data[[#This Row],[Column1]],4)="Full",LEFT(Full_2016_2017_Games_Data[[#This Row],[Column1]],5)="2OTat",LEFT(Full_2016_2017_Games_Data[[#This Row],[Column1]],5)="4OTat"),C582,"N/A")))</f>
        <v>486</v>
      </c>
      <c r="D583" t="str">
        <f>IF(AND(C583&lt;&gt;"N/A",C583&lt;&gt;C582),LEFT(Full_2016_2017_Games_Data[[#This Row],[Column1]],FIND("-",Full_2016_2017_Games_Data[[#This Row],[Column1]])-1),"N/A")</f>
        <v>Memphis Grizzlies114</v>
      </c>
      <c r="E583" t="str">
        <f>IFERROR(IF(AND(C583&lt;&gt;"N/A",C583&lt;&gt;C582),MID(Full_2016_2017_Games_Data[[#This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Thunder80</v>
      </c>
      <c r="F583" t="str">
        <f>IFERROR(IF(AND(D583&lt;&gt;"N/A",E583&lt;&gt;"N/A",C583&lt;&gt;C584),RIGHT(Full_2016_2017_Games_Data[[#This Row],[Column1]],LEN(Full_2016_2017_Games_Data[[#This Row],[Column1]])-FIND("at ",Full_2016_2017_Games_Data[[#This Row],[Column1]])-2),IF(AND(C583&lt;&gt;"N/A",C583&lt;&gt;C582),RIGHT(A584,LEN(A584)-FIND("at ",A584)-2),"N/A")),RIGHT(Full_2016_2017_Games_Data[[#This Row],[Column1]],LEN(Full_2016_2017_Games_Data[[#This Row],[Column1]])-FIND("at ",Full_2016_2017_Games_Data[[#This Row],[Column1]])-2))</f>
        <v>Memphis</v>
      </c>
      <c r="G583" t="str">
        <f t="shared" si="99"/>
        <v>Memphis</v>
      </c>
      <c r="H583">
        <f t="shared" si="100"/>
        <v>114</v>
      </c>
      <c r="I583">
        <f t="shared" si="101"/>
        <v>80</v>
      </c>
      <c r="J583" s="3" t="str">
        <f>IF(B583=1,Full_2016_2017_Games_Data[[#This Row],[Column1]],"N/A")</f>
        <v>N/A</v>
      </c>
      <c r="K583" t="str">
        <f t="shared" si="102"/>
        <v>Dec 29, 2016</v>
      </c>
      <c r="L583" t="str">
        <f t="shared" si="103"/>
        <v>Dec 29, 2016</v>
      </c>
      <c r="M583">
        <f t="shared" si="104"/>
        <v>12</v>
      </c>
      <c r="N583">
        <f t="shared" si="105"/>
        <v>29</v>
      </c>
      <c r="O583">
        <f t="shared" si="106"/>
        <v>2016</v>
      </c>
      <c r="P583" s="3">
        <f t="shared" si="107"/>
        <v>42733</v>
      </c>
      <c r="Q583" t="str">
        <f t="shared" si="108"/>
        <v>Memphis Grizzlies</v>
      </c>
      <c r="R583" t="str">
        <f t="shared" si="109"/>
        <v>Oklahoma City Thunder</v>
      </c>
    </row>
    <row r="584" spans="1:18" x14ac:dyDescent="0.3">
      <c r="A584" s="1" t="s">
        <v>509</v>
      </c>
      <c r="B584">
        <f>IF(OR(RIGHT(Full_2016_2017_Games_Data[[#This Row],[Column1]],4)="2016",RIGHT(Full_2016_2017_Games_Data[[#This Row],[Column1]],4)="2017"),1,0)</f>
        <v>0</v>
      </c>
      <c r="C584">
        <f>IF(AND(B583=1,B584=0,LEFT(Full_2016_2017_Games_Data[[#This Row],[Column1]],4)&lt;&gt;"OTat"),C582+1,IF(AND(B583=0,B584=0,LEFT(Full_2016_2017_Games_Data[[#This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Row],[Column1]],5)&lt;&gt;"4OTat"),C583+1,IF(OR(LEFT(Full_2016_2017_Games_Data[[#This Row],[Column1]],4)="OTat",LEFT(Full_2016_2017_Games_Data[[#This Row],[Column1]],4)="Full",LEFT(Full_2016_2017_Games_Data[[#This Row],[Column1]],5)="2OTat",LEFT(Full_2016_2017_Games_Data[[#This Row],[Column1]],5)="4OTat"),C583,"N/A")))</f>
        <v>487</v>
      </c>
      <c r="D584" t="str">
        <f>IF(AND(C584&lt;&gt;"N/A",C584&lt;&gt;C583),LEFT(Full_2016_2017_Games_Data[[#This Row],[Column1]],FIND("-",Full_2016_2017_Games_Data[[#This Row],[Column1]])-1),"N/A")</f>
        <v>Cleveland Cavaliers124</v>
      </c>
      <c r="E584" t="str">
        <f>IFERROR(IF(AND(C584&lt;&gt;"N/A",C584&lt;&gt;C583),MID(Full_2016_2017_Games_Data[[#This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Celtics118</v>
      </c>
      <c r="F584" t="str">
        <f>IFERROR(IF(AND(D584&lt;&gt;"N/A",E584&lt;&gt;"N/A",C584&lt;&gt;C585),RIGHT(Full_2016_2017_Games_Data[[#This Row],[Column1]],LEN(Full_2016_2017_Games_Data[[#This Row],[Column1]])-FIND("at ",Full_2016_2017_Games_Data[[#This Row],[Column1]])-2),IF(AND(C584&lt;&gt;"N/A",C584&lt;&gt;C583),RIGHT(A585,LEN(A585)-FIND("at ",A585)-2),"N/A")),RIGHT(Full_2016_2017_Games_Data[[#This Row],[Column1]],LEN(Full_2016_2017_Games_Data[[#This Row],[Column1]])-FIND("at ",Full_2016_2017_Games_Data[[#This Row],[Column1]])-2))</f>
        <v>Cleveland</v>
      </c>
      <c r="G584" t="str">
        <f t="shared" si="99"/>
        <v>Cleveland</v>
      </c>
      <c r="H584">
        <f t="shared" si="100"/>
        <v>124</v>
      </c>
      <c r="I584">
        <f t="shared" si="101"/>
        <v>118</v>
      </c>
      <c r="J584" s="3" t="str">
        <f>IF(B584=1,Full_2016_2017_Games_Data[[#This Row],[Column1]],"N/A")</f>
        <v>N/A</v>
      </c>
      <c r="K584" t="str">
        <f t="shared" si="102"/>
        <v>Dec 29, 2016</v>
      </c>
      <c r="L584" t="str">
        <f t="shared" si="103"/>
        <v>Dec 29, 2016</v>
      </c>
      <c r="M584">
        <f t="shared" si="104"/>
        <v>12</v>
      </c>
      <c r="N584">
        <f t="shared" si="105"/>
        <v>29</v>
      </c>
      <c r="O584">
        <f t="shared" si="106"/>
        <v>2016</v>
      </c>
      <c r="P584" s="3">
        <f t="shared" si="107"/>
        <v>42733</v>
      </c>
      <c r="Q584" t="str">
        <f t="shared" si="108"/>
        <v>Cleveland Cavaliers</v>
      </c>
      <c r="R584" t="str">
        <f t="shared" si="109"/>
        <v>Boston Celtics</v>
      </c>
    </row>
    <row r="585" spans="1:18" x14ac:dyDescent="0.3">
      <c r="A585" s="1" t="s">
        <v>510</v>
      </c>
      <c r="B585">
        <f>IF(OR(RIGHT(Full_2016_2017_Games_Data[[#This Row],[Column1]],4)="2016",RIGHT(Full_2016_2017_Games_Data[[#This Row],[Column1]],4)="2017"),1,0)</f>
        <v>0</v>
      </c>
      <c r="C585">
        <f>IF(AND(B584=1,B585=0,LEFT(Full_2016_2017_Games_Data[[#This Row],[Column1]],4)&lt;&gt;"OTat"),C583+1,IF(AND(B584=0,B585=0,LEFT(Full_2016_2017_Games_Data[[#This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Row],[Column1]],5)&lt;&gt;"4OTat"),C584+1,IF(OR(LEFT(Full_2016_2017_Games_Data[[#This Row],[Column1]],4)="OTat",LEFT(Full_2016_2017_Games_Data[[#This Row],[Column1]],4)="Full",LEFT(Full_2016_2017_Games_Data[[#This Row],[Column1]],5)="2OTat",LEFT(Full_2016_2017_Games_Data[[#This Row],[Column1]],5)="4OTat"),C584,"N/A")))</f>
        <v>488</v>
      </c>
      <c r="D585" t="str">
        <f>IF(AND(C585&lt;&gt;"N/A",C585&lt;&gt;C584),LEFT(Full_2016_2017_Games_Data[[#This Row],[Column1]],FIND("-",Full_2016_2017_Games_Data[[#This Row],[Column1]])-1),"N/A")</f>
        <v>Utah Jazz100</v>
      </c>
      <c r="E585" t="str">
        <f>IFERROR(IF(AND(C585&lt;&gt;"N/A",C585&lt;&gt;C584),MID(Full_2016_2017_Games_Data[[#This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76ers83</v>
      </c>
      <c r="F585" t="str">
        <f>IFERROR(IF(AND(D585&lt;&gt;"N/A",E585&lt;&gt;"N/A",C585&lt;&gt;C586),RIGHT(Full_2016_2017_Games_Data[[#This Row],[Column1]],LEN(Full_2016_2017_Games_Data[[#This Row],[Column1]])-FIND("at ",Full_2016_2017_Games_Data[[#This Row],[Column1]])-2),IF(AND(C585&lt;&gt;"N/A",C585&lt;&gt;C584),RIGHT(A586,LEN(A586)-FIND("at ",A586)-2),"N/A")),RIGHT(Full_2016_2017_Games_Data[[#This Row],[Column1]],LEN(Full_2016_2017_Games_Data[[#This Row],[Column1]])-FIND("at ",Full_2016_2017_Games_Data[[#This Row],[Column1]])-2))</f>
        <v>Utah</v>
      </c>
      <c r="G585" t="str">
        <f t="shared" si="99"/>
        <v>Utah</v>
      </c>
      <c r="H585">
        <f t="shared" si="100"/>
        <v>100</v>
      </c>
      <c r="I585">
        <f t="shared" si="101"/>
        <v>83</v>
      </c>
      <c r="J585" s="3" t="str">
        <f>IF(B585=1,Full_2016_2017_Games_Data[[#This Row],[Column1]],"N/A")</f>
        <v>N/A</v>
      </c>
      <c r="K585" t="str">
        <f t="shared" si="102"/>
        <v>Dec 29, 2016</v>
      </c>
      <c r="L585" t="str">
        <f t="shared" si="103"/>
        <v>Dec 29, 2016</v>
      </c>
      <c r="M585">
        <f t="shared" si="104"/>
        <v>12</v>
      </c>
      <c r="N585">
        <f t="shared" si="105"/>
        <v>29</v>
      </c>
      <c r="O585">
        <f t="shared" si="106"/>
        <v>2016</v>
      </c>
      <c r="P585" s="3">
        <f t="shared" si="107"/>
        <v>42733</v>
      </c>
      <c r="Q585" t="str">
        <f t="shared" si="108"/>
        <v>Utah Jazz</v>
      </c>
      <c r="R585" t="str">
        <f t="shared" si="109"/>
        <v>Philadelphia 76ers</v>
      </c>
    </row>
    <row r="586" spans="1:18" x14ac:dyDescent="0.3">
      <c r="A586" s="1" t="s">
        <v>511</v>
      </c>
      <c r="B586">
        <f>IF(OR(RIGHT(Full_2016_2017_Games_Data[[#This Row],[Column1]],4)="2016",RIGHT(Full_2016_2017_Games_Data[[#This Row],[Column1]],4)="2017"),1,0)</f>
        <v>0</v>
      </c>
      <c r="C586">
        <f>IF(AND(B585=1,B586=0,LEFT(Full_2016_2017_Games_Data[[#This Row],[Column1]],4)&lt;&gt;"OTat"),C584+1,IF(AND(B585=0,B586=0,LEFT(Full_2016_2017_Games_Data[[#This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Row],[Column1]],5)&lt;&gt;"4OTat"),C585+1,IF(OR(LEFT(Full_2016_2017_Games_Data[[#This Row],[Column1]],4)="OTat",LEFT(Full_2016_2017_Games_Data[[#This Row],[Column1]],4)="Full",LEFT(Full_2016_2017_Games_Data[[#This Row],[Column1]],5)="2OTat",LEFT(Full_2016_2017_Games_Data[[#This Row],[Column1]],5)="4OTat"),C585,"N/A")))</f>
        <v>489</v>
      </c>
      <c r="D586" t="str">
        <f>IF(AND(C586&lt;&gt;"N/A",C586&lt;&gt;C585),LEFT(Full_2016_2017_Games_Data[[#This Row],[Column1]],FIND("-",Full_2016_2017_Games_Data[[#This Row],[Column1]])-1),"N/A")</f>
        <v>Phoenix Suns99</v>
      </c>
      <c r="E586" t="str">
        <f>IFERROR(IF(AND(C586&lt;&gt;"N/A",C586&lt;&gt;C585),MID(Full_2016_2017_Games_Data[[#This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Raptors91</v>
      </c>
      <c r="F586" t="str">
        <f>IFERROR(IF(AND(D586&lt;&gt;"N/A",E586&lt;&gt;"N/A",C586&lt;&gt;C587),RIGHT(Full_2016_2017_Games_Data[[#This Row],[Column1]],LEN(Full_2016_2017_Games_Data[[#This Row],[Column1]])-FIND("at ",Full_2016_2017_Games_Data[[#This Row],[Column1]])-2),IF(AND(C586&lt;&gt;"N/A",C586&lt;&gt;C585),RIGHT(A587,LEN(A587)-FIND("at ",A587)-2),"N/A")),RIGHT(Full_2016_2017_Games_Data[[#This Row],[Column1]],LEN(Full_2016_2017_Games_Data[[#This Row],[Column1]])-FIND("at ",Full_2016_2017_Games_Data[[#This Row],[Column1]])-2))</f>
        <v>Phoenix</v>
      </c>
      <c r="G586" t="str">
        <f t="shared" si="99"/>
        <v>Phoenix</v>
      </c>
      <c r="H586">
        <f t="shared" si="100"/>
        <v>99</v>
      </c>
      <c r="I586">
        <f t="shared" si="101"/>
        <v>91</v>
      </c>
      <c r="J586" s="3" t="str">
        <f>IF(B586=1,Full_2016_2017_Games_Data[[#This Row],[Column1]],"N/A")</f>
        <v>N/A</v>
      </c>
      <c r="K586" t="str">
        <f t="shared" si="102"/>
        <v>Dec 29, 2016</v>
      </c>
      <c r="L586" t="str">
        <f t="shared" si="103"/>
        <v>Dec 29, 2016</v>
      </c>
      <c r="M586">
        <f t="shared" si="104"/>
        <v>12</v>
      </c>
      <c r="N586">
        <f t="shared" si="105"/>
        <v>29</v>
      </c>
      <c r="O586">
        <f t="shared" si="106"/>
        <v>2016</v>
      </c>
      <c r="P586" s="3">
        <f t="shared" si="107"/>
        <v>42733</v>
      </c>
      <c r="Q586" t="str">
        <f t="shared" si="108"/>
        <v>Phoenix Suns</v>
      </c>
      <c r="R586" t="str">
        <f t="shared" si="109"/>
        <v>Toronto Raptors</v>
      </c>
    </row>
    <row r="587" spans="1:18" x14ac:dyDescent="0.3">
      <c r="A587" s="1" t="s">
        <v>512</v>
      </c>
      <c r="B587">
        <f>IF(OR(RIGHT(Full_2016_2017_Games_Data[[#This Row],[Column1]],4)="2016",RIGHT(Full_2016_2017_Games_Data[[#This Row],[Column1]],4)="2017"),1,0)</f>
        <v>0</v>
      </c>
      <c r="C587">
        <f>IF(AND(B586=1,B587=0,LEFT(Full_2016_2017_Games_Data[[#This Row],[Column1]],4)&lt;&gt;"OTat"),C585+1,IF(AND(B586=0,B587=0,LEFT(Full_2016_2017_Games_Data[[#This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Row],[Column1]],5)&lt;&gt;"4OTat"),C586+1,IF(OR(LEFT(Full_2016_2017_Games_Data[[#This Row],[Column1]],4)="OTat",LEFT(Full_2016_2017_Games_Data[[#This Row],[Column1]],4)="Full",LEFT(Full_2016_2017_Games_Data[[#This Row],[Column1]],5)="2OTat",LEFT(Full_2016_2017_Games_Data[[#This Row],[Column1]],5)="4OTat"),C586,"N/A")))</f>
        <v>490</v>
      </c>
      <c r="D587" t="str">
        <f>IF(AND(C587&lt;&gt;"N/A",C587&lt;&gt;C586),LEFT(Full_2016_2017_Games_Data[[#This Row],[Column1]],FIND("-",Full_2016_2017_Games_Data[[#This Row],[Column1]])-1),"N/A")</f>
        <v>Dallas Mavericks101</v>
      </c>
      <c r="E587" t="str">
        <f>IFERROR(IF(AND(C587&lt;&gt;"N/A",C587&lt;&gt;C586),MID(Full_2016_2017_Games_Data[[#This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Lakers89</v>
      </c>
      <c r="F587" t="str">
        <f>IFERROR(IF(AND(D587&lt;&gt;"N/A",E587&lt;&gt;"N/A",C587&lt;&gt;C588),RIGHT(Full_2016_2017_Games_Data[[#This Row],[Column1]],LEN(Full_2016_2017_Games_Data[[#This Row],[Column1]])-FIND("at ",Full_2016_2017_Games_Data[[#This Row],[Column1]])-2),IF(AND(C587&lt;&gt;"N/A",C587&lt;&gt;C586),RIGHT(A588,LEN(A588)-FIND("at ",A588)-2),"N/A")),RIGHT(Full_2016_2017_Games_Data[[#This Row],[Column1]],LEN(Full_2016_2017_Games_Data[[#This Row],[Column1]])-FIND("at ",Full_2016_2017_Games_Data[[#This Row],[Column1]])-2))</f>
        <v>Los Angeles</v>
      </c>
      <c r="G587" t="str">
        <f t="shared" si="99"/>
        <v>Los Angeles</v>
      </c>
      <c r="H587">
        <f t="shared" si="100"/>
        <v>101</v>
      </c>
      <c r="I587">
        <f t="shared" si="101"/>
        <v>89</v>
      </c>
      <c r="J587" s="3" t="str">
        <f>IF(B587=1,Full_2016_2017_Games_Data[[#This Row],[Column1]],"N/A")</f>
        <v>N/A</v>
      </c>
      <c r="K587" t="str">
        <f t="shared" si="102"/>
        <v>Dec 29, 2016</v>
      </c>
      <c r="L587" t="str">
        <f t="shared" si="103"/>
        <v>Dec 29, 2016</v>
      </c>
      <c r="M587">
        <f t="shared" si="104"/>
        <v>12</v>
      </c>
      <c r="N587">
        <f t="shared" si="105"/>
        <v>29</v>
      </c>
      <c r="O587">
        <f t="shared" si="106"/>
        <v>2016</v>
      </c>
      <c r="P587" s="3">
        <f t="shared" si="107"/>
        <v>42733</v>
      </c>
      <c r="Q587" t="str">
        <f t="shared" si="108"/>
        <v>Dallas Mavericks</v>
      </c>
      <c r="R587" t="str">
        <f t="shared" si="109"/>
        <v>Los Angeles Lakers</v>
      </c>
    </row>
    <row r="588" spans="1:18" x14ac:dyDescent="0.3">
      <c r="A588" s="1" t="s">
        <v>1409</v>
      </c>
      <c r="B588">
        <f>IF(OR(RIGHT(Full_2016_2017_Games_Data[[#This Row],[Column1]],4)="2016",RIGHT(Full_2016_2017_Games_Data[[#This Row],[Column1]],4)="2017"),1,0)</f>
        <v>1</v>
      </c>
      <c r="C588" t="str">
        <f>IF(AND(B587=1,B588=0,LEFT(Full_2016_2017_Games_Data[[#This Row],[Column1]],4)&lt;&gt;"OTat"),C586+1,IF(AND(B587=0,B588=0,LEFT(Full_2016_2017_Games_Data[[#This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Row],[Column1]],5)&lt;&gt;"4OTat"),C587+1,IF(OR(LEFT(Full_2016_2017_Games_Data[[#This Row],[Column1]],4)="OTat",LEFT(Full_2016_2017_Games_Data[[#This Row],[Column1]],4)="Full",LEFT(Full_2016_2017_Games_Data[[#This Row],[Column1]],5)="2OTat",LEFT(Full_2016_2017_Games_Data[[#This Row],[Column1]],5)="4OTat"),C587,"N/A")))</f>
        <v>N/A</v>
      </c>
      <c r="D588" t="str">
        <f>IF(AND(C588&lt;&gt;"N/A",C588&lt;&gt;C587),LEFT(Full_2016_2017_Games_Data[[#This Row],[Column1]],FIND("-",Full_2016_2017_Games_Data[[#This Row],[Column1]])-1),"N/A")</f>
        <v>N/A</v>
      </c>
      <c r="E588" t="str">
        <f>IFERROR(IF(AND(C588&lt;&gt;"N/A",C588&lt;&gt;C587),MID(Full_2016_2017_Games_Data[[#This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88" t="str">
        <f>IFERROR(IF(AND(D588&lt;&gt;"N/A",E588&lt;&gt;"N/A",C588&lt;&gt;C589),RIGHT(Full_2016_2017_Games_Data[[#This Row],[Column1]],LEN(Full_2016_2017_Games_Data[[#This Row],[Column1]])-FIND("at ",Full_2016_2017_Games_Data[[#This Row],[Column1]])-2),IF(AND(C588&lt;&gt;"N/A",C588&lt;&gt;C587),RIGHT(A589,LEN(A589)-FIND("at ",A589)-2),"N/A")),RIGHT(Full_2016_2017_Games_Data[[#This Row],[Column1]],LEN(Full_2016_2017_Games_Data[[#This Row],[Column1]])-FIND("at ",Full_2016_2017_Games_Data[[#This Row],[Column1]])-2))</f>
        <v>N/A</v>
      </c>
      <c r="G588" t="str">
        <f t="shared" si="99"/>
        <v>N/A</v>
      </c>
      <c r="H588" t="str">
        <f t="shared" si="100"/>
        <v>N/A</v>
      </c>
      <c r="I588" t="str">
        <f t="shared" si="101"/>
        <v>N/A</v>
      </c>
      <c r="J588" s="3" t="str">
        <f>IF(B588=1,Full_2016_2017_Games_Data[[#This Row],[Column1]],"N/A")</f>
        <v>Dec 30, 2016</v>
      </c>
      <c r="K588" t="str">
        <f t="shared" si="102"/>
        <v>Dec 30, 2016</v>
      </c>
      <c r="L588" t="str">
        <f t="shared" si="103"/>
        <v>N/A</v>
      </c>
      <c r="M588" t="str">
        <f t="shared" si="104"/>
        <v>N/A</v>
      </c>
      <c r="N588" t="str">
        <f t="shared" si="105"/>
        <v>N/A</v>
      </c>
      <c r="O588" t="str">
        <f t="shared" si="106"/>
        <v>N/A</v>
      </c>
      <c r="P588" s="3" t="str">
        <f t="shared" si="107"/>
        <v>N/A</v>
      </c>
      <c r="Q588" t="str">
        <f t="shared" si="108"/>
        <v>N/A</v>
      </c>
      <c r="R588" t="str">
        <f t="shared" si="109"/>
        <v>N/A</v>
      </c>
    </row>
    <row r="589" spans="1:18" x14ac:dyDescent="0.3">
      <c r="A589" s="1" t="s">
        <v>513</v>
      </c>
      <c r="B589">
        <f>IF(OR(RIGHT(Full_2016_2017_Games_Data[[#This Row],[Column1]],4)="2016",RIGHT(Full_2016_2017_Games_Data[[#This Row],[Column1]],4)="2017"),1,0)</f>
        <v>0</v>
      </c>
      <c r="C589">
        <f>IF(AND(B588=1,B589=0,LEFT(Full_2016_2017_Games_Data[[#This Row],[Column1]],4)&lt;&gt;"OTat"),C587+1,IF(AND(B588=0,B589=0,LEFT(Full_2016_2017_Games_Data[[#This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Row],[Column1]],5)&lt;&gt;"4OTat"),C588+1,IF(OR(LEFT(Full_2016_2017_Games_Data[[#This Row],[Column1]],4)="OTat",LEFT(Full_2016_2017_Games_Data[[#This Row],[Column1]],4)="Full",LEFT(Full_2016_2017_Games_Data[[#This Row],[Column1]],5)="2OTat",LEFT(Full_2016_2017_Games_Data[[#This Row],[Column1]],5)="4OTat"),C588,"N/A")))</f>
        <v>491</v>
      </c>
      <c r="D589" t="str">
        <f>IF(AND(C589&lt;&gt;"N/A",C589&lt;&gt;C588),LEFT(Full_2016_2017_Games_Data[[#This Row],[Column1]],FIND("-",Full_2016_2017_Games_Data[[#This Row],[Column1]])-1),"N/A")</f>
        <v>Indiana Pacers111</v>
      </c>
      <c r="E589" t="str">
        <f>IFERROR(IF(AND(C589&lt;&gt;"N/A",C589&lt;&gt;C588),MID(Full_2016_2017_Games_Data[[#This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Bulls101</v>
      </c>
      <c r="F589" t="str">
        <f>IFERROR(IF(AND(D589&lt;&gt;"N/A",E589&lt;&gt;"N/A",C589&lt;&gt;C590),RIGHT(Full_2016_2017_Games_Data[[#This Row],[Column1]],LEN(Full_2016_2017_Games_Data[[#This Row],[Column1]])-FIND("at ",Full_2016_2017_Games_Data[[#This Row],[Column1]])-2),IF(AND(C589&lt;&gt;"N/A",C589&lt;&gt;C588),RIGHT(A590,LEN(A590)-FIND("at ",A590)-2),"N/A")),RIGHT(Full_2016_2017_Games_Data[[#This Row],[Column1]],LEN(Full_2016_2017_Games_Data[[#This Row],[Column1]])-FIND("at ",Full_2016_2017_Games_Data[[#This Row],[Column1]])-2))</f>
        <v>Indiana</v>
      </c>
      <c r="G589" t="str">
        <f t="shared" si="99"/>
        <v>Indiana</v>
      </c>
      <c r="H589">
        <f t="shared" si="100"/>
        <v>111</v>
      </c>
      <c r="I589">
        <f t="shared" si="101"/>
        <v>101</v>
      </c>
      <c r="J589" s="3" t="str">
        <f>IF(B589=1,Full_2016_2017_Games_Data[[#This Row],[Column1]],"N/A")</f>
        <v>N/A</v>
      </c>
      <c r="K589" t="str">
        <f t="shared" si="102"/>
        <v>Dec 30, 2016</v>
      </c>
      <c r="L589" t="str">
        <f t="shared" si="103"/>
        <v>Dec 30, 2016</v>
      </c>
      <c r="M589">
        <f t="shared" si="104"/>
        <v>12</v>
      </c>
      <c r="N589">
        <f t="shared" si="105"/>
        <v>30</v>
      </c>
      <c r="O589">
        <f t="shared" si="106"/>
        <v>2016</v>
      </c>
      <c r="P589" s="3">
        <f t="shared" si="107"/>
        <v>42734</v>
      </c>
      <c r="Q589" t="str">
        <f t="shared" si="108"/>
        <v>Indiana Pacers</v>
      </c>
      <c r="R589" t="str">
        <f t="shared" si="109"/>
        <v>Chicago Bulls</v>
      </c>
    </row>
    <row r="590" spans="1:18" x14ac:dyDescent="0.3">
      <c r="A590" s="1" t="s">
        <v>514</v>
      </c>
      <c r="B590">
        <f>IF(OR(RIGHT(Full_2016_2017_Games_Data[[#This Row],[Column1]],4)="2016",RIGHT(Full_2016_2017_Games_Data[[#This Row],[Column1]],4)="2017"),1,0)</f>
        <v>0</v>
      </c>
      <c r="C590">
        <f>IF(AND(B589=1,B590=0,LEFT(Full_2016_2017_Games_Data[[#This Row],[Column1]],4)&lt;&gt;"OTat"),C588+1,IF(AND(B589=0,B590=0,LEFT(Full_2016_2017_Games_Data[[#This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Row],[Column1]],5)&lt;&gt;"4OTat"),C589+1,IF(OR(LEFT(Full_2016_2017_Games_Data[[#This Row],[Column1]],4)="OTat",LEFT(Full_2016_2017_Games_Data[[#This Row],[Column1]],4)="Full",LEFT(Full_2016_2017_Games_Data[[#This Row],[Column1]],5)="2OTat",LEFT(Full_2016_2017_Games_Data[[#This Row],[Column1]],5)="4OTat"),C589,"N/A")))</f>
        <v>492</v>
      </c>
      <c r="D590" t="str">
        <f>IF(AND(C590&lt;&gt;"N/A",C590&lt;&gt;C589),LEFT(Full_2016_2017_Games_Data[[#This Row],[Column1]],FIND("-",Full_2016_2017_Games_Data[[#This Row],[Column1]])-1),"N/A")</f>
        <v>Washington Wizards118</v>
      </c>
      <c r="E590" t="str">
        <f>IFERROR(IF(AND(C590&lt;&gt;"N/A",C590&lt;&gt;C589),MID(Full_2016_2017_Games_Data[[#This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Nets95</v>
      </c>
      <c r="F590" t="str">
        <f>IFERROR(IF(AND(D590&lt;&gt;"N/A",E590&lt;&gt;"N/A",C590&lt;&gt;C591),RIGHT(Full_2016_2017_Games_Data[[#This Row],[Column1]],LEN(Full_2016_2017_Games_Data[[#This Row],[Column1]])-FIND("at ",Full_2016_2017_Games_Data[[#This Row],[Column1]])-2),IF(AND(C590&lt;&gt;"N/A",C590&lt;&gt;C589),RIGHT(A591,LEN(A591)-FIND("at ",A591)-2),"N/A")),RIGHT(Full_2016_2017_Games_Data[[#This Row],[Column1]],LEN(Full_2016_2017_Games_Data[[#This Row],[Column1]])-FIND("at ",Full_2016_2017_Games_Data[[#This Row],[Column1]])-2))</f>
        <v>Washington</v>
      </c>
      <c r="G590" t="str">
        <f t="shared" si="99"/>
        <v>Washington</v>
      </c>
      <c r="H590">
        <f t="shared" si="100"/>
        <v>118</v>
      </c>
      <c r="I590">
        <f t="shared" si="101"/>
        <v>95</v>
      </c>
      <c r="J590" s="3" t="str">
        <f>IF(B590=1,Full_2016_2017_Games_Data[[#This Row],[Column1]],"N/A")</f>
        <v>N/A</v>
      </c>
      <c r="K590" t="str">
        <f t="shared" si="102"/>
        <v>Dec 30, 2016</v>
      </c>
      <c r="L590" t="str">
        <f t="shared" si="103"/>
        <v>Dec 30, 2016</v>
      </c>
      <c r="M590">
        <f t="shared" si="104"/>
        <v>12</v>
      </c>
      <c r="N590">
        <f t="shared" si="105"/>
        <v>30</v>
      </c>
      <c r="O590">
        <f t="shared" si="106"/>
        <v>2016</v>
      </c>
      <c r="P590" s="3">
        <f t="shared" si="107"/>
        <v>42734</v>
      </c>
      <c r="Q590" t="str">
        <f t="shared" si="108"/>
        <v>Washington Wizards</v>
      </c>
      <c r="R590" t="str">
        <f t="shared" si="109"/>
        <v>Brooklyn Nets</v>
      </c>
    </row>
    <row r="591" spans="1:18" x14ac:dyDescent="0.3">
      <c r="A591" s="1" t="s">
        <v>515</v>
      </c>
      <c r="B591">
        <f>IF(OR(RIGHT(Full_2016_2017_Games_Data[[#This Row],[Column1]],4)="2016",RIGHT(Full_2016_2017_Games_Data[[#This Row],[Column1]],4)="2017"),1,0)</f>
        <v>0</v>
      </c>
      <c r="C591">
        <f>IF(AND(B590=1,B591=0,LEFT(Full_2016_2017_Games_Data[[#This Row],[Column1]],4)&lt;&gt;"OTat"),C589+1,IF(AND(B590=0,B591=0,LEFT(Full_2016_2017_Games_Data[[#This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Row],[Column1]],5)&lt;&gt;"4OTat"),C590+1,IF(OR(LEFT(Full_2016_2017_Games_Data[[#This Row],[Column1]],4)="OTat",LEFT(Full_2016_2017_Games_Data[[#This Row],[Column1]],4)="Full",LEFT(Full_2016_2017_Games_Data[[#This Row],[Column1]],5)="2OTat",LEFT(Full_2016_2017_Games_Data[[#This Row],[Column1]],5)="4OTat"),C590,"N/A")))</f>
        <v>493</v>
      </c>
      <c r="D591" t="str">
        <f>IF(AND(C591&lt;&gt;"N/A",C591&lt;&gt;C590),LEFT(Full_2016_2017_Games_Data[[#This Row],[Column1]],FIND("-",Full_2016_2017_Games_Data[[#This Row],[Column1]])-1),"N/A")</f>
        <v>Boston Celtics117</v>
      </c>
      <c r="E591" t="str">
        <f>IFERROR(IF(AND(C591&lt;&gt;"N/A",C591&lt;&gt;C590),MID(Full_2016_2017_Games_Data[[#This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Heat114</v>
      </c>
      <c r="F591" t="str">
        <f>IFERROR(IF(AND(D591&lt;&gt;"N/A",E591&lt;&gt;"N/A",C591&lt;&gt;C592),RIGHT(Full_2016_2017_Games_Data[[#This Row],[Column1]],LEN(Full_2016_2017_Games_Data[[#This Row],[Column1]])-FIND("at ",Full_2016_2017_Games_Data[[#This Row],[Column1]])-2),IF(AND(C591&lt;&gt;"N/A",C591&lt;&gt;C590),RIGHT(A592,LEN(A592)-FIND("at ",A592)-2),"N/A")),RIGHT(Full_2016_2017_Games_Data[[#This Row],[Column1]],LEN(Full_2016_2017_Games_Data[[#This Row],[Column1]])-FIND("at ",Full_2016_2017_Games_Data[[#This Row],[Column1]])-2))</f>
        <v>Boston</v>
      </c>
      <c r="G591" t="str">
        <f t="shared" si="99"/>
        <v>Boston</v>
      </c>
      <c r="H591">
        <f t="shared" si="100"/>
        <v>117</v>
      </c>
      <c r="I591">
        <f t="shared" si="101"/>
        <v>114</v>
      </c>
      <c r="J591" s="3" t="str">
        <f>IF(B591=1,Full_2016_2017_Games_Data[[#This Row],[Column1]],"N/A")</f>
        <v>N/A</v>
      </c>
      <c r="K591" t="str">
        <f t="shared" si="102"/>
        <v>Dec 30, 2016</v>
      </c>
      <c r="L591" t="str">
        <f t="shared" si="103"/>
        <v>Dec 30, 2016</v>
      </c>
      <c r="M591">
        <f t="shared" si="104"/>
        <v>12</v>
      </c>
      <c r="N591">
        <f t="shared" si="105"/>
        <v>30</v>
      </c>
      <c r="O591">
        <f t="shared" si="106"/>
        <v>2016</v>
      </c>
      <c r="P591" s="3">
        <f t="shared" si="107"/>
        <v>42734</v>
      </c>
      <c r="Q591" t="str">
        <f t="shared" si="108"/>
        <v>Boston Celtics</v>
      </c>
      <c r="R591" t="str">
        <f t="shared" si="109"/>
        <v>Miami Heat</v>
      </c>
    </row>
    <row r="592" spans="1:18" x14ac:dyDescent="0.3">
      <c r="A592" s="1" t="s">
        <v>516</v>
      </c>
      <c r="B592">
        <f>IF(OR(RIGHT(Full_2016_2017_Games_Data[[#This Row],[Column1]],4)="2016",RIGHT(Full_2016_2017_Games_Data[[#This Row],[Column1]],4)="2017"),1,0)</f>
        <v>0</v>
      </c>
      <c r="C592">
        <f>IF(AND(B591=1,B592=0,LEFT(Full_2016_2017_Games_Data[[#This Row],[Column1]],4)&lt;&gt;"OTat"),C590+1,IF(AND(B591=0,B592=0,LEFT(Full_2016_2017_Games_Data[[#This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Row],[Column1]],5)&lt;&gt;"4OTat"),C591+1,IF(OR(LEFT(Full_2016_2017_Games_Data[[#This Row],[Column1]],4)="OTat",LEFT(Full_2016_2017_Games_Data[[#This Row],[Column1]],4)="Full",LEFT(Full_2016_2017_Games_Data[[#This Row],[Column1]],5)="2OTat",LEFT(Full_2016_2017_Games_Data[[#This Row],[Column1]],5)="4OTat"),C591,"N/A")))</f>
        <v>494</v>
      </c>
      <c r="D592" t="str">
        <f>IF(AND(C592&lt;&gt;"N/A",C592&lt;&gt;C591),LEFT(Full_2016_2017_Games_Data[[#This Row],[Column1]],FIND("-",Full_2016_2017_Games_Data[[#This Row],[Column1]])-1),"N/A")</f>
        <v>New Orleans Pelicans104</v>
      </c>
      <c r="E592" t="str">
        <f>IFERROR(IF(AND(C592&lt;&gt;"N/A",C592&lt;&gt;C591),MID(Full_2016_2017_Games_Data[[#This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Knicks92</v>
      </c>
      <c r="F592" t="str">
        <f>IFERROR(IF(AND(D592&lt;&gt;"N/A",E592&lt;&gt;"N/A",C592&lt;&gt;C593),RIGHT(Full_2016_2017_Games_Data[[#This Row],[Column1]],LEN(Full_2016_2017_Games_Data[[#This Row],[Column1]])-FIND("at ",Full_2016_2017_Games_Data[[#This Row],[Column1]])-2),IF(AND(C592&lt;&gt;"N/A",C592&lt;&gt;C591),RIGHT(A593,LEN(A593)-FIND("at ",A593)-2),"N/A")),RIGHT(Full_2016_2017_Games_Data[[#This Row],[Column1]],LEN(Full_2016_2017_Games_Data[[#This Row],[Column1]])-FIND("at ",Full_2016_2017_Games_Data[[#This Row],[Column1]])-2))</f>
        <v>New Orleans</v>
      </c>
      <c r="G592" t="str">
        <f t="shared" si="99"/>
        <v>New Orleans</v>
      </c>
      <c r="H592">
        <f t="shared" si="100"/>
        <v>104</v>
      </c>
      <c r="I592">
        <f t="shared" si="101"/>
        <v>92</v>
      </c>
      <c r="J592" s="3" t="str">
        <f>IF(B592=1,Full_2016_2017_Games_Data[[#This Row],[Column1]],"N/A")</f>
        <v>N/A</v>
      </c>
      <c r="K592" t="str">
        <f t="shared" si="102"/>
        <v>Dec 30, 2016</v>
      </c>
      <c r="L592" t="str">
        <f t="shared" si="103"/>
        <v>Dec 30, 2016</v>
      </c>
      <c r="M592">
        <f t="shared" si="104"/>
        <v>12</v>
      </c>
      <c r="N592">
        <f t="shared" si="105"/>
        <v>30</v>
      </c>
      <c r="O592">
        <f t="shared" si="106"/>
        <v>2016</v>
      </c>
      <c r="P592" s="3">
        <f t="shared" si="107"/>
        <v>42734</v>
      </c>
      <c r="Q592" t="str">
        <f t="shared" si="108"/>
        <v>New Orleans Pelicans</v>
      </c>
      <c r="R592" t="str">
        <f t="shared" si="109"/>
        <v>New York Knicks</v>
      </c>
    </row>
    <row r="593" spans="1:18" x14ac:dyDescent="0.3">
      <c r="A593" s="1" t="s">
        <v>517</v>
      </c>
      <c r="B593">
        <f>IF(OR(RIGHT(Full_2016_2017_Games_Data[[#This Row],[Column1]],4)="2016",RIGHT(Full_2016_2017_Games_Data[[#This Row],[Column1]],4)="2017"),1,0)</f>
        <v>0</v>
      </c>
      <c r="C593">
        <f>IF(AND(B592=1,B593=0,LEFT(Full_2016_2017_Games_Data[[#This Row],[Column1]],4)&lt;&gt;"OTat"),C591+1,IF(AND(B592=0,B593=0,LEFT(Full_2016_2017_Games_Data[[#This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Row],[Column1]],5)&lt;&gt;"4OTat"),C592+1,IF(OR(LEFT(Full_2016_2017_Games_Data[[#This Row],[Column1]],4)="OTat",LEFT(Full_2016_2017_Games_Data[[#This Row],[Column1]],4)="Full",LEFT(Full_2016_2017_Games_Data[[#This Row],[Column1]],5)="2OTat",LEFT(Full_2016_2017_Games_Data[[#This Row],[Column1]],5)="4OTat"),C592,"N/A")))</f>
        <v>495</v>
      </c>
      <c r="D593" t="str">
        <f>IF(AND(C593&lt;&gt;"N/A",C593&lt;&gt;C592),LEFT(Full_2016_2017_Games_Data[[#This Row],[Column1]],FIND("-",Full_2016_2017_Games_Data[[#This Row],[Column1]])-1),"N/A")</f>
        <v>Houston Rockets140</v>
      </c>
      <c r="E593" t="str">
        <f>IFERROR(IF(AND(C593&lt;&gt;"N/A",C593&lt;&gt;C592),MID(Full_2016_2017_Games_Data[[#This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Clippers116</v>
      </c>
      <c r="F593" t="str">
        <f>IFERROR(IF(AND(D593&lt;&gt;"N/A",E593&lt;&gt;"N/A",C593&lt;&gt;C594),RIGHT(Full_2016_2017_Games_Data[[#This Row],[Column1]],LEN(Full_2016_2017_Games_Data[[#This Row],[Column1]])-FIND("at ",Full_2016_2017_Games_Data[[#This Row],[Column1]])-2),IF(AND(C593&lt;&gt;"N/A",C593&lt;&gt;C592),RIGHT(A594,LEN(A594)-FIND("at ",A594)-2),"N/A")),RIGHT(Full_2016_2017_Games_Data[[#This Row],[Column1]],LEN(Full_2016_2017_Games_Data[[#This Row],[Column1]])-FIND("at ",Full_2016_2017_Games_Data[[#This Row],[Column1]])-2))</f>
        <v>Houston</v>
      </c>
      <c r="G593" t="str">
        <f t="shared" si="99"/>
        <v>Houston</v>
      </c>
      <c r="H593">
        <f t="shared" si="100"/>
        <v>140</v>
      </c>
      <c r="I593">
        <f t="shared" si="101"/>
        <v>116</v>
      </c>
      <c r="J593" s="3" t="str">
        <f>IF(B593=1,Full_2016_2017_Games_Data[[#This Row],[Column1]],"N/A")</f>
        <v>N/A</v>
      </c>
      <c r="K593" t="str">
        <f t="shared" si="102"/>
        <v>Dec 30, 2016</v>
      </c>
      <c r="L593" t="str">
        <f t="shared" si="103"/>
        <v>Dec 30, 2016</v>
      </c>
      <c r="M593">
        <f t="shared" si="104"/>
        <v>12</v>
      </c>
      <c r="N593">
        <f t="shared" si="105"/>
        <v>30</v>
      </c>
      <c r="O593">
        <f t="shared" si="106"/>
        <v>2016</v>
      </c>
      <c r="P593" s="3">
        <f t="shared" si="107"/>
        <v>42734</v>
      </c>
      <c r="Q593" t="str">
        <f t="shared" si="108"/>
        <v>Houston Rockets</v>
      </c>
      <c r="R593" t="str">
        <f t="shared" si="109"/>
        <v>Los Angeles Clippers</v>
      </c>
    </row>
    <row r="594" spans="1:18" x14ac:dyDescent="0.3">
      <c r="A594" s="1" t="s">
        <v>518</v>
      </c>
      <c r="B594">
        <f>IF(OR(RIGHT(Full_2016_2017_Games_Data[[#This Row],[Column1]],4)="2016",RIGHT(Full_2016_2017_Games_Data[[#This Row],[Column1]],4)="2017"),1,0)</f>
        <v>0</v>
      </c>
      <c r="C594">
        <f>IF(AND(B593=1,B594=0,LEFT(Full_2016_2017_Games_Data[[#This Row],[Column1]],4)&lt;&gt;"OTat"),C592+1,IF(AND(B593=0,B594=0,LEFT(Full_2016_2017_Games_Data[[#This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Row],[Column1]],5)&lt;&gt;"4OTat"),C593+1,IF(OR(LEFT(Full_2016_2017_Games_Data[[#This Row],[Column1]],4)="OTat",LEFT(Full_2016_2017_Games_Data[[#This Row],[Column1]],4)="Full",LEFT(Full_2016_2017_Games_Data[[#This Row],[Column1]],5)="2OTat",LEFT(Full_2016_2017_Games_Data[[#This Row],[Column1]],5)="4OTat"),C593,"N/A")))</f>
        <v>496</v>
      </c>
      <c r="D594" t="str">
        <f>IF(AND(C594&lt;&gt;"N/A",C594&lt;&gt;C593),LEFT(Full_2016_2017_Games_Data[[#This Row],[Column1]],FIND("-",Full_2016_2017_Games_Data[[#This Row],[Column1]])-1),"N/A")</f>
        <v>Minnesota Timberwolves116</v>
      </c>
      <c r="E594" t="str">
        <f>IFERROR(IF(AND(C594&lt;&gt;"N/A",C594&lt;&gt;C593),MID(Full_2016_2017_Games_Data[[#This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Bucks99</v>
      </c>
      <c r="F594" t="str">
        <f>IFERROR(IF(AND(D594&lt;&gt;"N/A",E594&lt;&gt;"N/A",C594&lt;&gt;C595),RIGHT(Full_2016_2017_Games_Data[[#This Row],[Column1]],LEN(Full_2016_2017_Games_Data[[#This Row],[Column1]])-FIND("at ",Full_2016_2017_Games_Data[[#This Row],[Column1]])-2),IF(AND(C594&lt;&gt;"N/A",C594&lt;&gt;C593),RIGHT(A595,LEN(A595)-FIND("at ",A595)-2),"N/A")),RIGHT(Full_2016_2017_Games_Data[[#This Row],[Column1]],LEN(Full_2016_2017_Games_Data[[#This Row],[Column1]])-FIND("at ",Full_2016_2017_Games_Data[[#This Row],[Column1]])-2))</f>
        <v>Minnesota</v>
      </c>
      <c r="G594" t="str">
        <f t="shared" si="99"/>
        <v>Minnesota</v>
      </c>
      <c r="H594">
        <f t="shared" si="100"/>
        <v>116</v>
      </c>
      <c r="I594">
        <f t="shared" si="101"/>
        <v>99</v>
      </c>
      <c r="J594" s="3" t="str">
        <f>IF(B594=1,Full_2016_2017_Games_Data[[#This Row],[Column1]],"N/A")</f>
        <v>N/A</v>
      </c>
      <c r="K594" t="str">
        <f t="shared" si="102"/>
        <v>Dec 30, 2016</v>
      </c>
      <c r="L594" t="str">
        <f t="shared" si="103"/>
        <v>Dec 30, 2016</v>
      </c>
      <c r="M594">
        <f t="shared" si="104"/>
        <v>12</v>
      </c>
      <c r="N594">
        <f t="shared" si="105"/>
        <v>30</v>
      </c>
      <c r="O594">
        <f t="shared" si="106"/>
        <v>2016</v>
      </c>
      <c r="P594" s="3">
        <f t="shared" si="107"/>
        <v>42734</v>
      </c>
      <c r="Q594" t="str">
        <f t="shared" si="108"/>
        <v>Minnesota Timberwolves</v>
      </c>
      <c r="R594" t="str">
        <f t="shared" si="109"/>
        <v>Milwaukee Bucks</v>
      </c>
    </row>
    <row r="595" spans="1:18" x14ac:dyDescent="0.3">
      <c r="A595" s="1" t="s">
        <v>519</v>
      </c>
      <c r="B595">
        <f>IF(OR(RIGHT(Full_2016_2017_Games_Data[[#This Row],[Column1]],4)="2016",RIGHT(Full_2016_2017_Games_Data[[#This Row],[Column1]],4)="2017"),1,0)</f>
        <v>0</v>
      </c>
      <c r="C595">
        <f>IF(AND(B594=1,B595=0,LEFT(Full_2016_2017_Games_Data[[#This Row],[Column1]],4)&lt;&gt;"OTat"),C593+1,IF(AND(B594=0,B595=0,LEFT(Full_2016_2017_Games_Data[[#This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Row],[Column1]],5)&lt;&gt;"4OTat"),C594+1,IF(OR(LEFT(Full_2016_2017_Games_Data[[#This Row],[Column1]],4)="OTat",LEFT(Full_2016_2017_Games_Data[[#This Row],[Column1]],4)="Full",LEFT(Full_2016_2017_Games_Data[[#This Row],[Column1]],5)="2OTat",LEFT(Full_2016_2017_Games_Data[[#This Row],[Column1]],5)="4OTat"),C594,"N/A")))</f>
        <v>497</v>
      </c>
      <c r="D595" t="str">
        <f>IF(AND(C595&lt;&gt;"N/A",C595&lt;&gt;C594),LEFT(Full_2016_2017_Games_Data[[#This Row],[Column1]],FIND("-",Full_2016_2017_Games_Data[[#This Row],[Column1]])-1),"N/A")</f>
        <v>Atlanta Hawks105</v>
      </c>
      <c r="E595" t="str">
        <f>IFERROR(IF(AND(C595&lt;&gt;"N/A",C595&lt;&gt;C594),MID(Full_2016_2017_Games_Data[[#This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Pistons98</v>
      </c>
      <c r="F595" t="str">
        <f>IFERROR(IF(AND(D595&lt;&gt;"N/A",E595&lt;&gt;"N/A",C595&lt;&gt;C596),RIGHT(Full_2016_2017_Games_Data[[#This Row],[Column1]],LEN(Full_2016_2017_Games_Data[[#This Row],[Column1]])-FIND("at ",Full_2016_2017_Games_Data[[#This Row],[Column1]])-2),IF(AND(C595&lt;&gt;"N/A",C595&lt;&gt;C594),RIGHT(A596,LEN(A596)-FIND("at ",A596)-2),"N/A")),RIGHT(Full_2016_2017_Games_Data[[#This Row],[Column1]],LEN(Full_2016_2017_Games_Data[[#This Row],[Column1]])-FIND("at ",Full_2016_2017_Games_Data[[#This Row],[Column1]])-2))</f>
        <v>Atlanta</v>
      </c>
      <c r="G595" t="str">
        <f t="shared" si="99"/>
        <v>Atlanta</v>
      </c>
      <c r="H595">
        <f t="shared" si="100"/>
        <v>105</v>
      </c>
      <c r="I595">
        <f t="shared" si="101"/>
        <v>98</v>
      </c>
      <c r="J595" s="3" t="str">
        <f>IF(B595=1,Full_2016_2017_Games_Data[[#This Row],[Column1]],"N/A")</f>
        <v>N/A</v>
      </c>
      <c r="K595" t="str">
        <f t="shared" si="102"/>
        <v>Dec 30, 2016</v>
      </c>
      <c r="L595" t="str">
        <f t="shared" si="103"/>
        <v>Dec 30, 2016</v>
      </c>
      <c r="M595">
        <f t="shared" si="104"/>
        <v>12</v>
      </c>
      <c r="N595">
        <f t="shared" si="105"/>
        <v>30</v>
      </c>
      <c r="O595">
        <f t="shared" si="106"/>
        <v>2016</v>
      </c>
      <c r="P595" s="3">
        <f t="shared" si="107"/>
        <v>42734</v>
      </c>
      <c r="Q595" t="str">
        <f t="shared" si="108"/>
        <v>Atlanta Hawks</v>
      </c>
      <c r="R595" t="str">
        <f t="shared" si="109"/>
        <v>Detroit Pistons</v>
      </c>
    </row>
    <row r="596" spans="1:18" x14ac:dyDescent="0.3">
      <c r="A596" s="1" t="s">
        <v>520</v>
      </c>
      <c r="B596">
        <f>IF(OR(RIGHT(Full_2016_2017_Games_Data[[#This Row],[Column1]],4)="2016",RIGHT(Full_2016_2017_Games_Data[[#This Row],[Column1]],4)="2017"),1,0)</f>
        <v>0</v>
      </c>
      <c r="C596">
        <f>IF(AND(B595=1,B596=0,LEFT(Full_2016_2017_Games_Data[[#This Row],[Column1]],4)&lt;&gt;"OTat"),C594+1,IF(AND(B595=0,B596=0,LEFT(Full_2016_2017_Games_Data[[#This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Row],[Column1]],5)&lt;&gt;"4OTat"),C595+1,IF(OR(LEFT(Full_2016_2017_Games_Data[[#This Row],[Column1]],4)="OTat",LEFT(Full_2016_2017_Games_Data[[#This Row],[Column1]],4)="Full",LEFT(Full_2016_2017_Games_Data[[#This Row],[Column1]],5)="2OTat",LEFT(Full_2016_2017_Games_Data[[#This Row],[Column1]],5)="4OTat"),C595,"N/A")))</f>
        <v>498</v>
      </c>
      <c r="D596" t="str">
        <f>IF(AND(C596&lt;&gt;"N/A",C596&lt;&gt;C595),LEFT(Full_2016_2017_Games_Data[[#This Row],[Column1]],FIND("-",Full_2016_2017_Games_Data[[#This Row],[Column1]])-1),"N/A")</f>
        <v>San Antonio Spurs110</v>
      </c>
      <c r="E596" t="str">
        <f>IFERROR(IF(AND(C596&lt;&gt;"N/A",C596&lt;&gt;C595),MID(Full_2016_2017_Games_Data[[#This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Blazers94</v>
      </c>
      <c r="F596" t="str">
        <f>IFERROR(IF(AND(D596&lt;&gt;"N/A",E596&lt;&gt;"N/A",C596&lt;&gt;C597),RIGHT(Full_2016_2017_Games_Data[[#This Row],[Column1]],LEN(Full_2016_2017_Games_Data[[#This Row],[Column1]])-FIND("at ",Full_2016_2017_Games_Data[[#This Row],[Column1]])-2),IF(AND(C596&lt;&gt;"N/A",C596&lt;&gt;C595),RIGHT(A597,LEN(A597)-FIND("at ",A597)-2),"N/A")),RIGHT(Full_2016_2017_Games_Data[[#This Row],[Column1]],LEN(Full_2016_2017_Games_Data[[#This Row],[Column1]])-FIND("at ",Full_2016_2017_Games_Data[[#This Row],[Column1]])-2))</f>
        <v>San Antonio</v>
      </c>
      <c r="G596" t="str">
        <f t="shared" si="99"/>
        <v>San Antonio</v>
      </c>
      <c r="H596">
        <f t="shared" si="100"/>
        <v>110</v>
      </c>
      <c r="I596">
        <f t="shared" si="101"/>
        <v>94</v>
      </c>
      <c r="J596" s="3" t="str">
        <f>IF(B596=1,Full_2016_2017_Games_Data[[#This Row],[Column1]],"N/A")</f>
        <v>N/A</v>
      </c>
      <c r="K596" t="str">
        <f t="shared" si="102"/>
        <v>Dec 30, 2016</v>
      </c>
      <c r="L596" t="str">
        <f t="shared" si="103"/>
        <v>Dec 30, 2016</v>
      </c>
      <c r="M596">
        <f t="shared" si="104"/>
        <v>12</v>
      </c>
      <c r="N596">
        <f t="shared" si="105"/>
        <v>30</v>
      </c>
      <c r="O596">
        <f t="shared" si="106"/>
        <v>2016</v>
      </c>
      <c r="P596" s="3">
        <f t="shared" si="107"/>
        <v>42734</v>
      </c>
      <c r="Q596" t="str">
        <f t="shared" si="108"/>
        <v>San Antonio Spurs</v>
      </c>
      <c r="R596" t="str">
        <f t="shared" si="109"/>
        <v>Portland Trail Blazers</v>
      </c>
    </row>
    <row r="597" spans="1:18" x14ac:dyDescent="0.3">
      <c r="A597" s="1" t="s">
        <v>521</v>
      </c>
      <c r="B597">
        <f>IF(OR(RIGHT(Full_2016_2017_Games_Data[[#This Row],[Column1]],4)="2016",RIGHT(Full_2016_2017_Games_Data[[#This Row],[Column1]],4)="2017"),1,0)</f>
        <v>0</v>
      </c>
      <c r="C597">
        <f>IF(AND(B596=1,B597=0,LEFT(Full_2016_2017_Games_Data[[#This Row],[Column1]],4)&lt;&gt;"OTat"),C595+1,IF(AND(B596=0,B597=0,LEFT(Full_2016_2017_Games_Data[[#This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Row],[Column1]],5)&lt;&gt;"4OTat"),C596+1,IF(OR(LEFT(Full_2016_2017_Games_Data[[#This Row],[Column1]],4)="OTat",LEFT(Full_2016_2017_Games_Data[[#This Row],[Column1]],4)="Full",LEFT(Full_2016_2017_Games_Data[[#This Row],[Column1]],5)="2OTat",LEFT(Full_2016_2017_Games_Data[[#This Row],[Column1]],5)="4OTat"),C596,"N/A")))</f>
        <v>499</v>
      </c>
      <c r="D597" t="str">
        <f>IF(AND(C597&lt;&gt;"N/A",C597&lt;&gt;C596),LEFT(Full_2016_2017_Games_Data[[#This Row],[Column1]],FIND("-",Full_2016_2017_Games_Data[[#This Row],[Column1]])-1),"N/A")</f>
        <v>Philadelphia 76ers124</v>
      </c>
      <c r="E597" t="str">
        <f>IFERROR(IF(AND(C597&lt;&gt;"N/A",C597&lt;&gt;C596),MID(Full_2016_2017_Games_Data[[#This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Nuggets122</v>
      </c>
      <c r="F597" t="str">
        <f>IFERROR(IF(AND(D597&lt;&gt;"N/A",E597&lt;&gt;"N/A",C597&lt;&gt;C598),RIGHT(Full_2016_2017_Games_Data[[#This Row],[Column1]],LEN(Full_2016_2017_Games_Data[[#This Row],[Column1]])-FIND("at ",Full_2016_2017_Games_Data[[#This Row],[Column1]])-2),IF(AND(C597&lt;&gt;"N/A",C597&lt;&gt;C596),RIGHT(A598,LEN(A598)-FIND("at ",A598)-2),"N/A")),RIGHT(Full_2016_2017_Games_Data[[#This Row],[Column1]],LEN(Full_2016_2017_Games_Data[[#This Row],[Column1]])-FIND("at ",Full_2016_2017_Games_Data[[#This Row],[Column1]])-2))</f>
        <v>Denver</v>
      </c>
      <c r="G597" t="str">
        <f t="shared" si="99"/>
        <v>Denver</v>
      </c>
      <c r="H597">
        <f t="shared" si="100"/>
        <v>124</v>
      </c>
      <c r="I597">
        <f t="shared" si="101"/>
        <v>122</v>
      </c>
      <c r="J597" s="3" t="str">
        <f>IF(B597=1,Full_2016_2017_Games_Data[[#This Row],[Column1]],"N/A")</f>
        <v>N/A</v>
      </c>
      <c r="K597" t="str">
        <f t="shared" si="102"/>
        <v>Dec 30, 2016</v>
      </c>
      <c r="L597" t="str">
        <f t="shared" si="103"/>
        <v>Dec 30, 2016</v>
      </c>
      <c r="M597">
        <f t="shared" si="104"/>
        <v>12</v>
      </c>
      <c r="N597">
        <f t="shared" si="105"/>
        <v>30</v>
      </c>
      <c r="O597">
        <f t="shared" si="106"/>
        <v>2016</v>
      </c>
      <c r="P597" s="3">
        <f t="shared" si="107"/>
        <v>42734</v>
      </c>
      <c r="Q597" t="str">
        <f t="shared" si="108"/>
        <v>Philadelphia 76ers</v>
      </c>
      <c r="R597" t="str">
        <f t="shared" si="109"/>
        <v>Denver Nuggets</v>
      </c>
    </row>
    <row r="598" spans="1:18" x14ac:dyDescent="0.3">
      <c r="A598" s="1" t="s">
        <v>522</v>
      </c>
      <c r="B598">
        <f>IF(OR(RIGHT(Full_2016_2017_Games_Data[[#This Row],[Column1]],4)="2016",RIGHT(Full_2016_2017_Games_Data[[#This Row],[Column1]],4)="2017"),1,0)</f>
        <v>0</v>
      </c>
      <c r="C598">
        <f>IF(AND(B597=1,B598=0,LEFT(Full_2016_2017_Games_Data[[#This Row],[Column1]],4)&lt;&gt;"OTat"),C596+1,IF(AND(B597=0,B598=0,LEFT(Full_2016_2017_Games_Data[[#This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Row],[Column1]],5)&lt;&gt;"4OTat"),C597+1,IF(OR(LEFT(Full_2016_2017_Games_Data[[#This Row],[Column1]],4)="OTat",LEFT(Full_2016_2017_Games_Data[[#This Row],[Column1]],4)="Full",LEFT(Full_2016_2017_Games_Data[[#This Row],[Column1]],5)="2OTat",LEFT(Full_2016_2017_Games_Data[[#This Row],[Column1]],5)="4OTat"),C597,"N/A")))</f>
        <v>500</v>
      </c>
      <c r="D598" t="str">
        <f>IF(AND(C598&lt;&gt;"N/A",C598&lt;&gt;C597),LEFT(Full_2016_2017_Games_Data[[#This Row],[Column1]],FIND("-",Full_2016_2017_Games_Data[[#This Row],[Column1]])-1),"N/A")</f>
        <v>Golden State Warriors108</v>
      </c>
      <c r="E598" t="str">
        <f>IFERROR(IF(AND(C598&lt;&gt;"N/A",C598&lt;&gt;C597),MID(Full_2016_2017_Games_Data[[#This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Mavericks99</v>
      </c>
      <c r="F598" t="str">
        <f>IFERROR(IF(AND(D598&lt;&gt;"N/A",E598&lt;&gt;"N/A",C598&lt;&gt;C599),RIGHT(Full_2016_2017_Games_Data[[#This Row],[Column1]],LEN(Full_2016_2017_Games_Data[[#This Row],[Column1]])-FIND("at ",Full_2016_2017_Games_Data[[#This Row],[Column1]])-2),IF(AND(C598&lt;&gt;"N/A",C598&lt;&gt;C597),RIGHT(A599,LEN(A599)-FIND("at ",A599)-2),"N/A")),RIGHT(Full_2016_2017_Games_Data[[#This Row],[Column1]],LEN(Full_2016_2017_Games_Data[[#This Row],[Column1]])-FIND("at ",Full_2016_2017_Games_Data[[#This Row],[Column1]])-2))</f>
        <v>Golden State</v>
      </c>
      <c r="G598" t="str">
        <f t="shared" si="99"/>
        <v>Golden State</v>
      </c>
      <c r="H598">
        <f t="shared" si="100"/>
        <v>108</v>
      </c>
      <c r="I598">
        <f t="shared" si="101"/>
        <v>99</v>
      </c>
      <c r="J598" s="3" t="str">
        <f>IF(B598=1,Full_2016_2017_Games_Data[[#This Row],[Column1]],"N/A")</f>
        <v>N/A</v>
      </c>
      <c r="K598" t="str">
        <f t="shared" si="102"/>
        <v>Dec 30, 2016</v>
      </c>
      <c r="L598" t="str">
        <f t="shared" si="103"/>
        <v>Dec 30, 2016</v>
      </c>
      <c r="M598">
        <f t="shared" si="104"/>
        <v>12</v>
      </c>
      <c r="N598">
        <f t="shared" si="105"/>
        <v>30</v>
      </c>
      <c r="O598">
        <f t="shared" si="106"/>
        <v>2016</v>
      </c>
      <c r="P598" s="3">
        <f t="shared" si="107"/>
        <v>42734</v>
      </c>
      <c r="Q598" t="str">
        <f t="shared" si="108"/>
        <v>Golden State Warriors</v>
      </c>
      <c r="R598" t="str">
        <f t="shared" si="109"/>
        <v>Dallas Mavericks</v>
      </c>
    </row>
    <row r="599" spans="1:18" x14ac:dyDescent="0.3">
      <c r="A599" s="1" t="s">
        <v>1410</v>
      </c>
      <c r="B599">
        <f>IF(OR(RIGHT(Full_2016_2017_Games_Data[[#This Row],[Column1]],4)="2016",RIGHT(Full_2016_2017_Games_Data[[#This Row],[Column1]],4)="2017"),1,0)</f>
        <v>1</v>
      </c>
      <c r="C599" t="str">
        <f>IF(AND(B598=1,B599=0,LEFT(Full_2016_2017_Games_Data[[#This Row],[Column1]],4)&lt;&gt;"OTat"),C597+1,IF(AND(B598=0,B599=0,LEFT(Full_2016_2017_Games_Data[[#This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Row],[Column1]],5)&lt;&gt;"4OTat"),C598+1,IF(OR(LEFT(Full_2016_2017_Games_Data[[#This Row],[Column1]],4)="OTat",LEFT(Full_2016_2017_Games_Data[[#This Row],[Column1]],4)="Full",LEFT(Full_2016_2017_Games_Data[[#This Row],[Column1]],5)="2OTat",LEFT(Full_2016_2017_Games_Data[[#This Row],[Column1]],5)="4OTat"),C598,"N/A")))</f>
        <v>N/A</v>
      </c>
      <c r="D599" t="str">
        <f>IF(AND(C599&lt;&gt;"N/A",C599&lt;&gt;C598),LEFT(Full_2016_2017_Games_Data[[#This Row],[Column1]],FIND("-",Full_2016_2017_Games_Data[[#This Row],[Column1]])-1),"N/A")</f>
        <v>N/A</v>
      </c>
      <c r="E599" t="str">
        <f>IFERROR(IF(AND(C599&lt;&gt;"N/A",C599&lt;&gt;C598),MID(Full_2016_2017_Games_Data[[#This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599" t="str">
        <f>IFERROR(IF(AND(D599&lt;&gt;"N/A",E599&lt;&gt;"N/A",C599&lt;&gt;C600),RIGHT(Full_2016_2017_Games_Data[[#This Row],[Column1]],LEN(Full_2016_2017_Games_Data[[#This Row],[Column1]])-FIND("at ",Full_2016_2017_Games_Data[[#This Row],[Column1]])-2),IF(AND(C599&lt;&gt;"N/A",C599&lt;&gt;C598),RIGHT(A600,LEN(A600)-FIND("at ",A600)-2),"N/A")),RIGHT(Full_2016_2017_Games_Data[[#This Row],[Column1]],LEN(Full_2016_2017_Games_Data[[#This Row],[Column1]])-FIND("at ",Full_2016_2017_Games_Data[[#This Row],[Column1]])-2))</f>
        <v>N/A</v>
      </c>
      <c r="G599" t="str">
        <f t="shared" si="99"/>
        <v>N/A</v>
      </c>
      <c r="H599" t="str">
        <f t="shared" si="100"/>
        <v>N/A</v>
      </c>
      <c r="I599" t="str">
        <f t="shared" si="101"/>
        <v>N/A</v>
      </c>
      <c r="J599" s="3" t="str">
        <f>IF(B599=1,Full_2016_2017_Games_Data[[#This Row],[Column1]],"N/A")</f>
        <v>Dec 31, 2016</v>
      </c>
      <c r="K599" t="str">
        <f t="shared" si="102"/>
        <v>Dec 31, 2016</v>
      </c>
      <c r="L599" t="str">
        <f t="shared" si="103"/>
        <v>N/A</v>
      </c>
      <c r="M599" t="str">
        <f t="shared" si="104"/>
        <v>N/A</v>
      </c>
      <c r="N599" t="str">
        <f t="shared" si="105"/>
        <v>N/A</v>
      </c>
      <c r="O599" t="str">
        <f t="shared" si="106"/>
        <v>N/A</v>
      </c>
      <c r="P599" s="3" t="str">
        <f t="shared" si="107"/>
        <v>N/A</v>
      </c>
      <c r="Q599" t="str">
        <f t="shared" si="108"/>
        <v>N/A</v>
      </c>
      <c r="R599" t="str">
        <f t="shared" si="109"/>
        <v>N/A</v>
      </c>
    </row>
    <row r="600" spans="1:18" x14ac:dyDescent="0.3">
      <c r="A600" s="1" t="s">
        <v>523</v>
      </c>
      <c r="B600">
        <f>IF(OR(RIGHT(Full_2016_2017_Games_Data[[#This Row],[Column1]],4)="2016",RIGHT(Full_2016_2017_Games_Data[[#This Row],[Column1]],4)="2017"),1,0)</f>
        <v>0</v>
      </c>
      <c r="C600">
        <f>IF(AND(B599=1,B600=0,LEFT(Full_2016_2017_Games_Data[[#This Row],[Column1]],4)&lt;&gt;"OTat"),C598+1,IF(AND(B599=0,B600=0,LEFT(Full_2016_2017_Games_Data[[#This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Row],[Column1]],5)&lt;&gt;"4OTat"),C599+1,IF(OR(LEFT(Full_2016_2017_Games_Data[[#This Row],[Column1]],4)="OTat",LEFT(Full_2016_2017_Games_Data[[#This Row],[Column1]],4)="Full",LEFT(Full_2016_2017_Games_Data[[#This Row],[Column1]],5)="2OTat",LEFT(Full_2016_2017_Games_Data[[#This Row],[Column1]],5)="4OTat"),C599,"N/A")))</f>
        <v>501</v>
      </c>
      <c r="D600" t="str">
        <f>IF(AND(C600&lt;&gt;"N/A",C600&lt;&gt;C599),LEFT(Full_2016_2017_Games_Data[[#This Row],[Column1]],FIND("-",Full_2016_2017_Games_Data[[#This Row],[Column1]])-1),"N/A")</f>
        <v>Memphis Grizzlies112</v>
      </c>
      <c r="E600" t="str">
        <f>IFERROR(IF(AND(C600&lt;&gt;"N/A",C600&lt;&gt;C599),MID(Full_2016_2017_Games_Data[[#This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Kings98</v>
      </c>
      <c r="F600" t="str">
        <f>IFERROR(IF(AND(D600&lt;&gt;"N/A",E600&lt;&gt;"N/A",C600&lt;&gt;C601),RIGHT(Full_2016_2017_Games_Data[[#This Row],[Column1]],LEN(Full_2016_2017_Games_Data[[#This Row],[Column1]])-FIND("at ",Full_2016_2017_Games_Data[[#This Row],[Column1]])-2),IF(AND(C600&lt;&gt;"N/A",C600&lt;&gt;C599),RIGHT(A601,LEN(A601)-FIND("at ",A601)-2),"N/A")),RIGHT(Full_2016_2017_Games_Data[[#This Row],[Column1]],LEN(Full_2016_2017_Games_Data[[#This Row],[Column1]])-FIND("at ",Full_2016_2017_Games_Data[[#This Row],[Column1]])-2))</f>
        <v>Sacramento</v>
      </c>
      <c r="G600" t="str">
        <f t="shared" si="99"/>
        <v>Sacramento</v>
      </c>
      <c r="H600">
        <f t="shared" si="100"/>
        <v>112</v>
      </c>
      <c r="I600">
        <f t="shared" si="101"/>
        <v>98</v>
      </c>
      <c r="J600" s="3" t="str">
        <f>IF(B600=1,Full_2016_2017_Games_Data[[#This Row],[Column1]],"N/A")</f>
        <v>N/A</v>
      </c>
      <c r="K600" t="str">
        <f t="shared" si="102"/>
        <v>Dec 31, 2016</v>
      </c>
      <c r="L600" t="str">
        <f t="shared" si="103"/>
        <v>Dec 31, 2016</v>
      </c>
      <c r="M600">
        <f t="shared" si="104"/>
        <v>12</v>
      </c>
      <c r="N600">
        <f t="shared" si="105"/>
        <v>31</v>
      </c>
      <c r="O600">
        <f t="shared" si="106"/>
        <v>2016</v>
      </c>
      <c r="P600" s="3">
        <f t="shared" si="107"/>
        <v>42735</v>
      </c>
      <c r="Q600" t="str">
        <f t="shared" si="108"/>
        <v>Memphis Grizzlies</v>
      </c>
      <c r="R600" t="str">
        <f t="shared" si="109"/>
        <v>Sacramento Kings</v>
      </c>
    </row>
    <row r="601" spans="1:18" x14ac:dyDescent="0.3">
      <c r="A601" s="1" t="s">
        <v>524</v>
      </c>
      <c r="B601">
        <f>IF(OR(RIGHT(Full_2016_2017_Games_Data[[#This Row],[Column1]],4)="2016",RIGHT(Full_2016_2017_Games_Data[[#This Row],[Column1]],4)="2017"),1,0)</f>
        <v>0</v>
      </c>
      <c r="C601">
        <f>IF(AND(B600=1,B601=0,LEFT(Full_2016_2017_Games_Data[[#This Row],[Column1]],4)&lt;&gt;"OTat"),C599+1,IF(AND(B600=0,B601=0,LEFT(Full_2016_2017_Games_Data[[#This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Row],[Column1]],5)&lt;&gt;"4OTat"),C600+1,IF(OR(LEFT(Full_2016_2017_Games_Data[[#This Row],[Column1]],4)="OTat",LEFT(Full_2016_2017_Games_Data[[#This Row],[Column1]],4)="Full",LEFT(Full_2016_2017_Games_Data[[#This Row],[Column1]],5)="2OTat",LEFT(Full_2016_2017_Games_Data[[#This Row],[Column1]],5)="4OTat"),C600,"N/A")))</f>
        <v>502</v>
      </c>
      <c r="D601" t="str">
        <f>IF(AND(C601&lt;&gt;"N/A",C601&lt;&gt;C600),LEFT(Full_2016_2017_Games_Data[[#This Row],[Column1]],FIND("-",Full_2016_2017_Games_Data[[#This Row],[Column1]])-1),"N/A")</f>
        <v>Milwaukee Bucks116</v>
      </c>
      <c r="E601" t="str">
        <f>IFERROR(IF(AND(C601&lt;&gt;"N/A",C601&lt;&gt;C600),MID(Full_2016_2017_Games_Data[[#This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Bulls96</v>
      </c>
      <c r="F601" t="str">
        <f>IFERROR(IF(AND(D601&lt;&gt;"N/A",E601&lt;&gt;"N/A",C601&lt;&gt;C602),RIGHT(Full_2016_2017_Games_Data[[#This Row],[Column1]],LEN(Full_2016_2017_Games_Data[[#This Row],[Column1]])-FIND("at ",Full_2016_2017_Games_Data[[#This Row],[Column1]])-2),IF(AND(C601&lt;&gt;"N/A",C601&lt;&gt;C600),RIGHT(A602,LEN(A602)-FIND("at ",A602)-2),"N/A")),RIGHT(Full_2016_2017_Games_Data[[#This Row],[Column1]],LEN(Full_2016_2017_Games_Data[[#This Row],[Column1]])-FIND("at ",Full_2016_2017_Games_Data[[#This Row],[Column1]])-2))</f>
        <v>Chicago</v>
      </c>
      <c r="G601" t="str">
        <f t="shared" si="99"/>
        <v>Chicago</v>
      </c>
      <c r="H601">
        <f t="shared" si="100"/>
        <v>116</v>
      </c>
      <c r="I601">
        <f t="shared" si="101"/>
        <v>96</v>
      </c>
      <c r="J601" s="3" t="str">
        <f>IF(B601=1,Full_2016_2017_Games_Data[[#This Row],[Column1]],"N/A")</f>
        <v>N/A</v>
      </c>
      <c r="K601" t="str">
        <f t="shared" si="102"/>
        <v>Dec 31, 2016</v>
      </c>
      <c r="L601" t="str">
        <f t="shared" si="103"/>
        <v>Dec 31, 2016</v>
      </c>
      <c r="M601">
        <f t="shared" si="104"/>
        <v>12</v>
      </c>
      <c r="N601">
        <f t="shared" si="105"/>
        <v>31</v>
      </c>
      <c r="O601">
        <f t="shared" si="106"/>
        <v>2016</v>
      </c>
      <c r="P601" s="3">
        <f t="shared" si="107"/>
        <v>42735</v>
      </c>
      <c r="Q601" t="str">
        <f t="shared" si="108"/>
        <v>Milwaukee Bucks</v>
      </c>
      <c r="R601" t="str">
        <f t="shared" si="109"/>
        <v>Chicago Bulls</v>
      </c>
    </row>
    <row r="602" spans="1:18" x14ac:dyDescent="0.3">
      <c r="A602" s="1" t="s">
        <v>525</v>
      </c>
      <c r="B602">
        <f>IF(OR(RIGHT(Full_2016_2017_Games_Data[[#This Row],[Column1]],4)="2016",RIGHT(Full_2016_2017_Games_Data[[#This Row],[Column1]],4)="2017"),1,0)</f>
        <v>0</v>
      </c>
      <c r="C602">
        <f>IF(AND(B601=1,B602=0,LEFT(Full_2016_2017_Games_Data[[#This Row],[Column1]],4)&lt;&gt;"OTat"),C600+1,IF(AND(B601=0,B602=0,LEFT(Full_2016_2017_Games_Data[[#This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Row],[Column1]],5)&lt;&gt;"4OTat"),C601+1,IF(OR(LEFT(Full_2016_2017_Games_Data[[#This Row],[Column1]],4)="OTat",LEFT(Full_2016_2017_Games_Data[[#This Row],[Column1]],4)="Full",LEFT(Full_2016_2017_Games_Data[[#This Row],[Column1]],5)="2OTat",LEFT(Full_2016_2017_Games_Data[[#This Row],[Column1]],5)="4OTat"),C601,"N/A")))</f>
        <v>503</v>
      </c>
      <c r="D602" t="str">
        <f>IF(AND(C602&lt;&gt;"N/A",C602&lt;&gt;C601),LEFT(Full_2016_2017_Games_Data[[#This Row],[Column1]],FIND("-",Full_2016_2017_Games_Data[[#This Row],[Column1]])-1),"N/A")</f>
        <v>Cleveland Cavaliers121</v>
      </c>
      <c r="E602" t="str">
        <f>IFERROR(IF(AND(C602&lt;&gt;"N/A",C602&lt;&gt;C601),MID(Full_2016_2017_Games_Data[[#This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Hornets109</v>
      </c>
      <c r="F602" t="str">
        <f>IFERROR(IF(AND(D602&lt;&gt;"N/A",E602&lt;&gt;"N/A",C602&lt;&gt;C603),RIGHT(Full_2016_2017_Games_Data[[#This Row],[Column1]],LEN(Full_2016_2017_Games_Data[[#This Row],[Column1]])-FIND("at ",Full_2016_2017_Games_Data[[#This Row],[Column1]])-2),IF(AND(C602&lt;&gt;"N/A",C602&lt;&gt;C601),RIGHT(A603,LEN(A603)-FIND("at ",A603)-2),"N/A")),RIGHT(Full_2016_2017_Games_Data[[#This Row],[Column1]],LEN(Full_2016_2017_Games_Data[[#This Row],[Column1]])-FIND("at ",Full_2016_2017_Games_Data[[#This Row],[Column1]])-2))</f>
        <v>Charlotte</v>
      </c>
      <c r="G602" t="str">
        <f t="shared" si="99"/>
        <v>Charlotte</v>
      </c>
      <c r="H602">
        <f t="shared" si="100"/>
        <v>121</v>
      </c>
      <c r="I602">
        <f t="shared" si="101"/>
        <v>109</v>
      </c>
      <c r="J602" s="3" t="str">
        <f>IF(B602=1,Full_2016_2017_Games_Data[[#This Row],[Column1]],"N/A")</f>
        <v>N/A</v>
      </c>
      <c r="K602" t="str">
        <f t="shared" si="102"/>
        <v>Dec 31, 2016</v>
      </c>
      <c r="L602" t="str">
        <f t="shared" si="103"/>
        <v>Dec 31, 2016</v>
      </c>
      <c r="M602">
        <f t="shared" si="104"/>
        <v>12</v>
      </c>
      <c r="N602">
        <f t="shared" si="105"/>
        <v>31</v>
      </c>
      <c r="O602">
        <f t="shared" si="106"/>
        <v>2016</v>
      </c>
      <c r="P602" s="3">
        <f t="shared" si="107"/>
        <v>42735</v>
      </c>
      <c r="Q602" t="str">
        <f t="shared" si="108"/>
        <v>Cleveland Cavaliers</v>
      </c>
      <c r="R602" t="str">
        <f t="shared" si="109"/>
        <v>Charlotte Hornets</v>
      </c>
    </row>
    <row r="603" spans="1:18" x14ac:dyDescent="0.3">
      <c r="A603" s="1" t="s">
        <v>526</v>
      </c>
      <c r="B603">
        <f>IF(OR(RIGHT(Full_2016_2017_Games_Data[[#This Row],[Column1]],4)="2016",RIGHT(Full_2016_2017_Games_Data[[#This Row],[Column1]],4)="2017"),1,0)</f>
        <v>0</v>
      </c>
      <c r="C603">
        <f>IF(AND(B602=1,B603=0,LEFT(Full_2016_2017_Games_Data[[#This Row],[Column1]],4)&lt;&gt;"OTat"),C601+1,IF(AND(B602=0,B603=0,LEFT(Full_2016_2017_Games_Data[[#This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Row],[Column1]],5)&lt;&gt;"4OTat"),C602+1,IF(OR(LEFT(Full_2016_2017_Games_Data[[#This Row],[Column1]],4)="OTat",LEFT(Full_2016_2017_Games_Data[[#This Row],[Column1]],4)="Full",LEFT(Full_2016_2017_Games_Data[[#This Row],[Column1]],5)="2OTat",LEFT(Full_2016_2017_Games_Data[[#This Row],[Column1]],5)="4OTat"),C602,"N/A")))</f>
        <v>504</v>
      </c>
      <c r="D603" t="str">
        <f>IF(AND(C603&lt;&gt;"N/A",C603&lt;&gt;C602),LEFT(Full_2016_2017_Games_Data[[#This Row],[Column1]],FIND("-",Full_2016_2017_Games_Data[[#This Row],[Column1]])-1),"N/A")</f>
        <v>Houston Rockets129</v>
      </c>
      <c r="E603" t="str">
        <f>IFERROR(IF(AND(C603&lt;&gt;"N/A",C603&lt;&gt;C602),MID(Full_2016_2017_Games_Data[[#This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Knicks122</v>
      </c>
      <c r="F603" t="str">
        <f>IFERROR(IF(AND(D603&lt;&gt;"N/A",E603&lt;&gt;"N/A",C603&lt;&gt;C604),RIGHT(Full_2016_2017_Games_Data[[#This Row],[Column1]],LEN(Full_2016_2017_Games_Data[[#This Row],[Column1]])-FIND("at ",Full_2016_2017_Games_Data[[#This Row],[Column1]])-2),IF(AND(C603&lt;&gt;"N/A",C603&lt;&gt;C602),RIGHT(A604,LEN(A604)-FIND("at ",A604)-2),"N/A")),RIGHT(Full_2016_2017_Games_Data[[#This Row],[Column1]],LEN(Full_2016_2017_Games_Data[[#This Row],[Column1]])-FIND("at ",Full_2016_2017_Games_Data[[#This Row],[Column1]])-2))</f>
        <v>Houston</v>
      </c>
      <c r="G603" t="str">
        <f t="shared" si="99"/>
        <v>Houston</v>
      </c>
      <c r="H603">
        <f t="shared" si="100"/>
        <v>129</v>
      </c>
      <c r="I603">
        <f t="shared" si="101"/>
        <v>122</v>
      </c>
      <c r="J603" s="3" t="str">
        <f>IF(B603=1,Full_2016_2017_Games_Data[[#This Row],[Column1]],"N/A")</f>
        <v>N/A</v>
      </c>
      <c r="K603" t="str">
        <f t="shared" si="102"/>
        <v>Dec 31, 2016</v>
      </c>
      <c r="L603" t="str">
        <f t="shared" si="103"/>
        <v>Dec 31, 2016</v>
      </c>
      <c r="M603">
        <f t="shared" si="104"/>
        <v>12</v>
      </c>
      <c r="N603">
        <f t="shared" si="105"/>
        <v>31</v>
      </c>
      <c r="O603">
        <f t="shared" si="106"/>
        <v>2016</v>
      </c>
      <c r="P603" s="3">
        <f t="shared" si="107"/>
        <v>42735</v>
      </c>
      <c r="Q603" t="str">
        <f t="shared" si="108"/>
        <v>Houston Rockets</v>
      </c>
      <c r="R603" t="str">
        <f t="shared" si="109"/>
        <v>New York Knicks</v>
      </c>
    </row>
    <row r="604" spans="1:18" x14ac:dyDescent="0.3">
      <c r="A604" s="1" t="s">
        <v>527</v>
      </c>
      <c r="B604">
        <f>IF(OR(RIGHT(Full_2016_2017_Games_Data[[#This Row],[Column1]],4)="2016",RIGHT(Full_2016_2017_Games_Data[[#This Row],[Column1]],4)="2017"),1,0)</f>
        <v>0</v>
      </c>
      <c r="C604">
        <f>IF(AND(B603=1,B604=0,LEFT(Full_2016_2017_Games_Data[[#This Row],[Column1]],4)&lt;&gt;"OTat"),C602+1,IF(AND(B603=0,B604=0,LEFT(Full_2016_2017_Games_Data[[#This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Row],[Column1]],5)&lt;&gt;"4OTat"),C603+1,IF(OR(LEFT(Full_2016_2017_Games_Data[[#This Row],[Column1]],4)="OTat",LEFT(Full_2016_2017_Games_Data[[#This Row],[Column1]],4)="Full",LEFT(Full_2016_2017_Games_Data[[#This Row],[Column1]],5)="2OTat",LEFT(Full_2016_2017_Games_Data[[#This Row],[Column1]],5)="4OTat"),C603,"N/A")))</f>
        <v>505</v>
      </c>
      <c r="D604" t="str">
        <f>IF(AND(C604&lt;&gt;"N/A",C604&lt;&gt;C603),LEFT(Full_2016_2017_Games_Data[[#This Row],[Column1]],FIND("-",Full_2016_2017_Games_Data[[#This Row],[Column1]])-1),"N/A")</f>
        <v>Utah Jazz91</v>
      </c>
      <c r="E604" t="str">
        <f>IFERROR(IF(AND(C604&lt;&gt;"N/A",C604&lt;&gt;C603),MID(Full_2016_2017_Games_Data[[#This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Suns86</v>
      </c>
      <c r="F604" t="str">
        <f>IFERROR(IF(AND(D604&lt;&gt;"N/A",E604&lt;&gt;"N/A",C604&lt;&gt;C605),RIGHT(Full_2016_2017_Games_Data[[#This Row],[Column1]],LEN(Full_2016_2017_Games_Data[[#This Row],[Column1]])-FIND("at ",Full_2016_2017_Games_Data[[#This Row],[Column1]])-2),IF(AND(C604&lt;&gt;"N/A",C604&lt;&gt;C603),RIGHT(A605,LEN(A605)-FIND("at ",A605)-2),"N/A")),RIGHT(Full_2016_2017_Games_Data[[#This Row],[Column1]],LEN(Full_2016_2017_Games_Data[[#This Row],[Column1]])-FIND("at ",Full_2016_2017_Games_Data[[#This Row],[Column1]])-2))</f>
        <v>Utah</v>
      </c>
      <c r="G604" t="str">
        <f t="shared" si="99"/>
        <v>Utah</v>
      </c>
      <c r="H604">
        <f t="shared" si="100"/>
        <v>91</v>
      </c>
      <c r="I604">
        <f t="shared" si="101"/>
        <v>86</v>
      </c>
      <c r="J604" s="3" t="str">
        <f>IF(B604=1,Full_2016_2017_Games_Data[[#This Row],[Column1]],"N/A")</f>
        <v>N/A</v>
      </c>
      <c r="K604" t="str">
        <f t="shared" si="102"/>
        <v>Dec 31, 2016</v>
      </c>
      <c r="L604" t="str">
        <f t="shared" si="103"/>
        <v>Dec 31, 2016</v>
      </c>
      <c r="M604">
        <f t="shared" si="104"/>
        <v>12</v>
      </c>
      <c r="N604">
        <f t="shared" si="105"/>
        <v>31</v>
      </c>
      <c r="O604">
        <f t="shared" si="106"/>
        <v>2016</v>
      </c>
      <c r="P604" s="3">
        <f t="shared" si="107"/>
        <v>42735</v>
      </c>
      <c r="Q604" t="str">
        <f t="shared" si="108"/>
        <v>Utah Jazz</v>
      </c>
      <c r="R604" t="str">
        <f t="shared" si="109"/>
        <v>Phoenix Suns</v>
      </c>
    </row>
    <row r="605" spans="1:18" x14ac:dyDescent="0.3">
      <c r="A605" s="1" t="s">
        <v>528</v>
      </c>
      <c r="B605">
        <f>IF(OR(RIGHT(Full_2016_2017_Games_Data[[#This Row],[Column1]],4)="2016",RIGHT(Full_2016_2017_Games_Data[[#This Row],[Column1]],4)="2017"),1,0)</f>
        <v>0</v>
      </c>
      <c r="C605">
        <f>IF(AND(B604=1,B605=0,LEFT(Full_2016_2017_Games_Data[[#This Row],[Column1]],4)&lt;&gt;"OTat"),C603+1,IF(AND(B604=0,B605=0,LEFT(Full_2016_2017_Games_Data[[#This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Row],[Column1]],5)&lt;&gt;"4OTat"),C604+1,IF(OR(LEFT(Full_2016_2017_Games_Data[[#This Row],[Column1]],4)="OTat",LEFT(Full_2016_2017_Games_Data[[#This Row],[Column1]],4)="Full",LEFT(Full_2016_2017_Games_Data[[#This Row],[Column1]],5)="2OTat",LEFT(Full_2016_2017_Games_Data[[#This Row],[Column1]],5)="4OTat"),C604,"N/A")))</f>
        <v>506</v>
      </c>
      <c r="D605" t="str">
        <f>IF(AND(C605&lt;&gt;"N/A",C605&lt;&gt;C604),LEFT(Full_2016_2017_Games_Data[[#This Row],[Column1]],FIND("-",Full_2016_2017_Games_Data[[#This Row],[Column1]])-1),"N/A")</f>
        <v>Oklahoma City Thunder114</v>
      </c>
      <c r="E605" t="str">
        <f>IFERROR(IF(AND(C605&lt;&gt;"N/A",C605&lt;&gt;C604),MID(Full_2016_2017_Games_Data[[#This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Clippers88</v>
      </c>
      <c r="F605" t="str">
        <f>IFERROR(IF(AND(D605&lt;&gt;"N/A",E605&lt;&gt;"N/A",C605&lt;&gt;C606),RIGHT(Full_2016_2017_Games_Data[[#This Row],[Column1]],LEN(Full_2016_2017_Games_Data[[#This Row],[Column1]])-FIND("at ",Full_2016_2017_Games_Data[[#This Row],[Column1]])-2),IF(AND(C605&lt;&gt;"N/A",C605&lt;&gt;C604),RIGHT(A606,LEN(A606)-FIND("at ",A606)-2),"N/A")),RIGHT(Full_2016_2017_Games_Data[[#This Row],[Column1]],LEN(Full_2016_2017_Games_Data[[#This Row],[Column1]])-FIND("at ",Full_2016_2017_Games_Data[[#This Row],[Column1]])-2))</f>
        <v>Oklahoma City</v>
      </c>
      <c r="G605" t="str">
        <f t="shared" si="99"/>
        <v>Oklahoma City</v>
      </c>
      <c r="H605">
        <f t="shared" si="100"/>
        <v>114</v>
      </c>
      <c r="I605">
        <f t="shared" si="101"/>
        <v>88</v>
      </c>
      <c r="J605" s="3" t="str">
        <f>IF(B605=1,Full_2016_2017_Games_Data[[#This Row],[Column1]],"N/A")</f>
        <v>N/A</v>
      </c>
      <c r="K605" t="str">
        <f t="shared" si="102"/>
        <v>Dec 31, 2016</v>
      </c>
      <c r="L605" t="str">
        <f t="shared" si="103"/>
        <v>Dec 31, 2016</v>
      </c>
      <c r="M605">
        <f t="shared" si="104"/>
        <v>12</v>
      </c>
      <c r="N605">
        <f t="shared" si="105"/>
        <v>31</v>
      </c>
      <c r="O605">
        <f t="shared" si="106"/>
        <v>2016</v>
      </c>
      <c r="P605" s="3">
        <f t="shared" si="107"/>
        <v>42735</v>
      </c>
      <c r="Q605" t="str">
        <f t="shared" si="108"/>
        <v>Oklahoma City Thunder</v>
      </c>
      <c r="R605" t="str">
        <f t="shared" si="109"/>
        <v>Los Angeles Clippers</v>
      </c>
    </row>
    <row r="606" spans="1:18" x14ac:dyDescent="0.3">
      <c r="A606" s="1" t="s">
        <v>1411</v>
      </c>
      <c r="B606">
        <f>IF(OR(RIGHT(Full_2016_2017_Games_Data[[#This Row],[Column1]],4)="2016",RIGHT(Full_2016_2017_Games_Data[[#This Row],[Column1]],4)="2017"),1,0)</f>
        <v>1</v>
      </c>
      <c r="C606" t="str">
        <f>IF(AND(B605=1,B606=0,LEFT(Full_2016_2017_Games_Data[[#This Row],[Column1]],4)&lt;&gt;"OTat"),C604+1,IF(AND(B605=0,B606=0,LEFT(Full_2016_2017_Games_Data[[#This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Row],[Column1]],5)&lt;&gt;"4OTat"),C605+1,IF(OR(LEFT(Full_2016_2017_Games_Data[[#This Row],[Column1]],4)="OTat",LEFT(Full_2016_2017_Games_Data[[#This Row],[Column1]],4)="Full",LEFT(Full_2016_2017_Games_Data[[#This Row],[Column1]],5)="2OTat",LEFT(Full_2016_2017_Games_Data[[#This Row],[Column1]],5)="4OTat"),C605,"N/A")))</f>
        <v>N/A</v>
      </c>
      <c r="D606" t="str">
        <f>IF(AND(C606&lt;&gt;"N/A",C606&lt;&gt;C605),LEFT(Full_2016_2017_Games_Data[[#This Row],[Column1]],FIND("-",Full_2016_2017_Games_Data[[#This Row],[Column1]])-1),"N/A")</f>
        <v>N/A</v>
      </c>
      <c r="E606" t="str">
        <f>IFERROR(IF(AND(C606&lt;&gt;"N/A",C606&lt;&gt;C605),MID(Full_2016_2017_Games_Data[[#This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06" t="str">
        <f>IFERROR(IF(AND(D606&lt;&gt;"N/A",E606&lt;&gt;"N/A",C606&lt;&gt;C607),RIGHT(Full_2016_2017_Games_Data[[#This Row],[Column1]],LEN(Full_2016_2017_Games_Data[[#This Row],[Column1]])-FIND("at ",Full_2016_2017_Games_Data[[#This Row],[Column1]])-2),IF(AND(C606&lt;&gt;"N/A",C606&lt;&gt;C605),RIGHT(A607,LEN(A607)-FIND("at ",A607)-2),"N/A")),RIGHT(Full_2016_2017_Games_Data[[#This Row],[Column1]],LEN(Full_2016_2017_Games_Data[[#This Row],[Column1]])-FIND("at ",Full_2016_2017_Games_Data[[#This Row],[Column1]])-2))</f>
        <v>N/A</v>
      </c>
      <c r="G606" t="str">
        <f t="shared" si="99"/>
        <v>N/A</v>
      </c>
      <c r="H606" t="str">
        <f t="shared" si="100"/>
        <v>N/A</v>
      </c>
      <c r="I606" t="str">
        <f t="shared" si="101"/>
        <v>N/A</v>
      </c>
      <c r="J606" s="3" t="str">
        <f>IF(B606=1,Full_2016_2017_Games_Data[[#This Row],[Column1]],"N/A")</f>
        <v>Jan 1, 2017</v>
      </c>
      <c r="K606" t="str">
        <f t="shared" si="102"/>
        <v>Jan 1, 2017</v>
      </c>
      <c r="L606" t="str">
        <f t="shared" si="103"/>
        <v>N/A</v>
      </c>
      <c r="M606" t="str">
        <f t="shared" si="104"/>
        <v>N/A</v>
      </c>
      <c r="N606" t="str">
        <f t="shared" si="105"/>
        <v>N/A</v>
      </c>
      <c r="O606" t="str">
        <f t="shared" si="106"/>
        <v>N/A</v>
      </c>
      <c r="P606" s="3" t="str">
        <f t="shared" si="107"/>
        <v>N/A</v>
      </c>
      <c r="Q606" t="str">
        <f t="shared" si="108"/>
        <v>N/A</v>
      </c>
      <c r="R606" t="str">
        <f t="shared" si="109"/>
        <v>N/A</v>
      </c>
    </row>
    <row r="607" spans="1:18" x14ac:dyDescent="0.3">
      <c r="A607" s="1" t="s">
        <v>529</v>
      </c>
      <c r="B607">
        <f>IF(OR(RIGHT(Full_2016_2017_Games_Data[[#This Row],[Column1]],4)="2016",RIGHT(Full_2016_2017_Games_Data[[#This Row],[Column1]],4)="2017"),1,0)</f>
        <v>0</v>
      </c>
      <c r="C607">
        <f>IF(AND(B606=1,B607=0,LEFT(Full_2016_2017_Games_Data[[#This Row],[Column1]],4)&lt;&gt;"OTat"),C605+1,IF(AND(B606=0,B607=0,LEFT(Full_2016_2017_Games_Data[[#This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Row],[Column1]],5)&lt;&gt;"4OTat"),C606+1,IF(OR(LEFT(Full_2016_2017_Games_Data[[#This Row],[Column1]],4)="OTat",LEFT(Full_2016_2017_Games_Data[[#This Row],[Column1]],4)="Full",LEFT(Full_2016_2017_Games_Data[[#This Row],[Column1]],5)="2OTat",LEFT(Full_2016_2017_Games_Data[[#This Row],[Column1]],5)="4OTat"),C606,"N/A")))</f>
        <v>507</v>
      </c>
      <c r="D607" t="str">
        <f>IF(AND(C607&lt;&gt;"N/A",C607&lt;&gt;C606),LEFT(Full_2016_2017_Games_Data[[#This Row],[Column1]],FIND("-",Full_2016_2017_Games_Data[[#This Row],[Column1]])-1),"N/A")</f>
        <v>Atlanta Hawks114</v>
      </c>
      <c r="E607" t="str">
        <f>IFERROR(IF(AND(C607&lt;&gt;"N/A",C607&lt;&gt;C606),MID(Full_2016_2017_Games_Data[[#This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Spurs112</v>
      </c>
      <c r="F607" t="str">
        <f>IFERROR(IF(AND(D607&lt;&gt;"N/A",E607&lt;&gt;"N/A",C607&lt;&gt;C608),RIGHT(Full_2016_2017_Games_Data[[#This Row],[Column1]],LEN(Full_2016_2017_Games_Data[[#This Row],[Column1]])-FIND("at ",Full_2016_2017_Games_Data[[#This Row],[Column1]])-2),IF(AND(C607&lt;&gt;"N/A",C607&lt;&gt;C606),RIGHT(A608,LEN(A608)-FIND("at ",A608)-2),"N/A")),RIGHT(Full_2016_2017_Games_Data[[#This Row],[Column1]],LEN(Full_2016_2017_Games_Data[[#This Row],[Column1]])-FIND("at ",Full_2016_2017_Games_Data[[#This Row],[Column1]])-2))</f>
        <v>Atlanta</v>
      </c>
      <c r="G607" t="str">
        <f t="shared" si="99"/>
        <v>Atlanta</v>
      </c>
      <c r="H607">
        <f t="shared" si="100"/>
        <v>114</v>
      </c>
      <c r="I607">
        <f t="shared" si="101"/>
        <v>112</v>
      </c>
      <c r="J607" s="3" t="str">
        <f>IF(B607=1,Full_2016_2017_Games_Data[[#This Row],[Column1]],"N/A")</f>
        <v>N/A</v>
      </c>
      <c r="K607" t="str">
        <f t="shared" si="102"/>
        <v>Jan 1, 2017</v>
      </c>
      <c r="L607" t="str">
        <f t="shared" si="103"/>
        <v>Jan 1, 2017</v>
      </c>
      <c r="M607">
        <f t="shared" si="104"/>
        <v>1</v>
      </c>
      <c r="N607">
        <f t="shared" si="105"/>
        <v>1</v>
      </c>
      <c r="O607">
        <f t="shared" si="106"/>
        <v>2017</v>
      </c>
      <c r="P607" s="3">
        <f t="shared" si="107"/>
        <v>42736</v>
      </c>
      <c r="Q607" t="str">
        <f t="shared" si="108"/>
        <v>Atlanta Hawks</v>
      </c>
      <c r="R607" t="str">
        <f t="shared" si="109"/>
        <v>San Antonio Spurs</v>
      </c>
    </row>
    <row r="608" spans="1:18" x14ac:dyDescent="0.3">
      <c r="A608" s="1" t="s">
        <v>499</v>
      </c>
      <c r="B608">
        <f>IF(OR(RIGHT(Full_2016_2017_Games_Data[[#This Row],[Column1]],4)="2016",RIGHT(Full_2016_2017_Games_Data[[#This Row],[Column1]],4)="2017"),1,0)</f>
        <v>0</v>
      </c>
      <c r="C608">
        <f>IF(AND(B607=1,B608=0,LEFT(Full_2016_2017_Games_Data[[#This Row],[Column1]],4)&lt;&gt;"OTat"),C606+1,IF(AND(B607=0,B608=0,LEFT(Full_2016_2017_Games_Data[[#This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Row],[Column1]],5)&lt;&gt;"4OTat"),C607+1,IF(OR(LEFT(Full_2016_2017_Games_Data[[#This Row],[Column1]],4)="OTat",LEFT(Full_2016_2017_Games_Data[[#This Row],[Column1]],4)="Full",LEFT(Full_2016_2017_Games_Data[[#This Row],[Column1]],5)="2OTat",LEFT(Full_2016_2017_Games_Data[[#This Row],[Column1]],5)="4OTat"),C607,"N/A")))</f>
        <v>507</v>
      </c>
      <c r="D608" t="str">
        <f>IF(AND(C608&lt;&gt;"N/A",C608&lt;&gt;C607),LEFT(Full_2016_2017_Games_Data[[#This Row],[Column1]],FIND("-",Full_2016_2017_Games_Data[[#This Row],[Column1]])-1),"N/A")</f>
        <v>N/A</v>
      </c>
      <c r="E608" t="str">
        <f>IFERROR(IF(AND(C608&lt;&gt;"N/A",C608&lt;&gt;C607),MID(Full_2016_2017_Games_Data[[#This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08" t="str">
        <f>IFERROR(IF(AND(D608&lt;&gt;"N/A",E608&lt;&gt;"N/A",C608&lt;&gt;C609),RIGHT(Full_2016_2017_Games_Data[[#This Row],[Column1]],LEN(Full_2016_2017_Games_Data[[#This Row],[Column1]])-FIND("at ",Full_2016_2017_Games_Data[[#This Row],[Column1]])-2),IF(AND(C608&lt;&gt;"N/A",C608&lt;&gt;C607),RIGHT(A609,LEN(A609)-FIND("at ",A609)-2),"N/A")),RIGHT(Full_2016_2017_Games_Data[[#This Row],[Column1]],LEN(Full_2016_2017_Games_Data[[#This Row],[Column1]])-FIND("at ",Full_2016_2017_Games_Data[[#This Row],[Column1]])-2))</f>
        <v>N/A</v>
      </c>
      <c r="G608" t="str">
        <f t="shared" si="99"/>
        <v>N/A</v>
      </c>
      <c r="H608" t="str">
        <f t="shared" si="100"/>
        <v>N/A</v>
      </c>
      <c r="I608" t="str">
        <f t="shared" si="101"/>
        <v>N/A</v>
      </c>
      <c r="J608" s="3" t="str">
        <f>IF(B608=1,Full_2016_2017_Games_Data[[#This Row],[Column1]],"N/A")</f>
        <v>N/A</v>
      </c>
      <c r="K608" t="str">
        <f t="shared" si="102"/>
        <v>Jan 1, 2017</v>
      </c>
      <c r="L608" t="str">
        <f t="shared" si="103"/>
        <v>N/A</v>
      </c>
      <c r="M608" t="str">
        <f t="shared" si="104"/>
        <v>N/A</v>
      </c>
      <c r="N608" t="str">
        <f t="shared" si="105"/>
        <v>N/A</v>
      </c>
      <c r="O608" t="str">
        <f t="shared" si="106"/>
        <v>N/A</v>
      </c>
      <c r="P608" s="3" t="str">
        <f t="shared" si="107"/>
        <v>N/A</v>
      </c>
      <c r="Q608" t="str">
        <f t="shared" si="108"/>
        <v>N/A</v>
      </c>
      <c r="R608" t="str">
        <f t="shared" si="109"/>
        <v>N/A</v>
      </c>
    </row>
    <row r="609" spans="1:18" x14ac:dyDescent="0.3">
      <c r="A609" s="1" t="s">
        <v>530</v>
      </c>
      <c r="B609">
        <f>IF(OR(RIGHT(Full_2016_2017_Games_Data[[#This Row],[Column1]],4)="2016",RIGHT(Full_2016_2017_Games_Data[[#This Row],[Column1]],4)="2017"),1,0)</f>
        <v>0</v>
      </c>
      <c r="C609">
        <f>IF(AND(B608=1,B609=0,LEFT(Full_2016_2017_Games_Data[[#This Row],[Column1]],4)&lt;&gt;"OTat"),C607+1,IF(AND(B608=0,B609=0,LEFT(Full_2016_2017_Games_Data[[#This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Row],[Column1]],5)&lt;&gt;"4OTat"),C608+1,IF(OR(LEFT(Full_2016_2017_Games_Data[[#This Row],[Column1]],4)="OTat",LEFT(Full_2016_2017_Games_Data[[#This Row],[Column1]],4)="Full",LEFT(Full_2016_2017_Games_Data[[#This Row],[Column1]],5)="2OTat",LEFT(Full_2016_2017_Games_Data[[#This Row],[Column1]],5)="4OTat"),C608,"N/A")))</f>
        <v>508</v>
      </c>
      <c r="D609" t="str">
        <f>IF(AND(C609&lt;&gt;"N/A",C609&lt;&gt;C608),LEFT(Full_2016_2017_Games_Data[[#This Row],[Column1]],FIND("-",Full_2016_2017_Games_Data[[#This Row],[Column1]])-1),"N/A")</f>
        <v>Detroit Pistons107</v>
      </c>
      <c r="E609" t="str">
        <f>IFERROR(IF(AND(C609&lt;&gt;"N/A",C609&lt;&gt;C608),MID(Full_2016_2017_Games_Data[[#This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Heat98</v>
      </c>
      <c r="F609" t="str">
        <f>IFERROR(IF(AND(D609&lt;&gt;"N/A",E609&lt;&gt;"N/A",C609&lt;&gt;C610),RIGHT(Full_2016_2017_Games_Data[[#This Row],[Column1]],LEN(Full_2016_2017_Games_Data[[#This Row],[Column1]])-FIND("at ",Full_2016_2017_Games_Data[[#This Row],[Column1]])-2),IF(AND(C609&lt;&gt;"N/A",C609&lt;&gt;C608),RIGHT(A610,LEN(A610)-FIND("at ",A610)-2),"N/A")),RIGHT(Full_2016_2017_Games_Data[[#This Row],[Column1]],LEN(Full_2016_2017_Games_Data[[#This Row],[Column1]])-FIND("at ",Full_2016_2017_Games_Data[[#This Row],[Column1]])-2))</f>
        <v>Miami</v>
      </c>
      <c r="G609" t="str">
        <f t="shared" si="99"/>
        <v>Miami</v>
      </c>
      <c r="H609">
        <f t="shared" si="100"/>
        <v>107</v>
      </c>
      <c r="I609">
        <f t="shared" si="101"/>
        <v>98</v>
      </c>
      <c r="J609" s="3" t="str">
        <f>IF(B609=1,Full_2016_2017_Games_Data[[#This Row],[Column1]],"N/A")</f>
        <v>N/A</v>
      </c>
      <c r="K609" t="str">
        <f t="shared" si="102"/>
        <v>Jan 1, 2017</v>
      </c>
      <c r="L609" t="str">
        <f t="shared" si="103"/>
        <v>Jan 1, 2017</v>
      </c>
      <c r="M609">
        <f t="shared" si="104"/>
        <v>1</v>
      </c>
      <c r="N609">
        <f t="shared" si="105"/>
        <v>1</v>
      </c>
      <c r="O609">
        <f t="shared" si="106"/>
        <v>2017</v>
      </c>
      <c r="P609" s="3">
        <f t="shared" si="107"/>
        <v>42736</v>
      </c>
      <c r="Q609" t="str">
        <f t="shared" si="108"/>
        <v>Detroit Pistons</v>
      </c>
      <c r="R609" t="str">
        <f t="shared" si="109"/>
        <v>Miami Heat</v>
      </c>
    </row>
    <row r="610" spans="1:18" x14ac:dyDescent="0.3">
      <c r="A610" s="1" t="s">
        <v>531</v>
      </c>
      <c r="B610">
        <f>IF(OR(RIGHT(Full_2016_2017_Games_Data[[#This Row],[Column1]],4)="2016",RIGHT(Full_2016_2017_Games_Data[[#This Row],[Column1]],4)="2017"),1,0)</f>
        <v>0</v>
      </c>
      <c r="C610">
        <f>IF(AND(B609=1,B610=0,LEFT(Full_2016_2017_Games_Data[[#This Row],[Column1]],4)&lt;&gt;"OTat"),C608+1,IF(AND(B609=0,B610=0,LEFT(Full_2016_2017_Games_Data[[#This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Row],[Column1]],5)&lt;&gt;"4OTat"),C609+1,IF(OR(LEFT(Full_2016_2017_Games_Data[[#This Row],[Column1]],4)="OTat",LEFT(Full_2016_2017_Games_Data[[#This Row],[Column1]],4)="Full",LEFT(Full_2016_2017_Games_Data[[#This Row],[Column1]],5)="2OTat",LEFT(Full_2016_2017_Games_Data[[#This Row],[Column1]],5)="4OTat"),C609,"N/A")))</f>
        <v>509</v>
      </c>
      <c r="D610" t="str">
        <f>IF(AND(C610&lt;&gt;"N/A",C610&lt;&gt;C609),LEFT(Full_2016_2017_Games_Data[[#This Row],[Column1]],FIND("-",Full_2016_2017_Games_Data[[#This Row],[Column1]])-1),"N/A")</f>
        <v>Indiana Pacers117</v>
      </c>
      <c r="E610" t="str">
        <f>IFERROR(IF(AND(C610&lt;&gt;"N/A",C610&lt;&gt;C609),MID(Full_2016_2017_Games_Data[[#This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Magic104</v>
      </c>
      <c r="F610" t="str">
        <f>IFERROR(IF(AND(D610&lt;&gt;"N/A",E610&lt;&gt;"N/A",C610&lt;&gt;C611),RIGHT(Full_2016_2017_Games_Data[[#This Row],[Column1]],LEN(Full_2016_2017_Games_Data[[#This Row],[Column1]])-FIND("at ",Full_2016_2017_Games_Data[[#This Row],[Column1]])-2),IF(AND(C610&lt;&gt;"N/A",C610&lt;&gt;C609),RIGHT(A611,LEN(A611)-FIND("at ",A611)-2),"N/A")),RIGHT(Full_2016_2017_Games_Data[[#This Row],[Column1]],LEN(Full_2016_2017_Games_Data[[#This Row],[Column1]])-FIND("at ",Full_2016_2017_Games_Data[[#This Row],[Column1]])-2))</f>
        <v>Indiana</v>
      </c>
      <c r="G610" t="str">
        <f t="shared" si="99"/>
        <v>Indiana</v>
      </c>
      <c r="H610">
        <f t="shared" si="100"/>
        <v>117</v>
      </c>
      <c r="I610">
        <f t="shared" si="101"/>
        <v>104</v>
      </c>
      <c r="J610" s="3" t="str">
        <f>IF(B610=1,Full_2016_2017_Games_Data[[#This Row],[Column1]],"N/A")</f>
        <v>N/A</v>
      </c>
      <c r="K610" t="str">
        <f t="shared" si="102"/>
        <v>Jan 1, 2017</v>
      </c>
      <c r="L610" t="str">
        <f t="shared" si="103"/>
        <v>Jan 1, 2017</v>
      </c>
      <c r="M610">
        <f t="shared" si="104"/>
        <v>1</v>
      </c>
      <c r="N610">
        <f t="shared" si="105"/>
        <v>1</v>
      </c>
      <c r="O610">
        <f t="shared" si="106"/>
        <v>2017</v>
      </c>
      <c r="P610" s="3">
        <f t="shared" si="107"/>
        <v>42736</v>
      </c>
      <c r="Q610" t="str">
        <f t="shared" si="108"/>
        <v>Indiana Pacers</v>
      </c>
      <c r="R610" t="str">
        <f t="shared" si="109"/>
        <v>Orlando Magic</v>
      </c>
    </row>
    <row r="611" spans="1:18" x14ac:dyDescent="0.3">
      <c r="A611" s="1" t="s">
        <v>532</v>
      </c>
      <c r="B611">
        <f>IF(OR(RIGHT(Full_2016_2017_Games_Data[[#This Row],[Column1]],4)="2016",RIGHT(Full_2016_2017_Games_Data[[#This Row],[Column1]],4)="2017"),1,0)</f>
        <v>0</v>
      </c>
      <c r="C611">
        <f>IF(AND(B610=1,B611=0,LEFT(Full_2016_2017_Games_Data[[#This Row],[Column1]],4)&lt;&gt;"OTat"),C609+1,IF(AND(B610=0,B611=0,LEFT(Full_2016_2017_Games_Data[[#This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Row],[Column1]],5)&lt;&gt;"4OTat"),C610+1,IF(OR(LEFT(Full_2016_2017_Games_Data[[#This Row],[Column1]],4)="OTat",LEFT(Full_2016_2017_Games_Data[[#This Row],[Column1]],4)="Full",LEFT(Full_2016_2017_Games_Data[[#This Row],[Column1]],5)="2OTat",LEFT(Full_2016_2017_Games_Data[[#This Row],[Column1]],5)="4OTat"),C610,"N/A")))</f>
        <v>510</v>
      </c>
      <c r="D611" t="str">
        <f>IF(AND(C611&lt;&gt;"N/A",C611&lt;&gt;C610),LEFT(Full_2016_2017_Games_Data[[#This Row],[Column1]],FIND("-",Full_2016_2017_Games_Data[[#This Row],[Column1]])-1),"N/A")</f>
        <v>Portland Trail Blazers95</v>
      </c>
      <c r="E611" t="str">
        <f>IFERROR(IF(AND(C611&lt;&gt;"N/A",C611&lt;&gt;C610),MID(Full_2016_2017_Games_Data[[#This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Timberwolves89</v>
      </c>
      <c r="F611" t="str">
        <f>IFERROR(IF(AND(D611&lt;&gt;"N/A",E611&lt;&gt;"N/A",C611&lt;&gt;C612),RIGHT(Full_2016_2017_Games_Data[[#This Row],[Column1]],LEN(Full_2016_2017_Games_Data[[#This Row],[Column1]])-FIND("at ",Full_2016_2017_Games_Data[[#This Row],[Column1]])-2),IF(AND(C611&lt;&gt;"N/A",C611&lt;&gt;C610),RIGHT(A612,LEN(A612)-FIND("at ",A612)-2),"N/A")),RIGHT(Full_2016_2017_Games_Data[[#This Row],[Column1]],LEN(Full_2016_2017_Games_Data[[#This Row],[Column1]])-FIND("at ",Full_2016_2017_Games_Data[[#This Row],[Column1]])-2))</f>
        <v>Minnesota</v>
      </c>
      <c r="G611" t="str">
        <f t="shared" si="99"/>
        <v>Minnesota</v>
      </c>
      <c r="H611">
        <f t="shared" si="100"/>
        <v>95</v>
      </c>
      <c r="I611">
        <f t="shared" si="101"/>
        <v>89</v>
      </c>
      <c r="J611" s="3" t="str">
        <f>IF(B611=1,Full_2016_2017_Games_Data[[#This Row],[Column1]],"N/A")</f>
        <v>N/A</v>
      </c>
      <c r="K611" t="str">
        <f t="shared" si="102"/>
        <v>Jan 1, 2017</v>
      </c>
      <c r="L611" t="str">
        <f t="shared" si="103"/>
        <v>Jan 1, 2017</v>
      </c>
      <c r="M611">
        <f t="shared" si="104"/>
        <v>1</v>
      </c>
      <c r="N611">
        <f t="shared" si="105"/>
        <v>1</v>
      </c>
      <c r="O611">
        <f t="shared" si="106"/>
        <v>2017</v>
      </c>
      <c r="P611" s="3">
        <f t="shared" si="107"/>
        <v>42736</v>
      </c>
      <c r="Q611" t="str">
        <f t="shared" si="108"/>
        <v>Portland Trail Blazers</v>
      </c>
      <c r="R611" t="str">
        <f t="shared" si="109"/>
        <v>Minnesota Timberwolves</v>
      </c>
    </row>
    <row r="612" spans="1:18" x14ac:dyDescent="0.3">
      <c r="A612" s="1" t="s">
        <v>533</v>
      </c>
      <c r="B612">
        <f>IF(OR(RIGHT(Full_2016_2017_Games_Data[[#This Row],[Column1]],4)="2016",RIGHT(Full_2016_2017_Games_Data[[#This Row],[Column1]],4)="2017"),1,0)</f>
        <v>0</v>
      </c>
      <c r="C612">
        <f>IF(AND(B611=1,B612=0,LEFT(Full_2016_2017_Games_Data[[#This Row],[Column1]],4)&lt;&gt;"OTat"),C610+1,IF(AND(B611=0,B612=0,LEFT(Full_2016_2017_Games_Data[[#This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Row],[Column1]],5)&lt;&gt;"4OTat"),C611+1,IF(OR(LEFT(Full_2016_2017_Games_Data[[#This Row],[Column1]],4)="OTat",LEFT(Full_2016_2017_Games_Data[[#This Row],[Column1]],4)="Full",LEFT(Full_2016_2017_Games_Data[[#This Row],[Column1]],5)="2OTat",LEFT(Full_2016_2017_Games_Data[[#This Row],[Column1]],5)="4OTat"),C611,"N/A")))</f>
        <v>511</v>
      </c>
      <c r="D612" t="str">
        <f>IF(AND(C612&lt;&gt;"N/A",C612&lt;&gt;C611),LEFT(Full_2016_2017_Games_Data[[#This Row],[Column1]],FIND("-",Full_2016_2017_Games_Data[[#This Row],[Column1]])-1),"N/A")</f>
        <v>Toronto Raptors123</v>
      </c>
      <c r="E612" t="str">
        <f>IFERROR(IF(AND(C612&lt;&gt;"N/A",C612&lt;&gt;C611),MID(Full_2016_2017_Games_Data[[#This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Lakers114</v>
      </c>
      <c r="F612" t="str">
        <f>IFERROR(IF(AND(D612&lt;&gt;"N/A",E612&lt;&gt;"N/A",C612&lt;&gt;C613),RIGHT(Full_2016_2017_Games_Data[[#This Row],[Column1]],LEN(Full_2016_2017_Games_Data[[#This Row],[Column1]])-FIND("at ",Full_2016_2017_Games_Data[[#This Row],[Column1]])-2),IF(AND(C612&lt;&gt;"N/A",C612&lt;&gt;C611),RIGHT(A613,LEN(A613)-FIND("at ",A613)-2),"N/A")),RIGHT(Full_2016_2017_Games_Data[[#This Row],[Column1]],LEN(Full_2016_2017_Games_Data[[#This Row],[Column1]])-FIND("at ",Full_2016_2017_Games_Data[[#This Row],[Column1]])-2))</f>
        <v>Los Angeles</v>
      </c>
      <c r="G612" t="str">
        <f t="shared" si="99"/>
        <v>Los Angeles</v>
      </c>
      <c r="H612">
        <f t="shared" si="100"/>
        <v>123</v>
      </c>
      <c r="I612">
        <f t="shared" si="101"/>
        <v>114</v>
      </c>
      <c r="J612" s="3" t="str">
        <f>IF(B612=1,Full_2016_2017_Games_Data[[#This Row],[Column1]],"N/A")</f>
        <v>N/A</v>
      </c>
      <c r="K612" t="str">
        <f t="shared" si="102"/>
        <v>Jan 1, 2017</v>
      </c>
      <c r="L612" t="str">
        <f t="shared" si="103"/>
        <v>Jan 1, 2017</v>
      </c>
      <c r="M612">
        <f t="shared" si="104"/>
        <v>1</v>
      </c>
      <c r="N612">
        <f t="shared" si="105"/>
        <v>1</v>
      </c>
      <c r="O612">
        <f t="shared" si="106"/>
        <v>2017</v>
      </c>
      <c r="P612" s="3">
        <f t="shared" si="107"/>
        <v>42736</v>
      </c>
      <c r="Q612" t="str">
        <f t="shared" si="108"/>
        <v>Toronto Raptors</v>
      </c>
      <c r="R612" t="str">
        <f t="shared" si="109"/>
        <v>Los Angeles Lakers</v>
      </c>
    </row>
    <row r="613" spans="1:18" x14ac:dyDescent="0.3">
      <c r="A613" s="1" t="s">
        <v>1412</v>
      </c>
      <c r="B613">
        <f>IF(OR(RIGHT(Full_2016_2017_Games_Data[[#This Row],[Column1]],4)="2016",RIGHT(Full_2016_2017_Games_Data[[#This Row],[Column1]],4)="2017"),1,0)</f>
        <v>1</v>
      </c>
      <c r="C613" t="str">
        <f>IF(AND(B612=1,B613=0,LEFT(Full_2016_2017_Games_Data[[#This Row],[Column1]],4)&lt;&gt;"OTat"),C611+1,IF(AND(B612=0,B613=0,LEFT(Full_2016_2017_Games_Data[[#This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Row],[Column1]],5)&lt;&gt;"4OTat"),C612+1,IF(OR(LEFT(Full_2016_2017_Games_Data[[#This Row],[Column1]],4)="OTat",LEFT(Full_2016_2017_Games_Data[[#This Row],[Column1]],4)="Full",LEFT(Full_2016_2017_Games_Data[[#This Row],[Column1]],5)="2OTat",LEFT(Full_2016_2017_Games_Data[[#This Row],[Column1]],5)="4OTat"),C612,"N/A")))</f>
        <v>N/A</v>
      </c>
      <c r="D613" t="str">
        <f>IF(AND(C613&lt;&gt;"N/A",C613&lt;&gt;C612),LEFT(Full_2016_2017_Games_Data[[#This Row],[Column1]],FIND("-",Full_2016_2017_Games_Data[[#This Row],[Column1]])-1),"N/A")</f>
        <v>N/A</v>
      </c>
      <c r="E613" t="str">
        <f>IFERROR(IF(AND(C613&lt;&gt;"N/A",C613&lt;&gt;C612),MID(Full_2016_2017_Games_Data[[#This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13" t="str">
        <f>IFERROR(IF(AND(D613&lt;&gt;"N/A",E613&lt;&gt;"N/A",C613&lt;&gt;C614),RIGHT(Full_2016_2017_Games_Data[[#This Row],[Column1]],LEN(Full_2016_2017_Games_Data[[#This Row],[Column1]])-FIND("at ",Full_2016_2017_Games_Data[[#This Row],[Column1]])-2),IF(AND(C613&lt;&gt;"N/A",C613&lt;&gt;C612),RIGHT(A614,LEN(A614)-FIND("at ",A614)-2),"N/A")),RIGHT(Full_2016_2017_Games_Data[[#This Row],[Column1]],LEN(Full_2016_2017_Games_Data[[#This Row],[Column1]])-FIND("at ",Full_2016_2017_Games_Data[[#This Row],[Column1]])-2))</f>
        <v>N/A</v>
      </c>
      <c r="G613" t="str">
        <f t="shared" si="99"/>
        <v>N/A</v>
      </c>
      <c r="H613" t="str">
        <f t="shared" si="100"/>
        <v>N/A</v>
      </c>
      <c r="I613" t="str">
        <f t="shared" si="101"/>
        <v>N/A</v>
      </c>
      <c r="J613" s="3" t="str">
        <f>IF(B613=1,Full_2016_2017_Games_Data[[#This Row],[Column1]],"N/A")</f>
        <v>Jan 2, 2017</v>
      </c>
      <c r="K613" t="str">
        <f t="shared" si="102"/>
        <v>Jan 2, 2017</v>
      </c>
      <c r="L613" t="str">
        <f t="shared" si="103"/>
        <v>N/A</v>
      </c>
      <c r="M613" t="str">
        <f t="shared" si="104"/>
        <v>N/A</v>
      </c>
      <c r="N613" t="str">
        <f t="shared" si="105"/>
        <v>N/A</v>
      </c>
      <c r="O613" t="str">
        <f t="shared" si="106"/>
        <v>N/A</v>
      </c>
      <c r="P613" s="3" t="str">
        <f t="shared" si="107"/>
        <v>N/A</v>
      </c>
      <c r="Q613" t="str">
        <f t="shared" si="108"/>
        <v>N/A</v>
      </c>
      <c r="R613" t="str">
        <f t="shared" si="109"/>
        <v>N/A</v>
      </c>
    </row>
    <row r="614" spans="1:18" x14ac:dyDescent="0.3">
      <c r="A614" s="1" t="s">
        <v>534</v>
      </c>
      <c r="B614">
        <f>IF(OR(RIGHT(Full_2016_2017_Games_Data[[#This Row],[Column1]],4)="2016",RIGHT(Full_2016_2017_Games_Data[[#This Row],[Column1]],4)="2017"),1,0)</f>
        <v>0</v>
      </c>
      <c r="C614">
        <f>IF(AND(B613=1,B614=0,LEFT(Full_2016_2017_Games_Data[[#This Row],[Column1]],4)&lt;&gt;"OTat"),C612+1,IF(AND(B613=0,B614=0,LEFT(Full_2016_2017_Games_Data[[#This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Row],[Column1]],5)&lt;&gt;"4OTat"),C613+1,IF(OR(LEFT(Full_2016_2017_Games_Data[[#This Row],[Column1]],4)="OTat",LEFT(Full_2016_2017_Games_Data[[#This Row],[Column1]],4)="Full",LEFT(Full_2016_2017_Games_Data[[#This Row],[Column1]],5)="2OTat",LEFT(Full_2016_2017_Games_Data[[#This Row],[Column1]],5)="4OTat"),C613,"N/A")))</f>
        <v>512</v>
      </c>
      <c r="D614" t="str">
        <f>IF(AND(C614&lt;&gt;"N/A",C614&lt;&gt;C613),LEFT(Full_2016_2017_Games_Data[[#This Row],[Column1]],FIND("-",Full_2016_2017_Games_Data[[#This Row],[Column1]])-1),"N/A")</f>
        <v>Milwaukee Bucks98</v>
      </c>
      <c r="E614" t="str">
        <f>IFERROR(IF(AND(C614&lt;&gt;"N/A",C614&lt;&gt;C613),MID(Full_2016_2017_Games_Data[[#This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Thunder94</v>
      </c>
      <c r="F614" t="str">
        <f>IFERROR(IF(AND(D614&lt;&gt;"N/A",E614&lt;&gt;"N/A",C614&lt;&gt;C615),RIGHT(Full_2016_2017_Games_Data[[#This Row],[Column1]],LEN(Full_2016_2017_Games_Data[[#This Row],[Column1]])-FIND("at ",Full_2016_2017_Games_Data[[#This Row],[Column1]])-2),IF(AND(C614&lt;&gt;"N/A",C614&lt;&gt;C613),RIGHT(A615,LEN(A615)-FIND("at ",A615)-2),"N/A")),RIGHT(Full_2016_2017_Games_Data[[#This Row],[Column1]],LEN(Full_2016_2017_Games_Data[[#This Row],[Column1]])-FIND("at ",Full_2016_2017_Games_Data[[#This Row],[Column1]])-2))</f>
        <v>Milwaukee</v>
      </c>
      <c r="G614" t="str">
        <f t="shared" si="99"/>
        <v>Milwaukee</v>
      </c>
      <c r="H614">
        <f t="shared" si="100"/>
        <v>98</v>
      </c>
      <c r="I614">
        <f t="shared" si="101"/>
        <v>94</v>
      </c>
      <c r="J614" s="3" t="str">
        <f>IF(B614=1,Full_2016_2017_Games_Data[[#This Row],[Column1]],"N/A")</f>
        <v>N/A</v>
      </c>
      <c r="K614" t="str">
        <f t="shared" si="102"/>
        <v>Jan 2, 2017</v>
      </c>
      <c r="L614" t="str">
        <f t="shared" si="103"/>
        <v>Jan 2, 2017</v>
      </c>
      <c r="M614">
        <f t="shared" si="104"/>
        <v>1</v>
      </c>
      <c r="N614">
        <f t="shared" si="105"/>
        <v>2</v>
      </c>
      <c r="O614">
        <f t="shared" si="106"/>
        <v>2017</v>
      </c>
      <c r="P614" s="3">
        <f t="shared" si="107"/>
        <v>42737</v>
      </c>
      <c r="Q614" t="str">
        <f t="shared" si="108"/>
        <v>Milwaukee Bucks</v>
      </c>
      <c r="R614" t="str">
        <f t="shared" si="109"/>
        <v>Oklahoma City Thunder</v>
      </c>
    </row>
    <row r="615" spans="1:18" x14ac:dyDescent="0.3">
      <c r="A615" s="1" t="s">
        <v>535</v>
      </c>
      <c r="B615">
        <f>IF(OR(RIGHT(Full_2016_2017_Games_Data[[#This Row],[Column1]],4)="2016",RIGHT(Full_2016_2017_Games_Data[[#This Row],[Column1]],4)="2017"),1,0)</f>
        <v>0</v>
      </c>
      <c r="C615">
        <f>IF(AND(B614=1,B615=0,LEFT(Full_2016_2017_Games_Data[[#This Row],[Column1]],4)&lt;&gt;"OTat"),C613+1,IF(AND(B614=0,B615=0,LEFT(Full_2016_2017_Games_Data[[#This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Row],[Column1]],5)&lt;&gt;"4OTat"),C614+1,IF(OR(LEFT(Full_2016_2017_Games_Data[[#This Row],[Column1]],4)="OTat",LEFT(Full_2016_2017_Games_Data[[#This Row],[Column1]],4)="Full",LEFT(Full_2016_2017_Games_Data[[#This Row],[Column1]],5)="2OTat",LEFT(Full_2016_2017_Games_Data[[#This Row],[Column1]],5)="4OTat"),C614,"N/A")))</f>
        <v>513</v>
      </c>
      <c r="D615" t="str">
        <f>IF(AND(C615&lt;&gt;"N/A",C615&lt;&gt;C614),LEFT(Full_2016_2017_Games_Data[[#This Row],[Column1]],FIND("-",Full_2016_2017_Games_Data[[#This Row],[Column1]])-1),"N/A")</f>
        <v>Cleveland Cavaliers90</v>
      </c>
      <c r="E615" t="str">
        <f>IFERROR(IF(AND(C615&lt;&gt;"N/A",C615&lt;&gt;C614),MID(Full_2016_2017_Games_Data[[#This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Pelicans82</v>
      </c>
      <c r="F615" t="str">
        <f>IFERROR(IF(AND(D615&lt;&gt;"N/A",E615&lt;&gt;"N/A",C615&lt;&gt;C616),RIGHT(Full_2016_2017_Games_Data[[#This Row],[Column1]],LEN(Full_2016_2017_Games_Data[[#This Row],[Column1]])-FIND("at ",Full_2016_2017_Games_Data[[#This Row],[Column1]])-2),IF(AND(C615&lt;&gt;"N/A",C615&lt;&gt;C614),RIGHT(A616,LEN(A616)-FIND("at ",A616)-2),"N/A")),RIGHT(Full_2016_2017_Games_Data[[#This Row],[Column1]],LEN(Full_2016_2017_Games_Data[[#This Row],[Column1]])-FIND("at ",Full_2016_2017_Games_Data[[#This Row],[Column1]])-2))</f>
        <v>Cleveland</v>
      </c>
      <c r="G615" t="str">
        <f t="shared" si="99"/>
        <v>Cleveland</v>
      </c>
      <c r="H615">
        <f t="shared" si="100"/>
        <v>90</v>
      </c>
      <c r="I615">
        <f t="shared" si="101"/>
        <v>82</v>
      </c>
      <c r="J615" s="3" t="str">
        <f>IF(B615=1,Full_2016_2017_Games_Data[[#This Row],[Column1]],"N/A")</f>
        <v>N/A</v>
      </c>
      <c r="K615" t="str">
        <f t="shared" si="102"/>
        <v>Jan 2, 2017</v>
      </c>
      <c r="L615" t="str">
        <f t="shared" si="103"/>
        <v>Jan 2, 2017</v>
      </c>
      <c r="M615">
        <f t="shared" si="104"/>
        <v>1</v>
      </c>
      <c r="N615">
        <f t="shared" si="105"/>
        <v>2</v>
      </c>
      <c r="O615">
        <f t="shared" si="106"/>
        <v>2017</v>
      </c>
      <c r="P615" s="3">
        <f t="shared" si="107"/>
        <v>42737</v>
      </c>
      <c r="Q615" t="str">
        <f t="shared" si="108"/>
        <v>Cleveland Cavaliers</v>
      </c>
      <c r="R615" t="str">
        <f t="shared" si="109"/>
        <v>New Orleans Pelicans</v>
      </c>
    </row>
    <row r="616" spans="1:18" x14ac:dyDescent="0.3">
      <c r="A616" s="1" t="s">
        <v>536</v>
      </c>
      <c r="B616">
        <f>IF(OR(RIGHT(Full_2016_2017_Games_Data[[#This Row],[Column1]],4)="2016",RIGHT(Full_2016_2017_Games_Data[[#This Row],[Column1]],4)="2017"),1,0)</f>
        <v>0</v>
      </c>
      <c r="C616">
        <f>IF(AND(B615=1,B616=0,LEFT(Full_2016_2017_Games_Data[[#This Row],[Column1]],4)&lt;&gt;"OTat"),C614+1,IF(AND(B615=0,B616=0,LEFT(Full_2016_2017_Games_Data[[#This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Row],[Column1]],5)&lt;&gt;"4OTat"),C615+1,IF(OR(LEFT(Full_2016_2017_Games_Data[[#This Row],[Column1]],4)="OTat",LEFT(Full_2016_2017_Games_Data[[#This Row],[Column1]],4)="Full",LEFT(Full_2016_2017_Games_Data[[#This Row],[Column1]],5)="2OTat",LEFT(Full_2016_2017_Games_Data[[#This Row],[Column1]],5)="4OTat"),C615,"N/A")))</f>
        <v>514</v>
      </c>
      <c r="D616" t="str">
        <f>IF(AND(C616&lt;&gt;"N/A",C616&lt;&gt;C615),LEFT(Full_2016_2017_Games_Data[[#This Row],[Column1]],FIND("-",Full_2016_2017_Games_Data[[#This Row],[Column1]])-1),"N/A")</f>
        <v>Utah Jazz101</v>
      </c>
      <c r="E616" t="str">
        <f>IFERROR(IF(AND(C616&lt;&gt;"N/A",C616&lt;&gt;C615),MID(Full_2016_2017_Games_Data[[#This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Nets89</v>
      </c>
      <c r="F616" t="str">
        <f>IFERROR(IF(AND(D616&lt;&gt;"N/A",E616&lt;&gt;"N/A",C616&lt;&gt;C617),RIGHT(Full_2016_2017_Games_Data[[#This Row],[Column1]],LEN(Full_2016_2017_Games_Data[[#This Row],[Column1]])-FIND("at ",Full_2016_2017_Games_Data[[#This Row],[Column1]])-2),IF(AND(C616&lt;&gt;"N/A",C616&lt;&gt;C615),RIGHT(A617,LEN(A617)-FIND("at ",A617)-2),"N/A")),RIGHT(Full_2016_2017_Games_Data[[#This Row],[Column1]],LEN(Full_2016_2017_Games_Data[[#This Row],[Column1]])-FIND("at ",Full_2016_2017_Games_Data[[#This Row],[Column1]])-2))</f>
        <v>Brooklyn</v>
      </c>
      <c r="G616" t="str">
        <f t="shared" si="99"/>
        <v>Brooklyn</v>
      </c>
      <c r="H616">
        <f t="shared" si="100"/>
        <v>101</v>
      </c>
      <c r="I616">
        <f t="shared" si="101"/>
        <v>89</v>
      </c>
      <c r="J616" s="3" t="str">
        <f>IF(B616=1,Full_2016_2017_Games_Data[[#This Row],[Column1]],"N/A")</f>
        <v>N/A</v>
      </c>
      <c r="K616" t="str">
        <f t="shared" si="102"/>
        <v>Jan 2, 2017</v>
      </c>
      <c r="L616" t="str">
        <f t="shared" si="103"/>
        <v>Jan 2, 2017</v>
      </c>
      <c r="M616">
        <f t="shared" si="104"/>
        <v>1</v>
      </c>
      <c r="N616">
        <f t="shared" si="105"/>
        <v>2</v>
      </c>
      <c r="O616">
        <f t="shared" si="106"/>
        <v>2017</v>
      </c>
      <c r="P616" s="3">
        <f t="shared" si="107"/>
        <v>42737</v>
      </c>
      <c r="Q616" t="str">
        <f t="shared" si="108"/>
        <v>Utah Jazz</v>
      </c>
      <c r="R616" t="str">
        <f t="shared" si="109"/>
        <v>Brooklyn Nets</v>
      </c>
    </row>
    <row r="617" spans="1:18" x14ac:dyDescent="0.3">
      <c r="A617" s="1" t="s">
        <v>537</v>
      </c>
      <c r="B617">
        <f>IF(OR(RIGHT(Full_2016_2017_Games_Data[[#This Row],[Column1]],4)="2016",RIGHT(Full_2016_2017_Games_Data[[#This Row],[Column1]],4)="2017"),1,0)</f>
        <v>0</v>
      </c>
      <c r="C617">
        <f>IF(AND(B616=1,B617=0,LEFT(Full_2016_2017_Games_Data[[#This Row],[Column1]],4)&lt;&gt;"OTat"),C615+1,IF(AND(B616=0,B617=0,LEFT(Full_2016_2017_Games_Data[[#This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Row],[Column1]],5)&lt;&gt;"4OTat"),C616+1,IF(OR(LEFT(Full_2016_2017_Games_Data[[#This Row],[Column1]],4)="OTat",LEFT(Full_2016_2017_Games_Data[[#This Row],[Column1]],4)="Full",LEFT(Full_2016_2017_Games_Data[[#This Row],[Column1]],5)="2OTat",LEFT(Full_2016_2017_Games_Data[[#This Row],[Column1]],5)="4OTat"),C616,"N/A")))</f>
        <v>515</v>
      </c>
      <c r="D617" t="str">
        <f>IF(AND(C617&lt;&gt;"N/A",C617&lt;&gt;C616),LEFT(Full_2016_2017_Games_Data[[#This Row],[Column1]],FIND("-",Full_2016_2017_Games_Data[[#This Row],[Column1]])-1),"N/A")</f>
        <v>Orlando Magic115</v>
      </c>
      <c r="E617" t="str">
        <f>IFERROR(IF(AND(C617&lt;&gt;"N/A",C617&lt;&gt;C616),MID(Full_2016_2017_Games_Data[[#This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Knicks103</v>
      </c>
      <c r="F617" t="str">
        <f>IFERROR(IF(AND(D617&lt;&gt;"N/A",E617&lt;&gt;"N/A",C617&lt;&gt;C618),RIGHT(Full_2016_2017_Games_Data[[#This Row],[Column1]],LEN(Full_2016_2017_Games_Data[[#This Row],[Column1]])-FIND("at ",Full_2016_2017_Games_Data[[#This Row],[Column1]])-2),IF(AND(C617&lt;&gt;"N/A",C617&lt;&gt;C616),RIGHT(A618,LEN(A618)-FIND("at ",A618)-2),"N/A")),RIGHT(Full_2016_2017_Games_Data[[#This Row],[Column1]],LEN(Full_2016_2017_Games_Data[[#This Row],[Column1]])-FIND("at ",Full_2016_2017_Games_Data[[#This Row],[Column1]])-2))</f>
        <v>New York</v>
      </c>
      <c r="G617" t="str">
        <f t="shared" si="99"/>
        <v>New York</v>
      </c>
      <c r="H617">
        <f t="shared" si="100"/>
        <v>115</v>
      </c>
      <c r="I617">
        <f t="shared" si="101"/>
        <v>103</v>
      </c>
      <c r="J617" s="3" t="str">
        <f>IF(B617=1,Full_2016_2017_Games_Data[[#This Row],[Column1]],"N/A")</f>
        <v>N/A</v>
      </c>
      <c r="K617" t="str">
        <f t="shared" si="102"/>
        <v>Jan 2, 2017</v>
      </c>
      <c r="L617" t="str">
        <f t="shared" si="103"/>
        <v>Jan 2, 2017</v>
      </c>
      <c r="M617">
        <f t="shared" si="104"/>
        <v>1</v>
      </c>
      <c r="N617">
        <f t="shared" si="105"/>
        <v>2</v>
      </c>
      <c r="O617">
        <f t="shared" si="106"/>
        <v>2017</v>
      </c>
      <c r="P617" s="3">
        <f t="shared" si="107"/>
        <v>42737</v>
      </c>
      <c r="Q617" t="str">
        <f t="shared" si="108"/>
        <v>Orlando Magic</v>
      </c>
      <c r="R617" t="str">
        <f t="shared" si="109"/>
        <v>New York Knicks</v>
      </c>
    </row>
    <row r="618" spans="1:18" x14ac:dyDescent="0.3">
      <c r="A618" s="1" t="s">
        <v>538</v>
      </c>
      <c r="B618">
        <f>IF(OR(RIGHT(Full_2016_2017_Games_Data[[#This Row],[Column1]],4)="2016",RIGHT(Full_2016_2017_Games_Data[[#This Row],[Column1]],4)="2017"),1,0)</f>
        <v>0</v>
      </c>
      <c r="C618">
        <f>IF(AND(B617=1,B618=0,LEFT(Full_2016_2017_Games_Data[[#This Row],[Column1]],4)&lt;&gt;"OTat"),C616+1,IF(AND(B617=0,B618=0,LEFT(Full_2016_2017_Games_Data[[#This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Row],[Column1]],5)&lt;&gt;"4OTat"),C617+1,IF(OR(LEFT(Full_2016_2017_Games_Data[[#This Row],[Column1]],4)="OTat",LEFT(Full_2016_2017_Games_Data[[#This Row],[Column1]],4)="Full",LEFT(Full_2016_2017_Games_Data[[#This Row],[Column1]],5)="2OTat",LEFT(Full_2016_2017_Games_Data[[#This Row],[Column1]],5)="4OTat"),C617,"N/A")))</f>
        <v>516</v>
      </c>
      <c r="D618" t="str">
        <f>IF(AND(C618&lt;&gt;"N/A",C618&lt;&gt;C617),LEFT(Full_2016_2017_Games_Data[[#This Row],[Column1]],FIND("-",Full_2016_2017_Games_Data[[#This Row],[Column1]])-1),"N/A")</f>
        <v>Chicago Bulls118</v>
      </c>
      <c r="E618" t="str">
        <f>IFERROR(IF(AND(C618&lt;&gt;"N/A",C618&lt;&gt;C617),MID(Full_2016_2017_Games_Data[[#This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Hornets111</v>
      </c>
      <c r="F618" t="str">
        <f>IFERROR(IF(AND(D618&lt;&gt;"N/A",E618&lt;&gt;"N/A",C618&lt;&gt;C619),RIGHT(Full_2016_2017_Games_Data[[#This Row],[Column1]],LEN(Full_2016_2017_Games_Data[[#This Row],[Column1]])-FIND("at ",Full_2016_2017_Games_Data[[#This Row],[Column1]])-2),IF(AND(C618&lt;&gt;"N/A",C618&lt;&gt;C617),RIGHT(A619,LEN(A619)-FIND("at ",A619)-2),"N/A")),RIGHT(Full_2016_2017_Games_Data[[#This Row],[Column1]],LEN(Full_2016_2017_Games_Data[[#This Row],[Column1]])-FIND("at ",Full_2016_2017_Games_Data[[#This Row],[Column1]])-2))</f>
        <v>Chicago</v>
      </c>
      <c r="G618" t="str">
        <f t="shared" si="99"/>
        <v>Chicago</v>
      </c>
      <c r="H618">
        <f t="shared" si="100"/>
        <v>118</v>
      </c>
      <c r="I618">
        <f t="shared" si="101"/>
        <v>111</v>
      </c>
      <c r="J618" s="3" t="str">
        <f>IF(B618=1,Full_2016_2017_Games_Data[[#This Row],[Column1]],"N/A")</f>
        <v>N/A</v>
      </c>
      <c r="K618" t="str">
        <f t="shared" si="102"/>
        <v>Jan 2, 2017</v>
      </c>
      <c r="L618" t="str">
        <f t="shared" si="103"/>
        <v>Jan 2, 2017</v>
      </c>
      <c r="M618">
        <f t="shared" si="104"/>
        <v>1</v>
      </c>
      <c r="N618">
        <f t="shared" si="105"/>
        <v>2</v>
      </c>
      <c r="O618">
        <f t="shared" si="106"/>
        <v>2017</v>
      </c>
      <c r="P618" s="3">
        <f t="shared" si="107"/>
        <v>42737</v>
      </c>
      <c r="Q618" t="str">
        <f t="shared" si="108"/>
        <v>Chicago Bulls</v>
      </c>
      <c r="R618" t="str">
        <f t="shared" si="109"/>
        <v>Charlotte Hornets</v>
      </c>
    </row>
    <row r="619" spans="1:18" x14ac:dyDescent="0.3">
      <c r="A619" s="1" t="s">
        <v>539</v>
      </c>
      <c r="B619">
        <f>IF(OR(RIGHT(Full_2016_2017_Games_Data[[#This Row],[Column1]],4)="2016",RIGHT(Full_2016_2017_Games_Data[[#This Row],[Column1]],4)="2017"),1,0)</f>
        <v>0</v>
      </c>
      <c r="C619">
        <f>IF(AND(B618=1,B619=0,LEFT(Full_2016_2017_Games_Data[[#This Row],[Column1]],4)&lt;&gt;"OTat"),C617+1,IF(AND(B618=0,B619=0,LEFT(Full_2016_2017_Games_Data[[#This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Row],[Column1]],5)&lt;&gt;"4OTat"),C618+1,IF(OR(LEFT(Full_2016_2017_Games_Data[[#This Row],[Column1]],4)="OTat",LEFT(Full_2016_2017_Games_Data[[#This Row],[Column1]],4)="Full",LEFT(Full_2016_2017_Games_Data[[#This Row],[Column1]],5)="2OTat",LEFT(Full_2016_2017_Games_Data[[#This Row],[Column1]],5)="4OTat"),C618,"N/A")))</f>
        <v>517</v>
      </c>
      <c r="D619" t="str">
        <f>IF(AND(C619&lt;&gt;"N/A",C619&lt;&gt;C618),LEFT(Full_2016_2017_Games_Data[[#This Row],[Column1]],FIND("-",Full_2016_2017_Games_Data[[#This Row],[Column1]])-1),"N/A")</f>
        <v>Houston Rockets101</v>
      </c>
      <c r="E619" t="str">
        <f>IFERROR(IF(AND(C619&lt;&gt;"N/A",C619&lt;&gt;C618),MID(Full_2016_2017_Games_Data[[#This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Wizards91</v>
      </c>
      <c r="F619" t="str">
        <f>IFERROR(IF(AND(D619&lt;&gt;"N/A",E619&lt;&gt;"N/A",C619&lt;&gt;C620),RIGHT(Full_2016_2017_Games_Data[[#This Row],[Column1]],LEN(Full_2016_2017_Games_Data[[#This Row],[Column1]])-FIND("at ",Full_2016_2017_Games_Data[[#This Row],[Column1]])-2),IF(AND(C619&lt;&gt;"N/A",C619&lt;&gt;C618),RIGHT(A620,LEN(A620)-FIND("at ",A620)-2),"N/A")),RIGHT(Full_2016_2017_Games_Data[[#This Row],[Column1]],LEN(Full_2016_2017_Games_Data[[#This Row],[Column1]])-FIND("at ",Full_2016_2017_Games_Data[[#This Row],[Column1]])-2))</f>
        <v>Houston</v>
      </c>
      <c r="G619" t="str">
        <f t="shared" si="99"/>
        <v>Houston</v>
      </c>
      <c r="H619">
        <f t="shared" si="100"/>
        <v>101</v>
      </c>
      <c r="I619">
        <f t="shared" si="101"/>
        <v>91</v>
      </c>
      <c r="J619" s="3" t="str">
        <f>IF(B619=1,Full_2016_2017_Games_Data[[#This Row],[Column1]],"N/A")</f>
        <v>N/A</v>
      </c>
      <c r="K619" t="str">
        <f t="shared" si="102"/>
        <v>Jan 2, 2017</v>
      </c>
      <c r="L619" t="str">
        <f t="shared" si="103"/>
        <v>Jan 2, 2017</v>
      </c>
      <c r="M619">
        <f t="shared" si="104"/>
        <v>1</v>
      </c>
      <c r="N619">
        <f t="shared" si="105"/>
        <v>2</v>
      </c>
      <c r="O619">
        <f t="shared" si="106"/>
        <v>2017</v>
      </c>
      <c r="P619" s="3">
        <f t="shared" si="107"/>
        <v>42737</v>
      </c>
      <c r="Q619" t="str">
        <f t="shared" si="108"/>
        <v>Houston Rockets</v>
      </c>
      <c r="R619" t="str">
        <f t="shared" si="109"/>
        <v>Washington Wizards</v>
      </c>
    </row>
    <row r="620" spans="1:18" x14ac:dyDescent="0.3">
      <c r="A620" s="1" t="s">
        <v>540</v>
      </c>
      <c r="B620">
        <f>IF(OR(RIGHT(Full_2016_2017_Games_Data[[#This Row],[Column1]],4)="2016",RIGHT(Full_2016_2017_Games_Data[[#This Row],[Column1]],4)="2017"),1,0)</f>
        <v>0</v>
      </c>
      <c r="C620">
        <f>IF(AND(B619=1,B620=0,LEFT(Full_2016_2017_Games_Data[[#This Row],[Column1]],4)&lt;&gt;"OTat"),C618+1,IF(AND(B619=0,B620=0,LEFT(Full_2016_2017_Games_Data[[#This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Row],[Column1]],5)&lt;&gt;"4OTat"),C619+1,IF(OR(LEFT(Full_2016_2017_Games_Data[[#This Row],[Column1]],4)="OTat",LEFT(Full_2016_2017_Games_Data[[#This Row],[Column1]],4)="Full",LEFT(Full_2016_2017_Games_Data[[#This Row],[Column1]],5)="2OTat",LEFT(Full_2016_2017_Games_Data[[#This Row],[Column1]],5)="4OTat"),C619,"N/A")))</f>
        <v>518</v>
      </c>
      <c r="D620" t="str">
        <f>IF(AND(C620&lt;&gt;"N/A",C620&lt;&gt;C619),LEFT(Full_2016_2017_Games_Data[[#This Row],[Column1]],FIND("-",Full_2016_2017_Games_Data[[#This Row],[Column1]])-1),"N/A")</f>
        <v>Los Angeles Clippers109</v>
      </c>
      <c r="E620" t="str">
        <f>IFERROR(IF(AND(C620&lt;&gt;"N/A",C620&lt;&gt;C619),MID(Full_2016_2017_Games_Data[[#This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Suns98</v>
      </c>
      <c r="F620" t="str">
        <f>IFERROR(IF(AND(D620&lt;&gt;"N/A",E620&lt;&gt;"N/A",C620&lt;&gt;C621),RIGHT(Full_2016_2017_Games_Data[[#This Row],[Column1]],LEN(Full_2016_2017_Games_Data[[#This Row],[Column1]])-FIND("at ",Full_2016_2017_Games_Data[[#This Row],[Column1]])-2),IF(AND(C620&lt;&gt;"N/A",C620&lt;&gt;C619),RIGHT(A621,LEN(A621)-FIND("at ",A621)-2),"N/A")),RIGHT(Full_2016_2017_Games_Data[[#This Row],[Column1]],LEN(Full_2016_2017_Games_Data[[#This Row],[Column1]])-FIND("at ",Full_2016_2017_Games_Data[[#This Row],[Column1]])-2))</f>
        <v>Los Angeles</v>
      </c>
      <c r="G620" t="str">
        <f t="shared" si="99"/>
        <v>Los Angeles</v>
      </c>
      <c r="H620">
        <f t="shared" si="100"/>
        <v>109</v>
      </c>
      <c r="I620">
        <f t="shared" si="101"/>
        <v>98</v>
      </c>
      <c r="J620" s="3" t="str">
        <f>IF(B620=1,Full_2016_2017_Games_Data[[#This Row],[Column1]],"N/A")</f>
        <v>N/A</v>
      </c>
      <c r="K620" t="str">
        <f t="shared" si="102"/>
        <v>Jan 2, 2017</v>
      </c>
      <c r="L620" t="str">
        <f t="shared" si="103"/>
        <v>Jan 2, 2017</v>
      </c>
      <c r="M620">
        <f t="shared" si="104"/>
        <v>1</v>
      </c>
      <c r="N620">
        <f t="shared" si="105"/>
        <v>2</v>
      </c>
      <c r="O620">
        <f t="shared" si="106"/>
        <v>2017</v>
      </c>
      <c r="P620" s="3">
        <f t="shared" si="107"/>
        <v>42737</v>
      </c>
      <c r="Q620" t="str">
        <f t="shared" si="108"/>
        <v>Los Angeles Clippers</v>
      </c>
      <c r="R620" t="str">
        <f t="shared" si="109"/>
        <v>Phoenix Suns</v>
      </c>
    </row>
    <row r="621" spans="1:18" x14ac:dyDescent="0.3">
      <c r="A621" s="1" t="s">
        <v>541</v>
      </c>
      <c r="B621">
        <f>IF(OR(RIGHT(Full_2016_2017_Games_Data[[#This Row],[Column1]],4)="2016",RIGHT(Full_2016_2017_Games_Data[[#This Row],[Column1]],4)="2017"),1,0)</f>
        <v>0</v>
      </c>
      <c r="C621">
        <f>IF(AND(B620=1,B621=0,LEFT(Full_2016_2017_Games_Data[[#This Row],[Column1]],4)&lt;&gt;"OTat"),C619+1,IF(AND(B620=0,B621=0,LEFT(Full_2016_2017_Games_Data[[#This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Row],[Column1]],5)&lt;&gt;"4OTat"),C620+1,IF(OR(LEFT(Full_2016_2017_Games_Data[[#This Row],[Column1]],4)="OTat",LEFT(Full_2016_2017_Games_Data[[#This Row],[Column1]],4)="Full",LEFT(Full_2016_2017_Games_Data[[#This Row],[Column1]],5)="2OTat",LEFT(Full_2016_2017_Games_Data[[#This Row],[Column1]],5)="4OTat"),C620,"N/A")))</f>
        <v>519</v>
      </c>
      <c r="D621" t="str">
        <f>IF(AND(C621&lt;&gt;"N/A",C621&lt;&gt;C620),LEFT(Full_2016_2017_Games_Data[[#This Row],[Column1]],FIND("-",Full_2016_2017_Games_Data[[#This Row],[Column1]])-1),"N/A")</f>
        <v>Golden State Warriors127</v>
      </c>
      <c r="E621" t="str">
        <f>IFERROR(IF(AND(C621&lt;&gt;"N/A",C621&lt;&gt;C620),MID(Full_2016_2017_Games_Data[[#This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Nuggets119</v>
      </c>
      <c r="F621" t="str">
        <f>IFERROR(IF(AND(D621&lt;&gt;"N/A",E621&lt;&gt;"N/A",C621&lt;&gt;C622),RIGHT(Full_2016_2017_Games_Data[[#This Row],[Column1]],LEN(Full_2016_2017_Games_Data[[#This Row],[Column1]])-FIND("at ",Full_2016_2017_Games_Data[[#This Row],[Column1]])-2),IF(AND(C621&lt;&gt;"N/A",C621&lt;&gt;C620),RIGHT(A622,LEN(A622)-FIND("at ",A622)-2),"N/A")),RIGHT(Full_2016_2017_Games_Data[[#This Row],[Column1]],LEN(Full_2016_2017_Games_Data[[#This Row],[Column1]])-FIND("at ",Full_2016_2017_Games_Data[[#This Row],[Column1]])-2))</f>
        <v>Golden State</v>
      </c>
      <c r="G621" t="str">
        <f t="shared" si="99"/>
        <v>Golden State</v>
      </c>
      <c r="H621">
        <f t="shared" si="100"/>
        <v>127</v>
      </c>
      <c r="I621">
        <f t="shared" si="101"/>
        <v>119</v>
      </c>
      <c r="J621" s="3" t="str">
        <f>IF(B621=1,Full_2016_2017_Games_Data[[#This Row],[Column1]],"N/A")</f>
        <v>N/A</v>
      </c>
      <c r="K621" t="str">
        <f t="shared" si="102"/>
        <v>Jan 2, 2017</v>
      </c>
      <c r="L621" t="str">
        <f t="shared" si="103"/>
        <v>Jan 2, 2017</v>
      </c>
      <c r="M621">
        <f t="shared" si="104"/>
        <v>1</v>
      </c>
      <c r="N621">
        <f t="shared" si="105"/>
        <v>2</v>
      </c>
      <c r="O621">
        <f t="shared" si="106"/>
        <v>2017</v>
      </c>
      <c r="P621" s="3">
        <f t="shared" si="107"/>
        <v>42737</v>
      </c>
      <c r="Q621" t="str">
        <f t="shared" si="108"/>
        <v>Golden State Warriors</v>
      </c>
      <c r="R621" t="str">
        <f t="shared" si="109"/>
        <v>Denver Nuggets</v>
      </c>
    </row>
    <row r="622" spans="1:18" x14ac:dyDescent="0.3">
      <c r="A622" s="1" t="s">
        <v>1413</v>
      </c>
      <c r="B622">
        <f>IF(OR(RIGHT(Full_2016_2017_Games_Data[[#This Row],[Column1]],4)="2016",RIGHT(Full_2016_2017_Games_Data[[#This Row],[Column1]],4)="2017"),1,0)</f>
        <v>1</v>
      </c>
      <c r="C622" t="str">
        <f>IF(AND(B621=1,B622=0,LEFT(Full_2016_2017_Games_Data[[#This Row],[Column1]],4)&lt;&gt;"OTat"),C620+1,IF(AND(B621=0,B622=0,LEFT(Full_2016_2017_Games_Data[[#This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Row],[Column1]],5)&lt;&gt;"4OTat"),C621+1,IF(OR(LEFT(Full_2016_2017_Games_Data[[#This Row],[Column1]],4)="OTat",LEFT(Full_2016_2017_Games_Data[[#This Row],[Column1]],4)="Full",LEFT(Full_2016_2017_Games_Data[[#This Row],[Column1]],5)="2OTat",LEFT(Full_2016_2017_Games_Data[[#This Row],[Column1]],5)="4OTat"),C621,"N/A")))</f>
        <v>N/A</v>
      </c>
      <c r="D622" t="str">
        <f>IF(AND(C622&lt;&gt;"N/A",C622&lt;&gt;C621),LEFT(Full_2016_2017_Games_Data[[#This Row],[Column1]],FIND("-",Full_2016_2017_Games_Data[[#This Row],[Column1]])-1),"N/A")</f>
        <v>N/A</v>
      </c>
      <c r="E622" t="str">
        <f>IFERROR(IF(AND(C622&lt;&gt;"N/A",C622&lt;&gt;C621),MID(Full_2016_2017_Games_Data[[#This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22" t="str">
        <f>IFERROR(IF(AND(D622&lt;&gt;"N/A",E622&lt;&gt;"N/A",C622&lt;&gt;C623),RIGHT(Full_2016_2017_Games_Data[[#This Row],[Column1]],LEN(Full_2016_2017_Games_Data[[#This Row],[Column1]])-FIND("at ",Full_2016_2017_Games_Data[[#This Row],[Column1]])-2),IF(AND(C622&lt;&gt;"N/A",C622&lt;&gt;C621),RIGHT(A623,LEN(A623)-FIND("at ",A623)-2),"N/A")),RIGHT(Full_2016_2017_Games_Data[[#This Row],[Column1]],LEN(Full_2016_2017_Games_Data[[#This Row],[Column1]])-FIND("at ",Full_2016_2017_Games_Data[[#This Row],[Column1]])-2))</f>
        <v>N/A</v>
      </c>
      <c r="G622" t="str">
        <f t="shared" si="99"/>
        <v>N/A</v>
      </c>
      <c r="H622" t="str">
        <f t="shared" si="100"/>
        <v>N/A</v>
      </c>
      <c r="I622" t="str">
        <f t="shared" si="101"/>
        <v>N/A</v>
      </c>
      <c r="J622" s="3" t="str">
        <f>IF(B622=1,Full_2016_2017_Games_Data[[#This Row],[Column1]],"N/A")</f>
        <v>Jan 3, 2017</v>
      </c>
      <c r="K622" t="str">
        <f t="shared" si="102"/>
        <v>Jan 3, 2017</v>
      </c>
      <c r="L622" t="str">
        <f t="shared" si="103"/>
        <v>N/A</v>
      </c>
      <c r="M622" t="str">
        <f t="shared" si="104"/>
        <v>N/A</v>
      </c>
      <c r="N622" t="str">
        <f t="shared" si="105"/>
        <v>N/A</v>
      </c>
      <c r="O622" t="str">
        <f t="shared" si="106"/>
        <v>N/A</v>
      </c>
      <c r="P622" s="3" t="str">
        <f t="shared" si="107"/>
        <v>N/A</v>
      </c>
      <c r="Q622" t="str">
        <f t="shared" si="108"/>
        <v>N/A</v>
      </c>
      <c r="R622" t="str">
        <f t="shared" si="109"/>
        <v>N/A</v>
      </c>
    </row>
    <row r="623" spans="1:18" x14ac:dyDescent="0.3">
      <c r="A623" s="1" t="s">
        <v>542</v>
      </c>
      <c r="B623">
        <f>IF(OR(RIGHT(Full_2016_2017_Games_Data[[#This Row],[Column1]],4)="2016",RIGHT(Full_2016_2017_Games_Data[[#This Row],[Column1]],4)="2017"),1,0)</f>
        <v>0</v>
      </c>
      <c r="C623">
        <f>IF(AND(B622=1,B623=0,LEFT(Full_2016_2017_Games_Data[[#This Row],[Column1]],4)&lt;&gt;"OTat"),C621+1,IF(AND(B622=0,B623=0,LEFT(Full_2016_2017_Games_Data[[#This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Row],[Column1]],5)&lt;&gt;"4OTat"),C622+1,IF(OR(LEFT(Full_2016_2017_Games_Data[[#This Row],[Column1]],4)="OTat",LEFT(Full_2016_2017_Games_Data[[#This Row],[Column1]],4)="Full",LEFT(Full_2016_2017_Games_Data[[#This Row],[Column1]],5)="2OTat",LEFT(Full_2016_2017_Games_Data[[#This Row],[Column1]],5)="4OTat"),C622,"N/A")))</f>
        <v>520</v>
      </c>
      <c r="D623" t="str">
        <f>IF(AND(C623&lt;&gt;"N/A",C623&lt;&gt;C622),LEFT(Full_2016_2017_Games_Data[[#This Row],[Column1]],FIND("-",Full_2016_2017_Games_Data[[#This Row],[Column1]])-1),"N/A")</f>
        <v>Philadelphia 76ers93</v>
      </c>
      <c r="E623" t="str">
        <f>IFERROR(IF(AND(C623&lt;&gt;"N/A",C623&lt;&gt;C622),MID(Full_2016_2017_Games_Data[[#This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Timberwolves91</v>
      </c>
      <c r="F623" t="str">
        <f>IFERROR(IF(AND(D623&lt;&gt;"N/A",E623&lt;&gt;"N/A",C623&lt;&gt;C624),RIGHT(Full_2016_2017_Games_Data[[#This Row],[Column1]],LEN(Full_2016_2017_Games_Data[[#This Row],[Column1]])-FIND("at ",Full_2016_2017_Games_Data[[#This Row],[Column1]])-2),IF(AND(C623&lt;&gt;"N/A",C623&lt;&gt;C622),RIGHT(A624,LEN(A624)-FIND("at ",A624)-2),"N/A")),RIGHT(Full_2016_2017_Games_Data[[#This Row],[Column1]],LEN(Full_2016_2017_Games_Data[[#This Row],[Column1]])-FIND("at ",Full_2016_2017_Games_Data[[#This Row],[Column1]])-2))</f>
        <v>Philadelphia</v>
      </c>
      <c r="G623" t="str">
        <f t="shared" si="99"/>
        <v>Philadelphia</v>
      </c>
      <c r="H623">
        <f t="shared" si="100"/>
        <v>93</v>
      </c>
      <c r="I623">
        <f t="shared" si="101"/>
        <v>91</v>
      </c>
      <c r="J623" s="3" t="str">
        <f>IF(B623=1,Full_2016_2017_Games_Data[[#This Row],[Column1]],"N/A")</f>
        <v>N/A</v>
      </c>
      <c r="K623" t="str">
        <f t="shared" si="102"/>
        <v>Jan 3, 2017</v>
      </c>
      <c r="L623" t="str">
        <f t="shared" si="103"/>
        <v>Jan 3, 2017</v>
      </c>
      <c r="M623">
        <f t="shared" si="104"/>
        <v>1</v>
      </c>
      <c r="N623">
        <f t="shared" si="105"/>
        <v>3</v>
      </c>
      <c r="O623">
        <f t="shared" si="106"/>
        <v>2017</v>
      </c>
      <c r="P623" s="3">
        <f t="shared" si="107"/>
        <v>42738</v>
      </c>
      <c r="Q623" t="str">
        <f t="shared" si="108"/>
        <v>Philadelphia 76ers</v>
      </c>
      <c r="R623" t="str">
        <f t="shared" si="109"/>
        <v>Minnesota Timberwolves</v>
      </c>
    </row>
    <row r="624" spans="1:18" x14ac:dyDescent="0.3">
      <c r="A624" s="1" t="s">
        <v>543</v>
      </c>
      <c r="B624">
        <f>IF(OR(RIGHT(Full_2016_2017_Games_Data[[#This Row],[Column1]],4)="2016",RIGHT(Full_2016_2017_Games_Data[[#This Row],[Column1]],4)="2017"),1,0)</f>
        <v>0</v>
      </c>
      <c r="C624">
        <f>IF(AND(B623=1,B624=0,LEFT(Full_2016_2017_Games_Data[[#This Row],[Column1]],4)&lt;&gt;"OTat"),C622+1,IF(AND(B623=0,B624=0,LEFT(Full_2016_2017_Games_Data[[#This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Row],[Column1]],5)&lt;&gt;"4OTat"),C623+1,IF(OR(LEFT(Full_2016_2017_Games_Data[[#This Row],[Column1]],4)="OTat",LEFT(Full_2016_2017_Games_Data[[#This Row],[Column1]],4)="Full",LEFT(Full_2016_2017_Games_Data[[#This Row],[Column1]],5)="2OTat",LEFT(Full_2016_2017_Games_Data[[#This Row],[Column1]],5)="4OTat"),C623,"N/A")))</f>
        <v>521</v>
      </c>
      <c r="D624" t="str">
        <f>IF(AND(C624&lt;&gt;"N/A",C624&lt;&gt;C623),LEFT(Full_2016_2017_Games_Data[[#This Row],[Column1]],FIND("-",Full_2016_2017_Games_Data[[#This Row],[Column1]])-1),"N/A")</f>
        <v>Boston Celtics115</v>
      </c>
      <c r="E624" t="str">
        <f>IFERROR(IF(AND(C624&lt;&gt;"N/A",C624&lt;&gt;C623),MID(Full_2016_2017_Games_Data[[#This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Jazz104</v>
      </c>
      <c r="F624" t="str">
        <f>IFERROR(IF(AND(D624&lt;&gt;"N/A",E624&lt;&gt;"N/A",C624&lt;&gt;C625),RIGHT(Full_2016_2017_Games_Data[[#This Row],[Column1]],LEN(Full_2016_2017_Games_Data[[#This Row],[Column1]])-FIND("at ",Full_2016_2017_Games_Data[[#This Row],[Column1]])-2),IF(AND(C624&lt;&gt;"N/A",C624&lt;&gt;C623),RIGHT(A625,LEN(A625)-FIND("at ",A625)-2),"N/A")),RIGHT(Full_2016_2017_Games_Data[[#This Row],[Column1]],LEN(Full_2016_2017_Games_Data[[#This Row],[Column1]])-FIND("at ",Full_2016_2017_Games_Data[[#This Row],[Column1]])-2))</f>
        <v>Boston</v>
      </c>
      <c r="G624" t="str">
        <f t="shared" si="99"/>
        <v>Boston</v>
      </c>
      <c r="H624">
        <f t="shared" si="100"/>
        <v>115</v>
      </c>
      <c r="I624">
        <f t="shared" si="101"/>
        <v>104</v>
      </c>
      <c r="J624" s="3" t="str">
        <f>IF(B624=1,Full_2016_2017_Games_Data[[#This Row],[Column1]],"N/A")</f>
        <v>N/A</v>
      </c>
      <c r="K624" t="str">
        <f t="shared" si="102"/>
        <v>Jan 3, 2017</v>
      </c>
      <c r="L624" t="str">
        <f t="shared" si="103"/>
        <v>Jan 3, 2017</v>
      </c>
      <c r="M624">
        <f t="shared" si="104"/>
        <v>1</v>
      </c>
      <c r="N624">
        <f t="shared" si="105"/>
        <v>3</v>
      </c>
      <c r="O624">
        <f t="shared" si="106"/>
        <v>2017</v>
      </c>
      <c r="P624" s="3">
        <f t="shared" si="107"/>
        <v>42738</v>
      </c>
      <c r="Q624" t="str">
        <f t="shared" si="108"/>
        <v>Boston Celtics</v>
      </c>
      <c r="R624" t="str">
        <f t="shared" si="109"/>
        <v>Utah Jazz</v>
      </c>
    </row>
    <row r="625" spans="1:18" x14ac:dyDescent="0.3">
      <c r="A625" s="1" t="s">
        <v>544</v>
      </c>
      <c r="B625">
        <f>IF(OR(RIGHT(Full_2016_2017_Games_Data[[#This Row],[Column1]],4)="2016",RIGHT(Full_2016_2017_Games_Data[[#This Row],[Column1]],4)="2017"),1,0)</f>
        <v>0</v>
      </c>
      <c r="C625">
        <f>IF(AND(B624=1,B625=0,LEFT(Full_2016_2017_Games_Data[[#This Row],[Column1]],4)&lt;&gt;"OTat"),C623+1,IF(AND(B624=0,B625=0,LEFT(Full_2016_2017_Games_Data[[#This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Row],[Column1]],5)&lt;&gt;"4OTat"),C624+1,IF(OR(LEFT(Full_2016_2017_Games_Data[[#This Row],[Column1]],4)="OTat",LEFT(Full_2016_2017_Games_Data[[#This Row],[Column1]],4)="Full",LEFT(Full_2016_2017_Games_Data[[#This Row],[Column1]],5)="2OTat",LEFT(Full_2016_2017_Games_Data[[#This Row],[Column1]],5)="4OTat"),C624,"N/A")))</f>
        <v>522</v>
      </c>
      <c r="D625" t="str">
        <f>IF(AND(C625&lt;&gt;"N/A",C625&lt;&gt;C624),LEFT(Full_2016_2017_Games_Data[[#This Row],[Column1]],FIND("-",Full_2016_2017_Games_Data[[#This Row],[Column1]])-1),"N/A")</f>
        <v>Indiana Pacers121</v>
      </c>
      <c r="E625" t="str">
        <f>IFERROR(IF(AND(C625&lt;&gt;"N/A",C625&lt;&gt;C624),MID(Full_2016_2017_Games_Data[[#This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Pistons116</v>
      </c>
      <c r="F625" t="str">
        <f>IFERROR(IF(AND(D625&lt;&gt;"N/A",E625&lt;&gt;"N/A",C625&lt;&gt;C626),RIGHT(Full_2016_2017_Games_Data[[#This Row],[Column1]],LEN(Full_2016_2017_Games_Data[[#This Row],[Column1]])-FIND("at ",Full_2016_2017_Games_Data[[#This Row],[Column1]])-2),IF(AND(C625&lt;&gt;"N/A",C625&lt;&gt;C624),RIGHT(A626,LEN(A626)-FIND("at ",A626)-2),"N/A")),RIGHT(Full_2016_2017_Games_Data[[#This Row],[Column1]],LEN(Full_2016_2017_Games_Data[[#This Row],[Column1]])-FIND("at ",Full_2016_2017_Games_Data[[#This Row],[Column1]])-2))</f>
        <v>Detroit</v>
      </c>
      <c r="G625" t="str">
        <f t="shared" si="99"/>
        <v>Detroit</v>
      </c>
      <c r="H625">
        <f t="shared" si="100"/>
        <v>121</v>
      </c>
      <c r="I625">
        <f t="shared" si="101"/>
        <v>116</v>
      </c>
      <c r="J625" s="3" t="str">
        <f>IF(B625=1,Full_2016_2017_Games_Data[[#This Row],[Column1]],"N/A")</f>
        <v>N/A</v>
      </c>
      <c r="K625" t="str">
        <f t="shared" si="102"/>
        <v>Jan 3, 2017</v>
      </c>
      <c r="L625" t="str">
        <f t="shared" si="103"/>
        <v>Jan 3, 2017</v>
      </c>
      <c r="M625">
        <f t="shared" si="104"/>
        <v>1</v>
      </c>
      <c r="N625">
        <f t="shared" si="105"/>
        <v>3</v>
      </c>
      <c r="O625">
        <f t="shared" si="106"/>
        <v>2017</v>
      </c>
      <c r="P625" s="3">
        <f t="shared" si="107"/>
        <v>42738</v>
      </c>
      <c r="Q625" t="str">
        <f t="shared" si="108"/>
        <v>Indiana Pacers</v>
      </c>
      <c r="R625" t="str">
        <f t="shared" si="109"/>
        <v>Detroit Pistons</v>
      </c>
    </row>
    <row r="626" spans="1:18" x14ac:dyDescent="0.3">
      <c r="A626" s="1" t="s">
        <v>545</v>
      </c>
      <c r="B626">
        <f>IF(OR(RIGHT(Full_2016_2017_Games_Data[[#This Row],[Column1]],4)="2016",RIGHT(Full_2016_2017_Games_Data[[#This Row],[Column1]],4)="2017"),1,0)</f>
        <v>0</v>
      </c>
      <c r="C626">
        <f>IF(AND(B625=1,B626=0,LEFT(Full_2016_2017_Games_Data[[#This Row],[Column1]],4)&lt;&gt;"OTat"),C624+1,IF(AND(B625=0,B626=0,LEFT(Full_2016_2017_Games_Data[[#This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Row],[Column1]],5)&lt;&gt;"4OTat"),C625+1,IF(OR(LEFT(Full_2016_2017_Games_Data[[#This Row],[Column1]],4)="OTat",LEFT(Full_2016_2017_Games_Data[[#This Row],[Column1]],4)="Full",LEFT(Full_2016_2017_Games_Data[[#This Row],[Column1]],5)="2OTat",LEFT(Full_2016_2017_Games_Data[[#This Row],[Column1]],5)="4OTat"),C625,"N/A")))</f>
        <v>523</v>
      </c>
      <c r="D626" t="str">
        <f>IF(AND(C626&lt;&gt;"N/A",C626&lt;&gt;C625),LEFT(Full_2016_2017_Games_Data[[#This Row],[Column1]],FIND("-",Full_2016_2017_Games_Data[[#This Row],[Column1]])-1),"N/A")</f>
        <v>Dallas Mavericks113</v>
      </c>
      <c r="E626" t="str">
        <f>IFERROR(IF(AND(C626&lt;&gt;"N/A",C626&lt;&gt;C625),MID(Full_2016_2017_Games_Data[[#This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Wizards105</v>
      </c>
      <c r="F626" t="str">
        <f>IFERROR(IF(AND(D626&lt;&gt;"N/A",E626&lt;&gt;"N/A",C626&lt;&gt;C627),RIGHT(Full_2016_2017_Games_Data[[#This Row],[Column1]],LEN(Full_2016_2017_Games_Data[[#This Row],[Column1]])-FIND("at ",Full_2016_2017_Games_Data[[#This Row],[Column1]])-2),IF(AND(C626&lt;&gt;"N/A",C626&lt;&gt;C625),RIGHT(A627,LEN(A627)-FIND("at ",A627)-2),"N/A")),RIGHT(Full_2016_2017_Games_Data[[#This Row],[Column1]],LEN(Full_2016_2017_Games_Data[[#This Row],[Column1]])-FIND("at ",Full_2016_2017_Games_Data[[#This Row],[Column1]])-2))</f>
        <v>Dallas</v>
      </c>
      <c r="G626" t="str">
        <f t="shared" si="99"/>
        <v>Dallas</v>
      </c>
      <c r="H626">
        <f t="shared" si="100"/>
        <v>113</v>
      </c>
      <c r="I626">
        <f t="shared" si="101"/>
        <v>105</v>
      </c>
      <c r="J626" s="3" t="str">
        <f>IF(B626=1,Full_2016_2017_Games_Data[[#This Row],[Column1]],"N/A")</f>
        <v>N/A</v>
      </c>
      <c r="K626" t="str">
        <f t="shared" si="102"/>
        <v>Jan 3, 2017</v>
      </c>
      <c r="L626" t="str">
        <f t="shared" si="103"/>
        <v>Jan 3, 2017</v>
      </c>
      <c r="M626">
        <f t="shared" si="104"/>
        <v>1</v>
      </c>
      <c r="N626">
        <f t="shared" si="105"/>
        <v>3</v>
      </c>
      <c r="O626">
        <f t="shared" si="106"/>
        <v>2017</v>
      </c>
      <c r="P626" s="3">
        <f t="shared" si="107"/>
        <v>42738</v>
      </c>
      <c r="Q626" t="str">
        <f t="shared" si="108"/>
        <v>Dallas Mavericks</v>
      </c>
      <c r="R626" t="str">
        <f t="shared" si="109"/>
        <v>Washington Wizards</v>
      </c>
    </row>
    <row r="627" spans="1:18" x14ac:dyDescent="0.3">
      <c r="A627" s="1" t="s">
        <v>546</v>
      </c>
      <c r="B627">
        <f>IF(OR(RIGHT(Full_2016_2017_Games_Data[[#This Row],[Column1]],4)="2016",RIGHT(Full_2016_2017_Games_Data[[#This Row],[Column1]],4)="2017"),1,0)</f>
        <v>0</v>
      </c>
      <c r="C627">
        <f>IF(AND(B626=1,B627=0,LEFT(Full_2016_2017_Games_Data[[#This Row],[Column1]],4)&lt;&gt;"OTat"),C625+1,IF(AND(B626=0,B627=0,LEFT(Full_2016_2017_Games_Data[[#This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Row],[Column1]],5)&lt;&gt;"4OTat"),C626+1,IF(OR(LEFT(Full_2016_2017_Games_Data[[#This Row],[Column1]],4)="OTat",LEFT(Full_2016_2017_Games_Data[[#This Row],[Column1]],4)="Full",LEFT(Full_2016_2017_Games_Data[[#This Row],[Column1]],5)="2OTat",LEFT(Full_2016_2017_Games_Data[[#This Row],[Column1]],5)="4OTat"),C626,"N/A")))</f>
        <v>524</v>
      </c>
      <c r="D627" t="str">
        <f>IF(AND(C627&lt;&gt;"N/A",C627&lt;&gt;C626),LEFT(Full_2016_2017_Games_Data[[#This Row],[Column1]],FIND("-",Full_2016_2017_Games_Data[[#This Row],[Column1]])-1),"N/A")</f>
        <v>San Antonio Spurs110</v>
      </c>
      <c r="E627" t="str">
        <f>IFERROR(IF(AND(C627&lt;&gt;"N/A",C627&lt;&gt;C626),MID(Full_2016_2017_Games_Data[[#This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Raptors82</v>
      </c>
      <c r="F627" t="str">
        <f>IFERROR(IF(AND(D627&lt;&gt;"N/A",E627&lt;&gt;"N/A",C627&lt;&gt;C628),RIGHT(Full_2016_2017_Games_Data[[#This Row],[Column1]],LEN(Full_2016_2017_Games_Data[[#This Row],[Column1]])-FIND("at ",Full_2016_2017_Games_Data[[#This Row],[Column1]])-2),IF(AND(C627&lt;&gt;"N/A",C627&lt;&gt;C626),RIGHT(A628,LEN(A628)-FIND("at ",A628)-2),"N/A")),RIGHT(Full_2016_2017_Games_Data[[#This Row],[Column1]],LEN(Full_2016_2017_Games_Data[[#This Row],[Column1]])-FIND("at ",Full_2016_2017_Games_Data[[#This Row],[Column1]])-2))</f>
        <v>San Antonio</v>
      </c>
      <c r="G627" t="str">
        <f t="shared" si="99"/>
        <v>San Antonio</v>
      </c>
      <c r="H627">
        <f t="shared" si="100"/>
        <v>110</v>
      </c>
      <c r="I627">
        <f t="shared" si="101"/>
        <v>82</v>
      </c>
      <c r="J627" s="3" t="str">
        <f>IF(B627=1,Full_2016_2017_Games_Data[[#This Row],[Column1]],"N/A")</f>
        <v>N/A</v>
      </c>
      <c r="K627" t="str">
        <f t="shared" si="102"/>
        <v>Jan 3, 2017</v>
      </c>
      <c r="L627" t="str">
        <f t="shared" si="103"/>
        <v>Jan 3, 2017</v>
      </c>
      <c r="M627">
        <f t="shared" si="104"/>
        <v>1</v>
      </c>
      <c r="N627">
        <f t="shared" si="105"/>
        <v>3</v>
      </c>
      <c r="O627">
        <f t="shared" si="106"/>
        <v>2017</v>
      </c>
      <c r="P627" s="3">
        <f t="shared" si="107"/>
        <v>42738</v>
      </c>
      <c r="Q627" t="str">
        <f t="shared" si="108"/>
        <v>San Antonio Spurs</v>
      </c>
      <c r="R627" t="str">
        <f t="shared" si="109"/>
        <v>Toronto Raptors</v>
      </c>
    </row>
    <row r="628" spans="1:18" x14ac:dyDescent="0.3">
      <c r="A628" s="1" t="s">
        <v>547</v>
      </c>
      <c r="B628">
        <f>IF(OR(RIGHT(Full_2016_2017_Games_Data[[#This Row],[Column1]],4)="2016",RIGHT(Full_2016_2017_Games_Data[[#This Row],[Column1]],4)="2017"),1,0)</f>
        <v>0</v>
      </c>
      <c r="C628">
        <f>IF(AND(B627=1,B628=0,LEFT(Full_2016_2017_Games_Data[[#This Row],[Column1]],4)&lt;&gt;"OTat"),C626+1,IF(AND(B627=0,B628=0,LEFT(Full_2016_2017_Games_Data[[#This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Row],[Column1]],5)&lt;&gt;"4OTat"),C627+1,IF(OR(LEFT(Full_2016_2017_Games_Data[[#This Row],[Column1]],4)="OTat",LEFT(Full_2016_2017_Games_Data[[#This Row],[Column1]],4)="Full",LEFT(Full_2016_2017_Games_Data[[#This Row],[Column1]],5)="2OTat",LEFT(Full_2016_2017_Games_Data[[#This Row],[Column1]],5)="4OTat"),C627,"N/A")))</f>
        <v>525</v>
      </c>
      <c r="D628" t="str">
        <f>IF(AND(C628&lt;&gt;"N/A",C628&lt;&gt;C627),LEFT(Full_2016_2017_Games_Data[[#This Row],[Column1]],FIND("-",Full_2016_2017_Games_Data[[#This Row],[Column1]])-1),"N/A")</f>
        <v>Sacramento Kings120</v>
      </c>
      <c r="E628" t="str">
        <f>IFERROR(IF(AND(C628&lt;&gt;"N/A",C628&lt;&gt;C627),MID(Full_2016_2017_Games_Data[[#This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Nuggets113</v>
      </c>
      <c r="F628" t="str">
        <f>IFERROR(IF(AND(D628&lt;&gt;"N/A",E628&lt;&gt;"N/A",C628&lt;&gt;C629),RIGHT(Full_2016_2017_Games_Data[[#This Row],[Column1]],LEN(Full_2016_2017_Games_Data[[#This Row],[Column1]])-FIND("at ",Full_2016_2017_Games_Data[[#This Row],[Column1]])-2),IF(AND(C628&lt;&gt;"N/A",C628&lt;&gt;C627),RIGHT(A629,LEN(A629)-FIND("at ",A629)-2),"N/A")),RIGHT(Full_2016_2017_Games_Data[[#This Row],[Column1]],LEN(Full_2016_2017_Games_Data[[#This Row],[Column1]])-FIND("at ",Full_2016_2017_Games_Data[[#This Row],[Column1]])-2))</f>
        <v>Denver</v>
      </c>
      <c r="G628" t="str">
        <f t="shared" si="99"/>
        <v>Denver</v>
      </c>
      <c r="H628">
        <f t="shared" si="100"/>
        <v>120</v>
      </c>
      <c r="I628">
        <f t="shared" si="101"/>
        <v>113</v>
      </c>
      <c r="J628" s="3" t="str">
        <f>IF(B628=1,Full_2016_2017_Games_Data[[#This Row],[Column1]],"N/A")</f>
        <v>N/A</v>
      </c>
      <c r="K628" t="str">
        <f t="shared" si="102"/>
        <v>Jan 3, 2017</v>
      </c>
      <c r="L628" t="str">
        <f t="shared" si="103"/>
        <v>Jan 3, 2017</v>
      </c>
      <c r="M628">
        <f t="shared" si="104"/>
        <v>1</v>
      </c>
      <c r="N628">
        <f t="shared" si="105"/>
        <v>3</v>
      </c>
      <c r="O628">
        <f t="shared" si="106"/>
        <v>2017</v>
      </c>
      <c r="P628" s="3">
        <f t="shared" si="107"/>
        <v>42738</v>
      </c>
      <c r="Q628" t="str">
        <f t="shared" si="108"/>
        <v>Sacramento Kings</v>
      </c>
      <c r="R628" t="str">
        <f t="shared" si="109"/>
        <v>Denver Nuggets</v>
      </c>
    </row>
    <row r="629" spans="1:18" x14ac:dyDescent="0.3">
      <c r="A629" s="1" t="s">
        <v>548</v>
      </c>
      <c r="B629">
        <f>IF(OR(RIGHT(Full_2016_2017_Games_Data[[#This Row],[Column1]],4)="2016",RIGHT(Full_2016_2017_Games_Data[[#This Row],[Column1]],4)="2017"),1,0)</f>
        <v>0</v>
      </c>
      <c r="C629">
        <f>IF(AND(B628=1,B629=0,LEFT(Full_2016_2017_Games_Data[[#This Row],[Column1]],4)&lt;&gt;"OTat"),C627+1,IF(AND(B628=0,B629=0,LEFT(Full_2016_2017_Games_Data[[#This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Row],[Column1]],5)&lt;&gt;"4OTat"),C628+1,IF(OR(LEFT(Full_2016_2017_Games_Data[[#This Row],[Column1]],4)="OTat",LEFT(Full_2016_2017_Games_Data[[#This Row],[Column1]],4)="Full",LEFT(Full_2016_2017_Games_Data[[#This Row],[Column1]],5)="2OTat",LEFT(Full_2016_2017_Games_Data[[#This Row],[Column1]],5)="4OTat"),C628,"N/A")))</f>
        <v>526</v>
      </c>
      <c r="D629" t="str">
        <f>IF(AND(C629&lt;&gt;"N/A",C629&lt;&gt;C628),LEFT(Full_2016_2017_Games_Data[[#This Row],[Column1]],FIND("-",Full_2016_2017_Games_Data[[#This Row],[Column1]])-1),"N/A")</f>
        <v>Phoenix Suns99</v>
      </c>
      <c r="E629" t="str">
        <f>IFERROR(IF(AND(C629&lt;&gt;"N/A",C629&lt;&gt;C628),MID(Full_2016_2017_Games_Data[[#This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Heat90</v>
      </c>
      <c r="F629" t="str">
        <f>IFERROR(IF(AND(D629&lt;&gt;"N/A",E629&lt;&gt;"N/A",C629&lt;&gt;C630),RIGHT(Full_2016_2017_Games_Data[[#This Row],[Column1]],LEN(Full_2016_2017_Games_Data[[#This Row],[Column1]])-FIND("at ",Full_2016_2017_Games_Data[[#This Row],[Column1]])-2),IF(AND(C629&lt;&gt;"N/A",C629&lt;&gt;C628),RIGHT(A630,LEN(A630)-FIND("at ",A630)-2),"N/A")),RIGHT(Full_2016_2017_Games_Data[[#This Row],[Column1]],LEN(Full_2016_2017_Games_Data[[#This Row],[Column1]])-FIND("at ",Full_2016_2017_Games_Data[[#This Row],[Column1]])-2))</f>
        <v>Phoenix</v>
      </c>
      <c r="G629" t="str">
        <f t="shared" si="99"/>
        <v>Phoenix</v>
      </c>
      <c r="H629">
        <f t="shared" si="100"/>
        <v>99</v>
      </c>
      <c r="I629">
        <f t="shared" si="101"/>
        <v>90</v>
      </c>
      <c r="J629" s="3" t="str">
        <f>IF(B629=1,Full_2016_2017_Games_Data[[#This Row],[Column1]],"N/A")</f>
        <v>N/A</v>
      </c>
      <c r="K629" t="str">
        <f t="shared" si="102"/>
        <v>Jan 3, 2017</v>
      </c>
      <c r="L629" t="str">
        <f t="shared" si="103"/>
        <v>Jan 3, 2017</v>
      </c>
      <c r="M629">
        <f t="shared" si="104"/>
        <v>1</v>
      </c>
      <c r="N629">
        <f t="shared" si="105"/>
        <v>3</v>
      </c>
      <c r="O629">
        <f t="shared" si="106"/>
        <v>2017</v>
      </c>
      <c r="P629" s="3">
        <f t="shared" si="107"/>
        <v>42738</v>
      </c>
      <c r="Q629" t="str">
        <f t="shared" si="108"/>
        <v>Phoenix Suns</v>
      </c>
      <c r="R629" t="str">
        <f t="shared" si="109"/>
        <v>Miami Heat</v>
      </c>
    </row>
    <row r="630" spans="1:18" x14ac:dyDescent="0.3">
      <c r="A630" s="1" t="s">
        <v>549</v>
      </c>
      <c r="B630">
        <f>IF(OR(RIGHT(Full_2016_2017_Games_Data[[#This Row],[Column1]],4)="2016",RIGHT(Full_2016_2017_Games_Data[[#This Row],[Column1]],4)="2017"),1,0)</f>
        <v>0</v>
      </c>
      <c r="C630">
        <f>IF(AND(B629=1,B630=0,LEFT(Full_2016_2017_Games_Data[[#This Row],[Column1]],4)&lt;&gt;"OTat"),C628+1,IF(AND(B629=0,B630=0,LEFT(Full_2016_2017_Games_Data[[#This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Row],[Column1]],5)&lt;&gt;"4OTat"),C629+1,IF(OR(LEFT(Full_2016_2017_Games_Data[[#This Row],[Column1]],4)="OTat",LEFT(Full_2016_2017_Games_Data[[#This Row],[Column1]],4)="Full",LEFT(Full_2016_2017_Games_Data[[#This Row],[Column1]],5)="2OTat",LEFT(Full_2016_2017_Games_Data[[#This Row],[Column1]],5)="4OTat"),C629,"N/A")))</f>
        <v>527</v>
      </c>
      <c r="D630" t="str">
        <f>IF(AND(C630&lt;&gt;"N/A",C630&lt;&gt;C629),LEFT(Full_2016_2017_Games_Data[[#This Row],[Column1]],FIND("-",Full_2016_2017_Games_Data[[#This Row],[Column1]])-1),"N/A")</f>
        <v>Los Angeles Lakers116</v>
      </c>
      <c r="E630" t="str">
        <f>IFERROR(IF(AND(C630&lt;&gt;"N/A",C630&lt;&gt;C629),MID(Full_2016_2017_Games_Data[[#This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Grizzlies102</v>
      </c>
      <c r="F630" t="str">
        <f>IFERROR(IF(AND(D630&lt;&gt;"N/A",E630&lt;&gt;"N/A",C630&lt;&gt;C631),RIGHT(Full_2016_2017_Games_Data[[#This Row],[Column1]],LEN(Full_2016_2017_Games_Data[[#This Row],[Column1]])-FIND("at ",Full_2016_2017_Games_Data[[#This Row],[Column1]])-2),IF(AND(C630&lt;&gt;"N/A",C630&lt;&gt;C629),RIGHT(A631,LEN(A631)-FIND("at ",A631)-2),"N/A")),RIGHT(Full_2016_2017_Games_Data[[#This Row],[Column1]],LEN(Full_2016_2017_Games_Data[[#This Row],[Column1]])-FIND("at ",Full_2016_2017_Games_Data[[#This Row],[Column1]])-2))</f>
        <v>Los Angeles</v>
      </c>
      <c r="G630" t="str">
        <f t="shared" si="99"/>
        <v>Los Angeles</v>
      </c>
      <c r="H630">
        <f t="shared" si="100"/>
        <v>116</v>
      </c>
      <c r="I630">
        <f t="shared" si="101"/>
        <v>102</v>
      </c>
      <c r="J630" s="3" t="str">
        <f>IF(B630=1,Full_2016_2017_Games_Data[[#This Row],[Column1]],"N/A")</f>
        <v>N/A</v>
      </c>
      <c r="K630" t="str">
        <f t="shared" si="102"/>
        <v>Jan 3, 2017</v>
      </c>
      <c r="L630" t="str">
        <f t="shared" si="103"/>
        <v>Jan 3, 2017</v>
      </c>
      <c r="M630">
        <f t="shared" si="104"/>
        <v>1</v>
      </c>
      <c r="N630">
        <f t="shared" si="105"/>
        <v>3</v>
      </c>
      <c r="O630">
        <f t="shared" si="106"/>
        <v>2017</v>
      </c>
      <c r="P630" s="3">
        <f t="shared" si="107"/>
        <v>42738</v>
      </c>
      <c r="Q630" t="str">
        <f t="shared" si="108"/>
        <v>Los Angeles Lakers</v>
      </c>
      <c r="R630" t="str">
        <f t="shared" si="109"/>
        <v>Memphis Grizzlies</v>
      </c>
    </row>
    <row r="631" spans="1:18" x14ac:dyDescent="0.3">
      <c r="A631" s="1" t="s">
        <v>1414</v>
      </c>
      <c r="B631">
        <f>IF(OR(RIGHT(Full_2016_2017_Games_Data[[#This Row],[Column1]],4)="2016",RIGHT(Full_2016_2017_Games_Data[[#This Row],[Column1]],4)="2017"),1,0)</f>
        <v>1</v>
      </c>
      <c r="C631" t="str">
        <f>IF(AND(B630=1,B631=0,LEFT(Full_2016_2017_Games_Data[[#This Row],[Column1]],4)&lt;&gt;"OTat"),C629+1,IF(AND(B630=0,B631=0,LEFT(Full_2016_2017_Games_Data[[#This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Row],[Column1]],5)&lt;&gt;"4OTat"),C630+1,IF(OR(LEFT(Full_2016_2017_Games_Data[[#This Row],[Column1]],4)="OTat",LEFT(Full_2016_2017_Games_Data[[#This Row],[Column1]],4)="Full",LEFT(Full_2016_2017_Games_Data[[#This Row],[Column1]],5)="2OTat",LEFT(Full_2016_2017_Games_Data[[#This Row],[Column1]],5)="4OTat"),C630,"N/A")))</f>
        <v>N/A</v>
      </c>
      <c r="D631" t="str">
        <f>IF(AND(C631&lt;&gt;"N/A",C631&lt;&gt;C630),LEFT(Full_2016_2017_Games_Data[[#This Row],[Column1]],FIND("-",Full_2016_2017_Games_Data[[#This Row],[Column1]])-1),"N/A")</f>
        <v>N/A</v>
      </c>
      <c r="E631" t="str">
        <f>IFERROR(IF(AND(C631&lt;&gt;"N/A",C631&lt;&gt;C630),MID(Full_2016_2017_Games_Data[[#This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31" t="str">
        <f>IFERROR(IF(AND(D631&lt;&gt;"N/A",E631&lt;&gt;"N/A",C631&lt;&gt;C632),RIGHT(Full_2016_2017_Games_Data[[#This Row],[Column1]],LEN(Full_2016_2017_Games_Data[[#This Row],[Column1]])-FIND("at ",Full_2016_2017_Games_Data[[#This Row],[Column1]])-2),IF(AND(C631&lt;&gt;"N/A",C631&lt;&gt;C630),RIGHT(A632,LEN(A632)-FIND("at ",A632)-2),"N/A")),RIGHT(Full_2016_2017_Games_Data[[#This Row],[Column1]],LEN(Full_2016_2017_Games_Data[[#This Row],[Column1]])-FIND("at ",Full_2016_2017_Games_Data[[#This Row],[Column1]])-2))</f>
        <v>N/A</v>
      </c>
      <c r="G631" t="str">
        <f t="shared" si="99"/>
        <v>N/A</v>
      </c>
      <c r="H631" t="str">
        <f t="shared" si="100"/>
        <v>N/A</v>
      </c>
      <c r="I631" t="str">
        <f t="shared" si="101"/>
        <v>N/A</v>
      </c>
      <c r="J631" s="3" t="str">
        <f>IF(B631=1,Full_2016_2017_Games_Data[[#This Row],[Column1]],"N/A")</f>
        <v>Jan 4, 2017</v>
      </c>
      <c r="K631" t="str">
        <f t="shared" si="102"/>
        <v>Jan 4, 2017</v>
      </c>
      <c r="L631" t="str">
        <f t="shared" si="103"/>
        <v>N/A</v>
      </c>
      <c r="M631" t="str">
        <f t="shared" si="104"/>
        <v>N/A</v>
      </c>
      <c r="N631" t="str">
        <f t="shared" si="105"/>
        <v>N/A</v>
      </c>
      <c r="O631" t="str">
        <f t="shared" si="106"/>
        <v>N/A</v>
      </c>
      <c r="P631" s="3" t="str">
        <f t="shared" si="107"/>
        <v>N/A</v>
      </c>
      <c r="Q631" t="str">
        <f t="shared" si="108"/>
        <v>N/A</v>
      </c>
      <c r="R631" t="str">
        <f t="shared" si="109"/>
        <v>N/A</v>
      </c>
    </row>
    <row r="632" spans="1:18" x14ac:dyDescent="0.3">
      <c r="A632" s="1" t="s">
        <v>550</v>
      </c>
      <c r="B632">
        <f>IF(OR(RIGHT(Full_2016_2017_Games_Data[[#This Row],[Column1]],4)="2016",RIGHT(Full_2016_2017_Games_Data[[#This Row],[Column1]],4)="2017"),1,0)</f>
        <v>0</v>
      </c>
      <c r="C632">
        <f>IF(AND(B631=1,B632=0,LEFT(Full_2016_2017_Games_Data[[#This Row],[Column1]],4)&lt;&gt;"OTat"),C630+1,IF(AND(B631=0,B632=0,LEFT(Full_2016_2017_Games_Data[[#This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Row],[Column1]],5)&lt;&gt;"4OTat"),C631+1,IF(OR(LEFT(Full_2016_2017_Games_Data[[#This Row],[Column1]],4)="OTat",LEFT(Full_2016_2017_Games_Data[[#This Row],[Column1]],4)="Full",LEFT(Full_2016_2017_Games_Data[[#This Row],[Column1]],5)="2OTat",LEFT(Full_2016_2017_Games_Data[[#This Row],[Column1]],5)="4OTat"),C631,"N/A")))</f>
        <v>528</v>
      </c>
      <c r="D632" t="str">
        <f>IF(AND(C632&lt;&gt;"N/A",C632&lt;&gt;C631),LEFT(Full_2016_2017_Games_Data[[#This Row],[Column1]],FIND("-",Full_2016_2017_Games_Data[[#This Row],[Column1]])-1),"N/A")</f>
        <v>Charlotte Hornets123</v>
      </c>
      <c r="E632" t="str">
        <f>IFERROR(IF(AND(C632&lt;&gt;"N/A",C632&lt;&gt;C631),MID(Full_2016_2017_Games_Data[[#This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Thunder112</v>
      </c>
      <c r="F632" t="str">
        <f>IFERROR(IF(AND(D632&lt;&gt;"N/A",E632&lt;&gt;"N/A",C632&lt;&gt;C633),RIGHT(Full_2016_2017_Games_Data[[#This Row],[Column1]],LEN(Full_2016_2017_Games_Data[[#This Row],[Column1]])-FIND("at ",Full_2016_2017_Games_Data[[#This Row],[Column1]])-2),IF(AND(C632&lt;&gt;"N/A",C632&lt;&gt;C631),RIGHT(A633,LEN(A633)-FIND("at ",A633)-2),"N/A")),RIGHT(Full_2016_2017_Games_Data[[#This Row],[Column1]],LEN(Full_2016_2017_Games_Data[[#This Row],[Column1]])-FIND("at ",Full_2016_2017_Games_Data[[#This Row],[Column1]])-2))</f>
        <v>Charlotte</v>
      </c>
      <c r="G632" t="str">
        <f t="shared" si="99"/>
        <v>Charlotte</v>
      </c>
      <c r="H632">
        <f t="shared" si="100"/>
        <v>123</v>
      </c>
      <c r="I632">
        <f t="shared" si="101"/>
        <v>112</v>
      </c>
      <c r="J632" s="3" t="str">
        <f>IF(B632=1,Full_2016_2017_Games_Data[[#This Row],[Column1]],"N/A")</f>
        <v>N/A</v>
      </c>
      <c r="K632" t="str">
        <f t="shared" si="102"/>
        <v>Jan 4, 2017</v>
      </c>
      <c r="L632" t="str">
        <f t="shared" si="103"/>
        <v>Jan 4, 2017</v>
      </c>
      <c r="M632">
        <f t="shared" si="104"/>
        <v>1</v>
      </c>
      <c r="N632">
        <f t="shared" si="105"/>
        <v>4</v>
      </c>
      <c r="O632">
        <f t="shared" si="106"/>
        <v>2017</v>
      </c>
      <c r="P632" s="3">
        <f t="shared" si="107"/>
        <v>42739</v>
      </c>
      <c r="Q632" t="str">
        <f t="shared" si="108"/>
        <v>Charlotte Hornets</v>
      </c>
      <c r="R632" t="str">
        <f t="shared" si="109"/>
        <v>Oklahoma City Thunder</v>
      </c>
    </row>
    <row r="633" spans="1:18" x14ac:dyDescent="0.3">
      <c r="A633" s="1" t="s">
        <v>551</v>
      </c>
      <c r="B633">
        <f>IF(OR(RIGHT(Full_2016_2017_Games_Data[[#This Row],[Column1]],4)="2016",RIGHT(Full_2016_2017_Games_Data[[#This Row],[Column1]],4)="2017"),1,0)</f>
        <v>0</v>
      </c>
      <c r="C633">
        <f>IF(AND(B632=1,B633=0,LEFT(Full_2016_2017_Games_Data[[#This Row],[Column1]],4)&lt;&gt;"OTat"),C631+1,IF(AND(B632=0,B633=0,LEFT(Full_2016_2017_Games_Data[[#This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Row],[Column1]],5)&lt;&gt;"4OTat"),C632+1,IF(OR(LEFT(Full_2016_2017_Games_Data[[#This Row],[Column1]],4)="OTat",LEFT(Full_2016_2017_Games_Data[[#This Row],[Column1]],4)="Full",LEFT(Full_2016_2017_Games_Data[[#This Row],[Column1]],5)="2OTat",LEFT(Full_2016_2017_Games_Data[[#This Row],[Column1]],5)="4OTat"),C632,"N/A")))</f>
        <v>529</v>
      </c>
      <c r="D633" t="str">
        <f>IF(AND(C633&lt;&gt;"N/A",C633&lt;&gt;C632),LEFT(Full_2016_2017_Games_Data[[#This Row],[Column1]],FIND("-",Full_2016_2017_Games_Data[[#This Row],[Column1]])-1),"N/A")</f>
        <v>Atlanta Hawks111</v>
      </c>
      <c r="E633" t="str">
        <f>IFERROR(IF(AND(C633&lt;&gt;"N/A",C633&lt;&gt;C632),MID(Full_2016_2017_Games_Data[[#This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Magic92</v>
      </c>
      <c r="F633" t="str">
        <f>IFERROR(IF(AND(D633&lt;&gt;"N/A",E633&lt;&gt;"N/A",C633&lt;&gt;C634),RIGHT(Full_2016_2017_Games_Data[[#This Row],[Column1]],LEN(Full_2016_2017_Games_Data[[#This Row],[Column1]])-FIND("at ",Full_2016_2017_Games_Data[[#This Row],[Column1]])-2),IF(AND(C633&lt;&gt;"N/A",C633&lt;&gt;C632),RIGHT(A634,LEN(A634)-FIND("at ",A634)-2),"N/A")),RIGHT(Full_2016_2017_Games_Data[[#This Row],[Column1]],LEN(Full_2016_2017_Games_Data[[#This Row],[Column1]])-FIND("at ",Full_2016_2017_Games_Data[[#This Row],[Column1]])-2))</f>
        <v>Orlando</v>
      </c>
      <c r="G633" t="str">
        <f t="shared" si="99"/>
        <v>Orlando</v>
      </c>
      <c r="H633">
        <f t="shared" si="100"/>
        <v>111</v>
      </c>
      <c r="I633">
        <f t="shared" si="101"/>
        <v>92</v>
      </c>
      <c r="J633" s="3" t="str">
        <f>IF(B633=1,Full_2016_2017_Games_Data[[#This Row],[Column1]],"N/A")</f>
        <v>N/A</v>
      </c>
      <c r="K633" t="str">
        <f t="shared" si="102"/>
        <v>Jan 4, 2017</v>
      </c>
      <c r="L633" t="str">
        <f t="shared" si="103"/>
        <v>Jan 4, 2017</v>
      </c>
      <c r="M633">
        <f t="shared" si="104"/>
        <v>1</v>
      </c>
      <c r="N633">
        <f t="shared" si="105"/>
        <v>4</v>
      </c>
      <c r="O633">
        <f t="shared" si="106"/>
        <v>2017</v>
      </c>
      <c r="P633" s="3">
        <f t="shared" si="107"/>
        <v>42739</v>
      </c>
      <c r="Q633" t="str">
        <f t="shared" si="108"/>
        <v>Atlanta Hawks</v>
      </c>
      <c r="R633" t="str">
        <f t="shared" si="109"/>
        <v>Orlando Magic</v>
      </c>
    </row>
    <row r="634" spans="1:18" x14ac:dyDescent="0.3">
      <c r="A634" s="1" t="s">
        <v>552</v>
      </c>
      <c r="B634">
        <f>IF(OR(RIGHT(Full_2016_2017_Games_Data[[#This Row],[Column1]],4)="2016",RIGHT(Full_2016_2017_Games_Data[[#This Row],[Column1]],4)="2017"),1,0)</f>
        <v>0</v>
      </c>
      <c r="C634">
        <f>IF(AND(B633=1,B634=0,LEFT(Full_2016_2017_Games_Data[[#This Row],[Column1]],4)&lt;&gt;"OTat"),C632+1,IF(AND(B633=0,B634=0,LEFT(Full_2016_2017_Games_Data[[#This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Row],[Column1]],5)&lt;&gt;"4OTat"),C633+1,IF(OR(LEFT(Full_2016_2017_Games_Data[[#This Row],[Column1]],4)="OTat",LEFT(Full_2016_2017_Games_Data[[#This Row],[Column1]],4)="Full",LEFT(Full_2016_2017_Games_Data[[#This Row],[Column1]],5)="2OTat",LEFT(Full_2016_2017_Games_Data[[#This Row],[Column1]],5)="4OTat"),C633,"N/A")))</f>
        <v>530</v>
      </c>
      <c r="D634" t="str">
        <f>IF(AND(C634&lt;&gt;"N/A",C634&lt;&gt;C633),LEFT(Full_2016_2017_Games_Data[[#This Row],[Column1]],FIND("-",Full_2016_2017_Games_Data[[#This Row],[Column1]])-1),"N/A")</f>
        <v>Milwaukee Bucks105</v>
      </c>
      <c r="E634" t="str">
        <f>IFERROR(IF(AND(C634&lt;&gt;"N/A",C634&lt;&gt;C633),MID(Full_2016_2017_Games_Data[[#This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Knicks104</v>
      </c>
      <c r="F634" t="str">
        <f>IFERROR(IF(AND(D634&lt;&gt;"N/A",E634&lt;&gt;"N/A",C634&lt;&gt;C635),RIGHT(Full_2016_2017_Games_Data[[#This Row],[Column1]],LEN(Full_2016_2017_Games_Data[[#This Row],[Column1]])-FIND("at ",Full_2016_2017_Games_Data[[#This Row],[Column1]])-2),IF(AND(C634&lt;&gt;"N/A",C634&lt;&gt;C633),RIGHT(A635,LEN(A635)-FIND("at ",A635)-2),"N/A")),RIGHT(Full_2016_2017_Games_Data[[#This Row],[Column1]],LEN(Full_2016_2017_Games_Data[[#This Row],[Column1]])-FIND("at ",Full_2016_2017_Games_Data[[#This Row],[Column1]])-2))</f>
        <v>New York</v>
      </c>
      <c r="G634" t="str">
        <f t="shared" si="99"/>
        <v>New York</v>
      </c>
      <c r="H634">
        <f t="shared" si="100"/>
        <v>105</v>
      </c>
      <c r="I634">
        <f t="shared" si="101"/>
        <v>104</v>
      </c>
      <c r="J634" s="3" t="str">
        <f>IF(B634=1,Full_2016_2017_Games_Data[[#This Row],[Column1]],"N/A")</f>
        <v>N/A</v>
      </c>
      <c r="K634" t="str">
        <f t="shared" si="102"/>
        <v>Jan 4, 2017</v>
      </c>
      <c r="L634" t="str">
        <f t="shared" si="103"/>
        <v>Jan 4, 2017</v>
      </c>
      <c r="M634">
        <f t="shared" si="104"/>
        <v>1</v>
      </c>
      <c r="N634">
        <f t="shared" si="105"/>
        <v>4</v>
      </c>
      <c r="O634">
        <f t="shared" si="106"/>
        <v>2017</v>
      </c>
      <c r="P634" s="3">
        <f t="shared" si="107"/>
        <v>42739</v>
      </c>
      <c r="Q634" t="str">
        <f t="shared" si="108"/>
        <v>Milwaukee Bucks</v>
      </c>
      <c r="R634" t="str">
        <f t="shared" si="109"/>
        <v>New York Knicks</v>
      </c>
    </row>
    <row r="635" spans="1:18" x14ac:dyDescent="0.3">
      <c r="A635" s="1" t="s">
        <v>553</v>
      </c>
      <c r="B635">
        <f>IF(OR(RIGHT(Full_2016_2017_Games_Data[[#This Row],[Column1]],4)="2016",RIGHT(Full_2016_2017_Games_Data[[#This Row],[Column1]],4)="2017"),1,0)</f>
        <v>0</v>
      </c>
      <c r="C635">
        <f>IF(AND(B634=1,B635=0,LEFT(Full_2016_2017_Games_Data[[#This Row],[Column1]],4)&lt;&gt;"OTat"),C633+1,IF(AND(B634=0,B635=0,LEFT(Full_2016_2017_Games_Data[[#This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Row],[Column1]],5)&lt;&gt;"4OTat"),C634+1,IF(OR(LEFT(Full_2016_2017_Games_Data[[#This Row],[Column1]],4)="OTat",LEFT(Full_2016_2017_Games_Data[[#This Row],[Column1]],4)="Full",LEFT(Full_2016_2017_Games_Data[[#This Row],[Column1]],5)="2OTat",LEFT(Full_2016_2017_Games_Data[[#This Row],[Column1]],5)="4OTat"),C634,"N/A")))</f>
        <v>531</v>
      </c>
      <c r="D635" t="str">
        <f>IF(AND(C635&lt;&gt;"N/A",C635&lt;&gt;C634),LEFT(Full_2016_2017_Games_Data[[#This Row],[Column1]],FIND("-",Full_2016_2017_Games_Data[[#This Row],[Column1]])-1),"N/A")</f>
        <v>Chicago Bulls106</v>
      </c>
      <c r="E635" t="str">
        <f>IFERROR(IF(AND(C635&lt;&gt;"N/A",C635&lt;&gt;C634),MID(Full_2016_2017_Games_Data[[#This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Cavaliers94</v>
      </c>
      <c r="F635" t="str">
        <f>IFERROR(IF(AND(D635&lt;&gt;"N/A",E635&lt;&gt;"N/A",C635&lt;&gt;C636),RIGHT(Full_2016_2017_Games_Data[[#This Row],[Column1]],LEN(Full_2016_2017_Games_Data[[#This Row],[Column1]])-FIND("at ",Full_2016_2017_Games_Data[[#This Row],[Column1]])-2),IF(AND(C635&lt;&gt;"N/A",C635&lt;&gt;C634),RIGHT(A636,LEN(A636)-FIND("at ",A636)-2),"N/A")),RIGHT(Full_2016_2017_Games_Data[[#This Row],[Column1]],LEN(Full_2016_2017_Games_Data[[#This Row],[Column1]])-FIND("at ",Full_2016_2017_Games_Data[[#This Row],[Column1]])-2))</f>
        <v>Cleveland</v>
      </c>
      <c r="G635" t="str">
        <f t="shared" si="99"/>
        <v>Cleveland</v>
      </c>
      <c r="H635">
        <f t="shared" si="100"/>
        <v>106</v>
      </c>
      <c r="I635">
        <f t="shared" si="101"/>
        <v>94</v>
      </c>
      <c r="J635" s="3" t="str">
        <f>IF(B635=1,Full_2016_2017_Games_Data[[#This Row],[Column1]],"N/A")</f>
        <v>N/A</v>
      </c>
      <c r="K635" t="str">
        <f t="shared" si="102"/>
        <v>Jan 4, 2017</v>
      </c>
      <c r="L635" t="str">
        <f t="shared" si="103"/>
        <v>Jan 4, 2017</v>
      </c>
      <c r="M635">
        <f t="shared" si="104"/>
        <v>1</v>
      </c>
      <c r="N635">
        <f t="shared" si="105"/>
        <v>4</v>
      </c>
      <c r="O635">
        <f t="shared" si="106"/>
        <v>2017</v>
      </c>
      <c r="P635" s="3">
        <f t="shared" si="107"/>
        <v>42739</v>
      </c>
      <c r="Q635" t="str">
        <f t="shared" si="108"/>
        <v>Chicago Bulls</v>
      </c>
      <c r="R635" t="str">
        <f t="shared" si="109"/>
        <v>Cleveland Cavaliers</v>
      </c>
    </row>
    <row r="636" spans="1:18" x14ac:dyDescent="0.3">
      <c r="A636" s="1" t="s">
        <v>554</v>
      </c>
      <c r="B636">
        <f>IF(OR(RIGHT(Full_2016_2017_Games_Data[[#This Row],[Column1]],4)="2016",RIGHT(Full_2016_2017_Games_Data[[#This Row],[Column1]],4)="2017"),1,0)</f>
        <v>0</v>
      </c>
      <c r="C636">
        <f>IF(AND(B635=1,B636=0,LEFT(Full_2016_2017_Games_Data[[#This Row],[Column1]],4)&lt;&gt;"OTat"),C634+1,IF(AND(B635=0,B636=0,LEFT(Full_2016_2017_Games_Data[[#This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Row],[Column1]],5)&lt;&gt;"4OTat"),C635+1,IF(OR(LEFT(Full_2016_2017_Games_Data[[#This Row],[Column1]],4)="OTat",LEFT(Full_2016_2017_Games_Data[[#This Row],[Column1]],4)="Full",LEFT(Full_2016_2017_Games_Data[[#This Row],[Column1]],5)="2OTat",LEFT(Full_2016_2017_Games_Data[[#This Row],[Column1]],5)="4OTat"),C635,"N/A")))</f>
        <v>532</v>
      </c>
      <c r="D636" t="str">
        <f>IF(AND(C636&lt;&gt;"N/A",C636&lt;&gt;C635),LEFT(Full_2016_2017_Games_Data[[#This Row],[Column1]],FIND("-",Full_2016_2017_Games_Data[[#This Row],[Column1]])-1),"N/A")</f>
        <v>Los Angeles Clippers115</v>
      </c>
      <c r="E636" t="str">
        <f>IFERROR(IF(AND(C636&lt;&gt;"N/A",C636&lt;&gt;C635),MID(Full_2016_2017_Games_Data[[#This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Grizzlies106</v>
      </c>
      <c r="F636" t="str">
        <f>IFERROR(IF(AND(D636&lt;&gt;"N/A",E636&lt;&gt;"N/A",C636&lt;&gt;C637),RIGHT(Full_2016_2017_Games_Data[[#This Row],[Column1]],LEN(Full_2016_2017_Games_Data[[#This Row],[Column1]])-FIND("at ",Full_2016_2017_Games_Data[[#This Row],[Column1]])-2),IF(AND(C636&lt;&gt;"N/A",C636&lt;&gt;C635),RIGHT(A637,LEN(A637)-FIND("at ",A637)-2),"N/A")),RIGHT(Full_2016_2017_Games_Data[[#This Row],[Column1]],LEN(Full_2016_2017_Games_Data[[#This Row],[Column1]])-FIND("at ",Full_2016_2017_Games_Data[[#This Row],[Column1]])-2))</f>
        <v>Los Angeles</v>
      </c>
      <c r="G636" t="str">
        <f t="shared" si="99"/>
        <v>Los Angeles</v>
      </c>
      <c r="H636">
        <f t="shared" si="100"/>
        <v>115</v>
      </c>
      <c r="I636">
        <f t="shared" si="101"/>
        <v>106</v>
      </c>
      <c r="J636" s="3" t="str">
        <f>IF(B636=1,Full_2016_2017_Games_Data[[#This Row],[Column1]],"N/A")</f>
        <v>N/A</v>
      </c>
      <c r="K636" t="str">
        <f t="shared" si="102"/>
        <v>Jan 4, 2017</v>
      </c>
      <c r="L636" t="str">
        <f t="shared" si="103"/>
        <v>Jan 4, 2017</v>
      </c>
      <c r="M636">
        <f t="shared" si="104"/>
        <v>1</v>
      </c>
      <c r="N636">
        <f t="shared" si="105"/>
        <v>4</v>
      </c>
      <c r="O636">
        <f t="shared" si="106"/>
        <v>2017</v>
      </c>
      <c r="P636" s="3">
        <f t="shared" si="107"/>
        <v>42739</v>
      </c>
      <c r="Q636" t="str">
        <f t="shared" si="108"/>
        <v>Los Angeles Clippers</v>
      </c>
      <c r="R636" t="str">
        <f t="shared" si="109"/>
        <v>Memphis Grizzlies</v>
      </c>
    </row>
    <row r="637" spans="1:18" x14ac:dyDescent="0.3">
      <c r="A637" s="1" t="s">
        <v>555</v>
      </c>
      <c r="B637">
        <f>IF(OR(RIGHT(Full_2016_2017_Games_Data[[#This Row],[Column1]],4)="2016",RIGHT(Full_2016_2017_Games_Data[[#This Row],[Column1]],4)="2017"),1,0)</f>
        <v>0</v>
      </c>
      <c r="C637">
        <f>IF(AND(B636=1,B637=0,LEFT(Full_2016_2017_Games_Data[[#This Row],[Column1]],4)&lt;&gt;"OTat"),C635+1,IF(AND(B636=0,B637=0,LEFT(Full_2016_2017_Games_Data[[#This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Row],[Column1]],5)&lt;&gt;"4OTat"),C636+1,IF(OR(LEFT(Full_2016_2017_Games_Data[[#This Row],[Column1]],4)="OTat",LEFT(Full_2016_2017_Games_Data[[#This Row],[Column1]],4)="Full",LEFT(Full_2016_2017_Games_Data[[#This Row],[Column1]],5)="2OTat",LEFT(Full_2016_2017_Games_Data[[#This Row],[Column1]],5)="4OTat"),C636,"N/A")))</f>
        <v>533</v>
      </c>
      <c r="D637" t="str">
        <f>IF(AND(C637&lt;&gt;"N/A",C637&lt;&gt;C636),LEFT(Full_2016_2017_Games_Data[[#This Row],[Column1]],FIND("-",Full_2016_2017_Games_Data[[#This Row],[Column1]])-1),"N/A")</f>
        <v>Golden State Warriors125</v>
      </c>
      <c r="E637" t="str">
        <f>IFERROR(IF(AND(C637&lt;&gt;"N/A",C637&lt;&gt;C636),MID(Full_2016_2017_Games_Data[[#This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Blazers117</v>
      </c>
      <c r="F637" t="str">
        <f>IFERROR(IF(AND(D637&lt;&gt;"N/A",E637&lt;&gt;"N/A",C637&lt;&gt;C638),RIGHT(Full_2016_2017_Games_Data[[#This Row],[Column1]],LEN(Full_2016_2017_Games_Data[[#This Row],[Column1]])-FIND("at ",Full_2016_2017_Games_Data[[#This Row],[Column1]])-2),IF(AND(C637&lt;&gt;"N/A",C637&lt;&gt;C636),RIGHT(A638,LEN(A638)-FIND("at ",A638)-2),"N/A")),RIGHT(Full_2016_2017_Games_Data[[#This Row],[Column1]],LEN(Full_2016_2017_Games_Data[[#This Row],[Column1]])-FIND("at ",Full_2016_2017_Games_Data[[#This Row],[Column1]])-2))</f>
        <v>Golden State</v>
      </c>
      <c r="G637" t="str">
        <f t="shared" si="99"/>
        <v>Golden State</v>
      </c>
      <c r="H637">
        <f t="shared" si="100"/>
        <v>125</v>
      </c>
      <c r="I637">
        <f t="shared" si="101"/>
        <v>117</v>
      </c>
      <c r="J637" s="3" t="str">
        <f>IF(B637=1,Full_2016_2017_Games_Data[[#This Row],[Column1]],"N/A")</f>
        <v>N/A</v>
      </c>
      <c r="K637" t="str">
        <f t="shared" si="102"/>
        <v>Jan 4, 2017</v>
      </c>
      <c r="L637" t="str">
        <f t="shared" si="103"/>
        <v>Jan 4, 2017</v>
      </c>
      <c r="M637">
        <f t="shared" si="104"/>
        <v>1</v>
      </c>
      <c r="N637">
        <f t="shared" si="105"/>
        <v>4</v>
      </c>
      <c r="O637">
        <f t="shared" si="106"/>
        <v>2017</v>
      </c>
      <c r="P637" s="3">
        <f t="shared" si="107"/>
        <v>42739</v>
      </c>
      <c r="Q637" t="str">
        <f t="shared" si="108"/>
        <v>Golden State Warriors</v>
      </c>
      <c r="R637" t="str">
        <f t="shared" si="109"/>
        <v>Portland Trail Blazers</v>
      </c>
    </row>
    <row r="638" spans="1:18" x14ac:dyDescent="0.3">
      <c r="A638" s="1" t="s">
        <v>556</v>
      </c>
      <c r="B638">
        <f>IF(OR(RIGHT(Full_2016_2017_Games_Data[[#This Row],[Column1]],4)="2016",RIGHT(Full_2016_2017_Games_Data[[#This Row],[Column1]],4)="2017"),1,0)</f>
        <v>0</v>
      </c>
      <c r="C638">
        <f>IF(AND(B637=1,B638=0,LEFT(Full_2016_2017_Games_Data[[#This Row],[Column1]],4)&lt;&gt;"OTat"),C636+1,IF(AND(B637=0,B638=0,LEFT(Full_2016_2017_Games_Data[[#This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Row],[Column1]],5)&lt;&gt;"4OTat"),C637+1,IF(OR(LEFT(Full_2016_2017_Games_Data[[#This Row],[Column1]],4)="OTat",LEFT(Full_2016_2017_Games_Data[[#This Row],[Column1]],4)="Full",LEFT(Full_2016_2017_Games_Data[[#This Row],[Column1]],5)="2OTat",LEFT(Full_2016_2017_Games_Data[[#This Row],[Column1]],5)="4OTat"),C637,"N/A")))</f>
        <v>534</v>
      </c>
      <c r="D638" t="str">
        <f>IF(AND(C638&lt;&gt;"N/A",C638&lt;&gt;C637),LEFT(Full_2016_2017_Games_Data[[#This Row],[Column1]],FIND("-",Full_2016_2017_Games_Data[[#This Row],[Column1]])-1),"N/A")</f>
        <v>Miami Heat107</v>
      </c>
      <c r="E638" t="str">
        <f>IFERROR(IF(AND(C638&lt;&gt;"N/A",C638&lt;&gt;C637),MID(Full_2016_2017_Games_Data[[#This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Kings102</v>
      </c>
      <c r="F638" t="str">
        <f>IFERROR(IF(AND(D638&lt;&gt;"N/A",E638&lt;&gt;"N/A",C638&lt;&gt;C639),RIGHT(Full_2016_2017_Games_Data[[#This Row],[Column1]],LEN(Full_2016_2017_Games_Data[[#This Row],[Column1]])-FIND("at ",Full_2016_2017_Games_Data[[#This Row],[Column1]])-2),IF(AND(C638&lt;&gt;"N/A",C638&lt;&gt;C637),RIGHT(A639,LEN(A639)-FIND("at ",A639)-2),"N/A")),RIGHT(Full_2016_2017_Games_Data[[#This Row],[Column1]],LEN(Full_2016_2017_Games_Data[[#This Row],[Column1]])-FIND("at ",Full_2016_2017_Games_Data[[#This Row],[Column1]])-2))</f>
        <v>Sacramento</v>
      </c>
      <c r="G638" t="str">
        <f t="shared" si="99"/>
        <v>Sacramento</v>
      </c>
      <c r="H638">
        <f t="shared" si="100"/>
        <v>107</v>
      </c>
      <c r="I638">
        <f t="shared" si="101"/>
        <v>102</v>
      </c>
      <c r="J638" s="3" t="str">
        <f>IF(B638=1,Full_2016_2017_Games_Data[[#This Row],[Column1]],"N/A")</f>
        <v>N/A</v>
      </c>
      <c r="K638" t="str">
        <f t="shared" si="102"/>
        <v>Jan 4, 2017</v>
      </c>
      <c r="L638" t="str">
        <f t="shared" si="103"/>
        <v>Jan 4, 2017</v>
      </c>
      <c r="M638">
        <f t="shared" si="104"/>
        <v>1</v>
      </c>
      <c r="N638">
        <f t="shared" si="105"/>
        <v>4</v>
      </c>
      <c r="O638">
        <f t="shared" si="106"/>
        <v>2017</v>
      </c>
      <c r="P638" s="3">
        <f t="shared" si="107"/>
        <v>42739</v>
      </c>
      <c r="Q638" t="str">
        <f t="shared" si="108"/>
        <v>Miami Heat</v>
      </c>
      <c r="R638" t="str">
        <f t="shared" si="109"/>
        <v>Sacramento Kings</v>
      </c>
    </row>
    <row r="639" spans="1:18" x14ac:dyDescent="0.3">
      <c r="A639" s="1" t="s">
        <v>1415</v>
      </c>
      <c r="B639">
        <f>IF(OR(RIGHT(Full_2016_2017_Games_Data[[#This Row],[Column1]],4)="2016",RIGHT(Full_2016_2017_Games_Data[[#This Row],[Column1]],4)="2017"),1,0)</f>
        <v>1</v>
      </c>
      <c r="C639" t="str">
        <f>IF(AND(B638=1,B639=0,LEFT(Full_2016_2017_Games_Data[[#This Row],[Column1]],4)&lt;&gt;"OTat"),C637+1,IF(AND(B638=0,B639=0,LEFT(Full_2016_2017_Games_Data[[#This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Row],[Column1]],5)&lt;&gt;"4OTat"),C638+1,IF(OR(LEFT(Full_2016_2017_Games_Data[[#This Row],[Column1]],4)="OTat",LEFT(Full_2016_2017_Games_Data[[#This Row],[Column1]],4)="Full",LEFT(Full_2016_2017_Games_Data[[#This Row],[Column1]],5)="2OTat",LEFT(Full_2016_2017_Games_Data[[#This Row],[Column1]],5)="4OTat"),C638,"N/A")))</f>
        <v>N/A</v>
      </c>
      <c r="D639" t="str">
        <f>IF(AND(C639&lt;&gt;"N/A",C639&lt;&gt;C638),LEFT(Full_2016_2017_Games_Data[[#This Row],[Column1]],FIND("-",Full_2016_2017_Games_Data[[#This Row],[Column1]])-1),"N/A")</f>
        <v>N/A</v>
      </c>
      <c r="E639" t="str">
        <f>IFERROR(IF(AND(C639&lt;&gt;"N/A",C639&lt;&gt;C638),MID(Full_2016_2017_Games_Data[[#This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39" t="str">
        <f>IFERROR(IF(AND(D639&lt;&gt;"N/A",E639&lt;&gt;"N/A",C639&lt;&gt;C640),RIGHT(Full_2016_2017_Games_Data[[#This Row],[Column1]],LEN(Full_2016_2017_Games_Data[[#This Row],[Column1]])-FIND("at ",Full_2016_2017_Games_Data[[#This Row],[Column1]])-2),IF(AND(C639&lt;&gt;"N/A",C639&lt;&gt;C638),RIGHT(A640,LEN(A640)-FIND("at ",A640)-2),"N/A")),RIGHT(Full_2016_2017_Games_Data[[#This Row],[Column1]],LEN(Full_2016_2017_Games_Data[[#This Row],[Column1]])-FIND("at ",Full_2016_2017_Games_Data[[#This Row],[Column1]])-2))</f>
        <v>N/A</v>
      </c>
      <c r="G639" t="str">
        <f t="shared" si="99"/>
        <v>N/A</v>
      </c>
      <c r="H639" t="str">
        <f t="shared" si="100"/>
        <v>N/A</v>
      </c>
      <c r="I639" t="str">
        <f t="shared" si="101"/>
        <v>N/A</v>
      </c>
      <c r="J639" s="3" t="str">
        <f>IF(B639=1,Full_2016_2017_Games_Data[[#This Row],[Column1]],"N/A")</f>
        <v>Jan 5, 2017</v>
      </c>
      <c r="K639" t="str">
        <f t="shared" si="102"/>
        <v>Jan 5, 2017</v>
      </c>
      <c r="L639" t="str">
        <f t="shared" si="103"/>
        <v>N/A</v>
      </c>
      <c r="M639" t="str">
        <f t="shared" si="104"/>
        <v>N/A</v>
      </c>
      <c r="N639" t="str">
        <f t="shared" si="105"/>
        <v>N/A</v>
      </c>
      <c r="O639" t="str">
        <f t="shared" si="106"/>
        <v>N/A</v>
      </c>
      <c r="P639" s="3" t="str">
        <f t="shared" si="107"/>
        <v>N/A</v>
      </c>
      <c r="Q639" t="str">
        <f t="shared" si="108"/>
        <v>N/A</v>
      </c>
      <c r="R639" t="str">
        <f t="shared" si="109"/>
        <v>N/A</v>
      </c>
    </row>
    <row r="640" spans="1:18" x14ac:dyDescent="0.3">
      <c r="A640" s="1" t="s">
        <v>557</v>
      </c>
      <c r="B640">
        <f>IF(OR(RIGHT(Full_2016_2017_Games_Data[[#This Row],[Column1]],4)="2016",RIGHT(Full_2016_2017_Games_Data[[#This Row],[Column1]],4)="2017"),1,0)</f>
        <v>0</v>
      </c>
      <c r="C640">
        <f>IF(AND(B639=1,B640=0,LEFT(Full_2016_2017_Games_Data[[#This Row],[Column1]],4)&lt;&gt;"OTat"),C638+1,IF(AND(B639=0,B640=0,LEFT(Full_2016_2017_Games_Data[[#This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Row],[Column1]],5)&lt;&gt;"4OTat"),C639+1,IF(OR(LEFT(Full_2016_2017_Games_Data[[#This Row],[Column1]],4)="OTat",LEFT(Full_2016_2017_Games_Data[[#This Row],[Column1]],4)="Full",LEFT(Full_2016_2017_Games_Data[[#This Row],[Column1]],5)="2OTat",LEFT(Full_2016_2017_Games_Data[[#This Row],[Column1]],5)="4OTat"),C639,"N/A")))</f>
        <v>535</v>
      </c>
      <c r="D640" t="str">
        <f>IF(AND(C640&lt;&gt;"N/A",C640&lt;&gt;C639),LEFT(Full_2016_2017_Games_Data[[#This Row],[Column1]],FIND("-",Full_2016_2017_Games_Data[[#This Row],[Column1]])-1),"N/A")</f>
        <v>Indiana Pacers121</v>
      </c>
      <c r="E640" t="str">
        <f>IFERROR(IF(AND(C640&lt;&gt;"N/A",C640&lt;&gt;C639),MID(Full_2016_2017_Games_Data[[#This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Nets109</v>
      </c>
      <c r="F640" t="str">
        <f>IFERROR(IF(AND(D640&lt;&gt;"N/A",E640&lt;&gt;"N/A",C640&lt;&gt;C641),RIGHT(Full_2016_2017_Games_Data[[#This Row],[Column1]],LEN(Full_2016_2017_Games_Data[[#This Row],[Column1]])-FIND("at ",Full_2016_2017_Games_Data[[#This Row],[Column1]])-2),IF(AND(C640&lt;&gt;"N/A",C640&lt;&gt;C639),RIGHT(A641,LEN(A641)-FIND("at ",A641)-2),"N/A")),RIGHT(Full_2016_2017_Games_Data[[#This Row],[Column1]],LEN(Full_2016_2017_Games_Data[[#This Row],[Column1]])-FIND("at ",Full_2016_2017_Games_Data[[#This Row],[Column1]])-2))</f>
        <v>Indiana</v>
      </c>
      <c r="G640" t="str">
        <f t="shared" si="99"/>
        <v>Indiana</v>
      </c>
      <c r="H640">
        <f t="shared" si="100"/>
        <v>121</v>
      </c>
      <c r="I640">
        <f t="shared" si="101"/>
        <v>109</v>
      </c>
      <c r="J640" s="3" t="str">
        <f>IF(B640=1,Full_2016_2017_Games_Data[[#This Row],[Column1]],"N/A")</f>
        <v>N/A</v>
      </c>
      <c r="K640" t="str">
        <f t="shared" si="102"/>
        <v>Jan 5, 2017</v>
      </c>
      <c r="L640" t="str">
        <f t="shared" si="103"/>
        <v>Jan 5, 2017</v>
      </c>
      <c r="M640">
        <f t="shared" si="104"/>
        <v>1</v>
      </c>
      <c r="N640">
        <f t="shared" si="105"/>
        <v>5</v>
      </c>
      <c r="O640">
        <f t="shared" si="106"/>
        <v>2017</v>
      </c>
      <c r="P640" s="3">
        <f t="shared" si="107"/>
        <v>42740</v>
      </c>
      <c r="Q640" t="str">
        <f t="shared" si="108"/>
        <v>Indiana Pacers</v>
      </c>
      <c r="R640" t="str">
        <f t="shared" si="109"/>
        <v>Brooklyn Nets</v>
      </c>
    </row>
    <row r="641" spans="1:18" x14ac:dyDescent="0.3">
      <c r="A641" s="1" t="s">
        <v>558</v>
      </c>
      <c r="B641">
        <f>IF(OR(RIGHT(Full_2016_2017_Games_Data[[#This Row],[Column1]],4)="2016",RIGHT(Full_2016_2017_Games_Data[[#This Row],[Column1]],4)="2017"),1,0)</f>
        <v>0</v>
      </c>
      <c r="C641">
        <f>IF(AND(B640=1,B641=0,LEFT(Full_2016_2017_Games_Data[[#This Row],[Column1]],4)&lt;&gt;"OTat"),C639+1,IF(AND(B640=0,B641=0,LEFT(Full_2016_2017_Games_Data[[#This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Row],[Column1]],5)&lt;&gt;"4OTat"),C640+1,IF(OR(LEFT(Full_2016_2017_Games_Data[[#This Row],[Column1]],4)="OTat",LEFT(Full_2016_2017_Games_Data[[#This Row],[Column1]],4)="Full",LEFT(Full_2016_2017_Games_Data[[#This Row],[Column1]],5)="2OTat",LEFT(Full_2016_2017_Games_Data[[#This Row],[Column1]],5)="4OTat"),C640,"N/A")))</f>
        <v>536</v>
      </c>
      <c r="D641" t="str">
        <f>IF(AND(C641&lt;&gt;"N/A",C641&lt;&gt;C640),LEFT(Full_2016_2017_Games_Data[[#This Row],[Column1]],FIND("-",Full_2016_2017_Games_Data[[#This Row],[Column1]])-1),"N/A")</f>
        <v>Toronto Raptors101</v>
      </c>
      <c r="E641" t="str">
        <f>IFERROR(IF(AND(C641&lt;&gt;"N/A",C641&lt;&gt;C640),MID(Full_2016_2017_Games_Data[[#This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Jazz93</v>
      </c>
      <c r="F641" t="str">
        <f>IFERROR(IF(AND(D641&lt;&gt;"N/A",E641&lt;&gt;"N/A",C641&lt;&gt;C642),RIGHT(Full_2016_2017_Games_Data[[#This Row],[Column1]],LEN(Full_2016_2017_Games_Data[[#This Row],[Column1]])-FIND("at ",Full_2016_2017_Games_Data[[#This Row],[Column1]])-2),IF(AND(C641&lt;&gt;"N/A",C641&lt;&gt;C640),RIGHT(A642,LEN(A642)-FIND("at ",A642)-2),"N/A")),RIGHT(Full_2016_2017_Games_Data[[#This Row],[Column1]],LEN(Full_2016_2017_Games_Data[[#This Row],[Column1]])-FIND("at ",Full_2016_2017_Games_Data[[#This Row],[Column1]])-2))</f>
        <v>Toronto</v>
      </c>
      <c r="G641" t="str">
        <f t="shared" si="99"/>
        <v>Toronto</v>
      </c>
      <c r="H641">
        <f t="shared" si="100"/>
        <v>101</v>
      </c>
      <c r="I641">
        <f t="shared" si="101"/>
        <v>93</v>
      </c>
      <c r="J641" s="3" t="str">
        <f>IF(B641=1,Full_2016_2017_Games_Data[[#This Row],[Column1]],"N/A")</f>
        <v>N/A</v>
      </c>
      <c r="K641" t="str">
        <f t="shared" si="102"/>
        <v>Jan 5, 2017</v>
      </c>
      <c r="L641" t="str">
        <f t="shared" si="103"/>
        <v>Jan 5, 2017</v>
      </c>
      <c r="M641">
        <f t="shared" si="104"/>
        <v>1</v>
      </c>
      <c r="N641">
        <f t="shared" si="105"/>
        <v>5</v>
      </c>
      <c r="O641">
        <f t="shared" si="106"/>
        <v>2017</v>
      </c>
      <c r="P641" s="3">
        <f t="shared" si="107"/>
        <v>42740</v>
      </c>
      <c r="Q641" t="str">
        <f t="shared" si="108"/>
        <v>Toronto Raptors</v>
      </c>
      <c r="R641" t="str">
        <f t="shared" si="109"/>
        <v>Utah Jazz</v>
      </c>
    </row>
    <row r="642" spans="1:18" x14ac:dyDescent="0.3">
      <c r="A642" s="1" t="s">
        <v>559</v>
      </c>
      <c r="B642">
        <f>IF(OR(RIGHT(Full_2016_2017_Games_Data[[#This Row],[Column1]],4)="2016",RIGHT(Full_2016_2017_Games_Data[[#This Row],[Column1]],4)="2017"),1,0)</f>
        <v>0</v>
      </c>
      <c r="C642">
        <f>IF(AND(B641=1,B642=0,LEFT(Full_2016_2017_Games_Data[[#This Row],[Column1]],4)&lt;&gt;"OTat"),C640+1,IF(AND(B641=0,B642=0,LEFT(Full_2016_2017_Games_Data[[#This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Row],[Column1]],5)&lt;&gt;"4OTat"),C641+1,IF(OR(LEFT(Full_2016_2017_Games_Data[[#This Row],[Column1]],4)="OTat",LEFT(Full_2016_2017_Games_Data[[#This Row],[Column1]],4)="Full",LEFT(Full_2016_2017_Games_Data[[#This Row],[Column1]],5)="2OTat",LEFT(Full_2016_2017_Games_Data[[#This Row],[Column1]],5)="4OTat"),C641,"N/A")))</f>
        <v>537</v>
      </c>
      <c r="D642" t="str">
        <f>IF(AND(C642&lt;&gt;"N/A",C642&lt;&gt;C641),LEFT(Full_2016_2017_Games_Data[[#This Row],[Column1]],FIND("-",Full_2016_2017_Games_Data[[#This Row],[Column1]])-1),"N/A")</f>
        <v>Detroit Pistons115</v>
      </c>
      <c r="E642" t="str">
        <f>IFERROR(IF(AND(C642&lt;&gt;"N/A",C642&lt;&gt;C641),MID(Full_2016_2017_Games_Data[[#This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Hornets114</v>
      </c>
      <c r="F642" t="str">
        <f>IFERROR(IF(AND(D642&lt;&gt;"N/A",E642&lt;&gt;"N/A",C642&lt;&gt;C643),RIGHT(Full_2016_2017_Games_Data[[#This Row],[Column1]],LEN(Full_2016_2017_Games_Data[[#This Row],[Column1]])-FIND("at ",Full_2016_2017_Games_Data[[#This Row],[Column1]])-2),IF(AND(C642&lt;&gt;"N/A",C642&lt;&gt;C641),RIGHT(A643,LEN(A643)-FIND("at ",A643)-2),"N/A")),RIGHT(Full_2016_2017_Games_Data[[#This Row],[Column1]],LEN(Full_2016_2017_Games_Data[[#This Row],[Column1]])-FIND("at ",Full_2016_2017_Games_Data[[#This Row],[Column1]])-2))</f>
        <v>Detroit</v>
      </c>
      <c r="G642" t="str">
        <f t="shared" si="99"/>
        <v>Detroit</v>
      </c>
      <c r="H642">
        <f t="shared" si="100"/>
        <v>115</v>
      </c>
      <c r="I642">
        <f t="shared" si="101"/>
        <v>114</v>
      </c>
      <c r="J642" s="3" t="str">
        <f>IF(B642=1,Full_2016_2017_Games_Data[[#This Row],[Column1]],"N/A")</f>
        <v>N/A</v>
      </c>
      <c r="K642" t="str">
        <f t="shared" si="102"/>
        <v>Jan 5, 2017</v>
      </c>
      <c r="L642" t="str">
        <f t="shared" si="103"/>
        <v>Jan 5, 2017</v>
      </c>
      <c r="M642">
        <f t="shared" si="104"/>
        <v>1</v>
      </c>
      <c r="N642">
        <f t="shared" si="105"/>
        <v>5</v>
      </c>
      <c r="O642">
        <f t="shared" si="106"/>
        <v>2017</v>
      </c>
      <c r="P642" s="3">
        <f t="shared" si="107"/>
        <v>42740</v>
      </c>
      <c r="Q642" t="str">
        <f t="shared" si="108"/>
        <v>Detroit Pistons</v>
      </c>
      <c r="R642" t="str">
        <f t="shared" si="109"/>
        <v>Charlotte Hornets</v>
      </c>
    </row>
    <row r="643" spans="1:18" x14ac:dyDescent="0.3">
      <c r="A643" s="1" t="s">
        <v>560</v>
      </c>
      <c r="B643">
        <f>IF(OR(RIGHT(Full_2016_2017_Games_Data[[#This Row],[Column1]],4)="2016",RIGHT(Full_2016_2017_Games_Data[[#This Row],[Column1]],4)="2017"),1,0)</f>
        <v>0</v>
      </c>
      <c r="C643">
        <f>IF(AND(B642=1,B643=0,LEFT(Full_2016_2017_Games_Data[[#This Row],[Column1]],4)&lt;&gt;"OTat"),C641+1,IF(AND(B642=0,B643=0,LEFT(Full_2016_2017_Games_Data[[#This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Row],[Column1]],5)&lt;&gt;"4OTat"),C642+1,IF(OR(LEFT(Full_2016_2017_Games_Data[[#This Row],[Column1]],4)="OTat",LEFT(Full_2016_2017_Games_Data[[#This Row],[Column1]],4)="Full",LEFT(Full_2016_2017_Games_Data[[#This Row],[Column1]],5)="2OTat",LEFT(Full_2016_2017_Games_Data[[#This Row],[Column1]],5)="4OTat"),C642,"N/A")))</f>
        <v>538</v>
      </c>
      <c r="D643" t="str">
        <f>IF(AND(C643&lt;&gt;"N/A",C643&lt;&gt;C642),LEFT(Full_2016_2017_Games_Data[[#This Row],[Column1]],FIND("-",Full_2016_2017_Games_Data[[#This Row],[Column1]])-1),"N/A")</f>
        <v>Atlanta Hawks99</v>
      </c>
      <c r="E643" t="str">
        <f>IFERROR(IF(AND(C643&lt;&gt;"N/A",C643&lt;&gt;C642),MID(Full_2016_2017_Games_Data[[#This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Pelicans94</v>
      </c>
      <c r="F643" t="str">
        <f>IFERROR(IF(AND(D643&lt;&gt;"N/A",E643&lt;&gt;"N/A",C643&lt;&gt;C644),RIGHT(Full_2016_2017_Games_Data[[#This Row],[Column1]],LEN(Full_2016_2017_Games_Data[[#This Row],[Column1]])-FIND("at ",Full_2016_2017_Games_Data[[#This Row],[Column1]])-2),IF(AND(C643&lt;&gt;"N/A",C643&lt;&gt;C642),RIGHT(A644,LEN(A644)-FIND("at ",A644)-2),"N/A")),RIGHT(Full_2016_2017_Games_Data[[#This Row],[Column1]],LEN(Full_2016_2017_Games_Data[[#This Row],[Column1]])-FIND("at ",Full_2016_2017_Games_Data[[#This Row],[Column1]])-2))</f>
        <v>New Orleans</v>
      </c>
      <c r="G643" t="str">
        <f t="shared" si="99"/>
        <v>New Orleans</v>
      </c>
      <c r="H643">
        <f t="shared" si="100"/>
        <v>99</v>
      </c>
      <c r="I643">
        <f t="shared" si="101"/>
        <v>94</v>
      </c>
      <c r="J643" s="3" t="str">
        <f>IF(B643=1,Full_2016_2017_Games_Data[[#This Row],[Column1]],"N/A")</f>
        <v>N/A</v>
      </c>
      <c r="K643" t="str">
        <f t="shared" si="102"/>
        <v>Jan 5, 2017</v>
      </c>
      <c r="L643" t="str">
        <f t="shared" si="103"/>
        <v>Jan 5, 2017</v>
      </c>
      <c r="M643">
        <f t="shared" si="104"/>
        <v>1</v>
      </c>
      <c r="N643">
        <f t="shared" si="105"/>
        <v>5</v>
      </c>
      <c r="O643">
        <f t="shared" si="106"/>
        <v>2017</v>
      </c>
      <c r="P643" s="3">
        <f t="shared" si="107"/>
        <v>42740</v>
      </c>
      <c r="Q643" t="str">
        <f t="shared" si="108"/>
        <v>Atlanta Hawks</v>
      </c>
      <c r="R643" t="str">
        <f t="shared" si="109"/>
        <v>New Orleans Pelicans</v>
      </c>
    </row>
    <row r="644" spans="1:18" x14ac:dyDescent="0.3">
      <c r="A644" s="1" t="s">
        <v>561</v>
      </c>
      <c r="B644">
        <f>IF(OR(RIGHT(Full_2016_2017_Games_Data[[#This Row],[Column1]],4)="2016",RIGHT(Full_2016_2017_Games_Data[[#This Row],[Column1]],4)="2017"),1,0)</f>
        <v>0</v>
      </c>
      <c r="C644">
        <f>IF(AND(B643=1,B644=0,LEFT(Full_2016_2017_Games_Data[[#This Row],[Column1]],4)&lt;&gt;"OTat"),C642+1,IF(AND(B643=0,B644=0,LEFT(Full_2016_2017_Games_Data[[#This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Row],[Column1]],5)&lt;&gt;"4OTat"),C643+1,IF(OR(LEFT(Full_2016_2017_Games_Data[[#This Row],[Column1]],4)="OTat",LEFT(Full_2016_2017_Games_Data[[#This Row],[Column1]],4)="Full",LEFT(Full_2016_2017_Games_Data[[#This Row],[Column1]],5)="2OTat",LEFT(Full_2016_2017_Games_Data[[#This Row],[Column1]],5)="4OTat"),C643,"N/A")))</f>
        <v>539</v>
      </c>
      <c r="D644" t="str">
        <f>IF(AND(C644&lt;&gt;"N/A",C644&lt;&gt;C643),LEFT(Full_2016_2017_Games_Data[[#This Row],[Column1]],FIND("-",Full_2016_2017_Games_Data[[#This Row],[Column1]])-1),"N/A")</f>
        <v>Houston Rockets118</v>
      </c>
      <c r="E644" t="str">
        <f>IFERROR(IF(AND(C644&lt;&gt;"N/A",C644&lt;&gt;C643),MID(Full_2016_2017_Games_Data[[#This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Thunder116</v>
      </c>
      <c r="F644" t="str">
        <f>IFERROR(IF(AND(D644&lt;&gt;"N/A",E644&lt;&gt;"N/A",C644&lt;&gt;C645),RIGHT(Full_2016_2017_Games_Data[[#This Row],[Column1]],LEN(Full_2016_2017_Games_Data[[#This Row],[Column1]])-FIND("at ",Full_2016_2017_Games_Data[[#This Row],[Column1]])-2),IF(AND(C644&lt;&gt;"N/A",C644&lt;&gt;C643),RIGHT(A645,LEN(A645)-FIND("at ",A645)-2),"N/A")),RIGHT(Full_2016_2017_Games_Data[[#This Row],[Column1]],LEN(Full_2016_2017_Games_Data[[#This Row],[Column1]])-FIND("at ",Full_2016_2017_Games_Data[[#This Row],[Column1]])-2))</f>
        <v>Houston</v>
      </c>
      <c r="G644" t="str">
        <f t="shared" si="99"/>
        <v>Houston</v>
      </c>
      <c r="H644">
        <f t="shared" si="100"/>
        <v>118</v>
      </c>
      <c r="I644">
        <f t="shared" si="101"/>
        <v>116</v>
      </c>
      <c r="J644" s="3" t="str">
        <f>IF(B644=1,Full_2016_2017_Games_Data[[#This Row],[Column1]],"N/A")</f>
        <v>N/A</v>
      </c>
      <c r="K644" t="str">
        <f t="shared" si="102"/>
        <v>Jan 5, 2017</v>
      </c>
      <c r="L644" t="str">
        <f t="shared" si="103"/>
        <v>Jan 5, 2017</v>
      </c>
      <c r="M644">
        <f t="shared" si="104"/>
        <v>1</v>
      </c>
      <c r="N644">
        <f t="shared" si="105"/>
        <v>5</v>
      </c>
      <c r="O644">
        <f t="shared" si="106"/>
        <v>2017</v>
      </c>
      <c r="P644" s="3">
        <f t="shared" si="107"/>
        <v>42740</v>
      </c>
      <c r="Q644" t="str">
        <f t="shared" si="108"/>
        <v>Houston Rockets</v>
      </c>
      <c r="R644" t="str">
        <f t="shared" si="109"/>
        <v>Oklahoma City Thunder</v>
      </c>
    </row>
    <row r="645" spans="1:18" x14ac:dyDescent="0.3">
      <c r="A645" s="1" t="s">
        <v>562</v>
      </c>
      <c r="B645">
        <f>IF(OR(RIGHT(Full_2016_2017_Games_Data[[#This Row],[Column1]],4)="2016",RIGHT(Full_2016_2017_Games_Data[[#This Row],[Column1]],4)="2017"),1,0)</f>
        <v>0</v>
      </c>
      <c r="C645">
        <f>IF(AND(B644=1,B645=0,LEFT(Full_2016_2017_Games_Data[[#This Row],[Column1]],4)&lt;&gt;"OTat"),C643+1,IF(AND(B644=0,B645=0,LEFT(Full_2016_2017_Games_Data[[#This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Row],[Column1]],5)&lt;&gt;"4OTat"),C644+1,IF(OR(LEFT(Full_2016_2017_Games_Data[[#This Row],[Column1]],4)="OTat",LEFT(Full_2016_2017_Games_Data[[#This Row],[Column1]],4)="Full",LEFT(Full_2016_2017_Games_Data[[#This Row],[Column1]],5)="2OTat",LEFT(Full_2016_2017_Games_Data[[#This Row],[Column1]],5)="4OTat"),C644,"N/A")))</f>
        <v>540</v>
      </c>
      <c r="D645" t="str">
        <f>IF(AND(C645&lt;&gt;"N/A",C645&lt;&gt;C644),LEFT(Full_2016_2017_Games_Data[[#This Row],[Column1]],FIND("-",Full_2016_2017_Games_Data[[#This Row],[Column1]])-1),"N/A")</f>
        <v>Phoenix Suns102</v>
      </c>
      <c r="E645" t="str">
        <f>IFERROR(IF(AND(C645&lt;&gt;"N/A",C645&lt;&gt;C644),MID(Full_2016_2017_Games_Data[[#This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Mavericks95</v>
      </c>
      <c r="F645" t="str">
        <f>IFERROR(IF(AND(D645&lt;&gt;"N/A",E645&lt;&gt;"N/A",C645&lt;&gt;C646),RIGHT(Full_2016_2017_Games_Data[[#This Row],[Column1]],LEN(Full_2016_2017_Games_Data[[#This Row],[Column1]])-FIND("at ",Full_2016_2017_Games_Data[[#This Row],[Column1]])-2),IF(AND(C645&lt;&gt;"N/A",C645&lt;&gt;C644),RIGHT(A646,LEN(A646)-FIND("at ",A646)-2),"N/A")),RIGHT(Full_2016_2017_Games_Data[[#This Row],[Column1]],LEN(Full_2016_2017_Games_Data[[#This Row],[Column1]])-FIND("at ",Full_2016_2017_Games_Data[[#This Row],[Column1]])-2))</f>
        <v>Dallas</v>
      </c>
      <c r="G645" t="str">
        <f t="shared" ref="G645:G708" si="110">IFERROR(LEFT(F645,FIND("Originally",F645)-2),F645)</f>
        <v>Dallas</v>
      </c>
      <c r="H645">
        <f t="shared" ref="H645:H708" si="111">IFERROR(VALUE(RIGHT(D645,3)),IFERROR(VALUE(RIGHT(D645,2)),"N/A"))</f>
        <v>102</v>
      </c>
      <c r="I645">
        <f t="shared" ref="I645:I708" si="112">IFERROR(VALUE(RIGHT(E645,3)),IFERROR(VALUE(RIGHT(E645,2)),"N/A"))</f>
        <v>95</v>
      </c>
      <c r="J645" s="3" t="str">
        <f>IF(B645=1,Full_2016_2017_Games_Data[[#This Row],[Column1]],"N/A")</f>
        <v>N/A</v>
      </c>
      <c r="K645" t="str">
        <f t="shared" ref="K645:K708" si="113">IF(J645&lt;&gt;"N/A",J645,K644)</f>
        <v>Jan 5, 2017</v>
      </c>
      <c r="L645" t="str">
        <f t="shared" ref="L645:L708" si="114">IF(I645&lt;&gt;"N/A",K645,"N/A")</f>
        <v>Jan 5, 2017</v>
      </c>
      <c r="M645">
        <f t="shared" ref="M645:M708" si="115">IFERROR(MONTH(1&amp;LEFT(L645,3)),"N/A")</f>
        <v>1</v>
      </c>
      <c r="N645">
        <f t="shared" ref="N645:N708" si="116">IFERROR(VALUE(MID(L645,FIND(" ",L645)+1,FIND(",",L645)-FIND(" ",L645)-1)),"N/A")</f>
        <v>5</v>
      </c>
      <c r="O645">
        <f t="shared" ref="O645:O708" si="117">IFERROR(VALUE(RIGHT(L645,4)),"N/A")</f>
        <v>2017</v>
      </c>
      <c r="P645" s="3">
        <f t="shared" ref="P645:P708" si="118">IFERROR(DATE(O645,M645,N645),"N/A")</f>
        <v>42740</v>
      </c>
      <c r="Q645" t="str">
        <f t="shared" ref="Q645:Q708" si="119">IF(D645&lt;&gt;H645,LEFT(D645,LEN(D645)-LEN(H645)),"N/A")</f>
        <v>Phoenix Suns</v>
      </c>
      <c r="R645" t="str">
        <f t="shared" ref="R645:R708" si="120">IF(E645&lt;&gt;I645,LEFT(E645,LEN(E645)-LEN(I645)),"N/A")</f>
        <v>Dallas Mavericks</v>
      </c>
    </row>
    <row r="646" spans="1:18" x14ac:dyDescent="0.3">
      <c r="A646" s="1" t="s">
        <v>563</v>
      </c>
      <c r="B646">
        <f>IF(OR(RIGHT(Full_2016_2017_Games_Data[[#This Row],[Column1]],4)="2016",RIGHT(Full_2016_2017_Games_Data[[#This Row],[Column1]],4)="2017"),1,0)</f>
        <v>0</v>
      </c>
      <c r="C646">
        <f>IF(AND(B645=1,B646=0,LEFT(Full_2016_2017_Games_Data[[#This Row],[Column1]],4)&lt;&gt;"OTat"),C644+1,IF(AND(B645=0,B646=0,LEFT(Full_2016_2017_Games_Data[[#This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Row],[Column1]],5)&lt;&gt;"4OTat"),C645+1,IF(OR(LEFT(Full_2016_2017_Games_Data[[#This Row],[Column1]],4)="OTat",LEFT(Full_2016_2017_Games_Data[[#This Row],[Column1]],4)="Full",LEFT(Full_2016_2017_Games_Data[[#This Row],[Column1]],5)="2OTat",LEFT(Full_2016_2017_Games_Data[[#This Row],[Column1]],5)="4OTat"),C645,"N/A")))</f>
        <v>541</v>
      </c>
      <c r="D646" t="str">
        <f>IF(AND(C646&lt;&gt;"N/A",C646&lt;&gt;C645),LEFT(Full_2016_2017_Games_Data[[#This Row],[Column1]],FIND("-",Full_2016_2017_Games_Data[[#This Row],[Column1]])-1),"N/A")</f>
        <v>Portland Trail Blazers118</v>
      </c>
      <c r="E646" t="str">
        <f>IFERROR(IF(AND(C646&lt;&gt;"N/A",C646&lt;&gt;C645),MID(Full_2016_2017_Games_Data[[#This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Lakers109</v>
      </c>
      <c r="F646" t="str">
        <f>IFERROR(IF(AND(D646&lt;&gt;"N/A",E646&lt;&gt;"N/A",C646&lt;&gt;C647),RIGHT(Full_2016_2017_Games_Data[[#This Row],[Column1]],LEN(Full_2016_2017_Games_Data[[#This Row],[Column1]])-FIND("at ",Full_2016_2017_Games_Data[[#This Row],[Column1]])-2),IF(AND(C646&lt;&gt;"N/A",C646&lt;&gt;C645),RIGHT(A647,LEN(A647)-FIND("at ",A647)-2),"N/A")),RIGHT(Full_2016_2017_Games_Data[[#This Row],[Column1]],LEN(Full_2016_2017_Games_Data[[#This Row],[Column1]])-FIND("at ",Full_2016_2017_Games_Data[[#This Row],[Column1]])-2))</f>
        <v>Portland</v>
      </c>
      <c r="G646" t="str">
        <f t="shared" si="110"/>
        <v>Portland</v>
      </c>
      <c r="H646">
        <f t="shared" si="111"/>
        <v>118</v>
      </c>
      <c r="I646">
        <f t="shared" si="112"/>
        <v>109</v>
      </c>
      <c r="J646" s="3" t="str">
        <f>IF(B646=1,Full_2016_2017_Games_Data[[#This Row],[Column1]],"N/A")</f>
        <v>N/A</v>
      </c>
      <c r="K646" t="str">
        <f t="shared" si="113"/>
        <v>Jan 5, 2017</v>
      </c>
      <c r="L646" t="str">
        <f t="shared" si="114"/>
        <v>Jan 5, 2017</v>
      </c>
      <c r="M646">
        <f t="shared" si="115"/>
        <v>1</v>
      </c>
      <c r="N646">
        <f t="shared" si="116"/>
        <v>5</v>
      </c>
      <c r="O646">
        <f t="shared" si="117"/>
        <v>2017</v>
      </c>
      <c r="P646" s="3">
        <f t="shared" si="118"/>
        <v>42740</v>
      </c>
      <c r="Q646" t="str">
        <f t="shared" si="119"/>
        <v>Portland Trail Blazers</v>
      </c>
      <c r="R646" t="str">
        <f t="shared" si="120"/>
        <v>Los Angeles Lakers</v>
      </c>
    </row>
    <row r="647" spans="1:18" x14ac:dyDescent="0.3">
      <c r="A647" s="1" t="s">
        <v>564</v>
      </c>
      <c r="B647">
        <f>IF(OR(RIGHT(Full_2016_2017_Games_Data[[#This Row],[Column1]],4)="2016",RIGHT(Full_2016_2017_Games_Data[[#This Row],[Column1]],4)="2017"),1,0)</f>
        <v>0</v>
      </c>
      <c r="C647">
        <f>IF(AND(B646=1,B647=0,LEFT(Full_2016_2017_Games_Data[[#This Row],[Column1]],4)&lt;&gt;"OTat"),C645+1,IF(AND(B646=0,B647=0,LEFT(Full_2016_2017_Games_Data[[#This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Row],[Column1]],5)&lt;&gt;"4OTat"),C646+1,IF(OR(LEFT(Full_2016_2017_Games_Data[[#This Row],[Column1]],4)="OTat",LEFT(Full_2016_2017_Games_Data[[#This Row],[Column1]],4)="Full",LEFT(Full_2016_2017_Games_Data[[#This Row],[Column1]],5)="2OTat",LEFT(Full_2016_2017_Games_Data[[#This Row],[Column1]],5)="4OTat"),C646,"N/A")))</f>
        <v>542</v>
      </c>
      <c r="D647" t="str">
        <f>IF(AND(C647&lt;&gt;"N/A",C647&lt;&gt;C646),LEFT(Full_2016_2017_Games_Data[[#This Row],[Column1]],FIND("-",Full_2016_2017_Games_Data[[#This Row],[Column1]])-1),"N/A")</f>
        <v>San Antonio Spurs127</v>
      </c>
      <c r="E647" t="str">
        <f>IFERROR(IF(AND(C647&lt;&gt;"N/A",C647&lt;&gt;C646),MID(Full_2016_2017_Games_Data[[#This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Nuggets99</v>
      </c>
      <c r="F647" t="str">
        <f>IFERROR(IF(AND(D647&lt;&gt;"N/A",E647&lt;&gt;"N/A",C647&lt;&gt;C648),RIGHT(Full_2016_2017_Games_Data[[#This Row],[Column1]],LEN(Full_2016_2017_Games_Data[[#This Row],[Column1]])-FIND("at ",Full_2016_2017_Games_Data[[#This Row],[Column1]])-2),IF(AND(C647&lt;&gt;"N/A",C647&lt;&gt;C646),RIGHT(A648,LEN(A648)-FIND("at ",A648)-2),"N/A")),RIGHT(Full_2016_2017_Games_Data[[#This Row],[Column1]],LEN(Full_2016_2017_Games_Data[[#This Row],[Column1]])-FIND("at ",Full_2016_2017_Games_Data[[#This Row],[Column1]])-2))</f>
        <v>Denver</v>
      </c>
      <c r="G647" t="str">
        <f t="shared" si="110"/>
        <v>Denver</v>
      </c>
      <c r="H647">
        <f t="shared" si="111"/>
        <v>127</v>
      </c>
      <c r="I647">
        <f t="shared" si="112"/>
        <v>99</v>
      </c>
      <c r="J647" s="3" t="str">
        <f>IF(B647=1,Full_2016_2017_Games_Data[[#This Row],[Column1]],"N/A")</f>
        <v>N/A</v>
      </c>
      <c r="K647" t="str">
        <f t="shared" si="113"/>
        <v>Jan 5, 2017</v>
      </c>
      <c r="L647" t="str">
        <f t="shared" si="114"/>
        <v>Jan 5, 2017</v>
      </c>
      <c r="M647">
        <f t="shared" si="115"/>
        <v>1</v>
      </c>
      <c r="N647">
        <f t="shared" si="116"/>
        <v>5</v>
      </c>
      <c r="O647">
        <f t="shared" si="117"/>
        <v>2017</v>
      </c>
      <c r="P647" s="3">
        <f t="shared" si="118"/>
        <v>42740</v>
      </c>
      <c r="Q647" t="str">
        <f t="shared" si="119"/>
        <v>San Antonio Spurs</v>
      </c>
      <c r="R647" t="str">
        <f t="shared" si="120"/>
        <v>Denver Nuggets</v>
      </c>
    </row>
    <row r="648" spans="1:18" x14ac:dyDescent="0.3">
      <c r="A648" s="1" t="s">
        <v>1416</v>
      </c>
      <c r="B648">
        <f>IF(OR(RIGHT(Full_2016_2017_Games_Data[[#This Row],[Column1]],4)="2016",RIGHT(Full_2016_2017_Games_Data[[#This Row],[Column1]],4)="2017"),1,0)</f>
        <v>1</v>
      </c>
      <c r="C648" t="str">
        <f>IF(AND(B647=1,B648=0,LEFT(Full_2016_2017_Games_Data[[#This Row],[Column1]],4)&lt;&gt;"OTat"),C646+1,IF(AND(B647=0,B648=0,LEFT(Full_2016_2017_Games_Data[[#This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Row],[Column1]],5)&lt;&gt;"4OTat"),C647+1,IF(OR(LEFT(Full_2016_2017_Games_Data[[#This Row],[Column1]],4)="OTat",LEFT(Full_2016_2017_Games_Data[[#This Row],[Column1]],4)="Full",LEFT(Full_2016_2017_Games_Data[[#This Row],[Column1]],5)="2OTat",LEFT(Full_2016_2017_Games_Data[[#This Row],[Column1]],5)="4OTat"),C647,"N/A")))</f>
        <v>N/A</v>
      </c>
      <c r="D648" t="str">
        <f>IF(AND(C648&lt;&gt;"N/A",C648&lt;&gt;C647),LEFT(Full_2016_2017_Games_Data[[#This Row],[Column1]],FIND("-",Full_2016_2017_Games_Data[[#This Row],[Column1]])-1),"N/A")</f>
        <v>N/A</v>
      </c>
      <c r="E648" t="str">
        <f>IFERROR(IF(AND(C648&lt;&gt;"N/A",C648&lt;&gt;C647),MID(Full_2016_2017_Games_Data[[#This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48" t="str">
        <f>IFERROR(IF(AND(D648&lt;&gt;"N/A",E648&lt;&gt;"N/A",C648&lt;&gt;C649),RIGHT(Full_2016_2017_Games_Data[[#This Row],[Column1]],LEN(Full_2016_2017_Games_Data[[#This Row],[Column1]])-FIND("at ",Full_2016_2017_Games_Data[[#This Row],[Column1]])-2),IF(AND(C648&lt;&gt;"N/A",C648&lt;&gt;C647),RIGHT(A649,LEN(A649)-FIND("at ",A649)-2),"N/A")),RIGHT(Full_2016_2017_Games_Data[[#This Row],[Column1]],LEN(Full_2016_2017_Games_Data[[#This Row],[Column1]])-FIND("at ",Full_2016_2017_Games_Data[[#This Row],[Column1]])-2))</f>
        <v>N/A</v>
      </c>
      <c r="G648" t="str">
        <f t="shared" si="110"/>
        <v>N/A</v>
      </c>
      <c r="H648" t="str">
        <f t="shared" si="111"/>
        <v>N/A</v>
      </c>
      <c r="I648" t="str">
        <f t="shared" si="112"/>
        <v>N/A</v>
      </c>
      <c r="J648" s="3" t="str">
        <f>IF(B648=1,Full_2016_2017_Games_Data[[#This Row],[Column1]],"N/A")</f>
        <v>Jan 6, 2017</v>
      </c>
      <c r="K648" t="str">
        <f t="shared" si="113"/>
        <v>Jan 6, 2017</v>
      </c>
      <c r="L648" t="str">
        <f t="shared" si="114"/>
        <v>N/A</v>
      </c>
      <c r="M648" t="str">
        <f t="shared" si="115"/>
        <v>N/A</v>
      </c>
      <c r="N648" t="str">
        <f t="shared" si="116"/>
        <v>N/A</v>
      </c>
      <c r="O648" t="str">
        <f t="shared" si="117"/>
        <v>N/A</v>
      </c>
      <c r="P648" s="3" t="str">
        <f t="shared" si="118"/>
        <v>N/A</v>
      </c>
      <c r="Q648" t="str">
        <f t="shared" si="119"/>
        <v>N/A</v>
      </c>
      <c r="R648" t="str">
        <f t="shared" si="120"/>
        <v>N/A</v>
      </c>
    </row>
    <row r="649" spans="1:18" x14ac:dyDescent="0.3">
      <c r="A649" s="1" t="s">
        <v>565</v>
      </c>
      <c r="B649">
        <f>IF(OR(RIGHT(Full_2016_2017_Games_Data[[#This Row],[Column1]],4)="2016",RIGHT(Full_2016_2017_Games_Data[[#This Row],[Column1]],4)="2017"),1,0)</f>
        <v>0</v>
      </c>
      <c r="C649">
        <f>IF(AND(B648=1,B649=0,LEFT(Full_2016_2017_Games_Data[[#This Row],[Column1]],4)&lt;&gt;"OTat"),C647+1,IF(AND(B648=0,B649=0,LEFT(Full_2016_2017_Games_Data[[#This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Row],[Column1]],5)&lt;&gt;"4OTat"),C648+1,IF(OR(LEFT(Full_2016_2017_Games_Data[[#This Row],[Column1]],4)="OTat",LEFT(Full_2016_2017_Games_Data[[#This Row],[Column1]],4)="Full",LEFT(Full_2016_2017_Games_Data[[#This Row],[Column1]],5)="2OTat",LEFT(Full_2016_2017_Games_Data[[#This Row],[Column1]],5)="4OTat"),C648,"N/A")))</f>
        <v>543</v>
      </c>
      <c r="D649" t="str">
        <f>IF(AND(C649&lt;&gt;"N/A",C649&lt;&gt;C648),LEFT(Full_2016_2017_Games_Data[[#This Row],[Column1]],FIND("-",Full_2016_2017_Games_Data[[#This Row],[Column1]])-1),"N/A")</f>
        <v>Washington Wizards112</v>
      </c>
      <c r="E649" t="str">
        <f>IFERROR(IF(AND(C649&lt;&gt;"N/A",C649&lt;&gt;C648),MID(Full_2016_2017_Games_Data[[#This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Timberwolves105</v>
      </c>
      <c r="F649" t="str">
        <f>IFERROR(IF(AND(D649&lt;&gt;"N/A",E649&lt;&gt;"N/A",C649&lt;&gt;C650),RIGHT(Full_2016_2017_Games_Data[[#This Row],[Column1]],LEN(Full_2016_2017_Games_Data[[#This Row],[Column1]])-FIND("at ",Full_2016_2017_Games_Data[[#This Row],[Column1]])-2),IF(AND(C649&lt;&gt;"N/A",C649&lt;&gt;C648),RIGHT(A650,LEN(A650)-FIND("at ",A650)-2),"N/A")),RIGHT(Full_2016_2017_Games_Data[[#This Row],[Column1]],LEN(Full_2016_2017_Games_Data[[#This Row],[Column1]])-FIND("at ",Full_2016_2017_Games_Data[[#This Row],[Column1]])-2))</f>
        <v>Washington</v>
      </c>
      <c r="G649" t="str">
        <f t="shared" si="110"/>
        <v>Washington</v>
      </c>
      <c r="H649">
        <f t="shared" si="111"/>
        <v>112</v>
      </c>
      <c r="I649">
        <f t="shared" si="112"/>
        <v>105</v>
      </c>
      <c r="J649" s="3" t="str">
        <f>IF(B649=1,Full_2016_2017_Games_Data[[#This Row],[Column1]],"N/A")</f>
        <v>N/A</v>
      </c>
      <c r="K649" t="str">
        <f t="shared" si="113"/>
        <v>Jan 6, 2017</v>
      </c>
      <c r="L649" t="str">
        <f t="shared" si="114"/>
        <v>Jan 6, 2017</v>
      </c>
      <c r="M649">
        <f t="shared" si="115"/>
        <v>1</v>
      </c>
      <c r="N649">
        <f t="shared" si="116"/>
        <v>6</v>
      </c>
      <c r="O649">
        <f t="shared" si="117"/>
        <v>2017</v>
      </c>
      <c r="P649" s="3">
        <f t="shared" si="118"/>
        <v>42741</v>
      </c>
      <c r="Q649" t="str">
        <f t="shared" si="119"/>
        <v>Washington Wizards</v>
      </c>
      <c r="R649" t="str">
        <f t="shared" si="120"/>
        <v>Minnesota Timberwolves</v>
      </c>
    </row>
    <row r="650" spans="1:18" x14ac:dyDescent="0.3">
      <c r="A650" s="1" t="s">
        <v>566</v>
      </c>
      <c r="B650">
        <f>IF(OR(RIGHT(Full_2016_2017_Games_Data[[#This Row],[Column1]],4)="2016",RIGHT(Full_2016_2017_Games_Data[[#This Row],[Column1]],4)="2017"),1,0)</f>
        <v>0</v>
      </c>
      <c r="C650">
        <f>IF(AND(B649=1,B650=0,LEFT(Full_2016_2017_Games_Data[[#This Row],[Column1]],4)&lt;&gt;"OTat"),C648+1,IF(AND(B649=0,B650=0,LEFT(Full_2016_2017_Games_Data[[#This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Row],[Column1]],5)&lt;&gt;"4OTat"),C649+1,IF(OR(LEFT(Full_2016_2017_Games_Data[[#This Row],[Column1]],4)="OTat",LEFT(Full_2016_2017_Games_Data[[#This Row],[Column1]],4)="Full",LEFT(Full_2016_2017_Games_Data[[#This Row],[Column1]],5)="2OTat",LEFT(Full_2016_2017_Games_Data[[#This Row],[Column1]],5)="4OTat"),C649,"N/A")))</f>
        <v>544</v>
      </c>
      <c r="D650" t="str">
        <f>IF(AND(C650&lt;&gt;"N/A",C650&lt;&gt;C649),LEFT(Full_2016_2017_Games_Data[[#This Row],[Column1]],FIND("-",Full_2016_2017_Games_Data[[#This Row],[Column1]])-1),"N/A")</f>
        <v>Houston Rockets100</v>
      </c>
      <c r="E650" t="str">
        <f>IFERROR(IF(AND(C650&lt;&gt;"N/A",C650&lt;&gt;C649),MID(Full_2016_2017_Games_Data[[#This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Magic93</v>
      </c>
      <c r="F650" t="str">
        <f>IFERROR(IF(AND(D650&lt;&gt;"N/A",E650&lt;&gt;"N/A",C650&lt;&gt;C651),RIGHT(Full_2016_2017_Games_Data[[#This Row],[Column1]],LEN(Full_2016_2017_Games_Data[[#This Row],[Column1]])-FIND("at ",Full_2016_2017_Games_Data[[#This Row],[Column1]])-2),IF(AND(C650&lt;&gt;"N/A",C650&lt;&gt;C649),RIGHT(A651,LEN(A651)-FIND("at ",A651)-2),"N/A")),RIGHT(Full_2016_2017_Games_Data[[#This Row],[Column1]],LEN(Full_2016_2017_Games_Data[[#This Row],[Column1]])-FIND("at ",Full_2016_2017_Games_Data[[#This Row],[Column1]])-2))</f>
        <v>Orlando</v>
      </c>
      <c r="G650" t="str">
        <f t="shared" si="110"/>
        <v>Orlando</v>
      </c>
      <c r="H650">
        <f t="shared" si="111"/>
        <v>100</v>
      </c>
      <c r="I650">
        <f t="shared" si="112"/>
        <v>93</v>
      </c>
      <c r="J650" s="3" t="str">
        <f>IF(B650=1,Full_2016_2017_Games_Data[[#This Row],[Column1]],"N/A")</f>
        <v>N/A</v>
      </c>
      <c r="K650" t="str">
        <f t="shared" si="113"/>
        <v>Jan 6, 2017</v>
      </c>
      <c r="L650" t="str">
        <f t="shared" si="114"/>
        <v>Jan 6, 2017</v>
      </c>
      <c r="M650">
        <f t="shared" si="115"/>
        <v>1</v>
      </c>
      <c r="N650">
        <f t="shared" si="116"/>
        <v>6</v>
      </c>
      <c r="O650">
        <f t="shared" si="117"/>
        <v>2017</v>
      </c>
      <c r="P650" s="3">
        <f t="shared" si="118"/>
        <v>42741</v>
      </c>
      <c r="Q650" t="str">
        <f t="shared" si="119"/>
        <v>Houston Rockets</v>
      </c>
      <c r="R650" t="str">
        <f t="shared" si="120"/>
        <v>Orlando Magic</v>
      </c>
    </row>
    <row r="651" spans="1:18" x14ac:dyDescent="0.3">
      <c r="A651" s="1" t="s">
        <v>567</v>
      </c>
      <c r="B651">
        <f>IF(OR(RIGHT(Full_2016_2017_Games_Data[[#This Row],[Column1]],4)="2016",RIGHT(Full_2016_2017_Games_Data[[#This Row],[Column1]],4)="2017"),1,0)</f>
        <v>0</v>
      </c>
      <c r="C651">
        <f>IF(AND(B650=1,B651=0,LEFT(Full_2016_2017_Games_Data[[#This Row],[Column1]],4)&lt;&gt;"OTat"),C649+1,IF(AND(B650=0,B651=0,LEFT(Full_2016_2017_Games_Data[[#This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Row],[Column1]],5)&lt;&gt;"4OTat"),C650+1,IF(OR(LEFT(Full_2016_2017_Games_Data[[#This Row],[Column1]],4)="OTat",LEFT(Full_2016_2017_Games_Data[[#This Row],[Column1]],4)="Full",LEFT(Full_2016_2017_Games_Data[[#This Row],[Column1]],5)="2OTat",LEFT(Full_2016_2017_Games_Data[[#This Row],[Column1]],5)="4OTat"),C650,"N/A")))</f>
        <v>545</v>
      </c>
      <c r="D651" t="str">
        <f>IF(AND(C651&lt;&gt;"N/A",C651&lt;&gt;C650),LEFT(Full_2016_2017_Games_Data[[#This Row],[Column1]],FIND("-",Full_2016_2017_Games_Data[[#This Row],[Column1]])-1),"N/A")</f>
        <v>Boston Celtics110</v>
      </c>
      <c r="E651" t="str">
        <f>IFERROR(IF(AND(C651&lt;&gt;"N/A",C651&lt;&gt;C650),MID(Full_2016_2017_Games_Data[[#This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76ers106</v>
      </c>
      <c r="F651" t="str">
        <f>IFERROR(IF(AND(D651&lt;&gt;"N/A",E651&lt;&gt;"N/A",C651&lt;&gt;C652),RIGHT(Full_2016_2017_Games_Data[[#This Row],[Column1]],LEN(Full_2016_2017_Games_Data[[#This Row],[Column1]])-FIND("at ",Full_2016_2017_Games_Data[[#This Row],[Column1]])-2),IF(AND(C651&lt;&gt;"N/A",C651&lt;&gt;C650),RIGHT(A652,LEN(A652)-FIND("at ",A652)-2),"N/A")),RIGHT(Full_2016_2017_Games_Data[[#This Row],[Column1]],LEN(Full_2016_2017_Games_Data[[#This Row],[Column1]])-FIND("at ",Full_2016_2017_Games_Data[[#This Row],[Column1]])-2))</f>
        <v>Boston</v>
      </c>
      <c r="G651" t="str">
        <f t="shared" si="110"/>
        <v>Boston</v>
      </c>
      <c r="H651">
        <f t="shared" si="111"/>
        <v>110</v>
      </c>
      <c r="I651">
        <f t="shared" si="112"/>
        <v>106</v>
      </c>
      <c r="J651" s="3" t="str">
        <f>IF(B651=1,Full_2016_2017_Games_Data[[#This Row],[Column1]],"N/A")</f>
        <v>N/A</v>
      </c>
      <c r="K651" t="str">
        <f t="shared" si="113"/>
        <v>Jan 6, 2017</v>
      </c>
      <c r="L651" t="str">
        <f t="shared" si="114"/>
        <v>Jan 6, 2017</v>
      </c>
      <c r="M651">
        <f t="shared" si="115"/>
        <v>1</v>
      </c>
      <c r="N651">
        <f t="shared" si="116"/>
        <v>6</v>
      </c>
      <c r="O651">
        <f t="shared" si="117"/>
        <v>2017</v>
      </c>
      <c r="P651" s="3">
        <f t="shared" si="118"/>
        <v>42741</v>
      </c>
      <c r="Q651" t="str">
        <f t="shared" si="119"/>
        <v>Boston Celtics</v>
      </c>
      <c r="R651" t="str">
        <f t="shared" si="120"/>
        <v>Philadelphia 76ers</v>
      </c>
    </row>
    <row r="652" spans="1:18" x14ac:dyDescent="0.3">
      <c r="A652" s="1" t="s">
        <v>568</v>
      </c>
      <c r="B652">
        <f>IF(OR(RIGHT(Full_2016_2017_Games_Data[[#This Row],[Column1]],4)="2016",RIGHT(Full_2016_2017_Games_Data[[#This Row],[Column1]],4)="2017"),1,0)</f>
        <v>0</v>
      </c>
      <c r="C652">
        <f>IF(AND(B651=1,B652=0,LEFT(Full_2016_2017_Games_Data[[#This Row],[Column1]],4)&lt;&gt;"OTat"),C650+1,IF(AND(B651=0,B652=0,LEFT(Full_2016_2017_Games_Data[[#This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Row],[Column1]],5)&lt;&gt;"4OTat"),C651+1,IF(OR(LEFT(Full_2016_2017_Games_Data[[#This Row],[Column1]],4)="OTat",LEFT(Full_2016_2017_Games_Data[[#This Row],[Column1]],4)="Full",LEFT(Full_2016_2017_Games_Data[[#This Row],[Column1]],5)="2OTat",LEFT(Full_2016_2017_Games_Data[[#This Row],[Column1]],5)="4OTat"),C651,"N/A")))</f>
        <v>546</v>
      </c>
      <c r="D652" t="str">
        <f>IF(AND(C652&lt;&gt;"N/A",C652&lt;&gt;C651),LEFT(Full_2016_2017_Games_Data[[#This Row],[Column1]],FIND("-",Full_2016_2017_Games_Data[[#This Row],[Column1]])-1),"N/A")</f>
        <v>Cleveland Cavaliers116</v>
      </c>
      <c r="E652" t="str">
        <f>IFERROR(IF(AND(C652&lt;&gt;"N/A",C652&lt;&gt;C651),MID(Full_2016_2017_Games_Data[[#This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Nets108</v>
      </c>
      <c r="F652" t="str">
        <f>IFERROR(IF(AND(D652&lt;&gt;"N/A",E652&lt;&gt;"N/A",C652&lt;&gt;C653),RIGHT(Full_2016_2017_Games_Data[[#This Row],[Column1]],LEN(Full_2016_2017_Games_Data[[#This Row],[Column1]])-FIND("at ",Full_2016_2017_Games_Data[[#This Row],[Column1]])-2),IF(AND(C652&lt;&gt;"N/A",C652&lt;&gt;C651),RIGHT(A653,LEN(A653)-FIND("at ",A653)-2),"N/A")),RIGHT(Full_2016_2017_Games_Data[[#This Row],[Column1]],LEN(Full_2016_2017_Games_Data[[#This Row],[Column1]])-FIND("at ",Full_2016_2017_Games_Data[[#This Row],[Column1]])-2))</f>
        <v>Brooklyn</v>
      </c>
      <c r="G652" t="str">
        <f t="shared" si="110"/>
        <v>Brooklyn</v>
      </c>
      <c r="H652">
        <f t="shared" si="111"/>
        <v>116</v>
      </c>
      <c r="I652">
        <f t="shared" si="112"/>
        <v>108</v>
      </c>
      <c r="J652" s="3" t="str">
        <f>IF(B652=1,Full_2016_2017_Games_Data[[#This Row],[Column1]],"N/A")</f>
        <v>N/A</v>
      </c>
      <c r="K652" t="str">
        <f t="shared" si="113"/>
        <v>Jan 6, 2017</v>
      </c>
      <c r="L652" t="str">
        <f t="shared" si="114"/>
        <v>Jan 6, 2017</v>
      </c>
      <c r="M652">
        <f t="shared" si="115"/>
        <v>1</v>
      </c>
      <c r="N652">
        <f t="shared" si="116"/>
        <v>6</v>
      </c>
      <c r="O652">
        <f t="shared" si="117"/>
        <v>2017</v>
      </c>
      <c r="P652" s="3">
        <f t="shared" si="118"/>
        <v>42741</v>
      </c>
      <c r="Q652" t="str">
        <f t="shared" si="119"/>
        <v>Cleveland Cavaliers</v>
      </c>
      <c r="R652" t="str">
        <f t="shared" si="120"/>
        <v>Brooklyn Nets</v>
      </c>
    </row>
    <row r="653" spans="1:18" x14ac:dyDescent="0.3">
      <c r="A653" s="1" t="s">
        <v>569</v>
      </c>
      <c r="B653">
        <f>IF(OR(RIGHT(Full_2016_2017_Games_Data[[#This Row],[Column1]],4)="2016",RIGHT(Full_2016_2017_Games_Data[[#This Row],[Column1]],4)="2017"),1,0)</f>
        <v>0</v>
      </c>
      <c r="C653">
        <f>IF(AND(B652=1,B653=0,LEFT(Full_2016_2017_Games_Data[[#This Row],[Column1]],4)&lt;&gt;"OTat"),C651+1,IF(AND(B652=0,B653=0,LEFT(Full_2016_2017_Games_Data[[#This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Row],[Column1]],5)&lt;&gt;"4OTat"),C652+1,IF(OR(LEFT(Full_2016_2017_Games_Data[[#This Row],[Column1]],4)="OTat",LEFT(Full_2016_2017_Games_Data[[#This Row],[Column1]],4)="Full",LEFT(Full_2016_2017_Games_Data[[#This Row],[Column1]],5)="2OTat",LEFT(Full_2016_2017_Games_Data[[#This Row],[Column1]],5)="4OTat"),C652,"N/A")))</f>
        <v>547</v>
      </c>
      <c r="D653" t="str">
        <f>IF(AND(C653&lt;&gt;"N/A",C653&lt;&gt;C652),LEFT(Full_2016_2017_Games_Data[[#This Row],[Column1]],FIND("-",Full_2016_2017_Games_Data[[#This Row],[Column1]])-1),"N/A")</f>
        <v>New York Knicks116</v>
      </c>
      <c r="E653" t="str">
        <f>IFERROR(IF(AND(C653&lt;&gt;"N/A",C653&lt;&gt;C652),MID(Full_2016_2017_Games_Data[[#This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Bucks111</v>
      </c>
      <c r="F653" t="str">
        <f>IFERROR(IF(AND(D653&lt;&gt;"N/A",E653&lt;&gt;"N/A",C653&lt;&gt;C654),RIGHT(Full_2016_2017_Games_Data[[#This Row],[Column1]],LEN(Full_2016_2017_Games_Data[[#This Row],[Column1]])-FIND("at ",Full_2016_2017_Games_Data[[#This Row],[Column1]])-2),IF(AND(C653&lt;&gt;"N/A",C653&lt;&gt;C652),RIGHT(A654,LEN(A654)-FIND("at ",A654)-2),"N/A")),RIGHT(Full_2016_2017_Games_Data[[#This Row],[Column1]],LEN(Full_2016_2017_Games_Data[[#This Row],[Column1]])-FIND("at ",Full_2016_2017_Games_Data[[#This Row],[Column1]])-2))</f>
        <v>Milwaukee</v>
      </c>
      <c r="G653" t="str">
        <f t="shared" si="110"/>
        <v>Milwaukee</v>
      </c>
      <c r="H653">
        <f t="shared" si="111"/>
        <v>116</v>
      </c>
      <c r="I653">
        <f t="shared" si="112"/>
        <v>111</v>
      </c>
      <c r="J653" s="3" t="str">
        <f>IF(B653=1,Full_2016_2017_Games_Data[[#This Row],[Column1]],"N/A")</f>
        <v>N/A</v>
      </c>
      <c r="K653" t="str">
        <f t="shared" si="113"/>
        <v>Jan 6, 2017</v>
      </c>
      <c r="L653" t="str">
        <f t="shared" si="114"/>
        <v>Jan 6, 2017</v>
      </c>
      <c r="M653">
        <f t="shared" si="115"/>
        <v>1</v>
      </c>
      <c r="N653">
        <f t="shared" si="116"/>
        <v>6</v>
      </c>
      <c r="O653">
        <f t="shared" si="117"/>
        <v>2017</v>
      </c>
      <c r="P653" s="3">
        <f t="shared" si="118"/>
        <v>42741</v>
      </c>
      <c r="Q653" t="str">
        <f t="shared" si="119"/>
        <v>New York Knicks</v>
      </c>
      <c r="R653" t="str">
        <f t="shared" si="120"/>
        <v>Milwaukee Bucks</v>
      </c>
    </row>
    <row r="654" spans="1:18" x14ac:dyDescent="0.3">
      <c r="A654" s="1" t="s">
        <v>570</v>
      </c>
      <c r="B654">
        <f>IF(OR(RIGHT(Full_2016_2017_Games_Data[[#This Row],[Column1]],4)="2016",RIGHT(Full_2016_2017_Games_Data[[#This Row],[Column1]],4)="2017"),1,0)</f>
        <v>0</v>
      </c>
      <c r="C654">
        <f>IF(AND(B653=1,B654=0,LEFT(Full_2016_2017_Games_Data[[#This Row],[Column1]],4)&lt;&gt;"OTat"),C652+1,IF(AND(B653=0,B654=0,LEFT(Full_2016_2017_Games_Data[[#This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Row],[Column1]],5)&lt;&gt;"4OTat"),C653+1,IF(OR(LEFT(Full_2016_2017_Games_Data[[#This Row],[Column1]],4)="OTat",LEFT(Full_2016_2017_Games_Data[[#This Row],[Column1]],4)="Full",LEFT(Full_2016_2017_Games_Data[[#This Row],[Column1]],5)="2OTat",LEFT(Full_2016_2017_Games_Data[[#This Row],[Column1]],5)="4OTat"),C653,"N/A")))</f>
        <v>548</v>
      </c>
      <c r="D654" t="str">
        <f>IF(AND(C654&lt;&gt;"N/A",C654&lt;&gt;C653),LEFT(Full_2016_2017_Games_Data[[#This Row],[Column1]],FIND("-",Full_2016_2017_Games_Data[[#This Row],[Column1]])-1),"N/A")</f>
        <v>Los Angeles Lakers127</v>
      </c>
      <c r="E654" t="str">
        <f>IFERROR(IF(AND(C654&lt;&gt;"N/A",C654&lt;&gt;C653),MID(Full_2016_2017_Games_Data[[#This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Heat100</v>
      </c>
      <c r="F654" t="str">
        <f>IFERROR(IF(AND(D654&lt;&gt;"N/A",E654&lt;&gt;"N/A",C654&lt;&gt;C655),RIGHT(Full_2016_2017_Games_Data[[#This Row],[Column1]],LEN(Full_2016_2017_Games_Data[[#This Row],[Column1]])-FIND("at ",Full_2016_2017_Games_Data[[#This Row],[Column1]])-2),IF(AND(C654&lt;&gt;"N/A",C654&lt;&gt;C653),RIGHT(A655,LEN(A655)-FIND("at ",A655)-2),"N/A")),RIGHT(Full_2016_2017_Games_Data[[#This Row],[Column1]],LEN(Full_2016_2017_Games_Data[[#This Row],[Column1]])-FIND("at ",Full_2016_2017_Games_Data[[#This Row],[Column1]])-2))</f>
        <v>Los Angeles</v>
      </c>
      <c r="G654" t="str">
        <f t="shared" si="110"/>
        <v>Los Angeles</v>
      </c>
      <c r="H654">
        <f t="shared" si="111"/>
        <v>127</v>
      </c>
      <c r="I654">
        <f t="shared" si="112"/>
        <v>100</v>
      </c>
      <c r="J654" s="3" t="str">
        <f>IF(B654=1,Full_2016_2017_Games_Data[[#This Row],[Column1]],"N/A")</f>
        <v>N/A</v>
      </c>
      <c r="K654" t="str">
        <f t="shared" si="113"/>
        <v>Jan 6, 2017</v>
      </c>
      <c r="L654" t="str">
        <f t="shared" si="114"/>
        <v>Jan 6, 2017</v>
      </c>
      <c r="M654">
        <f t="shared" si="115"/>
        <v>1</v>
      </c>
      <c r="N654">
        <f t="shared" si="116"/>
        <v>6</v>
      </c>
      <c r="O654">
        <f t="shared" si="117"/>
        <v>2017</v>
      </c>
      <c r="P654" s="3">
        <f t="shared" si="118"/>
        <v>42741</v>
      </c>
      <c r="Q654" t="str">
        <f t="shared" si="119"/>
        <v>Los Angeles Lakers</v>
      </c>
      <c r="R654" t="str">
        <f t="shared" si="120"/>
        <v>Miami Heat</v>
      </c>
    </row>
    <row r="655" spans="1:18" x14ac:dyDescent="0.3">
      <c r="A655" s="1" t="s">
        <v>571</v>
      </c>
      <c r="B655">
        <f>IF(OR(RIGHT(Full_2016_2017_Games_Data[[#This Row],[Column1]],4)="2016",RIGHT(Full_2016_2017_Games_Data[[#This Row],[Column1]],4)="2017"),1,0)</f>
        <v>0</v>
      </c>
      <c r="C655">
        <f>IF(AND(B654=1,B655=0,LEFT(Full_2016_2017_Games_Data[[#This Row],[Column1]],4)&lt;&gt;"OTat"),C653+1,IF(AND(B654=0,B655=0,LEFT(Full_2016_2017_Games_Data[[#This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Row],[Column1]],5)&lt;&gt;"4OTat"),C654+1,IF(OR(LEFT(Full_2016_2017_Games_Data[[#This Row],[Column1]],4)="OTat",LEFT(Full_2016_2017_Games_Data[[#This Row],[Column1]],4)="Full",LEFT(Full_2016_2017_Games_Data[[#This Row],[Column1]],5)="2OTat",LEFT(Full_2016_2017_Games_Data[[#This Row],[Column1]],5)="4OTat"),C654,"N/A")))</f>
        <v>549</v>
      </c>
      <c r="D655" t="str">
        <f>IF(AND(C655&lt;&gt;"N/A",C655&lt;&gt;C654),LEFT(Full_2016_2017_Games_Data[[#This Row],[Column1]],FIND("-",Full_2016_2017_Games_Data[[#This Row],[Column1]])-1),"N/A")</f>
        <v>Memphis Grizzlies128</v>
      </c>
      <c r="E655" t="str">
        <f>IFERROR(IF(AND(C655&lt;&gt;"N/A",C655&lt;&gt;C654),MID(Full_2016_2017_Games_Data[[#This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Warriors119</v>
      </c>
      <c r="F655" t="str">
        <f>IFERROR(IF(AND(D655&lt;&gt;"N/A",E655&lt;&gt;"N/A",C655&lt;&gt;C656),RIGHT(Full_2016_2017_Games_Data[[#This Row],[Column1]],LEN(Full_2016_2017_Games_Data[[#This Row],[Column1]])-FIND("at ",Full_2016_2017_Games_Data[[#This Row],[Column1]])-2),IF(AND(C655&lt;&gt;"N/A",C655&lt;&gt;C654),RIGHT(A656,LEN(A656)-FIND("at ",A656)-2),"N/A")),RIGHT(Full_2016_2017_Games_Data[[#This Row],[Column1]],LEN(Full_2016_2017_Games_Data[[#This Row],[Column1]])-FIND("at ",Full_2016_2017_Games_Data[[#This Row],[Column1]])-2))</f>
        <v>Golden State</v>
      </c>
      <c r="G655" t="str">
        <f t="shared" si="110"/>
        <v>Golden State</v>
      </c>
      <c r="H655">
        <f t="shared" si="111"/>
        <v>128</v>
      </c>
      <c r="I655">
        <f t="shared" si="112"/>
        <v>119</v>
      </c>
      <c r="J655" s="3" t="str">
        <f>IF(B655=1,Full_2016_2017_Games_Data[[#This Row],[Column1]],"N/A")</f>
        <v>N/A</v>
      </c>
      <c r="K655" t="str">
        <f t="shared" si="113"/>
        <v>Jan 6, 2017</v>
      </c>
      <c r="L655" t="str">
        <f t="shared" si="114"/>
        <v>Jan 6, 2017</v>
      </c>
      <c r="M655">
        <f t="shared" si="115"/>
        <v>1</v>
      </c>
      <c r="N655">
        <f t="shared" si="116"/>
        <v>6</v>
      </c>
      <c r="O655">
        <f t="shared" si="117"/>
        <v>2017</v>
      </c>
      <c r="P655" s="3">
        <f t="shared" si="118"/>
        <v>42741</v>
      </c>
      <c r="Q655" t="str">
        <f t="shared" si="119"/>
        <v>Memphis Grizzlies</v>
      </c>
      <c r="R655" t="str">
        <f t="shared" si="120"/>
        <v>Golden State Warriors</v>
      </c>
    </row>
    <row r="656" spans="1:18" x14ac:dyDescent="0.3">
      <c r="A656" s="1" t="s">
        <v>572</v>
      </c>
      <c r="B656">
        <f>IF(OR(RIGHT(Full_2016_2017_Games_Data[[#This Row],[Column1]],4)="2016",RIGHT(Full_2016_2017_Games_Data[[#This Row],[Column1]],4)="2017"),1,0)</f>
        <v>0</v>
      </c>
      <c r="C656">
        <f>IF(AND(B655=1,B656=0,LEFT(Full_2016_2017_Games_Data[[#This Row],[Column1]],4)&lt;&gt;"OTat"),C654+1,IF(AND(B655=0,B656=0,LEFT(Full_2016_2017_Games_Data[[#This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Row],[Column1]],5)&lt;&gt;"4OTat"),C655+1,IF(OR(LEFT(Full_2016_2017_Games_Data[[#This Row],[Column1]],4)="OTat",LEFT(Full_2016_2017_Games_Data[[#This Row],[Column1]],4)="Full",LEFT(Full_2016_2017_Games_Data[[#This Row],[Column1]],5)="2OTat",LEFT(Full_2016_2017_Games_Data[[#This Row],[Column1]],5)="4OTat"),C655,"N/A")))</f>
        <v>549</v>
      </c>
      <c r="D656" t="str">
        <f>IF(AND(C656&lt;&gt;"N/A",C656&lt;&gt;C655),LEFT(Full_2016_2017_Games_Data[[#This Row],[Column1]],FIND("-",Full_2016_2017_Games_Data[[#This Row],[Column1]])-1),"N/A")</f>
        <v>N/A</v>
      </c>
      <c r="E656" t="str">
        <f>IFERROR(IF(AND(C656&lt;&gt;"N/A",C656&lt;&gt;C655),MID(Full_2016_2017_Games_Data[[#This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56" t="str">
        <f>IFERROR(IF(AND(D656&lt;&gt;"N/A",E656&lt;&gt;"N/A",C656&lt;&gt;C657),RIGHT(Full_2016_2017_Games_Data[[#This Row],[Column1]],LEN(Full_2016_2017_Games_Data[[#This Row],[Column1]])-FIND("at ",Full_2016_2017_Games_Data[[#This Row],[Column1]])-2),IF(AND(C656&lt;&gt;"N/A",C656&lt;&gt;C655),RIGHT(A657,LEN(A657)-FIND("at ",A657)-2),"N/A")),RIGHT(Full_2016_2017_Games_Data[[#This Row],[Column1]],LEN(Full_2016_2017_Games_Data[[#This Row],[Column1]])-FIND("at ",Full_2016_2017_Games_Data[[#This Row],[Column1]])-2))</f>
        <v>N/A</v>
      </c>
      <c r="G656" t="str">
        <f t="shared" si="110"/>
        <v>N/A</v>
      </c>
      <c r="H656" t="str">
        <f t="shared" si="111"/>
        <v>N/A</v>
      </c>
      <c r="I656" t="str">
        <f t="shared" si="112"/>
        <v>N/A</v>
      </c>
      <c r="J656" s="3" t="str">
        <f>IF(B656=1,Full_2016_2017_Games_Data[[#This Row],[Column1]],"N/A")</f>
        <v>N/A</v>
      </c>
      <c r="K656" t="str">
        <f t="shared" si="113"/>
        <v>Jan 6, 2017</v>
      </c>
      <c r="L656" t="str">
        <f t="shared" si="114"/>
        <v>N/A</v>
      </c>
      <c r="M656" t="str">
        <f t="shared" si="115"/>
        <v>N/A</v>
      </c>
      <c r="N656" t="str">
        <f t="shared" si="116"/>
        <v>N/A</v>
      </c>
      <c r="O656" t="str">
        <f t="shared" si="117"/>
        <v>N/A</v>
      </c>
      <c r="P656" s="3" t="str">
        <f t="shared" si="118"/>
        <v>N/A</v>
      </c>
      <c r="Q656" t="str">
        <f t="shared" si="119"/>
        <v>N/A</v>
      </c>
      <c r="R656" t="str">
        <f t="shared" si="120"/>
        <v>N/A</v>
      </c>
    </row>
    <row r="657" spans="1:18" x14ac:dyDescent="0.3">
      <c r="A657" s="1" t="s">
        <v>573</v>
      </c>
      <c r="B657">
        <f>IF(OR(RIGHT(Full_2016_2017_Games_Data[[#This Row],[Column1]],4)="2016",RIGHT(Full_2016_2017_Games_Data[[#This Row],[Column1]],4)="2017"),1,0)</f>
        <v>0</v>
      </c>
      <c r="C657">
        <f>IF(AND(B656=1,B657=0,LEFT(Full_2016_2017_Games_Data[[#This Row],[Column1]],4)&lt;&gt;"OTat"),C655+1,IF(AND(B656=0,B657=0,LEFT(Full_2016_2017_Games_Data[[#This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Row],[Column1]],5)&lt;&gt;"4OTat"),C656+1,IF(OR(LEFT(Full_2016_2017_Games_Data[[#This Row],[Column1]],4)="OTat",LEFT(Full_2016_2017_Games_Data[[#This Row],[Column1]],4)="Full",LEFT(Full_2016_2017_Games_Data[[#This Row],[Column1]],5)="2OTat",LEFT(Full_2016_2017_Games_Data[[#This Row],[Column1]],5)="4OTat"),C656,"N/A")))</f>
        <v>550</v>
      </c>
      <c r="D657" t="str">
        <f>IF(AND(C657&lt;&gt;"N/A",C657&lt;&gt;C656),LEFT(Full_2016_2017_Games_Data[[#This Row],[Column1]],FIND("-",Full_2016_2017_Games_Data[[#This Row],[Column1]])-1),"N/A")</f>
        <v>Los Angeles Clippers106</v>
      </c>
      <c r="E657" t="str">
        <f>IFERROR(IF(AND(C657&lt;&gt;"N/A",C657&lt;&gt;C656),MID(Full_2016_2017_Games_Data[[#This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Kings98</v>
      </c>
      <c r="F657" t="str">
        <f>IFERROR(IF(AND(D657&lt;&gt;"N/A",E657&lt;&gt;"N/A",C657&lt;&gt;C658),RIGHT(Full_2016_2017_Games_Data[[#This Row],[Column1]],LEN(Full_2016_2017_Games_Data[[#This Row],[Column1]])-FIND("at ",Full_2016_2017_Games_Data[[#This Row],[Column1]])-2),IF(AND(C657&lt;&gt;"N/A",C657&lt;&gt;C656),RIGHT(A658,LEN(A658)-FIND("at ",A658)-2),"N/A")),RIGHT(Full_2016_2017_Games_Data[[#This Row],[Column1]],LEN(Full_2016_2017_Games_Data[[#This Row],[Column1]])-FIND("at ",Full_2016_2017_Games_Data[[#This Row],[Column1]])-2))</f>
        <v>Sacramento</v>
      </c>
      <c r="G657" t="str">
        <f t="shared" si="110"/>
        <v>Sacramento</v>
      </c>
      <c r="H657">
        <f t="shared" si="111"/>
        <v>106</v>
      </c>
      <c r="I657">
        <f t="shared" si="112"/>
        <v>98</v>
      </c>
      <c r="J657" s="3" t="str">
        <f>IF(B657=1,Full_2016_2017_Games_Data[[#This Row],[Column1]],"N/A")</f>
        <v>N/A</v>
      </c>
      <c r="K657" t="str">
        <f t="shared" si="113"/>
        <v>Jan 6, 2017</v>
      </c>
      <c r="L657" t="str">
        <f t="shared" si="114"/>
        <v>Jan 6, 2017</v>
      </c>
      <c r="M657">
        <f t="shared" si="115"/>
        <v>1</v>
      </c>
      <c r="N657">
        <f t="shared" si="116"/>
        <v>6</v>
      </c>
      <c r="O657">
        <f t="shared" si="117"/>
        <v>2017</v>
      </c>
      <c r="P657" s="3">
        <f t="shared" si="118"/>
        <v>42741</v>
      </c>
      <c r="Q657" t="str">
        <f t="shared" si="119"/>
        <v>Los Angeles Clippers</v>
      </c>
      <c r="R657" t="str">
        <f t="shared" si="120"/>
        <v>Sacramento Kings</v>
      </c>
    </row>
    <row r="658" spans="1:18" x14ac:dyDescent="0.3">
      <c r="A658" s="1" t="s">
        <v>1417</v>
      </c>
      <c r="B658">
        <f>IF(OR(RIGHT(Full_2016_2017_Games_Data[[#This Row],[Column1]],4)="2016",RIGHT(Full_2016_2017_Games_Data[[#This Row],[Column1]],4)="2017"),1,0)</f>
        <v>1</v>
      </c>
      <c r="C658" t="str">
        <f>IF(AND(B657=1,B658=0,LEFT(Full_2016_2017_Games_Data[[#This Row],[Column1]],4)&lt;&gt;"OTat"),C656+1,IF(AND(B657=0,B658=0,LEFT(Full_2016_2017_Games_Data[[#This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Row],[Column1]],5)&lt;&gt;"4OTat"),C657+1,IF(OR(LEFT(Full_2016_2017_Games_Data[[#This Row],[Column1]],4)="OTat",LEFT(Full_2016_2017_Games_Data[[#This Row],[Column1]],4)="Full",LEFT(Full_2016_2017_Games_Data[[#This Row],[Column1]],5)="2OTat",LEFT(Full_2016_2017_Games_Data[[#This Row],[Column1]],5)="4OTat"),C657,"N/A")))</f>
        <v>N/A</v>
      </c>
      <c r="D658" t="str">
        <f>IF(AND(C658&lt;&gt;"N/A",C658&lt;&gt;C657),LEFT(Full_2016_2017_Games_Data[[#This Row],[Column1]],FIND("-",Full_2016_2017_Games_Data[[#This Row],[Column1]])-1),"N/A")</f>
        <v>N/A</v>
      </c>
      <c r="E658" t="str">
        <f>IFERROR(IF(AND(C658&lt;&gt;"N/A",C658&lt;&gt;C657),MID(Full_2016_2017_Games_Data[[#This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58" t="str">
        <f>IFERROR(IF(AND(D658&lt;&gt;"N/A",E658&lt;&gt;"N/A",C658&lt;&gt;C659),RIGHT(Full_2016_2017_Games_Data[[#This Row],[Column1]],LEN(Full_2016_2017_Games_Data[[#This Row],[Column1]])-FIND("at ",Full_2016_2017_Games_Data[[#This Row],[Column1]])-2),IF(AND(C658&lt;&gt;"N/A",C658&lt;&gt;C657),RIGHT(A659,LEN(A659)-FIND("at ",A659)-2),"N/A")),RIGHT(Full_2016_2017_Games_Data[[#This Row],[Column1]],LEN(Full_2016_2017_Games_Data[[#This Row],[Column1]])-FIND("at ",Full_2016_2017_Games_Data[[#This Row],[Column1]])-2))</f>
        <v>N/A</v>
      </c>
      <c r="G658" t="str">
        <f t="shared" si="110"/>
        <v>N/A</v>
      </c>
      <c r="H658" t="str">
        <f t="shared" si="111"/>
        <v>N/A</v>
      </c>
      <c r="I658" t="str">
        <f t="shared" si="112"/>
        <v>N/A</v>
      </c>
      <c r="J658" s="3" t="str">
        <f>IF(B658=1,Full_2016_2017_Games_Data[[#This Row],[Column1]],"N/A")</f>
        <v>Jan 7, 2017</v>
      </c>
      <c r="K658" t="str">
        <f t="shared" si="113"/>
        <v>Jan 7, 2017</v>
      </c>
      <c r="L658" t="str">
        <f t="shared" si="114"/>
        <v>N/A</v>
      </c>
      <c r="M658" t="str">
        <f t="shared" si="115"/>
        <v>N/A</v>
      </c>
      <c r="N658" t="str">
        <f t="shared" si="116"/>
        <v>N/A</v>
      </c>
      <c r="O658" t="str">
        <f t="shared" si="117"/>
        <v>N/A</v>
      </c>
      <c r="P658" s="3" t="str">
        <f t="shared" si="118"/>
        <v>N/A</v>
      </c>
      <c r="Q658" t="str">
        <f t="shared" si="119"/>
        <v>N/A</v>
      </c>
      <c r="R658" t="str">
        <f t="shared" si="120"/>
        <v>N/A</v>
      </c>
    </row>
    <row r="659" spans="1:18" x14ac:dyDescent="0.3">
      <c r="A659" s="1" t="s">
        <v>574</v>
      </c>
      <c r="B659">
        <f>IF(OR(RIGHT(Full_2016_2017_Games_Data[[#This Row],[Column1]],4)="2016",RIGHT(Full_2016_2017_Games_Data[[#This Row],[Column1]],4)="2017"),1,0)</f>
        <v>0</v>
      </c>
      <c r="C659">
        <f>IF(AND(B658=1,B659=0,LEFT(Full_2016_2017_Games_Data[[#This Row],[Column1]],4)&lt;&gt;"OTat"),C657+1,IF(AND(B658=0,B659=0,LEFT(Full_2016_2017_Games_Data[[#This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Row],[Column1]],5)&lt;&gt;"4OTat"),C658+1,IF(OR(LEFT(Full_2016_2017_Games_Data[[#This Row],[Column1]],4)="OTat",LEFT(Full_2016_2017_Games_Data[[#This Row],[Column1]],4)="Full",LEFT(Full_2016_2017_Games_Data[[#This Row],[Column1]],5)="2OTat",LEFT(Full_2016_2017_Games_Data[[#This Row],[Column1]],5)="4OTat"),C658,"N/A")))</f>
        <v>551</v>
      </c>
      <c r="D659" t="str">
        <f>IF(AND(C659&lt;&gt;"N/A",C659&lt;&gt;C658),LEFT(Full_2016_2017_Games_Data[[#This Row],[Column1]],FIND("-",Full_2016_2017_Games_Data[[#This Row],[Column1]])-1),"N/A")</f>
        <v>Indiana Pacers123</v>
      </c>
      <c r="E659" t="str">
        <f>IFERROR(IF(AND(C659&lt;&gt;"N/A",C659&lt;&gt;C658),MID(Full_2016_2017_Games_Data[[#This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Knicks109</v>
      </c>
      <c r="F659" t="str">
        <f>IFERROR(IF(AND(D659&lt;&gt;"N/A",E659&lt;&gt;"N/A",C659&lt;&gt;C660),RIGHT(Full_2016_2017_Games_Data[[#This Row],[Column1]],LEN(Full_2016_2017_Games_Data[[#This Row],[Column1]])-FIND("at ",Full_2016_2017_Games_Data[[#This Row],[Column1]])-2),IF(AND(C659&lt;&gt;"N/A",C659&lt;&gt;C658),RIGHT(A660,LEN(A660)-FIND("at ",A660)-2),"N/A")),RIGHT(Full_2016_2017_Games_Data[[#This Row],[Column1]],LEN(Full_2016_2017_Games_Data[[#This Row],[Column1]])-FIND("at ",Full_2016_2017_Games_Data[[#This Row],[Column1]])-2))</f>
        <v>Indiana</v>
      </c>
      <c r="G659" t="str">
        <f t="shared" si="110"/>
        <v>Indiana</v>
      </c>
      <c r="H659">
        <f t="shared" si="111"/>
        <v>123</v>
      </c>
      <c r="I659">
        <f t="shared" si="112"/>
        <v>109</v>
      </c>
      <c r="J659" s="3" t="str">
        <f>IF(B659=1,Full_2016_2017_Games_Data[[#This Row],[Column1]],"N/A")</f>
        <v>N/A</v>
      </c>
      <c r="K659" t="str">
        <f t="shared" si="113"/>
        <v>Jan 7, 2017</v>
      </c>
      <c r="L659" t="str">
        <f t="shared" si="114"/>
        <v>Jan 7, 2017</v>
      </c>
      <c r="M659">
        <f t="shared" si="115"/>
        <v>1</v>
      </c>
      <c r="N659">
        <f t="shared" si="116"/>
        <v>7</v>
      </c>
      <c r="O659">
        <f t="shared" si="117"/>
        <v>2017</v>
      </c>
      <c r="P659" s="3">
        <f t="shared" si="118"/>
        <v>42742</v>
      </c>
      <c r="Q659" t="str">
        <f t="shared" si="119"/>
        <v>Indiana Pacers</v>
      </c>
      <c r="R659" t="str">
        <f t="shared" si="120"/>
        <v>New York Knicks</v>
      </c>
    </row>
    <row r="660" spans="1:18" x14ac:dyDescent="0.3">
      <c r="A660" s="1" t="s">
        <v>575</v>
      </c>
      <c r="B660">
        <f>IF(OR(RIGHT(Full_2016_2017_Games_Data[[#This Row],[Column1]],4)="2016",RIGHT(Full_2016_2017_Games_Data[[#This Row],[Column1]],4)="2017"),1,0)</f>
        <v>0</v>
      </c>
      <c r="C660">
        <f>IF(AND(B659=1,B660=0,LEFT(Full_2016_2017_Games_Data[[#This Row],[Column1]],4)&lt;&gt;"OTat"),C658+1,IF(AND(B659=0,B660=0,LEFT(Full_2016_2017_Games_Data[[#This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Row],[Column1]],5)&lt;&gt;"4OTat"),C659+1,IF(OR(LEFT(Full_2016_2017_Games_Data[[#This Row],[Column1]],4)="OTat",LEFT(Full_2016_2017_Games_Data[[#This Row],[Column1]],4)="Full",LEFT(Full_2016_2017_Games_Data[[#This Row],[Column1]],5)="2OTat",LEFT(Full_2016_2017_Games_Data[[#This Row],[Column1]],5)="4OTat"),C659,"N/A")))</f>
        <v>552</v>
      </c>
      <c r="D660" t="str">
        <f>IF(AND(C660&lt;&gt;"N/A",C660&lt;&gt;C659),LEFT(Full_2016_2017_Games_Data[[#This Row],[Column1]],FIND("-",Full_2016_2017_Games_Data[[#This Row],[Column1]])-1),"N/A")</f>
        <v>Boston Celtics117</v>
      </c>
      <c r="E660" t="str">
        <f>IFERROR(IF(AND(C660&lt;&gt;"N/A",C660&lt;&gt;C659),MID(Full_2016_2017_Games_Data[[#This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Pelicans108</v>
      </c>
      <c r="F660" t="str">
        <f>IFERROR(IF(AND(D660&lt;&gt;"N/A",E660&lt;&gt;"N/A",C660&lt;&gt;C661),RIGHT(Full_2016_2017_Games_Data[[#This Row],[Column1]],LEN(Full_2016_2017_Games_Data[[#This Row],[Column1]])-FIND("at ",Full_2016_2017_Games_Data[[#This Row],[Column1]])-2),IF(AND(C660&lt;&gt;"N/A",C660&lt;&gt;C659),RIGHT(A661,LEN(A661)-FIND("at ",A661)-2),"N/A")),RIGHT(Full_2016_2017_Games_Data[[#This Row],[Column1]],LEN(Full_2016_2017_Games_Data[[#This Row],[Column1]])-FIND("at ",Full_2016_2017_Games_Data[[#This Row],[Column1]])-2))</f>
        <v>Boston</v>
      </c>
      <c r="G660" t="str">
        <f t="shared" si="110"/>
        <v>Boston</v>
      </c>
      <c r="H660">
        <f t="shared" si="111"/>
        <v>117</v>
      </c>
      <c r="I660">
        <f t="shared" si="112"/>
        <v>108</v>
      </c>
      <c r="J660" s="3" t="str">
        <f>IF(B660=1,Full_2016_2017_Games_Data[[#This Row],[Column1]],"N/A")</f>
        <v>N/A</v>
      </c>
      <c r="K660" t="str">
        <f t="shared" si="113"/>
        <v>Jan 7, 2017</v>
      </c>
      <c r="L660" t="str">
        <f t="shared" si="114"/>
        <v>Jan 7, 2017</v>
      </c>
      <c r="M660">
        <f t="shared" si="115"/>
        <v>1</v>
      </c>
      <c r="N660">
        <f t="shared" si="116"/>
        <v>7</v>
      </c>
      <c r="O660">
        <f t="shared" si="117"/>
        <v>2017</v>
      </c>
      <c r="P660" s="3">
        <f t="shared" si="118"/>
        <v>42742</v>
      </c>
      <c r="Q660" t="str">
        <f t="shared" si="119"/>
        <v>Boston Celtics</v>
      </c>
      <c r="R660" t="str">
        <f t="shared" si="120"/>
        <v>New Orleans Pelicans</v>
      </c>
    </row>
    <row r="661" spans="1:18" x14ac:dyDescent="0.3">
      <c r="A661" s="1" t="s">
        <v>576</v>
      </c>
      <c r="B661">
        <f>IF(OR(RIGHT(Full_2016_2017_Games_Data[[#This Row],[Column1]],4)="2016",RIGHT(Full_2016_2017_Games_Data[[#This Row],[Column1]],4)="2017"),1,0)</f>
        <v>0</v>
      </c>
      <c r="C661">
        <f>IF(AND(B660=1,B661=0,LEFT(Full_2016_2017_Games_Data[[#This Row],[Column1]],4)&lt;&gt;"OTat"),C659+1,IF(AND(B660=0,B661=0,LEFT(Full_2016_2017_Games_Data[[#This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Row],[Column1]],5)&lt;&gt;"4OTat"),C660+1,IF(OR(LEFT(Full_2016_2017_Games_Data[[#This Row],[Column1]],4)="OTat",LEFT(Full_2016_2017_Games_Data[[#This Row],[Column1]],4)="Full",LEFT(Full_2016_2017_Games_Data[[#This Row],[Column1]],5)="2OTat",LEFT(Full_2016_2017_Games_Data[[#This Row],[Column1]],5)="4OTat"),C660,"N/A")))</f>
        <v>553</v>
      </c>
      <c r="D661" t="str">
        <f>IF(AND(C661&lt;&gt;"N/A",C661&lt;&gt;C660),LEFT(Full_2016_2017_Games_Data[[#This Row],[Column1]],FIND("-",Full_2016_2017_Games_Data[[#This Row],[Column1]])-1),"N/A")</f>
        <v>Chicago Bulls123</v>
      </c>
      <c r="E661" t="str">
        <f>IFERROR(IF(AND(C661&lt;&gt;"N/A",C661&lt;&gt;C660),MID(Full_2016_2017_Games_Data[[#This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Raptors118</v>
      </c>
      <c r="F661" t="str">
        <f>IFERROR(IF(AND(D661&lt;&gt;"N/A",E661&lt;&gt;"N/A",C661&lt;&gt;C662),RIGHT(Full_2016_2017_Games_Data[[#This Row],[Column1]],LEN(Full_2016_2017_Games_Data[[#This Row],[Column1]])-FIND("at ",Full_2016_2017_Games_Data[[#This Row],[Column1]])-2),IF(AND(C661&lt;&gt;"N/A",C661&lt;&gt;C660),RIGHT(A662,LEN(A662)-FIND("at ",A662)-2),"N/A")),RIGHT(Full_2016_2017_Games_Data[[#This Row],[Column1]],LEN(Full_2016_2017_Games_Data[[#This Row],[Column1]])-FIND("at ",Full_2016_2017_Games_Data[[#This Row],[Column1]])-2))</f>
        <v>Chicago</v>
      </c>
      <c r="G661" t="str">
        <f t="shared" si="110"/>
        <v>Chicago</v>
      </c>
      <c r="H661">
        <f t="shared" si="111"/>
        <v>123</v>
      </c>
      <c r="I661">
        <f t="shared" si="112"/>
        <v>118</v>
      </c>
      <c r="J661" s="3" t="str">
        <f>IF(B661=1,Full_2016_2017_Games_Data[[#This Row],[Column1]],"N/A")</f>
        <v>N/A</v>
      </c>
      <c r="K661" t="str">
        <f t="shared" si="113"/>
        <v>Jan 7, 2017</v>
      </c>
      <c r="L661" t="str">
        <f t="shared" si="114"/>
        <v>Jan 7, 2017</v>
      </c>
      <c r="M661">
        <f t="shared" si="115"/>
        <v>1</v>
      </c>
      <c r="N661">
        <f t="shared" si="116"/>
        <v>7</v>
      </c>
      <c r="O661">
        <f t="shared" si="117"/>
        <v>2017</v>
      </c>
      <c r="P661" s="3">
        <f t="shared" si="118"/>
        <v>42742</v>
      </c>
      <c r="Q661" t="str">
        <f t="shared" si="119"/>
        <v>Chicago Bulls</v>
      </c>
      <c r="R661" t="str">
        <f t="shared" si="120"/>
        <v>Toronto Raptors</v>
      </c>
    </row>
    <row r="662" spans="1:18" x14ac:dyDescent="0.3">
      <c r="A662" s="1" t="s">
        <v>577</v>
      </c>
      <c r="B662">
        <f>IF(OR(RIGHT(Full_2016_2017_Games_Data[[#This Row],[Column1]],4)="2016",RIGHT(Full_2016_2017_Games_Data[[#This Row],[Column1]],4)="2017"),1,0)</f>
        <v>0</v>
      </c>
      <c r="C662">
        <f>IF(AND(B661=1,B662=0,LEFT(Full_2016_2017_Games_Data[[#This Row],[Column1]],4)&lt;&gt;"OTat"),C660+1,IF(AND(B661=0,B662=0,LEFT(Full_2016_2017_Games_Data[[#This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Row],[Column1]],5)&lt;&gt;"4OTat"),C661+1,IF(OR(LEFT(Full_2016_2017_Games_Data[[#This Row],[Column1]],4)="OTat",LEFT(Full_2016_2017_Games_Data[[#This Row],[Column1]],4)="Full",LEFT(Full_2016_2017_Games_Data[[#This Row],[Column1]],5)="2OTat",LEFT(Full_2016_2017_Games_Data[[#This Row],[Column1]],5)="4OTat"),C661,"N/A")))</f>
        <v>553</v>
      </c>
      <c r="D662" t="str">
        <f>IF(AND(C662&lt;&gt;"N/A",C662&lt;&gt;C661),LEFT(Full_2016_2017_Games_Data[[#This Row],[Column1]],FIND("-",Full_2016_2017_Games_Data[[#This Row],[Column1]])-1),"N/A")</f>
        <v>N/A</v>
      </c>
      <c r="E662" t="str">
        <f>IFERROR(IF(AND(C662&lt;&gt;"N/A",C662&lt;&gt;C661),MID(Full_2016_2017_Games_Data[[#This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62" t="str">
        <f>IFERROR(IF(AND(D662&lt;&gt;"N/A",E662&lt;&gt;"N/A",C662&lt;&gt;C663),RIGHT(Full_2016_2017_Games_Data[[#This Row],[Column1]],LEN(Full_2016_2017_Games_Data[[#This Row],[Column1]])-FIND("at ",Full_2016_2017_Games_Data[[#This Row],[Column1]])-2),IF(AND(C662&lt;&gt;"N/A",C662&lt;&gt;C661),RIGHT(A663,LEN(A663)-FIND("at ",A663)-2),"N/A")),RIGHT(Full_2016_2017_Games_Data[[#This Row],[Column1]],LEN(Full_2016_2017_Games_Data[[#This Row],[Column1]])-FIND("at ",Full_2016_2017_Games_Data[[#This Row],[Column1]])-2))</f>
        <v>N/A</v>
      </c>
      <c r="G662" t="str">
        <f t="shared" si="110"/>
        <v>N/A</v>
      </c>
      <c r="H662" t="str">
        <f t="shared" si="111"/>
        <v>N/A</v>
      </c>
      <c r="I662" t="str">
        <f t="shared" si="112"/>
        <v>N/A</v>
      </c>
      <c r="J662" s="3" t="str">
        <f>IF(B662=1,Full_2016_2017_Games_Data[[#This Row],[Column1]],"N/A")</f>
        <v>N/A</v>
      </c>
      <c r="K662" t="str">
        <f t="shared" si="113"/>
        <v>Jan 7, 2017</v>
      </c>
      <c r="L662" t="str">
        <f t="shared" si="114"/>
        <v>N/A</v>
      </c>
      <c r="M662" t="str">
        <f t="shared" si="115"/>
        <v>N/A</v>
      </c>
      <c r="N662" t="str">
        <f t="shared" si="116"/>
        <v>N/A</v>
      </c>
      <c r="O662" t="str">
        <f t="shared" si="117"/>
        <v>N/A</v>
      </c>
      <c r="P662" s="3" t="str">
        <f t="shared" si="118"/>
        <v>N/A</v>
      </c>
      <c r="Q662" t="str">
        <f t="shared" si="119"/>
        <v>N/A</v>
      </c>
      <c r="R662" t="str">
        <f t="shared" si="120"/>
        <v>N/A</v>
      </c>
    </row>
    <row r="663" spans="1:18" x14ac:dyDescent="0.3">
      <c r="A663" s="1" t="s">
        <v>578</v>
      </c>
      <c r="B663">
        <f>IF(OR(RIGHT(Full_2016_2017_Games_Data[[#This Row],[Column1]],4)="2016",RIGHT(Full_2016_2017_Games_Data[[#This Row],[Column1]],4)="2017"),1,0)</f>
        <v>0</v>
      </c>
      <c r="C663">
        <f>IF(AND(B662=1,B663=0,LEFT(Full_2016_2017_Games_Data[[#This Row],[Column1]],4)&lt;&gt;"OTat"),C661+1,IF(AND(B662=0,B663=0,LEFT(Full_2016_2017_Games_Data[[#This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Row],[Column1]],5)&lt;&gt;"4OTat"),C662+1,IF(OR(LEFT(Full_2016_2017_Games_Data[[#This Row],[Column1]],4)="OTat",LEFT(Full_2016_2017_Games_Data[[#This Row],[Column1]],4)="Full",LEFT(Full_2016_2017_Games_Data[[#This Row],[Column1]],5)="2OTat",LEFT(Full_2016_2017_Games_Data[[#This Row],[Column1]],5)="4OTat"),C662,"N/A")))</f>
        <v>554</v>
      </c>
      <c r="D663" t="str">
        <f>IF(AND(C663&lt;&gt;"N/A",C663&lt;&gt;C662),LEFT(Full_2016_2017_Games_Data[[#This Row],[Column1]],FIND("-",Full_2016_2017_Games_Data[[#This Row],[Column1]])-1),"N/A")</f>
        <v>Oklahoma City Thunder121</v>
      </c>
      <c r="E663" t="str">
        <f>IFERROR(IF(AND(C663&lt;&gt;"N/A",C663&lt;&gt;C662),MID(Full_2016_2017_Games_Data[[#This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Nuggets106</v>
      </c>
      <c r="F663" t="str">
        <f>IFERROR(IF(AND(D663&lt;&gt;"N/A",E663&lt;&gt;"N/A",C663&lt;&gt;C664),RIGHT(Full_2016_2017_Games_Data[[#This Row],[Column1]],LEN(Full_2016_2017_Games_Data[[#This Row],[Column1]])-FIND("at ",Full_2016_2017_Games_Data[[#This Row],[Column1]])-2),IF(AND(C663&lt;&gt;"N/A",C663&lt;&gt;C662),RIGHT(A664,LEN(A664)-FIND("at ",A664)-2),"N/A")),RIGHT(Full_2016_2017_Games_Data[[#This Row],[Column1]],LEN(Full_2016_2017_Games_Data[[#This Row],[Column1]])-FIND("at ",Full_2016_2017_Games_Data[[#This Row],[Column1]])-2))</f>
        <v>Oklahoma City</v>
      </c>
      <c r="G663" t="str">
        <f t="shared" si="110"/>
        <v>Oklahoma City</v>
      </c>
      <c r="H663">
        <f t="shared" si="111"/>
        <v>121</v>
      </c>
      <c r="I663">
        <f t="shared" si="112"/>
        <v>106</v>
      </c>
      <c r="J663" s="3" t="str">
        <f>IF(B663=1,Full_2016_2017_Games_Data[[#This Row],[Column1]],"N/A")</f>
        <v>N/A</v>
      </c>
      <c r="K663" t="str">
        <f t="shared" si="113"/>
        <v>Jan 7, 2017</v>
      </c>
      <c r="L663" t="str">
        <f t="shared" si="114"/>
        <v>Jan 7, 2017</v>
      </c>
      <c r="M663">
        <f t="shared" si="115"/>
        <v>1</v>
      </c>
      <c r="N663">
        <f t="shared" si="116"/>
        <v>7</v>
      </c>
      <c r="O663">
        <f t="shared" si="117"/>
        <v>2017</v>
      </c>
      <c r="P663" s="3">
        <f t="shared" si="118"/>
        <v>42742</v>
      </c>
      <c r="Q663" t="str">
        <f t="shared" si="119"/>
        <v>Oklahoma City Thunder</v>
      </c>
      <c r="R663" t="str">
        <f t="shared" si="120"/>
        <v>Denver Nuggets</v>
      </c>
    </row>
    <row r="664" spans="1:18" x14ac:dyDescent="0.3">
      <c r="A664" s="1" t="s">
        <v>579</v>
      </c>
      <c r="B664">
        <f>IF(OR(RIGHT(Full_2016_2017_Games_Data[[#This Row],[Column1]],4)="2016",RIGHT(Full_2016_2017_Games_Data[[#This Row],[Column1]],4)="2017"),1,0)</f>
        <v>0</v>
      </c>
      <c r="C664">
        <f>IF(AND(B663=1,B664=0,LEFT(Full_2016_2017_Games_Data[[#This Row],[Column1]],4)&lt;&gt;"OTat"),C662+1,IF(AND(B663=0,B664=0,LEFT(Full_2016_2017_Games_Data[[#This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Row],[Column1]],5)&lt;&gt;"4OTat"),C663+1,IF(OR(LEFT(Full_2016_2017_Games_Data[[#This Row],[Column1]],4)="OTat",LEFT(Full_2016_2017_Games_Data[[#This Row],[Column1]],4)="Full",LEFT(Full_2016_2017_Games_Data[[#This Row],[Column1]],5)="2OTat",LEFT(Full_2016_2017_Games_Data[[#This Row],[Column1]],5)="4OTat"),C663,"N/A")))</f>
        <v>555</v>
      </c>
      <c r="D664" t="str">
        <f>IF(AND(C664&lt;&gt;"N/A",C664&lt;&gt;C663),LEFT(Full_2016_2017_Games_Data[[#This Row],[Column1]],FIND("-",Full_2016_2017_Games_Data[[#This Row],[Column1]])-1),"N/A")</f>
        <v>Utah Jazz94</v>
      </c>
      <c r="E664" t="str">
        <f>IFERROR(IF(AND(C664&lt;&gt;"N/A",C664&lt;&gt;C663),MID(Full_2016_2017_Games_Data[[#This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Timberwolves92</v>
      </c>
      <c r="F664" t="str">
        <f>IFERROR(IF(AND(D664&lt;&gt;"N/A",E664&lt;&gt;"N/A",C664&lt;&gt;C665),RIGHT(Full_2016_2017_Games_Data[[#This Row],[Column1]],LEN(Full_2016_2017_Games_Data[[#This Row],[Column1]])-FIND("at ",Full_2016_2017_Games_Data[[#This Row],[Column1]])-2),IF(AND(C664&lt;&gt;"N/A",C664&lt;&gt;C663),RIGHT(A665,LEN(A665)-FIND("at ",A665)-2),"N/A")),RIGHT(Full_2016_2017_Games_Data[[#This Row],[Column1]],LEN(Full_2016_2017_Games_Data[[#This Row],[Column1]])-FIND("at ",Full_2016_2017_Games_Data[[#This Row],[Column1]])-2))</f>
        <v>Minnesota</v>
      </c>
      <c r="G664" t="str">
        <f t="shared" si="110"/>
        <v>Minnesota</v>
      </c>
      <c r="H664">
        <f t="shared" si="111"/>
        <v>94</v>
      </c>
      <c r="I664">
        <f t="shared" si="112"/>
        <v>92</v>
      </c>
      <c r="J664" s="3" t="str">
        <f>IF(B664=1,Full_2016_2017_Games_Data[[#This Row],[Column1]],"N/A")</f>
        <v>N/A</v>
      </c>
      <c r="K664" t="str">
        <f t="shared" si="113"/>
        <v>Jan 7, 2017</v>
      </c>
      <c r="L664" t="str">
        <f t="shared" si="114"/>
        <v>Jan 7, 2017</v>
      </c>
      <c r="M664">
        <f t="shared" si="115"/>
        <v>1</v>
      </c>
      <c r="N664">
        <f t="shared" si="116"/>
        <v>7</v>
      </c>
      <c r="O664">
        <f t="shared" si="117"/>
        <v>2017</v>
      </c>
      <c r="P664" s="3">
        <f t="shared" si="118"/>
        <v>42742</v>
      </c>
      <c r="Q664" t="str">
        <f t="shared" si="119"/>
        <v>Utah Jazz</v>
      </c>
      <c r="R664" t="str">
        <f t="shared" si="120"/>
        <v>Minnesota Timberwolves</v>
      </c>
    </row>
    <row r="665" spans="1:18" x14ac:dyDescent="0.3">
      <c r="A665" s="1" t="s">
        <v>580</v>
      </c>
      <c r="B665">
        <f>IF(OR(RIGHT(Full_2016_2017_Games_Data[[#This Row],[Column1]],4)="2016",RIGHT(Full_2016_2017_Games_Data[[#This Row],[Column1]],4)="2017"),1,0)</f>
        <v>0</v>
      </c>
      <c r="C665">
        <f>IF(AND(B664=1,B665=0,LEFT(Full_2016_2017_Games_Data[[#This Row],[Column1]],4)&lt;&gt;"OTat"),C663+1,IF(AND(B664=0,B665=0,LEFT(Full_2016_2017_Games_Data[[#This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Row],[Column1]],5)&lt;&gt;"4OTat"),C664+1,IF(OR(LEFT(Full_2016_2017_Games_Data[[#This Row],[Column1]],4)="OTat",LEFT(Full_2016_2017_Games_Data[[#This Row],[Column1]],4)="Full",LEFT(Full_2016_2017_Games_Data[[#This Row],[Column1]],5)="2OTat",LEFT(Full_2016_2017_Games_Data[[#This Row],[Column1]],5)="4OTat"),C664,"N/A")))</f>
        <v>556</v>
      </c>
      <c r="D665" t="str">
        <f>IF(AND(C665&lt;&gt;"N/A",C665&lt;&gt;C664),LEFT(Full_2016_2017_Games_Data[[#This Row],[Column1]],FIND("-",Full_2016_2017_Games_Data[[#This Row],[Column1]])-1),"N/A")</f>
        <v>Atlanta Hawks97</v>
      </c>
      <c r="E665" t="str">
        <f>IFERROR(IF(AND(C665&lt;&gt;"N/A",C665&lt;&gt;C664),MID(Full_2016_2017_Games_Data[[#This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Mavericks82</v>
      </c>
      <c r="F665" t="str">
        <f>IFERROR(IF(AND(D665&lt;&gt;"N/A",E665&lt;&gt;"N/A",C665&lt;&gt;C666),RIGHT(Full_2016_2017_Games_Data[[#This Row],[Column1]],LEN(Full_2016_2017_Games_Data[[#This Row],[Column1]])-FIND("at ",Full_2016_2017_Games_Data[[#This Row],[Column1]])-2),IF(AND(C665&lt;&gt;"N/A",C665&lt;&gt;C664),RIGHT(A666,LEN(A666)-FIND("at ",A666)-2),"N/A")),RIGHT(Full_2016_2017_Games_Data[[#This Row],[Column1]],LEN(Full_2016_2017_Games_Data[[#This Row],[Column1]])-FIND("at ",Full_2016_2017_Games_Data[[#This Row],[Column1]])-2))</f>
        <v>Dallas</v>
      </c>
      <c r="G665" t="str">
        <f t="shared" si="110"/>
        <v>Dallas</v>
      </c>
      <c r="H665">
        <f t="shared" si="111"/>
        <v>97</v>
      </c>
      <c r="I665">
        <f t="shared" si="112"/>
        <v>82</v>
      </c>
      <c r="J665" s="3" t="str">
        <f>IF(B665=1,Full_2016_2017_Games_Data[[#This Row],[Column1]],"N/A")</f>
        <v>N/A</v>
      </c>
      <c r="K665" t="str">
        <f t="shared" si="113"/>
        <v>Jan 7, 2017</v>
      </c>
      <c r="L665" t="str">
        <f t="shared" si="114"/>
        <v>Jan 7, 2017</v>
      </c>
      <c r="M665">
        <f t="shared" si="115"/>
        <v>1</v>
      </c>
      <c r="N665">
        <f t="shared" si="116"/>
        <v>7</v>
      </c>
      <c r="O665">
        <f t="shared" si="117"/>
        <v>2017</v>
      </c>
      <c r="P665" s="3">
        <f t="shared" si="118"/>
        <v>42742</v>
      </c>
      <c r="Q665" t="str">
        <f t="shared" si="119"/>
        <v>Atlanta Hawks</v>
      </c>
      <c r="R665" t="str">
        <f t="shared" si="120"/>
        <v>Dallas Mavericks</v>
      </c>
    </row>
    <row r="666" spans="1:18" x14ac:dyDescent="0.3">
      <c r="A666" s="1" t="s">
        <v>581</v>
      </c>
      <c r="B666">
        <f>IF(OR(RIGHT(Full_2016_2017_Games_Data[[#This Row],[Column1]],4)="2016",RIGHT(Full_2016_2017_Games_Data[[#This Row],[Column1]],4)="2017"),1,0)</f>
        <v>0</v>
      </c>
      <c r="C666">
        <f>IF(AND(B665=1,B666=0,LEFT(Full_2016_2017_Games_Data[[#This Row],[Column1]],4)&lt;&gt;"OTat"),C664+1,IF(AND(B665=0,B666=0,LEFT(Full_2016_2017_Games_Data[[#This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Row],[Column1]],5)&lt;&gt;"4OTat"),C665+1,IF(OR(LEFT(Full_2016_2017_Games_Data[[#This Row],[Column1]],4)="OTat",LEFT(Full_2016_2017_Games_Data[[#This Row],[Column1]],4)="Full",LEFT(Full_2016_2017_Games_Data[[#This Row],[Column1]],5)="2OTat",LEFT(Full_2016_2017_Games_Data[[#This Row],[Column1]],5)="4OTat"),C665,"N/A")))</f>
        <v>557</v>
      </c>
      <c r="D666" t="str">
        <f>IF(AND(C666&lt;&gt;"N/A",C666&lt;&gt;C665),LEFT(Full_2016_2017_Games_Data[[#This Row],[Column1]],FIND("-",Full_2016_2017_Games_Data[[#This Row],[Column1]])-1),"N/A")</f>
        <v>San Antonio Spurs102</v>
      </c>
      <c r="E666" t="str">
        <f>IFERROR(IF(AND(C666&lt;&gt;"N/A",C666&lt;&gt;C665),MID(Full_2016_2017_Games_Data[[#This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Hornets85</v>
      </c>
      <c r="F666" t="str">
        <f>IFERROR(IF(AND(D666&lt;&gt;"N/A",E666&lt;&gt;"N/A",C666&lt;&gt;C667),RIGHT(Full_2016_2017_Games_Data[[#This Row],[Column1]],LEN(Full_2016_2017_Games_Data[[#This Row],[Column1]])-FIND("at ",Full_2016_2017_Games_Data[[#This Row],[Column1]])-2),IF(AND(C666&lt;&gt;"N/A",C666&lt;&gt;C665),RIGHT(A667,LEN(A667)-FIND("at ",A667)-2),"N/A")),RIGHT(Full_2016_2017_Games_Data[[#This Row],[Column1]],LEN(Full_2016_2017_Games_Data[[#This Row],[Column1]])-FIND("at ",Full_2016_2017_Games_Data[[#This Row],[Column1]])-2))</f>
        <v>San Antonio</v>
      </c>
      <c r="G666" t="str">
        <f t="shared" si="110"/>
        <v>San Antonio</v>
      </c>
      <c r="H666">
        <f t="shared" si="111"/>
        <v>102</v>
      </c>
      <c r="I666">
        <f t="shared" si="112"/>
        <v>85</v>
      </c>
      <c r="J666" s="3" t="str">
        <f>IF(B666=1,Full_2016_2017_Games_Data[[#This Row],[Column1]],"N/A")</f>
        <v>N/A</v>
      </c>
      <c r="K666" t="str">
        <f t="shared" si="113"/>
        <v>Jan 7, 2017</v>
      </c>
      <c r="L666" t="str">
        <f t="shared" si="114"/>
        <v>Jan 7, 2017</v>
      </c>
      <c r="M666">
        <f t="shared" si="115"/>
        <v>1</v>
      </c>
      <c r="N666">
        <f t="shared" si="116"/>
        <v>7</v>
      </c>
      <c r="O666">
        <f t="shared" si="117"/>
        <v>2017</v>
      </c>
      <c r="P666" s="3">
        <f t="shared" si="118"/>
        <v>42742</v>
      </c>
      <c r="Q666" t="str">
        <f t="shared" si="119"/>
        <v>San Antonio Spurs</v>
      </c>
      <c r="R666" t="str">
        <f t="shared" si="120"/>
        <v>Charlotte Hornets</v>
      </c>
    </row>
    <row r="667" spans="1:18" x14ac:dyDescent="0.3">
      <c r="A667" s="1" t="s">
        <v>1418</v>
      </c>
      <c r="B667">
        <f>IF(OR(RIGHT(Full_2016_2017_Games_Data[[#This Row],[Column1]],4)="2016",RIGHT(Full_2016_2017_Games_Data[[#This Row],[Column1]],4)="2017"),1,0)</f>
        <v>1</v>
      </c>
      <c r="C667" t="str">
        <f>IF(AND(B666=1,B667=0,LEFT(Full_2016_2017_Games_Data[[#This Row],[Column1]],4)&lt;&gt;"OTat"),C665+1,IF(AND(B666=0,B667=0,LEFT(Full_2016_2017_Games_Data[[#This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Row],[Column1]],5)&lt;&gt;"4OTat"),C666+1,IF(OR(LEFT(Full_2016_2017_Games_Data[[#This Row],[Column1]],4)="OTat",LEFT(Full_2016_2017_Games_Data[[#This Row],[Column1]],4)="Full",LEFT(Full_2016_2017_Games_Data[[#This Row],[Column1]],5)="2OTat",LEFT(Full_2016_2017_Games_Data[[#This Row],[Column1]],5)="4OTat"),C666,"N/A")))</f>
        <v>N/A</v>
      </c>
      <c r="D667" t="str">
        <f>IF(AND(C667&lt;&gt;"N/A",C667&lt;&gt;C666),LEFT(Full_2016_2017_Games_Data[[#This Row],[Column1]],FIND("-",Full_2016_2017_Games_Data[[#This Row],[Column1]])-1),"N/A")</f>
        <v>N/A</v>
      </c>
      <c r="E667" t="str">
        <f>IFERROR(IF(AND(C667&lt;&gt;"N/A",C667&lt;&gt;C666),MID(Full_2016_2017_Games_Data[[#This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67" t="str">
        <f>IFERROR(IF(AND(D667&lt;&gt;"N/A",E667&lt;&gt;"N/A",C667&lt;&gt;C668),RIGHT(Full_2016_2017_Games_Data[[#This Row],[Column1]],LEN(Full_2016_2017_Games_Data[[#This Row],[Column1]])-FIND("at ",Full_2016_2017_Games_Data[[#This Row],[Column1]])-2),IF(AND(C667&lt;&gt;"N/A",C667&lt;&gt;C666),RIGHT(A668,LEN(A668)-FIND("at ",A668)-2),"N/A")),RIGHT(Full_2016_2017_Games_Data[[#This Row],[Column1]],LEN(Full_2016_2017_Games_Data[[#This Row],[Column1]])-FIND("at ",Full_2016_2017_Games_Data[[#This Row],[Column1]])-2))</f>
        <v>N/A</v>
      </c>
      <c r="G667" t="str">
        <f t="shared" si="110"/>
        <v>N/A</v>
      </c>
      <c r="H667" t="str">
        <f t="shared" si="111"/>
        <v>N/A</v>
      </c>
      <c r="I667" t="str">
        <f t="shared" si="112"/>
        <v>N/A</v>
      </c>
      <c r="J667" s="3" t="str">
        <f>IF(B667=1,Full_2016_2017_Games_Data[[#This Row],[Column1]],"N/A")</f>
        <v>Jan 8, 2017</v>
      </c>
      <c r="K667" t="str">
        <f t="shared" si="113"/>
        <v>Jan 8, 2017</v>
      </c>
      <c r="L667" t="str">
        <f t="shared" si="114"/>
        <v>N/A</v>
      </c>
      <c r="M667" t="str">
        <f t="shared" si="115"/>
        <v>N/A</v>
      </c>
      <c r="N667" t="str">
        <f t="shared" si="116"/>
        <v>N/A</v>
      </c>
      <c r="O667" t="str">
        <f t="shared" si="117"/>
        <v>N/A</v>
      </c>
      <c r="P667" s="3" t="str">
        <f t="shared" si="118"/>
        <v>N/A</v>
      </c>
      <c r="Q667" t="str">
        <f t="shared" si="119"/>
        <v>N/A</v>
      </c>
      <c r="R667" t="str">
        <f t="shared" si="120"/>
        <v>N/A</v>
      </c>
    </row>
    <row r="668" spans="1:18" x14ac:dyDescent="0.3">
      <c r="A668" s="1" t="s">
        <v>582</v>
      </c>
      <c r="B668">
        <f>IF(OR(RIGHT(Full_2016_2017_Games_Data[[#This Row],[Column1]],4)="2016",RIGHT(Full_2016_2017_Games_Data[[#This Row],[Column1]],4)="2017"),1,0)</f>
        <v>0</v>
      </c>
      <c r="C668">
        <f>IF(AND(B667=1,B668=0,LEFT(Full_2016_2017_Games_Data[[#This Row],[Column1]],4)&lt;&gt;"OTat"),C666+1,IF(AND(B667=0,B668=0,LEFT(Full_2016_2017_Games_Data[[#This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Row],[Column1]],5)&lt;&gt;"4OTat"),C667+1,IF(OR(LEFT(Full_2016_2017_Games_Data[[#This Row],[Column1]],4)="OTat",LEFT(Full_2016_2017_Games_Data[[#This Row],[Column1]],4)="Full",LEFT(Full_2016_2017_Games_Data[[#This Row],[Column1]],5)="2OTat",LEFT(Full_2016_2017_Games_Data[[#This Row],[Column1]],5)="4OTat"),C667,"N/A")))</f>
        <v>558</v>
      </c>
      <c r="D668" t="str">
        <f>IF(AND(C668&lt;&gt;"N/A",C668&lt;&gt;C667),LEFT(Full_2016_2017_Games_Data[[#This Row],[Column1]],FIND("-",Full_2016_2017_Games_Data[[#This Row],[Column1]])-1),"N/A")</f>
        <v>Detroit Pistons125</v>
      </c>
      <c r="E668" t="str">
        <f>IFERROR(IF(AND(C668&lt;&gt;"N/A",C668&lt;&gt;C667),MID(Full_2016_2017_Games_Data[[#This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Blazers124</v>
      </c>
      <c r="F668" t="str">
        <f>IFERROR(IF(AND(D668&lt;&gt;"N/A",E668&lt;&gt;"N/A",C668&lt;&gt;C669),RIGHT(Full_2016_2017_Games_Data[[#This Row],[Column1]],LEN(Full_2016_2017_Games_Data[[#This Row],[Column1]])-FIND("at ",Full_2016_2017_Games_Data[[#This Row],[Column1]])-2),IF(AND(C668&lt;&gt;"N/A",C668&lt;&gt;C667),RIGHT(A669,LEN(A669)-FIND("at ",A669)-2),"N/A")),RIGHT(Full_2016_2017_Games_Data[[#This Row],[Column1]],LEN(Full_2016_2017_Games_Data[[#This Row],[Column1]])-FIND("at ",Full_2016_2017_Games_Data[[#This Row],[Column1]])-2))</f>
        <v>Portland Originally scheduled for Jan 7, 2017. Postponed due to storm.</v>
      </c>
      <c r="G668" t="str">
        <f t="shared" si="110"/>
        <v>Portland</v>
      </c>
      <c r="H668">
        <f t="shared" si="111"/>
        <v>125</v>
      </c>
      <c r="I668">
        <f t="shared" si="112"/>
        <v>124</v>
      </c>
      <c r="J668" s="3" t="str">
        <f>IF(B668=1,Full_2016_2017_Games_Data[[#This Row],[Column1]],"N/A")</f>
        <v>N/A</v>
      </c>
      <c r="K668" t="str">
        <f t="shared" si="113"/>
        <v>Jan 8, 2017</v>
      </c>
      <c r="L668" t="str">
        <f t="shared" si="114"/>
        <v>Jan 8, 2017</v>
      </c>
      <c r="M668">
        <f t="shared" si="115"/>
        <v>1</v>
      </c>
      <c r="N668">
        <f t="shared" si="116"/>
        <v>8</v>
      </c>
      <c r="O668">
        <f t="shared" si="117"/>
        <v>2017</v>
      </c>
      <c r="P668" s="3">
        <f t="shared" si="118"/>
        <v>42743</v>
      </c>
      <c r="Q668" t="str">
        <f t="shared" si="119"/>
        <v>Detroit Pistons</v>
      </c>
      <c r="R668" t="str">
        <f t="shared" si="120"/>
        <v>Portland Trail Blazers</v>
      </c>
    </row>
    <row r="669" spans="1:18" x14ac:dyDescent="0.3">
      <c r="A669" s="1" t="s">
        <v>1419</v>
      </c>
      <c r="B669">
        <f>IF(OR(RIGHT(Full_2016_2017_Games_Data[[#This Row],[Column1]],4)="2016",RIGHT(Full_2016_2017_Games_Data[[#This Row],[Column1]],4)="2017"),1,0)</f>
        <v>0</v>
      </c>
      <c r="C669">
        <f>IF(AND(B668=1,B669=0,LEFT(Full_2016_2017_Games_Data[[#This Row],[Column1]],4)&lt;&gt;"OTat"),C667+1,IF(AND(B668=0,B669=0,LEFT(Full_2016_2017_Games_Data[[#This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Row],[Column1]],5)&lt;&gt;"4OTat"),C668+1,IF(OR(LEFT(Full_2016_2017_Games_Data[[#This Row],[Column1]],4)="OTat",LEFT(Full_2016_2017_Games_Data[[#This Row],[Column1]],4)="Full",LEFT(Full_2016_2017_Games_Data[[#This Row],[Column1]],5)="2OTat",LEFT(Full_2016_2017_Games_Data[[#This Row],[Column1]],5)="4OTat"),C668,"N/A")))</f>
        <v>558</v>
      </c>
      <c r="D669" t="str">
        <f>IF(AND(C669&lt;&gt;"N/A",C669&lt;&gt;C668),LEFT(Full_2016_2017_Games_Data[[#This Row],[Column1]],FIND("-",Full_2016_2017_Games_Data[[#This Row],[Column1]])-1),"N/A")</f>
        <v>N/A</v>
      </c>
      <c r="E669" t="str">
        <f>IFERROR(IF(AND(C669&lt;&gt;"N/A",C669&lt;&gt;C668),MID(Full_2016_2017_Games_Data[[#This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69" t="str">
        <f>IFERROR(IF(AND(D669&lt;&gt;"N/A",E669&lt;&gt;"N/A",C669&lt;&gt;C670),RIGHT(Full_2016_2017_Games_Data[[#This Row],[Column1]],LEN(Full_2016_2017_Games_Data[[#This Row],[Column1]])-FIND("at ",Full_2016_2017_Games_Data[[#This Row],[Column1]])-2),IF(AND(C669&lt;&gt;"N/A",C669&lt;&gt;C668),RIGHT(A670,LEN(A670)-FIND("at ",A670)-2),"N/A")),RIGHT(Full_2016_2017_Games_Data[[#This Row],[Column1]],LEN(Full_2016_2017_Games_Data[[#This Row],[Column1]])-FIND("at ",Full_2016_2017_Games_Data[[#This Row],[Column1]])-2))</f>
        <v>N/A</v>
      </c>
      <c r="G669" t="str">
        <f t="shared" si="110"/>
        <v>N/A</v>
      </c>
      <c r="H669" t="str">
        <f t="shared" si="111"/>
        <v>N/A</v>
      </c>
      <c r="I669" t="str">
        <f t="shared" si="112"/>
        <v>N/A</v>
      </c>
      <c r="J669" s="3" t="str">
        <f>IF(B669=1,Full_2016_2017_Games_Data[[#This Row],[Column1]],"N/A")</f>
        <v>N/A</v>
      </c>
      <c r="K669" t="str">
        <f t="shared" si="113"/>
        <v>Jan 8, 2017</v>
      </c>
      <c r="L669" t="str">
        <f t="shared" si="114"/>
        <v>N/A</v>
      </c>
      <c r="M669" t="str">
        <f t="shared" si="115"/>
        <v>N/A</v>
      </c>
      <c r="N669" t="str">
        <f t="shared" si="116"/>
        <v>N/A</v>
      </c>
      <c r="O669" t="str">
        <f t="shared" si="117"/>
        <v>N/A</v>
      </c>
      <c r="P669" s="3" t="str">
        <f t="shared" si="118"/>
        <v>N/A</v>
      </c>
      <c r="Q669" t="str">
        <f t="shared" si="119"/>
        <v>N/A</v>
      </c>
      <c r="R669" t="str">
        <f t="shared" si="120"/>
        <v>N/A</v>
      </c>
    </row>
    <row r="670" spans="1:18" x14ac:dyDescent="0.3">
      <c r="A670" s="1" t="s">
        <v>583</v>
      </c>
      <c r="B670">
        <f>IF(OR(RIGHT(Full_2016_2017_Games_Data[[#This Row],[Column1]],4)="2016",RIGHT(Full_2016_2017_Games_Data[[#This Row],[Column1]],4)="2017"),1,0)</f>
        <v>0</v>
      </c>
      <c r="C670">
        <f>IF(AND(B669=1,B670=0,LEFT(Full_2016_2017_Games_Data[[#This Row],[Column1]],4)&lt;&gt;"OTat"),C668+1,IF(AND(B669=0,B670=0,LEFT(Full_2016_2017_Games_Data[[#This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Row],[Column1]],5)&lt;&gt;"4OTat"),C669+1,IF(OR(LEFT(Full_2016_2017_Games_Data[[#This Row],[Column1]],4)="OTat",LEFT(Full_2016_2017_Games_Data[[#This Row],[Column1]],4)="Full",LEFT(Full_2016_2017_Games_Data[[#This Row],[Column1]],5)="2OTat",LEFT(Full_2016_2017_Games_Data[[#This Row],[Column1]],5)="4OTat"),C669,"N/A")))</f>
        <v>559</v>
      </c>
      <c r="D670" t="str">
        <f>IF(AND(C670&lt;&gt;"N/A",C670&lt;&gt;C669),LEFT(Full_2016_2017_Games_Data[[#This Row],[Column1]],FIND("-",Full_2016_2017_Games_Data[[#This Row],[Column1]])-1),"N/A")</f>
        <v>Philadelphia 76ers105</v>
      </c>
      <c r="E670" t="str">
        <f>IFERROR(IF(AND(C670&lt;&gt;"N/A",C670&lt;&gt;C669),MID(Full_2016_2017_Games_Data[[#This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Nets95</v>
      </c>
      <c r="F670" t="str">
        <f>IFERROR(IF(AND(D670&lt;&gt;"N/A",E670&lt;&gt;"N/A",C670&lt;&gt;C671),RIGHT(Full_2016_2017_Games_Data[[#This Row],[Column1]],LEN(Full_2016_2017_Games_Data[[#This Row],[Column1]])-FIND("at ",Full_2016_2017_Games_Data[[#This Row],[Column1]])-2),IF(AND(C670&lt;&gt;"N/A",C670&lt;&gt;C669),RIGHT(A671,LEN(A671)-FIND("at ",A671)-2),"N/A")),RIGHT(Full_2016_2017_Games_Data[[#This Row],[Column1]],LEN(Full_2016_2017_Games_Data[[#This Row],[Column1]])-FIND("at ",Full_2016_2017_Games_Data[[#This Row],[Column1]])-2))</f>
        <v>Brooklyn</v>
      </c>
      <c r="G670" t="str">
        <f t="shared" si="110"/>
        <v>Brooklyn</v>
      </c>
      <c r="H670">
        <f t="shared" si="111"/>
        <v>105</v>
      </c>
      <c r="I670">
        <f t="shared" si="112"/>
        <v>95</v>
      </c>
      <c r="J670" s="3" t="str">
        <f>IF(B670=1,Full_2016_2017_Games_Data[[#This Row],[Column1]],"N/A")</f>
        <v>N/A</v>
      </c>
      <c r="K670" t="str">
        <f t="shared" si="113"/>
        <v>Jan 8, 2017</v>
      </c>
      <c r="L670" t="str">
        <f t="shared" si="114"/>
        <v>Jan 8, 2017</v>
      </c>
      <c r="M670">
        <f t="shared" si="115"/>
        <v>1</v>
      </c>
      <c r="N670">
        <f t="shared" si="116"/>
        <v>8</v>
      </c>
      <c r="O670">
        <f t="shared" si="117"/>
        <v>2017</v>
      </c>
      <c r="P670" s="3">
        <f t="shared" si="118"/>
        <v>42743</v>
      </c>
      <c r="Q670" t="str">
        <f t="shared" si="119"/>
        <v>Philadelphia 76ers</v>
      </c>
      <c r="R670" t="str">
        <f t="shared" si="120"/>
        <v>Brooklyn Nets</v>
      </c>
    </row>
    <row r="671" spans="1:18" x14ac:dyDescent="0.3">
      <c r="A671" s="1" t="s">
        <v>584</v>
      </c>
      <c r="B671">
        <f>IF(OR(RIGHT(Full_2016_2017_Games_Data[[#This Row],[Column1]],4)="2016",RIGHT(Full_2016_2017_Games_Data[[#This Row],[Column1]],4)="2017"),1,0)</f>
        <v>0</v>
      </c>
      <c r="C671">
        <f>IF(AND(B670=1,B671=0,LEFT(Full_2016_2017_Games_Data[[#This Row],[Column1]],4)&lt;&gt;"OTat"),C669+1,IF(AND(B670=0,B671=0,LEFT(Full_2016_2017_Games_Data[[#This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Row],[Column1]],5)&lt;&gt;"4OTat"),C670+1,IF(OR(LEFT(Full_2016_2017_Games_Data[[#This Row],[Column1]],4)="OTat",LEFT(Full_2016_2017_Games_Data[[#This Row],[Column1]],4)="Full",LEFT(Full_2016_2017_Games_Data[[#This Row],[Column1]],5)="2OTat",LEFT(Full_2016_2017_Games_Data[[#This Row],[Column1]],5)="4OTat"),C670,"N/A")))</f>
        <v>560</v>
      </c>
      <c r="D671" t="str">
        <f>IF(AND(C671&lt;&gt;"N/A",C671&lt;&gt;C670),LEFT(Full_2016_2017_Games_Data[[#This Row],[Column1]],FIND("-",Full_2016_2017_Games_Data[[#This Row],[Column1]])-1),"N/A")</f>
        <v>Los Angeles Clippers98</v>
      </c>
      <c r="E671" t="str">
        <f>IFERROR(IF(AND(C671&lt;&gt;"N/A",C671&lt;&gt;C670),MID(Full_2016_2017_Games_Data[[#This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Heat86</v>
      </c>
      <c r="F671" t="str">
        <f>IFERROR(IF(AND(D671&lt;&gt;"N/A",E671&lt;&gt;"N/A",C671&lt;&gt;C672),RIGHT(Full_2016_2017_Games_Data[[#This Row],[Column1]],LEN(Full_2016_2017_Games_Data[[#This Row],[Column1]])-FIND("at ",Full_2016_2017_Games_Data[[#This Row],[Column1]])-2),IF(AND(C671&lt;&gt;"N/A",C671&lt;&gt;C670),RIGHT(A672,LEN(A672)-FIND("at ",A672)-2),"N/A")),RIGHT(Full_2016_2017_Games_Data[[#This Row],[Column1]],LEN(Full_2016_2017_Games_Data[[#This Row],[Column1]])-FIND("at ",Full_2016_2017_Games_Data[[#This Row],[Column1]])-2))</f>
        <v>Los Angeles</v>
      </c>
      <c r="G671" t="str">
        <f t="shared" si="110"/>
        <v>Los Angeles</v>
      </c>
      <c r="H671">
        <f t="shared" si="111"/>
        <v>98</v>
      </c>
      <c r="I671">
        <f t="shared" si="112"/>
        <v>86</v>
      </c>
      <c r="J671" s="3" t="str">
        <f>IF(B671=1,Full_2016_2017_Games_Data[[#This Row],[Column1]],"N/A")</f>
        <v>N/A</v>
      </c>
      <c r="K671" t="str">
        <f t="shared" si="113"/>
        <v>Jan 8, 2017</v>
      </c>
      <c r="L671" t="str">
        <f t="shared" si="114"/>
        <v>Jan 8, 2017</v>
      </c>
      <c r="M671">
        <f t="shared" si="115"/>
        <v>1</v>
      </c>
      <c r="N671">
        <f t="shared" si="116"/>
        <v>8</v>
      </c>
      <c r="O671">
        <f t="shared" si="117"/>
        <v>2017</v>
      </c>
      <c r="P671" s="3">
        <f t="shared" si="118"/>
        <v>42743</v>
      </c>
      <c r="Q671" t="str">
        <f t="shared" si="119"/>
        <v>Los Angeles Clippers</v>
      </c>
      <c r="R671" t="str">
        <f t="shared" si="120"/>
        <v>Miami Heat</v>
      </c>
    </row>
    <row r="672" spans="1:18" x14ac:dyDescent="0.3">
      <c r="A672" s="1" t="s">
        <v>585</v>
      </c>
      <c r="B672">
        <f>IF(OR(RIGHT(Full_2016_2017_Games_Data[[#This Row],[Column1]],4)="2016",RIGHT(Full_2016_2017_Games_Data[[#This Row],[Column1]],4)="2017"),1,0)</f>
        <v>0</v>
      </c>
      <c r="C672">
        <f>IF(AND(B671=1,B672=0,LEFT(Full_2016_2017_Games_Data[[#This Row],[Column1]],4)&lt;&gt;"OTat"),C670+1,IF(AND(B671=0,B672=0,LEFT(Full_2016_2017_Games_Data[[#This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Row],[Column1]],5)&lt;&gt;"4OTat"),C671+1,IF(OR(LEFT(Full_2016_2017_Games_Data[[#This Row],[Column1]],4)="OTat",LEFT(Full_2016_2017_Games_Data[[#This Row],[Column1]],4)="Full",LEFT(Full_2016_2017_Games_Data[[#This Row],[Column1]],5)="2OTat",LEFT(Full_2016_2017_Games_Data[[#This Row],[Column1]],5)="4OTat"),C671,"N/A")))</f>
        <v>561</v>
      </c>
      <c r="D672" t="str">
        <f>IF(AND(C672&lt;&gt;"N/A",C672&lt;&gt;C671),LEFT(Full_2016_2017_Games_Data[[#This Row],[Column1]],FIND("-",Full_2016_2017_Games_Data[[#This Row],[Column1]])-1),"N/A")</f>
        <v>Washington Wizards107</v>
      </c>
      <c r="E672" t="str">
        <f>IFERROR(IF(AND(C672&lt;&gt;"N/A",C672&lt;&gt;C671),MID(Full_2016_2017_Games_Data[[#This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Bucks101</v>
      </c>
      <c r="F672" t="str">
        <f>IFERROR(IF(AND(D672&lt;&gt;"N/A",E672&lt;&gt;"N/A",C672&lt;&gt;C673),RIGHT(Full_2016_2017_Games_Data[[#This Row],[Column1]],LEN(Full_2016_2017_Games_Data[[#This Row],[Column1]])-FIND("at ",Full_2016_2017_Games_Data[[#This Row],[Column1]])-2),IF(AND(C672&lt;&gt;"N/A",C672&lt;&gt;C671),RIGHT(A673,LEN(A673)-FIND("at ",A673)-2),"N/A")),RIGHT(Full_2016_2017_Games_Data[[#This Row],[Column1]],LEN(Full_2016_2017_Games_Data[[#This Row],[Column1]])-FIND("at ",Full_2016_2017_Games_Data[[#This Row],[Column1]])-2))</f>
        <v>Milwaukee</v>
      </c>
      <c r="G672" t="str">
        <f t="shared" si="110"/>
        <v>Milwaukee</v>
      </c>
      <c r="H672">
        <f t="shared" si="111"/>
        <v>107</v>
      </c>
      <c r="I672">
        <f t="shared" si="112"/>
        <v>101</v>
      </c>
      <c r="J672" s="3" t="str">
        <f>IF(B672=1,Full_2016_2017_Games_Data[[#This Row],[Column1]],"N/A")</f>
        <v>N/A</v>
      </c>
      <c r="K672" t="str">
        <f t="shared" si="113"/>
        <v>Jan 8, 2017</v>
      </c>
      <c r="L672" t="str">
        <f t="shared" si="114"/>
        <v>Jan 8, 2017</v>
      </c>
      <c r="M672">
        <f t="shared" si="115"/>
        <v>1</v>
      </c>
      <c r="N672">
        <f t="shared" si="116"/>
        <v>8</v>
      </c>
      <c r="O672">
        <f t="shared" si="117"/>
        <v>2017</v>
      </c>
      <c r="P672" s="3">
        <f t="shared" si="118"/>
        <v>42743</v>
      </c>
      <c r="Q672" t="str">
        <f t="shared" si="119"/>
        <v>Washington Wizards</v>
      </c>
      <c r="R672" t="str">
        <f t="shared" si="120"/>
        <v>Milwaukee Bucks</v>
      </c>
    </row>
    <row r="673" spans="1:18" x14ac:dyDescent="0.3">
      <c r="A673" s="1" t="s">
        <v>586</v>
      </c>
      <c r="B673">
        <f>IF(OR(RIGHT(Full_2016_2017_Games_Data[[#This Row],[Column1]],4)="2016",RIGHT(Full_2016_2017_Games_Data[[#This Row],[Column1]],4)="2017"),1,0)</f>
        <v>0</v>
      </c>
      <c r="C673">
        <f>IF(AND(B672=1,B673=0,LEFT(Full_2016_2017_Games_Data[[#This Row],[Column1]],4)&lt;&gt;"OTat"),C671+1,IF(AND(B672=0,B673=0,LEFT(Full_2016_2017_Games_Data[[#This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Row],[Column1]],5)&lt;&gt;"4OTat"),C672+1,IF(OR(LEFT(Full_2016_2017_Games_Data[[#This Row],[Column1]],4)="OTat",LEFT(Full_2016_2017_Games_Data[[#This Row],[Column1]],4)="Full",LEFT(Full_2016_2017_Games_Data[[#This Row],[Column1]],5)="2OTat",LEFT(Full_2016_2017_Games_Data[[#This Row],[Column1]],5)="4OTat"),C672,"N/A")))</f>
        <v>562</v>
      </c>
      <c r="D673" t="str">
        <f>IF(AND(C673&lt;&gt;"N/A",C673&lt;&gt;C672),LEFT(Full_2016_2017_Games_Data[[#This Row],[Column1]],FIND("-",Full_2016_2017_Games_Data[[#This Row],[Column1]])-1),"N/A")</f>
        <v>Houston Rockets129</v>
      </c>
      <c r="E673" t="str">
        <f>IFERROR(IF(AND(C673&lt;&gt;"N/A",C673&lt;&gt;C672),MID(Full_2016_2017_Games_Data[[#This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Raptors122</v>
      </c>
      <c r="F673" t="str">
        <f>IFERROR(IF(AND(D673&lt;&gt;"N/A",E673&lt;&gt;"N/A",C673&lt;&gt;C674),RIGHT(Full_2016_2017_Games_Data[[#This Row],[Column1]],LEN(Full_2016_2017_Games_Data[[#This Row],[Column1]])-FIND("at ",Full_2016_2017_Games_Data[[#This Row],[Column1]])-2),IF(AND(C673&lt;&gt;"N/A",C673&lt;&gt;C672),RIGHT(A674,LEN(A674)-FIND("at ",A674)-2),"N/A")),RIGHT(Full_2016_2017_Games_Data[[#This Row],[Column1]],LEN(Full_2016_2017_Games_Data[[#This Row],[Column1]])-FIND("at ",Full_2016_2017_Games_Data[[#This Row],[Column1]])-2))</f>
        <v>Toronto</v>
      </c>
      <c r="G673" t="str">
        <f t="shared" si="110"/>
        <v>Toronto</v>
      </c>
      <c r="H673">
        <f t="shared" si="111"/>
        <v>129</v>
      </c>
      <c r="I673">
        <f t="shared" si="112"/>
        <v>122</v>
      </c>
      <c r="J673" s="3" t="str">
        <f>IF(B673=1,Full_2016_2017_Games_Data[[#This Row],[Column1]],"N/A")</f>
        <v>N/A</v>
      </c>
      <c r="K673" t="str">
        <f t="shared" si="113"/>
        <v>Jan 8, 2017</v>
      </c>
      <c r="L673" t="str">
        <f t="shared" si="114"/>
        <v>Jan 8, 2017</v>
      </c>
      <c r="M673">
        <f t="shared" si="115"/>
        <v>1</v>
      </c>
      <c r="N673">
        <f t="shared" si="116"/>
        <v>8</v>
      </c>
      <c r="O673">
        <f t="shared" si="117"/>
        <v>2017</v>
      </c>
      <c r="P673" s="3">
        <f t="shared" si="118"/>
        <v>42743</v>
      </c>
      <c r="Q673" t="str">
        <f t="shared" si="119"/>
        <v>Houston Rockets</v>
      </c>
      <c r="R673" t="str">
        <f t="shared" si="120"/>
        <v>Toronto Raptors</v>
      </c>
    </row>
    <row r="674" spans="1:18" x14ac:dyDescent="0.3">
      <c r="A674" s="1" t="s">
        <v>587</v>
      </c>
      <c r="B674">
        <f>IF(OR(RIGHT(Full_2016_2017_Games_Data[[#This Row],[Column1]],4)="2016",RIGHT(Full_2016_2017_Games_Data[[#This Row],[Column1]],4)="2017"),1,0)</f>
        <v>0</v>
      </c>
      <c r="C674">
        <f>IF(AND(B673=1,B674=0,LEFT(Full_2016_2017_Games_Data[[#This Row],[Column1]],4)&lt;&gt;"OTat"),C672+1,IF(AND(B673=0,B674=0,LEFT(Full_2016_2017_Games_Data[[#This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Row],[Column1]],5)&lt;&gt;"4OTat"),C673+1,IF(OR(LEFT(Full_2016_2017_Games_Data[[#This Row],[Column1]],4)="OTat",LEFT(Full_2016_2017_Games_Data[[#This Row],[Column1]],4)="Full",LEFT(Full_2016_2017_Games_Data[[#This Row],[Column1]],5)="2OTat",LEFT(Full_2016_2017_Games_Data[[#This Row],[Column1]],5)="4OTat"),C673,"N/A")))</f>
        <v>563</v>
      </c>
      <c r="D674" t="str">
        <f>IF(AND(C674&lt;&gt;"N/A",C674&lt;&gt;C673),LEFT(Full_2016_2017_Games_Data[[#This Row],[Column1]],FIND("-",Full_2016_2017_Games_Data[[#This Row],[Column1]])-1),"N/A")</f>
        <v>Memphis Grizzlies88</v>
      </c>
      <c r="E674" t="str">
        <f>IFERROR(IF(AND(C674&lt;&gt;"N/A",C674&lt;&gt;C673),MID(Full_2016_2017_Games_Data[[#This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Jazz79</v>
      </c>
      <c r="F674" t="str">
        <f>IFERROR(IF(AND(D674&lt;&gt;"N/A",E674&lt;&gt;"N/A",C674&lt;&gt;C675),RIGHT(Full_2016_2017_Games_Data[[#This Row],[Column1]],LEN(Full_2016_2017_Games_Data[[#This Row],[Column1]])-FIND("at ",Full_2016_2017_Games_Data[[#This Row],[Column1]])-2),IF(AND(C674&lt;&gt;"N/A",C674&lt;&gt;C673),RIGHT(A675,LEN(A675)-FIND("at ",A675)-2),"N/A")),RIGHT(Full_2016_2017_Games_Data[[#This Row],[Column1]],LEN(Full_2016_2017_Games_Data[[#This Row],[Column1]])-FIND("at ",Full_2016_2017_Games_Data[[#This Row],[Column1]])-2))</f>
        <v>Memphis</v>
      </c>
      <c r="G674" t="str">
        <f t="shared" si="110"/>
        <v>Memphis</v>
      </c>
      <c r="H674">
        <f t="shared" si="111"/>
        <v>88</v>
      </c>
      <c r="I674">
        <f t="shared" si="112"/>
        <v>79</v>
      </c>
      <c r="J674" s="3" t="str">
        <f>IF(B674=1,Full_2016_2017_Games_Data[[#This Row],[Column1]],"N/A")</f>
        <v>N/A</v>
      </c>
      <c r="K674" t="str">
        <f t="shared" si="113"/>
        <v>Jan 8, 2017</v>
      </c>
      <c r="L674" t="str">
        <f t="shared" si="114"/>
        <v>Jan 8, 2017</v>
      </c>
      <c r="M674">
        <f t="shared" si="115"/>
        <v>1</v>
      </c>
      <c r="N674">
        <f t="shared" si="116"/>
        <v>8</v>
      </c>
      <c r="O674">
        <f t="shared" si="117"/>
        <v>2017</v>
      </c>
      <c r="P674" s="3">
        <f t="shared" si="118"/>
        <v>42743</v>
      </c>
      <c r="Q674" t="str">
        <f t="shared" si="119"/>
        <v>Memphis Grizzlies</v>
      </c>
      <c r="R674" t="str">
        <f t="shared" si="120"/>
        <v>Utah Jazz</v>
      </c>
    </row>
    <row r="675" spans="1:18" x14ac:dyDescent="0.3">
      <c r="A675" s="1" t="s">
        <v>588</v>
      </c>
      <c r="B675">
        <f>IF(OR(RIGHT(Full_2016_2017_Games_Data[[#This Row],[Column1]],4)="2016",RIGHT(Full_2016_2017_Games_Data[[#This Row],[Column1]],4)="2017"),1,0)</f>
        <v>0</v>
      </c>
      <c r="C675">
        <f>IF(AND(B674=1,B675=0,LEFT(Full_2016_2017_Games_Data[[#This Row],[Column1]],4)&lt;&gt;"OTat"),C673+1,IF(AND(B674=0,B675=0,LEFT(Full_2016_2017_Games_Data[[#This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Row],[Column1]],5)&lt;&gt;"4OTat"),C674+1,IF(OR(LEFT(Full_2016_2017_Games_Data[[#This Row],[Column1]],4)="OTat",LEFT(Full_2016_2017_Games_Data[[#This Row],[Column1]],4)="Full",LEFT(Full_2016_2017_Games_Data[[#This Row],[Column1]],5)="2OTat",LEFT(Full_2016_2017_Games_Data[[#This Row],[Column1]],5)="4OTat"),C674,"N/A")))</f>
        <v>564</v>
      </c>
      <c r="D675" t="str">
        <f>IF(AND(C675&lt;&gt;"N/A",C675&lt;&gt;C674),LEFT(Full_2016_2017_Games_Data[[#This Row],[Column1]],FIND("-",Full_2016_2017_Games_Data[[#This Row],[Column1]])-1),"N/A")</f>
        <v>Cleveland Cavaliers120</v>
      </c>
      <c r="E675" t="str">
        <f>IFERROR(IF(AND(C675&lt;&gt;"N/A",C675&lt;&gt;C674),MID(Full_2016_2017_Games_Data[[#This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Suns116</v>
      </c>
      <c r="F675" t="str">
        <f>IFERROR(IF(AND(D675&lt;&gt;"N/A",E675&lt;&gt;"N/A",C675&lt;&gt;C676),RIGHT(Full_2016_2017_Games_Data[[#This Row],[Column1]],LEN(Full_2016_2017_Games_Data[[#This Row],[Column1]])-FIND("at ",Full_2016_2017_Games_Data[[#This Row],[Column1]])-2),IF(AND(C675&lt;&gt;"N/A",C675&lt;&gt;C674),RIGHT(A676,LEN(A676)-FIND("at ",A676)-2),"N/A")),RIGHT(Full_2016_2017_Games_Data[[#This Row],[Column1]],LEN(Full_2016_2017_Games_Data[[#This Row],[Column1]])-FIND("at ",Full_2016_2017_Games_Data[[#This Row],[Column1]])-2))</f>
        <v>Phoenix</v>
      </c>
      <c r="G675" t="str">
        <f t="shared" si="110"/>
        <v>Phoenix</v>
      </c>
      <c r="H675">
        <f t="shared" si="111"/>
        <v>120</v>
      </c>
      <c r="I675">
        <f t="shared" si="112"/>
        <v>116</v>
      </c>
      <c r="J675" s="3" t="str">
        <f>IF(B675=1,Full_2016_2017_Games_Data[[#This Row],[Column1]],"N/A")</f>
        <v>N/A</v>
      </c>
      <c r="K675" t="str">
        <f t="shared" si="113"/>
        <v>Jan 8, 2017</v>
      </c>
      <c r="L675" t="str">
        <f t="shared" si="114"/>
        <v>Jan 8, 2017</v>
      </c>
      <c r="M675">
        <f t="shared" si="115"/>
        <v>1</v>
      </c>
      <c r="N675">
        <f t="shared" si="116"/>
        <v>8</v>
      </c>
      <c r="O675">
        <f t="shared" si="117"/>
        <v>2017</v>
      </c>
      <c r="P675" s="3">
        <f t="shared" si="118"/>
        <v>42743</v>
      </c>
      <c r="Q675" t="str">
        <f t="shared" si="119"/>
        <v>Cleveland Cavaliers</v>
      </c>
      <c r="R675" t="str">
        <f t="shared" si="120"/>
        <v>Phoenix Suns</v>
      </c>
    </row>
    <row r="676" spans="1:18" x14ac:dyDescent="0.3">
      <c r="A676" s="1" t="s">
        <v>589</v>
      </c>
      <c r="B676">
        <f>IF(OR(RIGHT(Full_2016_2017_Games_Data[[#This Row],[Column1]],4)="2016",RIGHT(Full_2016_2017_Games_Data[[#This Row],[Column1]],4)="2017"),1,0)</f>
        <v>0</v>
      </c>
      <c r="C676">
        <f>IF(AND(B675=1,B676=0,LEFT(Full_2016_2017_Games_Data[[#This Row],[Column1]],4)&lt;&gt;"OTat"),C674+1,IF(AND(B675=0,B676=0,LEFT(Full_2016_2017_Games_Data[[#This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Row],[Column1]],5)&lt;&gt;"4OTat"),C675+1,IF(OR(LEFT(Full_2016_2017_Games_Data[[#This Row],[Column1]],4)="OTat",LEFT(Full_2016_2017_Games_Data[[#This Row],[Column1]],4)="Full",LEFT(Full_2016_2017_Games_Data[[#This Row],[Column1]],5)="2OTat",LEFT(Full_2016_2017_Games_Data[[#This Row],[Column1]],5)="4OTat"),C675,"N/A")))</f>
        <v>565</v>
      </c>
      <c r="D676" t="str">
        <f>IF(AND(C676&lt;&gt;"N/A",C676&lt;&gt;C675),LEFT(Full_2016_2017_Games_Data[[#This Row],[Column1]],FIND("-",Full_2016_2017_Games_Data[[#This Row],[Column1]])-1),"N/A")</f>
        <v>Golden State Warriors117</v>
      </c>
      <c r="E676" t="str">
        <f>IFERROR(IF(AND(C676&lt;&gt;"N/A",C676&lt;&gt;C675),MID(Full_2016_2017_Games_Data[[#This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Kings106</v>
      </c>
      <c r="F676" t="str">
        <f>IFERROR(IF(AND(D676&lt;&gt;"N/A",E676&lt;&gt;"N/A",C676&lt;&gt;C677),RIGHT(Full_2016_2017_Games_Data[[#This Row],[Column1]],LEN(Full_2016_2017_Games_Data[[#This Row],[Column1]])-FIND("at ",Full_2016_2017_Games_Data[[#This Row],[Column1]])-2),IF(AND(C676&lt;&gt;"N/A",C676&lt;&gt;C675),RIGHT(A677,LEN(A677)-FIND("at ",A677)-2),"N/A")),RIGHT(Full_2016_2017_Games_Data[[#This Row],[Column1]],LEN(Full_2016_2017_Games_Data[[#This Row],[Column1]])-FIND("at ",Full_2016_2017_Games_Data[[#This Row],[Column1]])-2))</f>
        <v>Sacramento</v>
      </c>
      <c r="G676" t="str">
        <f t="shared" si="110"/>
        <v>Sacramento</v>
      </c>
      <c r="H676">
        <f t="shared" si="111"/>
        <v>117</v>
      </c>
      <c r="I676">
        <f t="shared" si="112"/>
        <v>106</v>
      </c>
      <c r="J676" s="3" t="str">
        <f>IF(B676=1,Full_2016_2017_Games_Data[[#This Row],[Column1]],"N/A")</f>
        <v>N/A</v>
      </c>
      <c r="K676" t="str">
        <f t="shared" si="113"/>
        <v>Jan 8, 2017</v>
      </c>
      <c r="L676" t="str">
        <f t="shared" si="114"/>
        <v>Jan 8, 2017</v>
      </c>
      <c r="M676">
        <f t="shared" si="115"/>
        <v>1</v>
      </c>
      <c r="N676">
        <f t="shared" si="116"/>
        <v>8</v>
      </c>
      <c r="O676">
        <f t="shared" si="117"/>
        <v>2017</v>
      </c>
      <c r="P676" s="3">
        <f t="shared" si="118"/>
        <v>42743</v>
      </c>
      <c r="Q676" t="str">
        <f t="shared" si="119"/>
        <v>Golden State Warriors</v>
      </c>
      <c r="R676" t="str">
        <f t="shared" si="120"/>
        <v>Sacramento Kings</v>
      </c>
    </row>
    <row r="677" spans="1:18" x14ac:dyDescent="0.3">
      <c r="A677" s="1" t="s">
        <v>590</v>
      </c>
      <c r="B677">
        <f>IF(OR(RIGHT(Full_2016_2017_Games_Data[[#This Row],[Column1]],4)="2016",RIGHT(Full_2016_2017_Games_Data[[#This Row],[Column1]],4)="2017"),1,0)</f>
        <v>0</v>
      </c>
      <c r="C677">
        <f>IF(AND(B676=1,B677=0,LEFT(Full_2016_2017_Games_Data[[#This Row],[Column1]],4)&lt;&gt;"OTat"),C675+1,IF(AND(B676=0,B677=0,LEFT(Full_2016_2017_Games_Data[[#This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Row],[Column1]],5)&lt;&gt;"4OTat"),C676+1,IF(OR(LEFT(Full_2016_2017_Games_Data[[#This Row],[Column1]],4)="OTat",LEFT(Full_2016_2017_Games_Data[[#This Row],[Column1]],4)="Full",LEFT(Full_2016_2017_Games_Data[[#This Row],[Column1]],5)="2OTat",LEFT(Full_2016_2017_Games_Data[[#This Row],[Column1]],5)="4OTat"),C676,"N/A")))</f>
        <v>566</v>
      </c>
      <c r="D677" t="str">
        <f>IF(AND(C677&lt;&gt;"N/A",C677&lt;&gt;C676),LEFT(Full_2016_2017_Games_Data[[#This Row],[Column1]],FIND("-",Full_2016_2017_Games_Data[[#This Row],[Column1]])-1),"N/A")</f>
        <v>Los Angeles Lakers111</v>
      </c>
      <c r="E677" t="str">
        <f>IFERROR(IF(AND(C677&lt;&gt;"N/A",C677&lt;&gt;C676),MID(Full_2016_2017_Games_Data[[#This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Magic95</v>
      </c>
      <c r="F677" t="str">
        <f>IFERROR(IF(AND(D677&lt;&gt;"N/A",E677&lt;&gt;"N/A",C677&lt;&gt;C678),RIGHT(Full_2016_2017_Games_Data[[#This Row],[Column1]],LEN(Full_2016_2017_Games_Data[[#This Row],[Column1]])-FIND("at ",Full_2016_2017_Games_Data[[#This Row],[Column1]])-2),IF(AND(C677&lt;&gt;"N/A",C677&lt;&gt;C676),RIGHT(A678,LEN(A678)-FIND("at ",A678)-2),"N/A")),RIGHT(Full_2016_2017_Games_Data[[#This Row],[Column1]],LEN(Full_2016_2017_Games_Data[[#This Row],[Column1]])-FIND("at ",Full_2016_2017_Games_Data[[#This Row],[Column1]])-2))</f>
        <v>Los Angeles</v>
      </c>
      <c r="G677" t="str">
        <f t="shared" si="110"/>
        <v>Los Angeles</v>
      </c>
      <c r="H677">
        <f t="shared" si="111"/>
        <v>111</v>
      </c>
      <c r="I677">
        <f t="shared" si="112"/>
        <v>95</v>
      </c>
      <c r="J677" s="3" t="str">
        <f>IF(B677=1,Full_2016_2017_Games_Data[[#This Row],[Column1]],"N/A")</f>
        <v>N/A</v>
      </c>
      <c r="K677" t="str">
        <f t="shared" si="113"/>
        <v>Jan 8, 2017</v>
      </c>
      <c r="L677" t="str">
        <f t="shared" si="114"/>
        <v>Jan 8, 2017</v>
      </c>
      <c r="M677">
        <f t="shared" si="115"/>
        <v>1</v>
      </c>
      <c r="N677">
        <f t="shared" si="116"/>
        <v>8</v>
      </c>
      <c r="O677">
        <f t="shared" si="117"/>
        <v>2017</v>
      </c>
      <c r="P677" s="3">
        <f t="shared" si="118"/>
        <v>42743</v>
      </c>
      <c r="Q677" t="str">
        <f t="shared" si="119"/>
        <v>Los Angeles Lakers</v>
      </c>
      <c r="R677" t="str">
        <f t="shared" si="120"/>
        <v>Orlando Magic</v>
      </c>
    </row>
    <row r="678" spans="1:18" x14ac:dyDescent="0.3">
      <c r="A678" s="1" t="s">
        <v>1420</v>
      </c>
      <c r="B678">
        <f>IF(OR(RIGHT(Full_2016_2017_Games_Data[[#This Row],[Column1]],4)="2016",RIGHT(Full_2016_2017_Games_Data[[#This Row],[Column1]],4)="2017"),1,0)</f>
        <v>1</v>
      </c>
      <c r="C678" t="str">
        <f>IF(AND(B677=1,B678=0,LEFT(Full_2016_2017_Games_Data[[#This Row],[Column1]],4)&lt;&gt;"OTat"),C676+1,IF(AND(B677=0,B678=0,LEFT(Full_2016_2017_Games_Data[[#This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Row],[Column1]],5)&lt;&gt;"4OTat"),C677+1,IF(OR(LEFT(Full_2016_2017_Games_Data[[#This Row],[Column1]],4)="OTat",LEFT(Full_2016_2017_Games_Data[[#This Row],[Column1]],4)="Full",LEFT(Full_2016_2017_Games_Data[[#This Row],[Column1]],5)="2OTat",LEFT(Full_2016_2017_Games_Data[[#This Row],[Column1]],5)="4OTat"),C677,"N/A")))</f>
        <v>N/A</v>
      </c>
      <c r="D678" t="str">
        <f>IF(AND(C678&lt;&gt;"N/A",C678&lt;&gt;C677),LEFT(Full_2016_2017_Games_Data[[#This Row],[Column1]],FIND("-",Full_2016_2017_Games_Data[[#This Row],[Column1]])-1),"N/A")</f>
        <v>N/A</v>
      </c>
      <c r="E678" t="str">
        <f>IFERROR(IF(AND(C678&lt;&gt;"N/A",C678&lt;&gt;C677),MID(Full_2016_2017_Games_Data[[#This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78" t="str">
        <f>IFERROR(IF(AND(D678&lt;&gt;"N/A",E678&lt;&gt;"N/A",C678&lt;&gt;C679),RIGHT(Full_2016_2017_Games_Data[[#This Row],[Column1]],LEN(Full_2016_2017_Games_Data[[#This Row],[Column1]])-FIND("at ",Full_2016_2017_Games_Data[[#This Row],[Column1]])-2),IF(AND(C678&lt;&gt;"N/A",C678&lt;&gt;C677),RIGHT(A679,LEN(A679)-FIND("at ",A679)-2),"N/A")),RIGHT(Full_2016_2017_Games_Data[[#This Row],[Column1]],LEN(Full_2016_2017_Games_Data[[#This Row],[Column1]])-FIND("at ",Full_2016_2017_Games_Data[[#This Row],[Column1]])-2))</f>
        <v>N/A</v>
      </c>
      <c r="G678" t="str">
        <f t="shared" si="110"/>
        <v>N/A</v>
      </c>
      <c r="H678" t="str">
        <f t="shared" si="111"/>
        <v>N/A</v>
      </c>
      <c r="I678" t="str">
        <f t="shared" si="112"/>
        <v>N/A</v>
      </c>
      <c r="J678" s="3" t="str">
        <f>IF(B678=1,Full_2016_2017_Games_Data[[#This Row],[Column1]],"N/A")</f>
        <v>Jan 9, 2017</v>
      </c>
      <c r="K678" t="str">
        <f t="shared" si="113"/>
        <v>Jan 9, 2017</v>
      </c>
      <c r="L678" t="str">
        <f t="shared" si="114"/>
        <v>N/A</v>
      </c>
      <c r="M678" t="str">
        <f t="shared" si="115"/>
        <v>N/A</v>
      </c>
      <c r="N678" t="str">
        <f t="shared" si="116"/>
        <v>N/A</v>
      </c>
      <c r="O678" t="str">
        <f t="shared" si="117"/>
        <v>N/A</v>
      </c>
      <c r="P678" s="3" t="str">
        <f t="shared" si="118"/>
        <v>N/A</v>
      </c>
      <c r="Q678" t="str">
        <f t="shared" si="119"/>
        <v>N/A</v>
      </c>
      <c r="R678" t="str">
        <f t="shared" si="120"/>
        <v>N/A</v>
      </c>
    </row>
    <row r="679" spans="1:18" x14ac:dyDescent="0.3">
      <c r="A679" s="1" t="s">
        <v>591</v>
      </c>
      <c r="B679">
        <f>IF(OR(RIGHT(Full_2016_2017_Games_Data[[#This Row],[Column1]],4)="2016",RIGHT(Full_2016_2017_Games_Data[[#This Row],[Column1]],4)="2017"),1,0)</f>
        <v>0</v>
      </c>
      <c r="C679">
        <f>IF(AND(B678=1,B679=0,LEFT(Full_2016_2017_Games_Data[[#This Row],[Column1]],4)&lt;&gt;"OTat"),C677+1,IF(AND(B678=0,B679=0,LEFT(Full_2016_2017_Games_Data[[#This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Row],[Column1]],5)&lt;&gt;"4OTat"),C678+1,IF(OR(LEFT(Full_2016_2017_Games_Data[[#This Row],[Column1]],4)="OTat",LEFT(Full_2016_2017_Games_Data[[#This Row],[Column1]],4)="Full",LEFT(Full_2016_2017_Games_Data[[#This Row],[Column1]],5)="2OTat",LEFT(Full_2016_2017_Games_Data[[#This Row],[Column1]],5)="4OTat"),C678,"N/A")))</f>
        <v>567</v>
      </c>
      <c r="D679" t="str">
        <f>IF(AND(C679&lt;&gt;"N/A",C679&lt;&gt;C678),LEFT(Full_2016_2017_Games_Data[[#This Row],[Column1]],FIND("-",Full_2016_2017_Games_Data[[#This Row],[Column1]])-1),"N/A")</f>
        <v>New Orleans Pelicans110</v>
      </c>
      <c r="E679" t="str">
        <f>IFERROR(IF(AND(C679&lt;&gt;"N/A",C679&lt;&gt;C678),MID(Full_2016_2017_Games_Data[[#This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Knicks96</v>
      </c>
      <c r="F679" t="str">
        <f>IFERROR(IF(AND(D679&lt;&gt;"N/A",E679&lt;&gt;"N/A",C679&lt;&gt;C680),RIGHT(Full_2016_2017_Games_Data[[#This Row],[Column1]],LEN(Full_2016_2017_Games_Data[[#This Row],[Column1]])-FIND("at ",Full_2016_2017_Games_Data[[#This Row],[Column1]])-2),IF(AND(C679&lt;&gt;"N/A",C679&lt;&gt;C678),RIGHT(A680,LEN(A680)-FIND("at ",A680)-2),"N/A")),RIGHT(Full_2016_2017_Games_Data[[#This Row],[Column1]],LEN(Full_2016_2017_Games_Data[[#This Row],[Column1]])-FIND("at ",Full_2016_2017_Games_Data[[#This Row],[Column1]])-2))</f>
        <v>New York</v>
      </c>
      <c r="G679" t="str">
        <f t="shared" si="110"/>
        <v>New York</v>
      </c>
      <c r="H679">
        <f t="shared" si="111"/>
        <v>110</v>
      </c>
      <c r="I679">
        <f t="shared" si="112"/>
        <v>96</v>
      </c>
      <c r="J679" s="3" t="str">
        <f>IF(B679=1,Full_2016_2017_Games_Data[[#This Row],[Column1]],"N/A")</f>
        <v>N/A</v>
      </c>
      <c r="K679" t="str">
        <f t="shared" si="113"/>
        <v>Jan 9, 2017</v>
      </c>
      <c r="L679" t="str">
        <f t="shared" si="114"/>
        <v>Jan 9, 2017</v>
      </c>
      <c r="M679">
        <f t="shared" si="115"/>
        <v>1</v>
      </c>
      <c r="N679">
        <f t="shared" si="116"/>
        <v>9</v>
      </c>
      <c r="O679">
        <f t="shared" si="117"/>
        <v>2017</v>
      </c>
      <c r="P679" s="3">
        <f t="shared" si="118"/>
        <v>42744</v>
      </c>
      <c r="Q679" t="str">
        <f t="shared" si="119"/>
        <v>New Orleans Pelicans</v>
      </c>
      <c r="R679" t="str">
        <f t="shared" si="120"/>
        <v>New York Knicks</v>
      </c>
    </row>
    <row r="680" spans="1:18" x14ac:dyDescent="0.3">
      <c r="A680" s="1" t="s">
        <v>592</v>
      </c>
      <c r="B680">
        <f>IF(OR(RIGHT(Full_2016_2017_Games_Data[[#This Row],[Column1]],4)="2016",RIGHT(Full_2016_2017_Games_Data[[#This Row],[Column1]],4)="2017"),1,0)</f>
        <v>0</v>
      </c>
      <c r="C680">
        <f>IF(AND(B679=1,B680=0,LEFT(Full_2016_2017_Games_Data[[#This Row],[Column1]],4)&lt;&gt;"OTat"),C678+1,IF(AND(B679=0,B680=0,LEFT(Full_2016_2017_Games_Data[[#This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Row],[Column1]],5)&lt;&gt;"4OTat"),C679+1,IF(OR(LEFT(Full_2016_2017_Games_Data[[#This Row],[Column1]],4)="OTat",LEFT(Full_2016_2017_Games_Data[[#This Row],[Column1]],4)="Full",LEFT(Full_2016_2017_Games_Data[[#This Row],[Column1]],5)="2OTat",LEFT(Full_2016_2017_Games_Data[[#This Row],[Column1]],5)="4OTat"),C679,"N/A")))</f>
        <v>568</v>
      </c>
      <c r="D680" t="str">
        <f>IF(AND(C680&lt;&gt;"N/A",C680&lt;&gt;C679),LEFT(Full_2016_2017_Games_Data[[#This Row],[Column1]],FIND("-",Full_2016_2017_Games_Data[[#This Row],[Column1]])-1),"N/A")</f>
        <v>Oklahoma City Thunder109</v>
      </c>
      <c r="E680" t="str">
        <f>IFERROR(IF(AND(C680&lt;&gt;"N/A",C680&lt;&gt;C679),MID(Full_2016_2017_Games_Data[[#This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Bulls94</v>
      </c>
      <c r="F680" t="str">
        <f>IFERROR(IF(AND(D680&lt;&gt;"N/A",E680&lt;&gt;"N/A",C680&lt;&gt;C681),RIGHT(Full_2016_2017_Games_Data[[#This Row],[Column1]],LEN(Full_2016_2017_Games_Data[[#This Row],[Column1]])-FIND("at ",Full_2016_2017_Games_Data[[#This Row],[Column1]])-2),IF(AND(C680&lt;&gt;"N/A",C680&lt;&gt;C679),RIGHT(A681,LEN(A681)-FIND("at ",A681)-2),"N/A")),RIGHT(Full_2016_2017_Games_Data[[#This Row],[Column1]],LEN(Full_2016_2017_Games_Data[[#This Row],[Column1]])-FIND("at ",Full_2016_2017_Games_Data[[#This Row],[Column1]])-2))</f>
        <v>Chicago</v>
      </c>
      <c r="G680" t="str">
        <f t="shared" si="110"/>
        <v>Chicago</v>
      </c>
      <c r="H680">
        <f t="shared" si="111"/>
        <v>109</v>
      </c>
      <c r="I680">
        <f t="shared" si="112"/>
        <v>94</v>
      </c>
      <c r="J680" s="3" t="str">
        <f>IF(B680=1,Full_2016_2017_Games_Data[[#This Row],[Column1]],"N/A")</f>
        <v>N/A</v>
      </c>
      <c r="K680" t="str">
        <f t="shared" si="113"/>
        <v>Jan 9, 2017</v>
      </c>
      <c r="L680" t="str">
        <f t="shared" si="114"/>
        <v>Jan 9, 2017</v>
      </c>
      <c r="M680">
        <f t="shared" si="115"/>
        <v>1</v>
      </c>
      <c r="N680">
        <f t="shared" si="116"/>
        <v>9</v>
      </c>
      <c r="O680">
        <f t="shared" si="117"/>
        <v>2017</v>
      </c>
      <c r="P680" s="3">
        <f t="shared" si="118"/>
        <v>42744</v>
      </c>
      <c r="Q680" t="str">
        <f t="shared" si="119"/>
        <v>Oklahoma City Thunder</v>
      </c>
      <c r="R680" t="str">
        <f t="shared" si="120"/>
        <v>Chicago Bulls</v>
      </c>
    </row>
    <row r="681" spans="1:18" x14ac:dyDescent="0.3">
      <c r="A681" s="1" t="s">
        <v>593</v>
      </c>
      <c r="B681">
        <f>IF(OR(RIGHT(Full_2016_2017_Games_Data[[#This Row],[Column1]],4)="2016",RIGHT(Full_2016_2017_Games_Data[[#This Row],[Column1]],4)="2017"),1,0)</f>
        <v>0</v>
      </c>
      <c r="C681">
        <f>IF(AND(B680=1,B681=0,LEFT(Full_2016_2017_Games_Data[[#This Row],[Column1]],4)&lt;&gt;"OTat"),C679+1,IF(AND(B680=0,B681=0,LEFT(Full_2016_2017_Games_Data[[#This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Row],[Column1]],5)&lt;&gt;"4OTat"),C680+1,IF(OR(LEFT(Full_2016_2017_Games_Data[[#This Row],[Column1]],4)="OTat",LEFT(Full_2016_2017_Games_Data[[#This Row],[Column1]],4)="Full",LEFT(Full_2016_2017_Games_Data[[#This Row],[Column1]],5)="2OTat",LEFT(Full_2016_2017_Games_Data[[#This Row],[Column1]],5)="4OTat"),C680,"N/A")))</f>
        <v>569</v>
      </c>
      <c r="D681" t="str">
        <f>IF(AND(C681&lt;&gt;"N/A",C681&lt;&gt;C680),LEFT(Full_2016_2017_Games_Data[[#This Row],[Column1]],FIND("-",Full_2016_2017_Games_Data[[#This Row],[Column1]])-1),"N/A")</f>
        <v>Minnesota Timberwolves101</v>
      </c>
      <c r="E681" t="str">
        <f>IFERROR(IF(AND(C681&lt;&gt;"N/A",C681&lt;&gt;C680),MID(Full_2016_2017_Games_Data[[#This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Mavericks92</v>
      </c>
      <c r="F681" t="str">
        <f>IFERROR(IF(AND(D681&lt;&gt;"N/A",E681&lt;&gt;"N/A",C681&lt;&gt;C682),RIGHT(Full_2016_2017_Games_Data[[#This Row],[Column1]],LEN(Full_2016_2017_Games_Data[[#This Row],[Column1]])-FIND("at ",Full_2016_2017_Games_Data[[#This Row],[Column1]])-2),IF(AND(C681&lt;&gt;"N/A",C681&lt;&gt;C680),RIGHT(A682,LEN(A682)-FIND("at ",A682)-2),"N/A")),RIGHT(Full_2016_2017_Games_Data[[#This Row],[Column1]],LEN(Full_2016_2017_Games_Data[[#This Row],[Column1]])-FIND("at ",Full_2016_2017_Games_Data[[#This Row],[Column1]])-2))</f>
        <v>Minnesota</v>
      </c>
      <c r="G681" t="str">
        <f t="shared" si="110"/>
        <v>Minnesota</v>
      </c>
      <c r="H681">
        <f t="shared" si="111"/>
        <v>101</v>
      </c>
      <c r="I681">
        <f t="shared" si="112"/>
        <v>92</v>
      </c>
      <c r="J681" s="3" t="str">
        <f>IF(B681=1,Full_2016_2017_Games_Data[[#This Row],[Column1]],"N/A")</f>
        <v>N/A</v>
      </c>
      <c r="K681" t="str">
        <f t="shared" si="113"/>
        <v>Jan 9, 2017</v>
      </c>
      <c r="L681" t="str">
        <f t="shared" si="114"/>
        <v>Jan 9, 2017</v>
      </c>
      <c r="M681">
        <f t="shared" si="115"/>
        <v>1</v>
      </c>
      <c r="N681">
        <f t="shared" si="116"/>
        <v>9</v>
      </c>
      <c r="O681">
        <f t="shared" si="117"/>
        <v>2017</v>
      </c>
      <c r="P681" s="3">
        <f t="shared" si="118"/>
        <v>42744</v>
      </c>
      <c r="Q681" t="str">
        <f t="shared" si="119"/>
        <v>Minnesota Timberwolves</v>
      </c>
      <c r="R681" t="str">
        <f t="shared" si="120"/>
        <v>Dallas Mavericks</v>
      </c>
    </row>
    <row r="682" spans="1:18" x14ac:dyDescent="0.3">
      <c r="A682" s="1" t="s">
        <v>1421</v>
      </c>
      <c r="B682">
        <f>IF(OR(RIGHT(Full_2016_2017_Games_Data[[#This Row],[Column1]],4)="2016",RIGHT(Full_2016_2017_Games_Data[[#This Row],[Column1]],4)="2017"),1,0)</f>
        <v>1</v>
      </c>
      <c r="C682" t="str">
        <f>IF(AND(B681=1,B682=0,LEFT(Full_2016_2017_Games_Data[[#This Row],[Column1]],4)&lt;&gt;"OTat"),C680+1,IF(AND(B681=0,B682=0,LEFT(Full_2016_2017_Games_Data[[#This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Row],[Column1]],5)&lt;&gt;"4OTat"),C681+1,IF(OR(LEFT(Full_2016_2017_Games_Data[[#This Row],[Column1]],4)="OTat",LEFT(Full_2016_2017_Games_Data[[#This Row],[Column1]],4)="Full",LEFT(Full_2016_2017_Games_Data[[#This Row],[Column1]],5)="2OTat",LEFT(Full_2016_2017_Games_Data[[#This Row],[Column1]],5)="4OTat"),C681,"N/A")))</f>
        <v>N/A</v>
      </c>
      <c r="D682" t="str">
        <f>IF(AND(C682&lt;&gt;"N/A",C682&lt;&gt;C681),LEFT(Full_2016_2017_Games_Data[[#This Row],[Column1]],FIND("-",Full_2016_2017_Games_Data[[#This Row],[Column1]])-1),"N/A")</f>
        <v>N/A</v>
      </c>
      <c r="E682" t="str">
        <f>IFERROR(IF(AND(C682&lt;&gt;"N/A",C682&lt;&gt;C681),MID(Full_2016_2017_Games_Data[[#This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82" t="str">
        <f>IFERROR(IF(AND(D682&lt;&gt;"N/A",E682&lt;&gt;"N/A",C682&lt;&gt;C683),RIGHT(Full_2016_2017_Games_Data[[#This Row],[Column1]],LEN(Full_2016_2017_Games_Data[[#This Row],[Column1]])-FIND("at ",Full_2016_2017_Games_Data[[#This Row],[Column1]])-2),IF(AND(C682&lt;&gt;"N/A",C682&lt;&gt;C681),RIGHT(A683,LEN(A683)-FIND("at ",A683)-2),"N/A")),RIGHT(Full_2016_2017_Games_Data[[#This Row],[Column1]],LEN(Full_2016_2017_Games_Data[[#This Row],[Column1]])-FIND("at ",Full_2016_2017_Games_Data[[#This Row],[Column1]])-2))</f>
        <v>N/A</v>
      </c>
      <c r="G682" t="str">
        <f t="shared" si="110"/>
        <v>N/A</v>
      </c>
      <c r="H682" t="str">
        <f t="shared" si="111"/>
        <v>N/A</v>
      </c>
      <c r="I682" t="str">
        <f t="shared" si="112"/>
        <v>N/A</v>
      </c>
      <c r="J682" s="3" t="str">
        <f>IF(B682=1,Full_2016_2017_Games_Data[[#This Row],[Column1]],"N/A")</f>
        <v>Jan 10, 2017</v>
      </c>
      <c r="K682" t="str">
        <f t="shared" si="113"/>
        <v>Jan 10, 2017</v>
      </c>
      <c r="L682" t="str">
        <f t="shared" si="114"/>
        <v>N/A</v>
      </c>
      <c r="M682" t="str">
        <f t="shared" si="115"/>
        <v>N/A</v>
      </c>
      <c r="N682" t="str">
        <f t="shared" si="116"/>
        <v>N/A</v>
      </c>
      <c r="O682" t="str">
        <f t="shared" si="117"/>
        <v>N/A</v>
      </c>
      <c r="P682" s="3" t="str">
        <f t="shared" si="118"/>
        <v>N/A</v>
      </c>
      <c r="Q682" t="str">
        <f t="shared" si="119"/>
        <v>N/A</v>
      </c>
      <c r="R682" t="str">
        <f t="shared" si="120"/>
        <v>N/A</v>
      </c>
    </row>
    <row r="683" spans="1:18" x14ac:dyDescent="0.3">
      <c r="A683" s="1" t="s">
        <v>594</v>
      </c>
      <c r="B683">
        <f>IF(OR(RIGHT(Full_2016_2017_Games_Data[[#This Row],[Column1]],4)="2016",RIGHT(Full_2016_2017_Games_Data[[#This Row],[Column1]],4)="2017"),1,0)</f>
        <v>0</v>
      </c>
      <c r="C683">
        <f>IF(AND(B682=1,B683=0,LEFT(Full_2016_2017_Games_Data[[#This Row],[Column1]],4)&lt;&gt;"OTat"),C681+1,IF(AND(B682=0,B683=0,LEFT(Full_2016_2017_Games_Data[[#This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Row],[Column1]],5)&lt;&gt;"4OTat"),C682+1,IF(OR(LEFT(Full_2016_2017_Games_Data[[#This Row],[Column1]],4)="OTat",LEFT(Full_2016_2017_Games_Data[[#This Row],[Column1]],4)="Full",LEFT(Full_2016_2017_Games_Data[[#This Row],[Column1]],5)="2OTat",LEFT(Full_2016_2017_Games_Data[[#This Row],[Column1]],5)="4OTat"),C682,"N/A")))</f>
        <v>570</v>
      </c>
      <c r="D683" t="str">
        <f>IF(AND(C683&lt;&gt;"N/A",C683&lt;&gt;C682),LEFT(Full_2016_2017_Games_Data[[#This Row],[Column1]],FIND("-",Full_2016_2017_Games_Data[[#This Row],[Column1]])-1),"N/A")</f>
        <v>Washington Wizards101</v>
      </c>
      <c r="E683" t="str">
        <f>IFERROR(IF(AND(C683&lt;&gt;"N/A",C683&lt;&gt;C682),MID(Full_2016_2017_Games_Data[[#This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Bulls99</v>
      </c>
      <c r="F683" t="str">
        <f>IFERROR(IF(AND(D683&lt;&gt;"N/A",E683&lt;&gt;"N/A",C683&lt;&gt;C684),RIGHT(Full_2016_2017_Games_Data[[#This Row],[Column1]],LEN(Full_2016_2017_Games_Data[[#This Row],[Column1]])-FIND("at ",Full_2016_2017_Games_Data[[#This Row],[Column1]])-2),IF(AND(C683&lt;&gt;"N/A",C683&lt;&gt;C682),RIGHT(A684,LEN(A684)-FIND("at ",A684)-2),"N/A")),RIGHT(Full_2016_2017_Games_Data[[#This Row],[Column1]],LEN(Full_2016_2017_Games_Data[[#This Row],[Column1]])-FIND("at ",Full_2016_2017_Games_Data[[#This Row],[Column1]])-2))</f>
        <v>Washington</v>
      </c>
      <c r="G683" t="str">
        <f t="shared" si="110"/>
        <v>Washington</v>
      </c>
      <c r="H683">
        <f t="shared" si="111"/>
        <v>101</v>
      </c>
      <c r="I683">
        <f t="shared" si="112"/>
        <v>99</v>
      </c>
      <c r="J683" s="3" t="str">
        <f>IF(B683=1,Full_2016_2017_Games_Data[[#This Row],[Column1]],"N/A")</f>
        <v>N/A</v>
      </c>
      <c r="K683" t="str">
        <f t="shared" si="113"/>
        <v>Jan 10, 2017</v>
      </c>
      <c r="L683" t="str">
        <f t="shared" si="114"/>
        <v>Jan 10, 2017</v>
      </c>
      <c r="M683">
        <f t="shared" si="115"/>
        <v>1</v>
      </c>
      <c r="N683">
        <f t="shared" si="116"/>
        <v>10</v>
      </c>
      <c r="O683">
        <f t="shared" si="117"/>
        <v>2017</v>
      </c>
      <c r="P683" s="3">
        <f t="shared" si="118"/>
        <v>42745</v>
      </c>
      <c r="Q683" t="str">
        <f t="shared" si="119"/>
        <v>Washington Wizards</v>
      </c>
      <c r="R683" t="str">
        <f t="shared" si="120"/>
        <v>Chicago Bulls</v>
      </c>
    </row>
    <row r="684" spans="1:18" x14ac:dyDescent="0.3">
      <c r="A684" s="1" t="s">
        <v>595</v>
      </c>
      <c r="B684">
        <f>IF(OR(RIGHT(Full_2016_2017_Games_Data[[#This Row],[Column1]],4)="2016",RIGHT(Full_2016_2017_Games_Data[[#This Row],[Column1]],4)="2017"),1,0)</f>
        <v>0</v>
      </c>
      <c r="C684">
        <f>IF(AND(B683=1,B684=0,LEFT(Full_2016_2017_Games_Data[[#This Row],[Column1]],4)&lt;&gt;"OTat"),C682+1,IF(AND(B683=0,B684=0,LEFT(Full_2016_2017_Games_Data[[#This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Row],[Column1]],5)&lt;&gt;"4OTat"),C683+1,IF(OR(LEFT(Full_2016_2017_Games_Data[[#This Row],[Column1]],4)="OTat",LEFT(Full_2016_2017_Games_Data[[#This Row],[Column1]],4)="Full",LEFT(Full_2016_2017_Games_Data[[#This Row],[Column1]],5)="2OTat",LEFT(Full_2016_2017_Games_Data[[#This Row],[Column1]],5)="4OTat"),C683,"N/A")))</f>
        <v>571</v>
      </c>
      <c r="D684" t="str">
        <f>IF(AND(C684&lt;&gt;"N/A",C684&lt;&gt;C683),LEFT(Full_2016_2017_Games_Data[[#This Row],[Column1]],FIND("-",Full_2016_2017_Games_Data[[#This Row],[Column1]])-1),"N/A")</f>
        <v>Toronto Raptors114</v>
      </c>
      <c r="E684" t="str">
        <f>IFERROR(IF(AND(C684&lt;&gt;"N/A",C684&lt;&gt;C683),MID(Full_2016_2017_Games_Data[[#This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Celtics106</v>
      </c>
      <c r="F684" t="str">
        <f>IFERROR(IF(AND(D684&lt;&gt;"N/A",E684&lt;&gt;"N/A",C684&lt;&gt;C685),RIGHT(Full_2016_2017_Games_Data[[#This Row],[Column1]],LEN(Full_2016_2017_Games_Data[[#This Row],[Column1]])-FIND("at ",Full_2016_2017_Games_Data[[#This Row],[Column1]])-2),IF(AND(C684&lt;&gt;"N/A",C684&lt;&gt;C683),RIGHT(A685,LEN(A685)-FIND("at ",A685)-2),"N/A")),RIGHT(Full_2016_2017_Games_Data[[#This Row],[Column1]],LEN(Full_2016_2017_Games_Data[[#This Row],[Column1]])-FIND("at ",Full_2016_2017_Games_Data[[#This Row],[Column1]])-2))</f>
        <v>Toronto</v>
      </c>
      <c r="G684" t="str">
        <f t="shared" si="110"/>
        <v>Toronto</v>
      </c>
      <c r="H684">
        <f t="shared" si="111"/>
        <v>114</v>
      </c>
      <c r="I684">
        <f t="shared" si="112"/>
        <v>106</v>
      </c>
      <c r="J684" s="3" t="str">
        <f>IF(B684=1,Full_2016_2017_Games_Data[[#This Row],[Column1]],"N/A")</f>
        <v>N/A</v>
      </c>
      <c r="K684" t="str">
        <f t="shared" si="113"/>
        <v>Jan 10, 2017</v>
      </c>
      <c r="L684" t="str">
        <f t="shared" si="114"/>
        <v>Jan 10, 2017</v>
      </c>
      <c r="M684">
        <f t="shared" si="115"/>
        <v>1</v>
      </c>
      <c r="N684">
        <f t="shared" si="116"/>
        <v>10</v>
      </c>
      <c r="O684">
        <f t="shared" si="117"/>
        <v>2017</v>
      </c>
      <c r="P684" s="3">
        <f t="shared" si="118"/>
        <v>42745</v>
      </c>
      <c r="Q684" t="str">
        <f t="shared" si="119"/>
        <v>Toronto Raptors</v>
      </c>
      <c r="R684" t="str">
        <f t="shared" si="120"/>
        <v>Boston Celtics</v>
      </c>
    </row>
    <row r="685" spans="1:18" x14ac:dyDescent="0.3">
      <c r="A685" s="1" t="s">
        <v>596</v>
      </c>
      <c r="B685">
        <f>IF(OR(RIGHT(Full_2016_2017_Games_Data[[#This Row],[Column1]],4)="2016",RIGHT(Full_2016_2017_Games_Data[[#This Row],[Column1]],4)="2017"),1,0)</f>
        <v>0</v>
      </c>
      <c r="C685">
        <f>IF(AND(B684=1,B685=0,LEFT(Full_2016_2017_Games_Data[[#This Row],[Column1]],4)&lt;&gt;"OTat"),C683+1,IF(AND(B684=0,B685=0,LEFT(Full_2016_2017_Games_Data[[#This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Row],[Column1]],5)&lt;&gt;"4OTat"),C684+1,IF(OR(LEFT(Full_2016_2017_Games_Data[[#This Row],[Column1]],4)="OTat",LEFT(Full_2016_2017_Games_Data[[#This Row],[Column1]],4)="Full",LEFT(Full_2016_2017_Games_Data[[#This Row],[Column1]],5)="2OTat",LEFT(Full_2016_2017_Games_Data[[#This Row],[Column1]],5)="4OTat"),C684,"N/A")))</f>
        <v>572</v>
      </c>
      <c r="D685" t="str">
        <f>IF(AND(C685&lt;&gt;"N/A",C685&lt;&gt;C684),LEFT(Full_2016_2017_Games_Data[[#This Row],[Column1]],FIND("-",Full_2016_2017_Games_Data[[#This Row],[Column1]])-1),"N/A")</f>
        <v>Atlanta Hawks117</v>
      </c>
      <c r="E685" t="str">
        <f>IFERROR(IF(AND(C685&lt;&gt;"N/A",C685&lt;&gt;C684),MID(Full_2016_2017_Games_Data[[#This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Nets97</v>
      </c>
      <c r="F685" t="str">
        <f>IFERROR(IF(AND(D685&lt;&gt;"N/A",E685&lt;&gt;"N/A",C685&lt;&gt;C686),RIGHT(Full_2016_2017_Games_Data[[#This Row],[Column1]],LEN(Full_2016_2017_Games_Data[[#This Row],[Column1]])-FIND("at ",Full_2016_2017_Games_Data[[#This Row],[Column1]])-2),IF(AND(C685&lt;&gt;"N/A",C685&lt;&gt;C684),RIGHT(A686,LEN(A686)-FIND("at ",A686)-2),"N/A")),RIGHT(Full_2016_2017_Games_Data[[#This Row],[Column1]],LEN(Full_2016_2017_Games_Data[[#This Row],[Column1]])-FIND("at ",Full_2016_2017_Games_Data[[#This Row],[Column1]])-2))</f>
        <v>Brooklyn</v>
      </c>
      <c r="G685" t="str">
        <f t="shared" si="110"/>
        <v>Brooklyn</v>
      </c>
      <c r="H685">
        <f t="shared" si="111"/>
        <v>117</v>
      </c>
      <c r="I685">
        <f t="shared" si="112"/>
        <v>97</v>
      </c>
      <c r="J685" s="3" t="str">
        <f>IF(B685=1,Full_2016_2017_Games_Data[[#This Row],[Column1]],"N/A")</f>
        <v>N/A</v>
      </c>
      <c r="K685" t="str">
        <f t="shared" si="113"/>
        <v>Jan 10, 2017</v>
      </c>
      <c r="L685" t="str">
        <f t="shared" si="114"/>
        <v>Jan 10, 2017</v>
      </c>
      <c r="M685">
        <f t="shared" si="115"/>
        <v>1</v>
      </c>
      <c r="N685">
        <f t="shared" si="116"/>
        <v>10</v>
      </c>
      <c r="O685">
        <f t="shared" si="117"/>
        <v>2017</v>
      </c>
      <c r="P685" s="3">
        <f t="shared" si="118"/>
        <v>42745</v>
      </c>
      <c r="Q685" t="str">
        <f t="shared" si="119"/>
        <v>Atlanta Hawks</v>
      </c>
      <c r="R685" t="str">
        <f t="shared" si="120"/>
        <v>Brooklyn Nets</v>
      </c>
    </row>
    <row r="686" spans="1:18" x14ac:dyDescent="0.3">
      <c r="A686" s="1" t="s">
        <v>597</v>
      </c>
      <c r="B686">
        <f>IF(OR(RIGHT(Full_2016_2017_Games_Data[[#This Row],[Column1]],4)="2016",RIGHT(Full_2016_2017_Games_Data[[#This Row],[Column1]],4)="2017"),1,0)</f>
        <v>0</v>
      </c>
      <c r="C686">
        <f>IF(AND(B685=1,B686=0,LEFT(Full_2016_2017_Games_Data[[#This Row],[Column1]],4)&lt;&gt;"OTat"),C684+1,IF(AND(B685=0,B686=0,LEFT(Full_2016_2017_Games_Data[[#This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Row],[Column1]],5)&lt;&gt;"4OTat"),C685+1,IF(OR(LEFT(Full_2016_2017_Games_Data[[#This Row],[Column1]],4)="OTat",LEFT(Full_2016_2017_Games_Data[[#This Row],[Column1]],4)="Full",LEFT(Full_2016_2017_Games_Data[[#This Row],[Column1]],5)="2OTat",LEFT(Full_2016_2017_Games_Data[[#This Row],[Column1]],5)="4OTat"),C685,"N/A")))</f>
        <v>573</v>
      </c>
      <c r="D686" t="str">
        <f>IF(AND(C686&lt;&gt;"N/A",C686&lt;&gt;C685),LEFT(Full_2016_2017_Games_Data[[#This Row],[Column1]],FIND("-",Full_2016_2017_Games_Data[[#This Row],[Column1]])-1),"N/A")</f>
        <v>Houston Rockets121</v>
      </c>
      <c r="E686" t="str">
        <f>IFERROR(IF(AND(C686&lt;&gt;"N/A",C686&lt;&gt;C685),MID(Full_2016_2017_Games_Data[[#This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Hornets114</v>
      </c>
      <c r="F686" t="str">
        <f>IFERROR(IF(AND(D686&lt;&gt;"N/A",E686&lt;&gt;"N/A",C686&lt;&gt;C687),RIGHT(Full_2016_2017_Games_Data[[#This Row],[Column1]],LEN(Full_2016_2017_Games_Data[[#This Row],[Column1]])-FIND("at ",Full_2016_2017_Games_Data[[#This Row],[Column1]])-2),IF(AND(C686&lt;&gt;"N/A",C686&lt;&gt;C685),RIGHT(A687,LEN(A687)-FIND("at ",A687)-2),"N/A")),RIGHT(Full_2016_2017_Games_Data[[#This Row],[Column1]],LEN(Full_2016_2017_Games_Data[[#This Row],[Column1]])-FIND("at ",Full_2016_2017_Games_Data[[#This Row],[Column1]])-2))</f>
        <v>Houston</v>
      </c>
      <c r="G686" t="str">
        <f t="shared" si="110"/>
        <v>Houston</v>
      </c>
      <c r="H686">
        <f t="shared" si="111"/>
        <v>121</v>
      </c>
      <c r="I686">
        <f t="shared" si="112"/>
        <v>114</v>
      </c>
      <c r="J686" s="3" t="str">
        <f>IF(B686=1,Full_2016_2017_Games_Data[[#This Row],[Column1]],"N/A")</f>
        <v>N/A</v>
      </c>
      <c r="K686" t="str">
        <f t="shared" si="113"/>
        <v>Jan 10, 2017</v>
      </c>
      <c r="L686" t="str">
        <f t="shared" si="114"/>
        <v>Jan 10, 2017</v>
      </c>
      <c r="M686">
        <f t="shared" si="115"/>
        <v>1</v>
      </c>
      <c r="N686">
        <f t="shared" si="116"/>
        <v>10</v>
      </c>
      <c r="O686">
        <f t="shared" si="117"/>
        <v>2017</v>
      </c>
      <c r="P686" s="3">
        <f t="shared" si="118"/>
        <v>42745</v>
      </c>
      <c r="Q686" t="str">
        <f t="shared" si="119"/>
        <v>Houston Rockets</v>
      </c>
      <c r="R686" t="str">
        <f t="shared" si="120"/>
        <v>Charlotte Hornets</v>
      </c>
    </row>
    <row r="687" spans="1:18" x14ac:dyDescent="0.3">
      <c r="A687" s="1" t="s">
        <v>598</v>
      </c>
      <c r="B687">
        <f>IF(OR(RIGHT(Full_2016_2017_Games_Data[[#This Row],[Column1]],4)="2016",RIGHT(Full_2016_2017_Games_Data[[#This Row],[Column1]],4)="2017"),1,0)</f>
        <v>0</v>
      </c>
      <c r="C687">
        <f>IF(AND(B686=1,B687=0,LEFT(Full_2016_2017_Games_Data[[#This Row],[Column1]],4)&lt;&gt;"OTat"),C685+1,IF(AND(B686=0,B687=0,LEFT(Full_2016_2017_Games_Data[[#This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Row],[Column1]],5)&lt;&gt;"4OTat"),C686+1,IF(OR(LEFT(Full_2016_2017_Games_Data[[#This Row],[Column1]],4)="OTat",LEFT(Full_2016_2017_Games_Data[[#This Row],[Column1]],4)="Full",LEFT(Full_2016_2017_Games_Data[[#This Row],[Column1]],5)="2OTat",LEFT(Full_2016_2017_Games_Data[[#This Row],[Column1]],5)="4OTat"),C686,"N/A")))</f>
        <v>574</v>
      </c>
      <c r="D687" t="str">
        <f>IF(AND(C687&lt;&gt;"N/A",C687&lt;&gt;C686),LEFT(Full_2016_2017_Games_Data[[#This Row],[Column1]],FIND("-",Full_2016_2017_Games_Data[[#This Row],[Column1]])-1),"N/A")</f>
        <v>Milwaukee Bucks109</v>
      </c>
      <c r="E687" t="str">
        <f>IFERROR(IF(AND(C687&lt;&gt;"N/A",C687&lt;&gt;C686),MID(Full_2016_2017_Games_Data[[#This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Spurs107</v>
      </c>
      <c r="F687" t="str">
        <f>IFERROR(IF(AND(D687&lt;&gt;"N/A",E687&lt;&gt;"N/A",C687&lt;&gt;C688),RIGHT(Full_2016_2017_Games_Data[[#This Row],[Column1]],LEN(Full_2016_2017_Games_Data[[#This Row],[Column1]])-FIND("at ",Full_2016_2017_Games_Data[[#This Row],[Column1]])-2),IF(AND(C687&lt;&gt;"N/A",C687&lt;&gt;C686),RIGHT(A688,LEN(A688)-FIND("at ",A688)-2),"N/A")),RIGHT(Full_2016_2017_Games_Data[[#This Row],[Column1]],LEN(Full_2016_2017_Games_Data[[#This Row],[Column1]])-FIND("at ",Full_2016_2017_Games_Data[[#This Row],[Column1]])-2))</f>
        <v>San Antonio</v>
      </c>
      <c r="G687" t="str">
        <f t="shared" si="110"/>
        <v>San Antonio</v>
      </c>
      <c r="H687">
        <f t="shared" si="111"/>
        <v>109</v>
      </c>
      <c r="I687">
        <f t="shared" si="112"/>
        <v>107</v>
      </c>
      <c r="J687" s="3" t="str">
        <f>IF(B687=1,Full_2016_2017_Games_Data[[#This Row],[Column1]],"N/A")</f>
        <v>N/A</v>
      </c>
      <c r="K687" t="str">
        <f t="shared" si="113"/>
        <v>Jan 10, 2017</v>
      </c>
      <c r="L687" t="str">
        <f t="shared" si="114"/>
        <v>Jan 10, 2017</v>
      </c>
      <c r="M687">
        <f t="shared" si="115"/>
        <v>1</v>
      </c>
      <c r="N687">
        <f t="shared" si="116"/>
        <v>10</v>
      </c>
      <c r="O687">
        <f t="shared" si="117"/>
        <v>2017</v>
      </c>
      <c r="P687" s="3">
        <f t="shared" si="118"/>
        <v>42745</v>
      </c>
      <c r="Q687" t="str">
        <f t="shared" si="119"/>
        <v>Milwaukee Bucks</v>
      </c>
      <c r="R687" t="str">
        <f t="shared" si="120"/>
        <v>San Antonio Spurs</v>
      </c>
    </row>
    <row r="688" spans="1:18" x14ac:dyDescent="0.3">
      <c r="A688" s="1" t="s">
        <v>599</v>
      </c>
      <c r="B688">
        <f>IF(OR(RIGHT(Full_2016_2017_Games_Data[[#This Row],[Column1]],4)="2016",RIGHT(Full_2016_2017_Games_Data[[#This Row],[Column1]],4)="2017"),1,0)</f>
        <v>0</v>
      </c>
      <c r="C688">
        <f>IF(AND(B687=1,B688=0,LEFT(Full_2016_2017_Games_Data[[#This Row],[Column1]],4)&lt;&gt;"OTat"),C686+1,IF(AND(B687=0,B688=0,LEFT(Full_2016_2017_Games_Data[[#This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Row],[Column1]],5)&lt;&gt;"4OTat"),C687+1,IF(OR(LEFT(Full_2016_2017_Games_Data[[#This Row],[Column1]],4)="OTat",LEFT(Full_2016_2017_Games_Data[[#This Row],[Column1]],4)="Full",LEFT(Full_2016_2017_Games_Data[[#This Row],[Column1]],5)="2OTat",LEFT(Full_2016_2017_Games_Data[[#This Row],[Column1]],5)="4OTat"),C687,"N/A")))</f>
        <v>575</v>
      </c>
      <c r="D688" t="str">
        <f>IF(AND(C688&lt;&gt;"N/A",C688&lt;&gt;C687),LEFT(Full_2016_2017_Games_Data[[#This Row],[Column1]],FIND("-",Full_2016_2017_Games_Data[[#This Row],[Column1]])-1),"N/A")</f>
        <v>Utah Jazz100</v>
      </c>
      <c r="E688" t="str">
        <f>IFERROR(IF(AND(C688&lt;&gt;"N/A",C688&lt;&gt;C687),MID(Full_2016_2017_Games_Data[[#This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Cavaliers92</v>
      </c>
      <c r="F688" t="str">
        <f>IFERROR(IF(AND(D688&lt;&gt;"N/A",E688&lt;&gt;"N/A",C688&lt;&gt;C689),RIGHT(Full_2016_2017_Games_Data[[#This Row],[Column1]],LEN(Full_2016_2017_Games_Data[[#This Row],[Column1]])-FIND("at ",Full_2016_2017_Games_Data[[#This Row],[Column1]])-2),IF(AND(C688&lt;&gt;"N/A",C688&lt;&gt;C687),RIGHT(A689,LEN(A689)-FIND("at ",A689)-2),"N/A")),RIGHT(Full_2016_2017_Games_Data[[#This Row],[Column1]],LEN(Full_2016_2017_Games_Data[[#This Row],[Column1]])-FIND("at ",Full_2016_2017_Games_Data[[#This Row],[Column1]])-2))</f>
        <v>Utah</v>
      </c>
      <c r="G688" t="str">
        <f t="shared" si="110"/>
        <v>Utah</v>
      </c>
      <c r="H688">
        <f t="shared" si="111"/>
        <v>100</v>
      </c>
      <c r="I688">
        <f t="shared" si="112"/>
        <v>92</v>
      </c>
      <c r="J688" s="3" t="str">
        <f>IF(B688=1,Full_2016_2017_Games_Data[[#This Row],[Column1]],"N/A")</f>
        <v>N/A</v>
      </c>
      <c r="K688" t="str">
        <f t="shared" si="113"/>
        <v>Jan 10, 2017</v>
      </c>
      <c r="L688" t="str">
        <f t="shared" si="114"/>
        <v>Jan 10, 2017</v>
      </c>
      <c r="M688">
        <f t="shared" si="115"/>
        <v>1</v>
      </c>
      <c r="N688">
        <f t="shared" si="116"/>
        <v>10</v>
      </c>
      <c r="O688">
        <f t="shared" si="117"/>
        <v>2017</v>
      </c>
      <c r="P688" s="3">
        <f t="shared" si="118"/>
        <v>42745</v>
      </c>
      <c r="Q688" t="str">
        <f t="shared" si="119"/>
        <v>Utah Jazz</v>
      </c>
      <c r="R688" t="str">
        <f t="shared" si="120"/>
        <v>Cleveland Cavaliers</v>
      </c>
    </row>
    <row r="689" spans="1:18" x14ac:dyDescent="0.3">
      <c r="A689" s="1" t="s">
        <v>600</v>
      </c>
      <c r="B689">
        <f>IF(OR(RIGHT(Full_2016_2017_Games_Data[[#This Row],[Column1]],4)="2016",RIGHT(Full_2016_2017_Games_Data[[#This Row],[Column1]],4)="2017"),1,0)</f>
        <v>0</v>
      </c>
      <c r="C689">
        <f>IF(AND(B688=1,B689=0,LEFT(Full_2016_2017_Games_Data[[#This Row],[Column1]],4)&lt;&gt;"OTat"),C687+1,IF(AND(B688=0,B689=0,LEFT(Full_2016_2017_Games_Data[[#This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Row],[Column1]],5)&lt;&gt;"4OTat"),C688+1,IF(OR(LEFT(Full_2016_2017_Games_Data[[#This Row],[Column1]],4)="OTat",LEFT(Full_2016_2017_Games_Data[[#This Row],[Column1]],4)="Full",LEFT(Full_2016_2017_Games_Data[[#This Row],[Column1]],5)="2OTat",LEFT(Full_2016_2017_Games_Data[[#This Row],[Column1]],5)="4OTat"),C688,"N/A")))</f>
        <v>576</v>
      </c>
      <c r="D689" t="str">
        <f>IF(AND(C689&lt;&gt;"N/A",C689&lt;&gt;C688),LEFT(Full_2016_2017_Games_Data[[#This Row],[Column1]],FIND("-",Full_2016_2017_Games_Data[[#This Row],[Column1]])-1),"N/A")</f>
        <v>Portland Trail Blazers108</v>
      </c>
      <c r="E689" t="str">
        <f>IFERROR(IF(AND(C689&lt;&gt;"N/A",C689&lt;&gt;C688),MID(Full_2016_2017_Games_Data[[#This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Lakers87</v>
      </c>
      <c r="F689" t="str">
        <f>IFERROR(IF(AND(D689&lt;&gt;"N/A",E689&lt;&gt;"N/A",C689&lt;&gt;C690),RIGHT(Full_2016_2017_Games_Data[[#This Row],[Column1]],LEN(Full_2016_2017_Games_Data[[#This Row],[Column1]])-FIND("at ",Full_2016_2017_Games_Data[[#This Row],[Column1]])-2),IF(AND(C689&lt;&gt;"N/A",C689&lt;&gt;C688),RIGHT(A690,LEN(A690)-FIND("at ",A690)-2),"N/A")),RIGHT(Full_2016_2017_Games_Data[[#This Row],[Column1]],LEN(Full_2016_2017_Games_Data[[#This Row],[Column1]])-FIND("at ",Full_2016_2017_Games_Data[[#This Row],[Column1]])-2))</f>
        <v>Los Angeles</v>
      </c>
      <c r="G689" t="str">
        <f t="shared" si="110"/>
        <v>Los Angeles</v>
      </c>
      <c r="H689">
        <f t="shared" si="111"/>
        <v>108</v>
      </c>
      <c r="I689">
        <f t="shared" si="112"/>
        <v>87</v>
      </c>
      <c r="J689" s="3" t="str">
        <f>IF(B689=1,Full_2016_2017_Games_Data[[#This Row],[Column1]],"N/A")</f>
        <v>N/A</v>
      </c>
      <c r="K689" t="str">
        <f t="shared" si="113"/>
        <v>Jan 10, 2017</v>
      </c>
      <c r="L689" t="str">
        <f t="shared" si="114"/>
        <v>Jan 10, 2017</v>
      </c>
      <c r="M689">
        <f t="shared" si="115"/>
        <v>1</v>
      </c>
      <c r="N689">
        <f t="shared" si="116"/>
        <v>10</v>
      </c>
      <c r="O689">
        <f t="shared" si="117"/>
        <v>2017</v>
      </c>
      <c r="P689" s="3">
        <f t="shared" si="118"/>
        <v>42745</v>
      </c>
      <c r="Q689" t="str">
        <f t="shared" si="119"/>
        <v>Portland Trail Blazers</v>
      </c>
      <c r="R689" t="str">
        <f t="shared" si="120"/>
        <v>Los Angeles Lakers</v>
      </c>
    </row>
    <row r="690" spans="1:18" x14ac:dyDescent="0.3">
      <c r="A690" s="1" t="s">
        <v>601</v>
      </c>
      <c r="B690">
        <f>IF(OR(RIGHT(Full_2016_2017_Games_Data[[#This Row],[Column1]],4)="2016",RIGHT(Full_2016_2017_Games_Data[[#This Row],[Column1]],4)="2017"),1,0)</f>
        <v>0</v>
      </c>
      <c r="C690">
        <f>IF(AND(B689=1,B690=0,LEFT(Full_2016_2017_Games_Data[[#This Row],[Column1]],4)&lt;&gt;"OTat"),C688+1,IF(AND(B689=0,B690=0,LEFT(Full_2016_2017_Games_Data[[#This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Row],[Column1]],5)&lt;&gt;"4OTat"),C689+1,IF(OR(LEFT(Full_2016_2017_Games_Data[[#This Row],[Column1]],4)="OTat",LEFT(Full_2016_2017_Games_Data[[#This Row],[Column1]],4)="Full",LEFT(Full_2016_2017_Games_Data[[#This Row],[Column1]],5)="2OTat",LEFT(Full_2016_2017_Games_Data[[#This Row],[Column1]],5)="4OTat"),C689,"N/A")))</f>
        <v>577</v>
      </c>
      <c r="D690" t="str">
        <f>IF(AND(C690&lt;&gt;"N/A",C690&lt;&gt;C689),LEFT(Full_2016_2017_Games_Data[[#This Row],[Column1]],FIND("-",Full_2016_2017_Games_Data[[#This Row],[Column1]])-1),"N/A")</f>
        <v>Golden State Warriors107</v>
      </c>
      <c r="E690" t="str">
        <f>IFERROR(IF(AND(C690&lt;&gt;"N/A",C690&lt;&gt;C689),MID(Full_2016_2017_Games_Data[[#This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Heat95</v>
      </c>
      <c r="F690" t="str">
        <f>IFERROR(IF(AND(D690&lt;&gt;"N/A",E690&lt;&gt;"N/A",C690&lt;&gt;C691),RIGHT(Full_2016_2017_Games_Data[[#This Row],[Column1]],LEN(Full_2016_2017_Games_Data[[#This Row],[Column1]])-FIND("at ",Full_2016_2017_Games_Data[[#This Row],[Column1]])-2),IF(AND(C690&lt;&gt;"N/A",C690&lt;&gt;C689),RIGHT(A691,LEN(A691)-FIND("at ",A691)-2),"N/A")),RIGHT(Full_2016_2017_Games_Data[[#This Row],[Column1]],LEN(Full_2016_2017_Games_Data[[#This Row],[Column1]])-FIND("at ",Full_2016_2017_Games_Data[[#This Row],[Column1]])-2))</f>
        <v>Golden State</v>
      </c>
      <c r="G690" t="str">
        <f t="shared" si="110"/>
        <v>Golden State</v>
      </c>
      <c r="H690">
        <f t="shared" si="111"/>
        <v>107</v>
      </c>
      <c r="I690">
        <f t="shared" si="112"/>
        <v>95</v>
      </c>
      <c r="J690" s="3" t="str">
        <f>IF(B690=1,Full_2016_2017_Games_Data[[#This Row],[Column1]],"N/A")</f>
        <v>N/A</v>
      </c>
      <c r="K690" t="str">
        <f t="shared" si="113"/>
        <v>Jan 10, 2017</v>
      </c>
      <c r="L690" t="str">
        <f t="shared" si="114"/>
        <v>Jan 10, 2017</v>
      </c>
      <c r="M690">
        <f t="shared" si="115"/>
        <v>1</v>
      </c>
      <c r="N690">
        <f t="shared" si="116"/>
        <v>10</v>
      </c>
      <c r="O690">
        <f t="shared" si="117"/>
        <v>2017</v>
      </c>
      <c r="P690" s="3">
        <f t="shared" si="118"/>
        <v>42745</v>
      </c>
      <c r="Q690" t="str">
        <f t="shared" si="119"/>
        <v>Golden State Warriors</v>
      </c>
      <c r="R690" t="str">
        <f t="shared" si="120"/>
        <v>Miami Heat</v>
      </c>
    </row>
    <row r="691" spans="1:18" x14ac:dyDescent="0.3">
      <c r="A691" s="1" t="s">
        <v>602</v>
      </c>
      <c r="B691">
        <f>IF(OR(RIGHT(Full_2016_2017_Games_Data[[#This Row],[Column1]],4)="2016",RIGHT(Full_2016_2017_Games_Data[[#This Row],[Column1]],4)="2017"),1,0)</f>
        <v>0</v>
      </c>
      <c r="C691">
        <f>IF(AND(B690=1,B691=0,LEFT(Full_2016_2017_Games_Data[[#This Row],[Column1]],4)&lt;&gt;"OTat"),C689+1,IF(AND(B690=0,B691=0,LEFT(Full_2016_2017_Games_Data[[#This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Row],[Column1]],5)&lt;&gt;"4OTat"),C690+1,IF(OR(LEFT(Full_2016_2017_Games_Data[[#This Row],[Column1]],4)="OTat",LEFT(Full_2016_2017_Games_Data[[#This Row],[Column1]],4)="Full",LEFT(Full_2016_2017_Games_Data[[#This Row],[Column1]],5)="2OTat",LEFT(Full_2016_2017_Games_Data[[#This Row],[Column1]],5)="4OTat"),C690,"N/A")))</f>
        <v>578</v>
      </c>
      <c r="D691" t="str">
        <f>IF(AND(C691&lt;&gt;"N/A",C691&lt;&gt;C690),LEFT(Full_2016_2017_Games_Data[[#This Row],[Column1]],FIND("-",Full_2016_2017_Games_Data[[#This Row],[Column1]])-1),"N/A")</f>
        <v>Sacramento Kings100</v>
      </c>
      <c r="E691" t="str">
        <f>IFERROR(IF(AND(C691&lt;&gt;"N/A",C691&lt;&gt;C690),MID(Full_2016_2017_Games_Data[[#This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Pistons94</v>
      </c>
      <c r="F691" t="str">
        <f>IFERROR(IF(AND(D691&lt;&gt;"N/A",E691&lt;&gt;"N/A",C691&lt;&gt;C692),RIGHT(Full_2016_2017_Games_Data[[#This Row],[Column1]],LEN(Full_2016_2017_Games_Data[[#This Row],[Column1]])-FIND("at ",Full_2016_2017_Games_Data[[#This Row],[Column1]])-2),IF(AND(C691&lt;&gt;"N/A",C691&lt;&gt;C690),RIGHT(A692,LEN(A692)-FIND("at ",A692)-2),"N/A")),RIGHT(Full_2016_2017_Games_Data[[#This Row],[Column1]],LEN(Full_2016_2017_Games_Data[[#This Row],[Column1]])-FIND("at ",Full_2016_2017_Games_Data[[#This Row],[Column1]])-2))</f>
        <v>Sacramento</v>
      </c>
      <c r="G691" t="str">
        <f t="shared" si="110"/>
        <v>Sacramento</v>
      </c>
      <c r="H691">
        <f t="shared" si="111"/>
        <v>100</v>
      </c>
      <c r="I691">
        <f t="shared" si="112"/>
        <v>94</v>
      </c>
      <c r="J691" s="3" t="str">
        <f>IF(B691=1,Full_2016_2017_Games_Data[[#This Row],[Column1]],"N/A")</f>
        <v>N/A</v>
      </c>
      <c r="K691" t="str">
        <f t="shared" si="113"/>
        <v>Jan 10, 2017</v>
      </c>
      <c r="L691" t="str">
        <f t="shared" si="114"/>
        <v>Jan 10, 2017</v>
      </c>
      <c r="M691">
        <f t="shared" si="115"/>
        <v>1</v>
      </c>
      <c r="N691">
        <f t="shared" si="116"/>
        <v>10</v>
      </c>
      <c r="O691">
        <f t="shared" si="117"/>
        <v>2017</v>
      </c>
      <c r="P691" s="3">
        <f t="shared" si="118"/>
        <v>42745</v>
      </c>
      <c r="Q691" t="str">
        <f t="shared" si="119"/>
        <v>Sacramento Kings</v>
      </c>
      <c r="R691" t="str">
        <f t="shared" si="120"/>
        <v>Detroit Pistons</v>
      </c>
    </row>
    <row r="692" spans="1:18" x14ac:dyDescent="0.3">
      <c r="A692" s="1" t="s">
        <v>1422</v>
      </c>
      <c r="B692">
        <f>IF(OR(RIGHT(Full_2016_2017_Games_Data[[#This Row],[Column1]],4)="2016",RIGHT(Full_2016_2017_Games_Data[[#This Row],[Column1]],4)="2017"),1,0)</f>
        <v>1</v>
      </c>
      <c r="C692" t="str">
        <f>IF(AND(B691=1,B692=0,LEFT(Full_2016_2017_Games_Data[[#This Row],[Column1]],4)&lt;&gt;"OTat"),C690+1,IF(AND(B691=0,B692=0,LEFT(Full_2016_2017_Games_Data[[#This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Row],[Column1]],5)&lt;&gt;"4OTat"),C691+1,IF(OR(LEFT(Full_2016_2017_Games_Data[[#This Row],[Column1]],4)="OTat",LEFT(Full_2016_2017_Games_Data[[#This Row],[Column1]],4)="Full",LEFT(Full_2016_2017_Games_Data[[#This Row],[Column1]],5)="2OTat",LEFT(Full_2016_2017_Games_Data[[#This Row],[Column1]],5)="4OTat"),C691,"N/A")))</f>
        <v>N/A</v>
      </c>
      <c r="D692" t="str">
        <f>IF(AND(C692&lt;&gt;"N/A",C692&lt;&gt;C691),LEFT(Full_2016_2017_Games_Data[[#This Row],[Column1]],FIND("-",Full_2016_2017_Games_Data[[#This Row],[Column1]])-1),"N/A")</f>
        <v>N/A</v>
      </c>
      <c r="E692" t="str">
        <f>IFERROR(IF(AND(C692&lt;&gt;"N/A",C692&lt;&gt;C691),MID(Full_2016_2017_Games_Data[[#This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92" t="str">
        <f>IFERROR(IF(AND(D692&lt;&gt;"N/A",E692&lt;&gt;"N/A",C692&lt;&gt;C693),RIGHT(Full_2016_2017_Games_Data[[#This Row],[Column1]],LEN(Full_2016_2017_Games_Data[[#This Row],[Column1]])-FIND("at ",Full_2016_2017_Games_Data[[#This Row],[Column1]])-2),IF(AND(C692&lt;&gt;"N/A",C692&lt;&gt;C691),RIGHT(A693,LEN(A693)-FIND("at ",A693)-2),"N/A")),RIGHT(Full_2016_2017_Games_Data[[#This Row],[Column1]],LEN(Full_2016_2017_Games_Data[[#This Row],[Column1]])-FIND("at ",Full_2016_2017_Games_Data[[#This Row],[Column1]])-2))</f>
        <v>N/A</v>
      </c>
      <c r="G692" t="str">
        <f t="shared" si="110"/>
        <v>N/A</v>
      </c>
      <c r="H692" t="str">
        <f t="shared" si="111"/>
        <v>N/A</v>
      </c>
      <c r="I692" t="str">
        <f t="shared" si="112"/>
        <v>N/A</v>
      </c>
      <c r="J692" s="3" t="str">
        <f>IF(B692=1,Full_2016_2017_Games_Data[[#This Row],[Column1]],"N/A")</f>
        <v>Jan 11, 2017</v>
      </c>
      <c r="K692" t="str">
        <f t="shared" si="113"/>
        <v>Jan 11, 2017</v>
      </c>
      <c r="L692" t="str">
        <f t="shared" si="114"/>
        <v>N/A</v>
      </c>
      <c r="M692" t="str">
        <f t="shared" si="115"/>
        <v>N/A</v>
      </c>
      <c r="N692" t="str">
        <f t="shared" si="116"/>
        <v>N/A</v>
      </c>
      <c r="O692" t="str">
        <f t="shared" si="117"/>
        <v>N/A</v>
      </c>
      <c r="P692" s="3" t="str">
        <f t="shared" si="118"/>
        <v>N/A</v>
      </c>
      <c r="Q692" t="str">
        <f t="shared" si="119"/>
        <v>N/A</v>
      </c>
      <c r="R692" t="str">
        <f t="shared" si="120"/>
        <v>N/A</v>
      </c>
    </row>
    <row r="693" spans="1:18" x14ac:dyDescent="0.3">
      <c r="A693" s="1" t="s">
        <v>603</v>
      </c>
      <c r="B693">
        <f>IF(OR(RIGHT(Full_2016_2017_Games_Data[[#This Row],[Column1]],4)="2016",RIGHT(Full_2016_2017_Games_Data[[#This Row],[Column1]],4)="2017"),1,0)</f>
        <v>0</v>
      </c>
      <c r="C693">
        <f>IF(AND(B692=1,B693=0,LEFT(Full_2016_2017_Games_Data[[#This Row],[Column1]],4)&lt;&gt;"OTat"),C691+1,IF(AND(B692=0,B693=0,LEFT(Full_2016_2017_Games_Data[[#This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Row],[Column1]],5)&lt;&gt;"4OTat"),C692+1,IF(OR(LEFT(Full_2016_2017_Games_Data[[#This Row],[Column1]],4)="OTat",LEFT(Full_2016_2017_Games_Data[[#This Row],[Column1]],4)="Full",LEFT(Full_2016_2017_Games_Data[[#This Row],[Column1]],5)="2OTat",LEFT(Full_2016_2017_Games_Data[[#This Row],[Column1]],5)="4OTat"),C692,"N/A")))</f>
        <v>579</v>
      </c>
      <c r="D693" t="str">
        <f>IF(AND(C693&lt;&gt;"N/A",C693&lt;&gt;C692),LEFT(Full_2016_2017_Games_Data[[#This Row],[Column1]],FIND("-",Full_2016_2017_Games_Data[[#This Row],[Column1]])-1),"N/A")</f>
        <v>Philadelphia 76ers98</v>
      </c>
      <c r="E693" t="str">
        <f>IFERROR(IF(AND(C693&lt;&gt;"N/A",C693&lt;&gt;C692),MID(Full_2016_2017_Games_Data[[#This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Knicks97</v>
      </c>
      <c r="F693" t="str">
        <f>IFERROR(IF(AND(D693&lt;&gt;"N/A",E693&lt;&gt;"N/A",C693&lt;&gt;C694),RIGHT(Full_2016_2017_Games_Data[[#This Row],[Column1]],LEN(Full_2016_2017_Games_Data[[#This Row],[Column1]])-FIND("at ",Full_2016_2017_Games_Data[[#This Row],[Column1]])-2),IF(AND(C693&lt;&gt;"N/A",C693&lt;&gt;C692),RIGHT(A694,LEN(A694)-FIND("at ",A694)-2),"N/A")),RIGHT(Full_2016_2017_Games_Data[[#This Row],[Column1]],LEN(Full_2016_2017_Games_Data[[#This Row],[Column1]])-FIND("at ",Full_2016_2017_Games_Data[[#This Row],[Column1]])-2))</f>
        <v>Philadelphia</v>
      </c>
      <c r="G693" t="str">
        <f t="shared" si="110"/>
        <v>Philadelphia</v>
      </c>
      <c r="H693">
        <f t="shared" si="111"/>
        <v>98</v>
      </c>
      <c r="I693">
        <f t="shared" si="112"/>
        <v>97</v>
      </c>
      <c r="J693" s="3" t="str">
        <f>IF(B693=1,Full_2016_2017_Games_Data[[#This Row],[Column1]],"N/A")</f>
        <v>N/A</v>
      </c>
      <c r="K693" t="str">
        <f t="shared" si="113"/>
        <v>Jan 11, 2017</v>
      </c>
      <c r="L693" t="str">
        <f t="shared" si="114"/>
        <v>Jan 11, 2017</v>
      </c>
      <c r="M693">
        <f t="shared" si="115"/>
        <v>1</v>
      </c>
      <c r="N693">
        <f t="shared" si="116"/>
        <v>11</v>
      </c>
      <c r="O693">
        <f t="shared" si="117"/>
        <v>2017</v>
      </c>
      <c r="P693" s="3">
        <f t="shared" si="118"/>
        <v>42746</v>
      </c>
      <c r="Q693" t="str">
        <f t="shared" si="119"/>
        <v>Philadelphia 76ers</v>
      </c>
      <c r="R693" t="str">
        <f t="shared" si="120"/>
        <v>New York Knicks</v>
      </c>
    </row>
    <row r="694" spans="1:18" x14ac:dyDescent="0.3">
      <c r="A694" s="1" t="s">
        <v>604</v>
      </c>
      <c r="B694">
        <f>IF(OR(RIGHT(Full_2016_2017_Games_Data[[#This Row],[Column1]],4)="2016",RIGHT(Full_2016_2017_Games_Data[[#This Row],[Column1]],4)="2017"),1,0)</f>
        <v>0</v>
      </c>
      <c r="C694">
        <f>IF(AND(B693=1,B694=0,LEFT(Full_2016_2017_Games_Data[[#This Row],[Column1]],4)&lt;&gt;"OTat"),C692+1,IF(AND(B693=0,B694=0,LEFT(Full_2016_2017_Games_Data[[#This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Row],[Column1]],5)&lt;&gt;"4OTat"),C693+1,IF(OR(LEFT(Full_2016_2017_Games_Data[[#This Row],[Column1]],4)="OTat",LEFT(Full_2016_2017_Games_Data[[#This Row],[Column1]],4)="Full",LEFT(Full_2016_2017_Games_Data[[#This Row],[Column1]],5)="2OTat",LEFT(Full_2016_2017_Games_Data[[#This Row],[Column1]],5)="4OTat"),C693,"N/A")))</f>
        <v>580</v>
      </c>
      <c r="D694" t="str">
        <f>IF(AND(C694&lt;&gt;"N/A",C694&lt;&gt;C693),LEFT(Full_2016_2017_Games_Data[[#This Row],[Column1]],FIND("-",Full_2016_2017_Games_Data[[#This Row],[Column1]])-1),"N/A")</f>
        <v>Oklahoma City Thunder103</v>
      </c>
      <c r="E694" t="str">
        <f>IFERROR(IF(AND(C694&lt;&gt;"N/A",C694&lt;&gt;C693),MID(Full_2016_2017_Games_Data[[#This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Grizzlies95</v>
      </c>
      <c r="F694" t="str">
        <f>IFERROR(IF(AND(D694&lt;&gt;"N/A",E694&lt;&gt;"N/A",C694&lt;&gt;C695),RIGHT(Full_2016_2017_Games_Data[[#This Row],[Column1]],LEN(Full_2016_2017_Games_Data[[#This Row],[Column1]])-FIND("at ",Full_2016_2017_Games_Data[[#This Row],[Column1]])-2),IF(AND(C694&lt;&gt;"N/A",C694&lt;&gt;C693),RIGHT(A695,LEN(A695)-FIND("at ",A695)-2),"N/A")),RIGHT(Full_2016_2017_Games_Data[[#This Row],[Column1]],LEN(Full_2016_2017_Games_Data[[#This Row],[Column1]])-FIND("at ",Full_2016_2017_Games_Data[[#This Row],[Column1]])-2))</f>
        <v>Oklahoma City</v>
      </c>
      <c r="G694" t="str">
        <f t="shared" si="110"/>
        <v>Oklahoma City</v>
      </c>
      <c r="H694">
        <f t="shared" si="111"/>
        <v>103</v>
      </c>
      <c r="I694">
        <f t="shared" si="112"/>
        <v>95</v>
      </c>
      <c r="J694" s="3" t="str">
        <f>IF(B694=1,Full_2016_2017_Games_Data[[#This Row],[Column1]],"N/A")</f>
        <v>N/A</v>
      </c>
      <c r="K694" t="str">
        <f t="shared" si="113"/>
        <v>Jan 11, 2017</v>
      </c>
      <c r="L694" t="str">
        <f t="shared" si="114"/>
        <v>Jan 11, 2017</v>
      </c>
      <c r="M694">
        <f t="shared" si="115"/>
        <v>1</v>
      </c>
      <c r="N694">
        <f t="shared" si="116"/>
        <v>11</v>
      </c>
      <c r="O694">
        <f t="shared" si="117"/>
        <v>2017</v>
      </c>
      <c r="P694" s="3">
        <f t="shared" si="118"/>
        <v>42746</v>
      </c>
      <c r="Q694" t="str">
        <f t="shared" si="119"/>
        <v>Oklahoma City Thunder</v>
      </c>
      <c r="R694" t="str">
        <f t="shared" si="120"/>
        <v>Memphis Grizzlies</v>
      </c>
    </row>
    <row r="695" spans="1:18" x14ac:dyDescent="0.3">
      <c r="A695" s="1" t="s">
        <v>605</v>
      </c>
      <c r="B695">
        <f>IF(OR(RIGHT(Full_2016_2017_Games_Data[[#This Row],[Column1]],4)="2016",RIGHT(Full_2016_2017_Games_Data[[#This Row],[Column1]],4)="2017"),1,0)</f>
        <v>0</v>
      </c>
      <c r="C695">
        <f>IF(AND(B694=1,B695=0,LEFT(Full_2016_2017_Games_Data[[#This Row],[Column1]],4)&lt;&gt;"OTat"),C693+1,IF(AND(B694=0,B695=0,LEFT(Full_2016_2017_Games_Data[[#This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Row],[Column1]],5)&lt;&gt;"4OTat"),C694+1,IF(OR(LEFT(Full_2016_2017_Games_Data[[#This Row],[Column1]],4)="OTat",LEFT(Full_2016_2017_Games_Data[[#This Row],[Column1]],4)="Full",LEFT(Full_2016_2017_Games_Data[[#This Row],[Column1]],5)="2OTat",LEFT(Full_2016_2017_Games_Data[[#This Row],[Column1]],5)="4OTat"),C694,"N/A")))</f>
        <v>581</v>
      </c>
      <c r="D695" t="str">
        <f>IF(AND(C695&lt;&gt;"N/A",C695&lt;&gt;C694),LEFT(Full_2016_2017_Games_Data[[#This Row],[Column1]],FIND("-",Full_2016_2017_Games_Data[[#This Row],[Column1]])-1),"N/A")</f>
        <v>Minnesota Timberwolves119</v>
      </c>
      <c r="E695" t="str">
        <f>IFERROR(IF(AND(C695&lt;&gt;"N/A",C695&lt;&gt;C694),MID(Full_2016_2017_Games_Data[[#This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Rockets105</v>
      </c>
      <c r="F695" t="str">
        <f>IFERROR(IF(AND(D695&lt;&gt;"N/A",E695&lt;&gt;"N/A",C695&lt;&gt;C696),RIGHT(Full_2016_2017_Games_Data[[#This Row],[Column1]],LEN(Full_2016_2017_Games_Data[[#This Row],[Column1]])-FIND("at ",Full_2016_2017_Games_Data[[#This Row],[Column1]])-2),IF(AND(C695&lt;&gt;"N/A",C695&lt;&gt;C694),RIGHT(A696,LEN(A696)-FIND("at ",A696)-2),"N/A")),RIGHT(Full_2016_2017_Games_Data[[#This Row],[Column1]],LEN(Full_2016_2017_Games_Data[[#This Row],[Column1]])-FIND("at ",Full_2016_2017_Games_Data[[#This Row],[Column1]])-2))</f>
        <v>Minnesota</v>
      </c>
      <c r="G695" t="str">
        <f t="shared" si="110"/>
        <v>Minnesota</v>
      </c>
      <c r="H695">
        <f t="shared" si="111"/>
        <v>119</v>
      </c>
      <c r="I695">
        <f t="shared" si="112"/>
        <v>105</v>
      </c>
      <c r="J695" s="3" t="str">
        <f>IF(B695=1,Full_2016_2017_Games_Data[[#This Row],[Column1]],"N/A")</f>
        <v>N/A</v>
      </c>
      <c r="K695" t="str">
        <f t="shared" si="113"/>
        <v>Jan 11, 2017</v>
      </c>
      <c r="L695" t="str">
        <f t="shared" si="114"/>
        <v>Jan 11, 2017</v>
      </c>
      <c r="M695">
        <f t="shared" si="115"/>
        <v>1</v>
      </c>
      <c r="N695">
        <f t="shared" si="116"/>
        <v>11</v>
      </c>
      <c r="O695">
        <f t="shared" si="117"/>
        <v>2017</v>
      </c>
      <c r="P695" s="3">
        <f t="shared" si="118"/>
        <v>42746</v>
      </c>
      <c r="Q695" t="str">
        <f t="shared" si="119"/>
        <v>Minnesota Timberwolves</v>
      </c>
      <c r="R695" t="str">
        <f t="shared" si="120"/>
        <v>Houston Rockets</v>
      </c>
    </row>
    <row r="696" spans="1:18" x14ac:dyDescent="0.3">
      <c r="A696" s="1" t="s">
        <v>606</v>
      </c>
      <c r="B696">
        <f>IF(OR(RIGHT(Full_2016_2017_Games_Data[[#This Row],[Column1]],4)="2016",RIGHT(Full_2016_2017_Games_Data[[#This Row],[Column1]],4)="2017"),1,0)</f>
        <v>0</v>
      </c>
      <c r="C696">
        <f>IF(AND(B695=1,B696=0,LEFT(Full_2016_2017_Games_Data[[#This Row],[Column1]],4)&lt;&gt;"OTat"),C694+1,IF(AND(B695=0,B696=0,LEFT(Full_2016_2017_Games_Data[[#This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Row],[Column1]],5)&lt;&gt;"4OTat"),C695+1,IF(OR(LEFT(Full_2016_2017_Games_Data[[#This Row],[Column1]],4)="OTat",LEFT(Full_2016_2017_Games_Data[[#This Row],[Column1]],4)="Full",LEFT(Full_2016_2017_Games_Data[[#This Row],[Column1]],5)="2OTat",LEFT(Full_2016_2017_Games_Data[[#This Row],[Column1]],5)="4OTat"),C695,"N/A")))</f>
        <v>582</v>
      </c>
      <c r="D696" t="str">
        <f>IF(AND(C696&lt;&gt;"N/A",C696&lt;&gt;C695),LEFT(Full_2016_2017_Games_Data[[#This Row],[Column1]],FIND("-",Full_2016_2017_Games_Data[[#This Row],[Column1]])-1),"N/A")</f>
        <v>Boston Celtics117</v>
      </c>
      <c r="E696" t="str">
        <f>IFERROR(IF(AND(C696&lt;&gt;"N/A",C696&lt;&gt;C695),MID(Full_2016_2017_Games_Data[[#This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Wizards108</v>
      </c>
      <c r="F696" t="str">
        <f>IFERROR(IF(AND(D696&lt;&gt;"N/A",E696&lt;&gt;"N/A",C696&lt;&gt;C697),RIGHT(Full_2016_2017_Games_Data[[#This Row],[Column1]],LEN(Full_2016_2017_Games_Data[[#This Row],[Column1]])-FIND("at ",Full_2016_2017_Games_Data[[#This Row],[Column1]])-2),IF(AND(C696&lt;&gt;"N/A",C696&lt;&gt;C695),RIGHT(A697,LEN(A697)-FIND("at ",A697)-2),"N/A")),RIGHT(Full_2016_2017_Games_Data[[#This Row],[Column1]],LEN(Full_2016_2017_Games_Data[[#This Row],[Column1]])-FIND("at ",Full_2016_2017_Games_Data[[#This Row],[Column1]])-2))</f>
        <v>Boston</v>
      </c>
      <c r="G696" t="str">
        <f t="shared" si="110"/>
        <v>Boston</v>
      </c>
      <c r="H696">
        <f t="shared" si="111"/>
        <v>117</v>
      </c>
      <c r="I696">
        <f t="shared" si="112"/>
        <v>108</v>
      </c>
      <c r="J696" s="3" t="str">
        <f>IF(B696=1,Full_2016_2017_Games_Data[[#This Row],[Column1]],"N/A")</f>
        <v>N/A</v>
      </c>
      <c r="K696" t="str">
        <f t="shared" si="113"/>
        <v>Jan 11, 2017</v>
      </c>
      <c r="L696" t="str">
        <f t="shared" si="114"/>
        <v>Jan 11, 2017</v>
      </c>
      <c r="M696">
        <f t="shared" si="115"/>
        <v>1</v>
      </c>
      <c r="N696">
        <f t="shared" si="116"/>
        <v>11</v>
      </c>
      <c r="O696">
        <f t="shared" si="117"/>
        <v>2017</v>
      </c>
      <c r="P696" s="3">
        <f t="shared" si="118"/>
        <v>42746</v>
      </c>
      <c r="Q696" t="str">
        <f t="shared" si="119"/>
        <v>Boston Celtics</v>
      </c>
      <c r="R696" t="str">
        <f t="shared" si="120"/>
        <v>Washington Wizards</v>
      </c>
    </row>
    <row r="697" spans="1:18" x14ac:dyDescent="0.3">
      <c r="A697" s="1" t="s">
        <v>607</v>
      </c>
      <c r="B697">
        <f>IF(OR(RIGHT(Full_2016_2017_Games_Data[[#This Row],[Column1]],4)="2016",RIGHT(Full_2016_2017_Games_Data[[#This Row],[Column1]],4)="2017"),1,0)</f>
        <v>0</v>
      </c>
      <c r="C697">
        <f>IF(AND(B696=1,B697=0,LEFT(Full_2016_2017_Games_Data[[#This Row],[Column1]],4)&lt;&gt;"OTat"),C695+1,IF(AND(B696=0,B697=0,LEFT(Full_2016_2017_Games_Data[[#This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Row],[Column1]],5)&lt;&gt;"4OTat"),C696+1,IF(OR(LEFT(Full_2016_2017_Games_Data[[#This Row],[Column1]],4)="OTat",LEFT(Full_2016_2017_Games_Data[[#This Row],[Column1]],4)="Full",LEFT(Full_2016_2017_Games_Data[[#This Row],[Column1]],5)="2OTat",LEFT(Full_2016_2017_Games_Data[[#This Row],[Column1]],5)="4OTat"),C696,"N/A")))</f>
        <v>583</v>
      </c>
      <c r="D697" t="str">
        <f>IF(AND(C697&lt;&gt;"N/A",C697&lt;&gt;C696),LEFT(Full_2016_2017_Games_Data[[#This Row],[Column1]],FIND("-",Full_2016_2017_Games_Data[[#This Row],[Column1]])-1),"N/A")</f>
        <v>Los Angeles Clippers105</v>
      </c>
      <c r="E697" t="str">
        <f>IFERROR(IF(AND(C697&lt;&gt;"N/A",C697&lt;&gt;C696),MID(Full_2016_2017_Games_Data[[#This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Magic96</v>
      </c>
      <c r="F697" t="str">
        <f>IFERROR(IF(AND(D697&lt;&gt;"N/A",E697&lt;&gt;"N/A",C697&lt;&gt;C698),RIGHT(Full_2016_2017_Games_Data[[#This Row],[Column1]],LEN(Full_2016_2017_Games_Data[[#This Row],[Column1]])-FIND("at ",Full_2016_2017_Games_Data[[#This Row],[Column1]])-2),IF(AND(C697&lt;&gt;"N/A",C697&lt;&gt;C696),RIGHT(A698,LEN(A698)-FIND("at ",A698)-2),"N/A")),RIGHT(Full_2016_2017_Games_Data[[#This Row],[Column1]],LEN(Full_2016_2017_Games_Data[[#This Row],[Column1]])-FIND("at ",Full_2016_2017_Games_Data[[#This Row],[Column1]])-2))</f>
        <v>Los Angeles</v>
      </c>
      <c r="G697" t="str">
        <f t="shared" si="110"/>
        <v>Los Angeles</v>
      </c>
      <c r="H697">
        <f t="shared" si="111"/>
        <v>105</v>
      </c>
      <c r="I697">
        <f t="shared" si="112"/>
        <v>96</v>
      </c>
      <c r="J697" s="3" t="str">
        <f>IF(B697=1,Full_2016_2017_Games_Data[[#This Row],[Column1]],"N/A")</f>
        <v>N/A</v>
      </c>
      <c r="K697" t="str">
        <f t="shared" si="113"/>
        <v>Jan 11, 2017</v>
      </c>
      <c r="L697" t="str">
        <f t="shared" si="114"/>
        <v>Jan 11, 2017</v>
      </c>
      <c r="M697">
        <f t="shared" si="115"/>
        <v>1</v>
      </c>
      <c r="N697">
        <f t="shared" si="116"/>
        <v>11</v>
      </c>
      <c r="O697">
        <f t="shared" si="117"/>
        <v>2017</v>
      </c>
      <c r="P697" s="3">
        <f t="shared" si="118"/>
        <v>42746</v>
      </c>
      <c r="Q697" t="str">
        <f t="shared" si="119"/>
        <v>Los Angeles Clippers</v>
      </c>
      <c r="R697" t="str">
        <f t="shared" si="120"/>
        <v>Orlando Magic</v>
      </c>
    </row>
    <row r="698" spans="1:18" x14ac:dyDescent="0.3">
      <c r="A698" s="1" t="s">
        <v>608</v>
      </c>
      <c r="B698">
        <f>IF(OR(RIGHT(Full_2016_2017_Games_Data[[#This Row],[Column1]],4)="2016",RIGHT(Full_2016_2017_Games_Data[[#This Row],[Column1]],4)="2017"),1,0)</f>
        <v>0</v>
      </c>
      <c r="C698">
        <f>IF(AND(B697=1,B698=0,LEFT(Full_2016_2017_Games_Data[[#This Row],[Column1]],4)&lt;&gt;"OTat"),C696+1,IF(AND(B697=0,B698=0,LEFT(Full_2016_2017_Games_Data[[#This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Row],[Column1]],5)&lt;&gt;"4OTat"),C697+1,IF(OR(LEFT(Full_2016_2017_Games_Data[[#This Row],[Column1]],4)="OTat",LEFT(Full_2016_2017_Games_Data[[#This Row],[Column1]],4)="Full",LEFT(Full_2016_2017_Games_Data[[#This Row],[Column1]],5)="2OTat",LEFT(Full_2016_2017_Games_Data[[#This Row],[Column1]],5)="4OTat"),C697,"N/A")))</f>
        <v>584</v>
      </c>
      <c r="D698" t="str">
        <f>IF(AND(C698&lt;&gt;"N/A",C698&lt;&gt;C697),LEFT(Full_2016_2017_Games_Data[[#This Row],[Column1]],FIND("-",Full_2016_2017_Games_Data[[#This Row],[Column1]])-1),"N/A")</f>
        <v>Portland Trail Blazers102</v>
      </c>
      <c r="E698" t="str">
        <f>IFERROR(IF(AND(C698&lt;&gt;"N/A",C698&lt;&gt;C697),MID(Full_2016_2017_Games_Data[[#This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Cavaliers86</v>
      </c>
      <c r="F698" t="str">
        <f>IFERROR(IF(AND(D698&lt;&gt;"N/A",E698&lt;&gt;"N/A",C698&lt;&gt;C699),RIGHT(Full_2016_2017_Games_Data[[#This Row],[Column1]],LEN(Full_2016_2017_Games_Data[[#This Row],[Column1]])-FIND("at ",Full_2016_2017_Games_Data[[#This Row],[Column1]])-2),IF(AND(C698&lt;&gt;"N/A",C698&lt;&gt;C697),RIGHT(A699,LEN(A699)-FIND("at ",A699)-2),"N/A")),RIGHT(Full_2016_2017_Games_Data[[#This Row],[Column1]],LEN(Full_2016_2017_Games_Data[[#This Row],[Column1]])-FIND("at ",Full_2016_2017_Games_Data[[#This Row],[Column1]])-2))</f>
        <v>Portland</v>
      </c>
      <c r="G698" t="str">
        <f t="shared" si="110"/>
        <v>Portland</v>
      </c>
      <c r="H698">
        <f t="shared" si="111"/>
        <v>102</v>
      </c>
      <c r="I698">
        <f t="shared" si="112"/>
        <v>86</v>
      </c>
      <c r="J698" s="3" t="str">
        <f>IF(B698=1,Full_2016_2017_Games_Data[[#This Row],[Column1]],"N/A")</f>
        <v>N/A</v>
      </c>
      <c r="K698" t="str">
        <f t="shared" si="113"/>
        <v>Jan 11, 2017</v>
      </c>
      <c r="L698" t="str">
        <f t="shared" si="114"/>
        <v>Jan 11, 2017</v>
      </c>
      <c r="M698">
        <f t="shared" si="115"/>
        <v>1</v>
      </c>
      <c r="N698">
        <f t="shared" si="116"/>
        <v>11</v>
      </c>
      <c r="O698">
        <f t="shared" si="117"/>
        <v>2017</v>
      </c>
      <c r="P698" s="3">
        <f t="shared" si="118"/>
        <v>42746</v>
      </c>
      <c r="Q698" t="str">
        <f t="shared" si="119"/>
        <v>Portland Trail Blazers</v>
      </c>
      <c r="R698" t="str">
        <f t="shared" si="120"/>
        <v>Cleveland Cavaliers</v>
      </c>
    </row>
    <row r="699" spans="1:18" x14ac:dyDescent="0.3">
      <c r="A699" s="1" t="s">
        <v>1423</v>
      </c>
      <c r="B699">
        <f>IF(OR(RIGHT(Full_2016_2017_Games_Data[[#This Row],[Column1]],4)="2016",RIGHT(Full_2016_2017_Games_Data[[#This Row],[Column1]],4)="2017"),1,0)</f>
        <v>1</v>
      </c>
      <c r="C699" t="str">
        <f>IF(AND(B698=1,B699=0,LEFT(Full_2016_2017_Games_Data[[#This Row],[Column1]],4)&lt;&gt;"OTat"),C697+1,IF(AND(B698=0,B699=0,LEFT(Full_2016_2017_Games_Data[[#This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Row],[Column1]],5)&lt;&gt;"4OTat"),C698+1,IF(OR(LEFT(Full_2016_2017_Games_Data[[#This Row],[Column1]],4)="OTat",LEFT(Full_2016_2017_Games_Data[[#This Row],[Column1]],4)="Full",LEFT(Full_2016_2017_Games_Data[[#This Row],[Column1]],5)="2OTat",LEFT(Full_2016_2017_Games_Data[[#This Row],[Column1]],5)="4OTat"),C698,"N/A")))</f>
        <v>N/A</v>
      </c>
      <c r="D699" t="str">
        <f>IF(AND(C699&lt;&gt;"N/A",C699&lt;&gt;C698),LEFT(Full_2016_2017_Games_Data[[#This Row],[Column1]],FIND("-",Full_2016_2017_Games_Data[[#This Row],[Column1]])-1),"N/A")</f>
        <v>N/A</v>
      </c>
      <c r="E699" t="str">
        <f>IFERROR(IF(AND(C699&lt;&gt;"N/A",C699&lt;&gt;C698),MID(Full_2016_2017_Games_Data[[#This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699" t="str">
        <f>IFERROR(IF(AND(D699&lt;&gt;"N/A",E699&lt;&gt;"N/A",C699&lt;&gt;C700),RIGHT(Full_2016_2017_Games_Data[[#This Row],[Column1]],LEN(Full_2016_2017_Games_Data[[#This Row],[Column1]])-FIND("at ",Full_2016_2017_Games_Data[[#This Row],[Column1]])-2),IF(AND(C699&lt;&gt;"N/A",C699&lt;&gt;C698),RIGHT(A700,LEN(A700)-FIND("at ",A700)-2),"N/A")),RIGHT(Full_2016_2017_Games_Data[[#This Row],[Column1]],LEN(Full_2016_2017_Games_Data[[#This Row],[Column1]])-FIND("at ",Full_2016_2017_Games_Data[[#This Row],[Column1]])-2))</f>
        <v>N/A</v>
      </c>
      <c r="G699" t="str">
        <f t="shared" si="110"/>
        <v>N/A</v>
      </c>
      <c r="H699" t="str">
        <f t="shared" si="111"/>
        <v>N/A</v>
      </c>
      <c r="I699" t="str">
        <f t="shared" si="112"/>
        <v>N/A</v>
      </c>
      <c r="J699" s="3" t="str">
        <f>IF(B699=1,Full_2016_2017_Games_Data[[#This Row],[Column1]],"N/A")</f>
        <v>Jan 12, 2017</v>
      </c>
      <c r="K699" t="str">
        <f t="shared" si="113"/>
        <v>Jan 12, 2017</v>
      </c>
      <c r="L699" t="str">
        <f t="shared" si="114"/>
        <v>N/A</v>
      </c>
      <c r="M699" t="str">
        <f t="shared" si="115"/>
        <v>N/A</v>
      </c>
      <c r="N699" t="str">
        <f t="shared" si="116"/>
        <v>N/A</v>
      </c>
      <c r="O699" t="str">
        <f t="shared" si="117"/>
        <v>N/A</v>
      </c>
      <c r="P699" s="3" t="str">
        <f t="shared" si="118"/>
        <v>N/A</v>
      </c>
      <c r="Q699" t="str">
        <f t="shared" si="119"/>
        <v>N/A</v>
      </c>
      <c r="R699" t="str">
        <f t="shared" si="120"/>
        <v>N/A</v>
      </c>
    </row>
    <row r="700" spans="1:18" x14ac:dyDescent="0.3">
      <c r="A700" s="1" t="s">
        <v>609</v>
      </c>
      <c r="B700">
        <f>IF(OR(RIGHT(Full_2016_2017_Games_Data[[#This Row],[Column1]],4)="2016",RIGHT(Full_2016_2017_Games_Data[[#This Row],[Column1]],4)="2017"),1,0)</f>
        <v>0</v>
      </c>
      <c r="C700">
        <f>IF(AND(B699=1,B700=0,LEFT(Full_2016_2017_Games_Data[[#This Row],[Column1]],4)&lt;&gt;"OTat"),C698+1,IF(AND(B699=0,B700=0,LEFT(Full_2016_2017_Games_Data[[#This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Row],[Column1]],5)&lt;&gt;"4OTat"),C699+1,IF(OR(LEFT(Full_2016_2017_Games_Data[[#This Row],[Column1]],4)="OTat",LEFT(Full_2016_2017_Games_Data[[#This Row],[Column1]],4)="Full",LEFT(Full_2016_2017_Games_Data[[#This Row],[Column1]],5)="2OTat",LEFT(Full_2016_2017_Games_Data[[#This Row],[Column1]],5)="4OTat"),C699,"N/A")))</f>
        <v>585</v>
      </c>
      <c r="D700" t="str">
        <f>IF(AND(C700&lt;&gt;"N/A",C700&lt;&gt;C699),LEFT(Full_2016_2017_Games_Data[[#This Row],[Column1]],FIND("-",Full_2016_2017_Games_Data[[#This Row],[Column1]])-1),"N/A")</f>
        <v>Denver Nuggets140</v>
      </c>
      <c r="E700" t="str">
        <f>IFERROR(IF(AND(C700&lt;&gt;"N/A",C700&lt;&gt;C699),MID(Full_2016_2017_Games_Data[[#This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Pacers112</v>
      </c>
      <c r="F700" t="str">
        <f>IFERROR(IF(AND(D700&lt;&gt;"N/A",E700&lt;&gt;"N/A",C700&lt;&gt;C701),RIGHT(Full_2016_2017_Games_Data[[#This Row],[Column1]],LEN(Full_2016_2017_Games_Data[[#This Row],[Column1]])-FIND("at ",Full_2016_2017_Games_Data[[#This Row],[Column1]])-2),IF(AND(C700&lt;&gt;"N/A",C700&lt;&gt;C699),RIGHT(A701,LEN(A701)-FIND("at ",A701)-2),"N/A")),RIGHT(Full_2016_2017_Games_Data[[#This Row],[Column1]],LEN(Full_2016_2017_Games_Data[[#This Row],[Column1]])-FIND("at ",Full_2016_2017_Games_Data[[#This Row],[Column1]])-2))</f>
        <v>Denver</v>
      </c>
      <c r="G700" t="str">
        <f t="shared" si="110"/>
        <v>Denver</v>
      </c>
      <c r="H700">
        <f t="shared" si="111"/>
        <v>140</v>
      </c>
      <c r="I700">
        <f t="shared" si="112"/>
        <v>112</v>
      </c>
      <c r="J700" s="3" t="str">
        <f>IF(B700=1,Full_2016_2017_Games_Data[[#This Row],[Column1]],"N/A")</f>
        <v>N/A</v>
      </c>
      <c r="K700" t="str">
        <f t="shared" si="113"/>
        <v>Jan 12, 2017</v>
      </c>
      <c r="L700" t="str">
        <f t="shared" si="114"/>
        <v>Jan 12, 2017</v>
      </c>
      <c r="M700">
        <f t="shared" si="115"/>
        <v>1</v>
      </c>
      <c r="N700">
        <f t="shared" si="116"/>
        <v>12</v>
      </c>
      <c r="O700">
        <f t="shared" si="117"/>
        <v>2017</v>
      </c>
      <c r="P700" s="3">
        <f t="shared" si="118"/>
        <v>42747</v>
      </c>
      <c r="Q700" t="str">
        <f t="shared" si="119"/>
        <v>Denver Nuggets</v>
      </c>
      <c r="R700" t="str">
        <f t="shared" si="120"/>
        <v>Indiana Pacers</v>
      </c>
    </row>
    <row r="701" spans="1:18" x14ac:dyDescent="0.3">
      <c r="A701" s="1" t="s">
        <v>610</v>
      </c>
      <c r="B701">
        <f>IF(OR(RIGHT(Full_2016_2017_Games_Data[[#This Row],[Column1]],4)="2016",RIGHT(Full_2016_2017_Games_Data[[#This Row],[Column1]],4)="2017"),1,0)</f>
        <v>0</v>
      </c>
      <c r="C701">
        <f>IF(AND(B700=1,B701=0,LEFT(Full_2016_2017_Games_Data[[#This Row],[Column1]],4)&lt;&gt;"OTat"),C699+1,IF(AND(B700=0,B701=0,LEFT(Full_2016_2017_Games_Data[[#This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Row],[Column1]],5)&lt;&gt;"4OTat"),C700+1,IF(OR(LEFT(Full_2016_2017_Games_Data[[#This Row],[Column1]],4)="OTat",LEFT(Full_2016_2017_Games_Data[[#This Row],[Column1]],4)="Full",LEFT(Full_2016_2017_Games_Data[[#This Row],[Column1]],5)="2OTat",LEFT(Full_2016_2017_Games_Data[[#This Row],[Column1]],5)="4OTat"),C700,"N/A")))</f>
        <v>586</v>
      </c>
      <c r="D701" t="str">
        <f>IF(AND(C701&lt;&gt;"N/A",C701&lt;&gt;C700),LEFT(Full_2016_2017_Games_Data[[#This Row],[Column1]],FIND("-",Full_2016_2017_Games_Data[[#This Row],[Column1]])-1),"N/A")</f>
        <v>New Orleans Pelicans104</v>
      </c>
      <c r="E701" t="str">
        <f>IFERROR(IF(AND(C701&lt;&gt;"N/A",C701&lt;&gt;C700),MID(Full_2016_2017_Games_Data[[#This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Nets95</v>
      </c>
      <c r="F701" t="str">
        <f>IFERROR(IF(AND(D701&lt;&gt;"N/A",E701&lt;&gt;"N/A",C701&lt;&gt;C702),RIGHT(Full_2016_2017_Games_Data[[#This Row],[Column1]],LEN(Full_2016_2017_Games_Data[[#This Row],[Column1]])-FIND("at ",Full_2016_2017_Games_Data[[#This Row],[Column1]])-2),IF(AND(C701&lt;&gt;"N/A",C701&lt;&gt;C700),RIGHT(A702,LEN(A702)-FIND("at ",A702)-2),"N/A")),RIGHT(Full_2016_2017_Games_Data[[#This Row],[Column1]],LEN(Full_2016_2017_Games_Data[[#This Row],[Column1]])-FIND("at ",Full_2016_2017_Games_Data[[#This Row],[Column1]])-2))</f>
        <v>Brooklyn</v>
      </c>
      <c r="G701" t="str">
        <f t="shared" si="110"/>
        <v>Brooklyn</v>
      </c>
      <c r="H701">
        <f t="shared" si="111"/>
        <v>104</v>
      </c>
      <c r="I701">
        <f t="shared" si="112"/>
        <v>95</v>
      </c>
      <c r="J701" s="3" t="str">
        <f>IF(B701=1,Full_2016_2017_Games_Data[[#This Row],[Column1]],"N/A")</f>
        <v>N/A</v>
      </c>
      <c r="K701" t="str">
        <f t="shared" si="113"/>
        <v>Jan 12, 2017</v>
      </c>
      <c r="L701" t="str">
        <f t="shared" si="114"/>
        <v>Jan 12, 2017</v>
      </c>
      <c r="M701">
        <f t="shared" si="115"/>
        <v>1</v>
      </c>
      <c r="N701">
        <f t="shared" si="116"/>
        <v>12</v>
      </c>
      <c r="O701">
        <f t="shared" si="117"/>
        <v>2017</v>
      </c>
      <c r="P701" s="3">
        <f t="shared" si="118"/>
        <v>42747</v>
      </c>
      <c r="Q701" t="str">
        <f t="shared" si="119"/>
        <v>New Orleans Pelicans</v>
      </c>
      <c r="R701" t="str">
        <f t="shared" si="120"/>
        <v>Brooklyn Nets</v>
      </c>
    </row>
    <row r="702" spans="1:18" x14ac:dyDescent="0.3">
      <c r="A702" s="1" t="s">
        <v>611</v>
      </c>
      <c r="B702">
        <f>IF(OR(RIGHT(Full_2016_2017_Games_Data[[#This Row],[Column1]],4)="2016",RIGHT(Full_2016_2017_Games_Data[[#This Row],[Column1]],4)="2017"),1,0)</f>
        <v>0</v>
      </c>
      <c r="C702">
        <f>IF(AND(B701=1,B702=0,LEFT(Full_2016_2017_Games_Data[[#This Row],[Column1]],4)&lt;&gt;"OTat"),C700+1,IF(AND(B701=0,B702=0,LEFT(Full_2016_2017_Games_Data[[#This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Row],[Column1]],5)&lt;&gt;"4OTat"),C701+1,IF(OR(LEFT(Full_2016_2017_Games_Data[[#This Row],[Column1]],4)="OTat",LEFT(Full_2016_2017_Games_Data[[#This Row],[Column1]],4)="Full",LEFT(Full_2016_2017_Games_Data[[#This Row],[Column1]],5)="2OTat",LEFT(Full_2016_2017_Games_Data[[#This Row],[Column1]],5)="4OTat"),C701,"N/A")))</f>
        <v>587</v>
      </c>
      <c r="D702" t="str">
        <f>IF(AND(C702&lt;&gt;"N/A",C702&lt;&gt;C701),LEFT(Full_2016_2017_Games_Data[[#This Row],[Column1]],FIND("-",Full_2016_2017_Games_Data[[#This Row],[Column1]])-1),"N/A")</f>
        <v>New York Knicks104</v>
      </c>
      <c r="E702" t="str">
        <f>IFERROR(IF(AND(C702&lt;&gt;"N/A",C702&lt;&gt;C701),MID(Full_2016_2017_Games_Data[[#This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Bulls89</v>
      </c>
      <c r="F702" t="str">
        <f>IFERROR(IF(AND(D702&lt;&gt;"N/A",E702&lt;&gt;"N/A",C702&lt;&gt;C703),RIGHT(Full_2016_2017_Games_Data[[#This Row],[Column1]],LEN(Full_2016_2017_Games_Data[[#This Row],[Column1]])-FIND("at ",Full_2016_2017_Games_Data[[#This Row],[Column1]])-2),IF(AND(C702&lt;&gt;"N/A",C702&lt;&gt;C701),RIGHT(A703,LEN(A703)-FIND("at ",A703)-2),"N/A")),RIGHT(Full_2016_2017_Games_Data[[#This Row],[Column1]],LEN(Full_2016_2017_Games_Data[[#This Row],[Column1]])-FIND("at ",Full_2016_2017_Games_Data[[#This Row],[Column1]])-2))</f>
        <v>New York</v>
      </c>
      <c r="G702" t="str">
        <f t="shared" si="110"/>
        <v>New York</v>
      </c>
      <c r="H702">
        <f t="shared" si="111"/>
        <v>104</v>
      </c>
      <c r="I702">
        <f t="shared" si="112"/>
        <v>89</v>
      </c>
      <c r="J702" s="3" t="str">
        <f>IF(B702=1,Full_2016_2017_Games_Data[[#This Row],[Column1]],"N/A")</f>
        <v>N/A</v>
      </c>
      <c r="K702" t="str">
        <f t="shared" si="113"/>
        <v>Jan 12, 2017</v>
      </c>
      <c r="L702" t="str">
        <f t="shared" si="114"/>
        <v>Jan 12, 2017</v>
      </c>
      <c r="M702">
        <f t="shared" si="115"/>
        <v>1</v>
      </c>
      <c r="N702">
        <f t="shared" si="116"/>
        <v>12</v>
      </c>
      <c r="O702">
        <f t="shared" si="117"/>
        <v>2017</v>
      </c>
      <c r="P702" s="3">
        <f t="shared" si="118"/>
        <v>42747</v>
      </c>
      <c r="Q702" t="str">
        <f t="shared" si="119"/>
        <v>New York Knicks</v>
      </c>
      <c r="R702" t="str">
        <f t="shared" si="120"/>
        <v>Chicago Bulls</v>
      </c>
    </row>
    <row r="703" spans="1:18" x14ac:dyDescent="0.3">
      <c r="A703" s="1" t="s">
        <v>612</v>
      </c>
      <c r="B703">
        <f>IF(OR(RIGHT(Full_2016_2017_Games_Data[[#This Row],[Column1]],4)="2016",RIGHT(Full_2016_2017_Games_Data[[#This Row],[Column1]],4)="2017"),1,0)</f>
        <v>0</v>
      </c>
      <c r="C703">
        <f>IF(AND(B702=1,B703=0,LEFT(Full_2016_2017_Games_Data[[#This Row],[Column1]],4)&lt;&gt;"OTat"),C701+1,IF(AND(B702=0,B703=0,LEFT(Full_2016_2017_Games_Data[[#This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Row],[Column1]],5)&lt;&gt;"4OTat"),C702+1,IF(OR(LEFT(Full_2016_2017_Games_Data[[#This Row],[Column1]],4)="OTat",LEFT(Full_2016_2017_Games_Data[[#This Row],[Column1]],4)="Full",LEFT(Full_2016_2017_Games_Data[[#This Row],[Column1]],5)="2OTat",LEFT(Full_2016_2017_Games_Data[[#This Row],[Column1]],5)="4OTat"),C702,"N/A")))</f>
        <v>588</v>
      </c>
      <c r="D703" t="str">
        <f>IF(AND(C703&lt;&gt;"N/A",C703&lt;&gt;C702),LEFT(Full_2016_2017_Games_Data[[#This Row],[Column1]],FIND("-",Full_2016_2017_Games_Data[[#This Row],[Column1]])-1),"N/A")</f>
        <v>San Antonio Spurs134</v>
      </c>
      <c r="E703" t="str">
        <f>IFERROR(IF(AND(C703&lt;&gt;"N/A",C703&lt;&gt;C702),MID(Full_2016_2017_Games_Data[[#This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Lakers94</v>
      </c>
      <c r="F703" t="str">
        <f>IFERROR(IF(AND(D703&lt;&gt;"N/A",E703&lt;&gt;"N/A",C703&lt;&gt;C704),RIGHT(Full_2016_2017_Games_Data[[#This Row],[Column1]],LEN(Full_2016_2017_Games_Data[[#This Row],[Column1]])-FIND("at ",Full_2016_2017_Games_Data[[#This Row],[Column1]])-2),IF(AND(C703&lt;&gt;"N/A",C703&lt;&gt;C702),RIGHT(A704,LEN(A704)-FIND("at ",A704)-2),"N/A")),RIGHT(Full_2016_2017_Games_Data[[#This Row],[Column1]],LEN(Full_2016_2017_Games_Data[[#This Row],[Column1]])-FIND("at ",Full_2016_2017_Games_Data[[#This Row],[Column1]])-2))</f>
        <v>San Antonio</v>
      </c>
      <c r="G703" t="str">
        <f t="shared" si="110"/>
        <v>San Antonio</v>
      </c>
      <c r="H703">
        <f t="shared" si="111"/>
        <v>134</v>
      </c>
      <c r="I703">
        <f t="shared" si="112"/>
        <v>94</v>
      </c>
      <c r="J703" s="3" t="str">
        <f>IF(B703=1,Full_2016_2017_Games_Data[[#This Row],[Column1]],"N/A")</f>
        <v>N/A</v>
      </c>
      <c r="K703" t="str">
        <f t="shared" si="113"/>
        <v>Jan 12, 2017</v>
      </c>
      <c r="L703" t="str">
        <f t="shared" si="114"/>
        <v>Jan 12, 2017</v>
      </c>
      <c r="M703">
        <f t="shared" si="115"/>
        <v>1</v>
      </c>
      <c r="N703">
        <f t="shared" si="116"/>
        <v>12</v>
      </c>
      <c r="O703">
        <f t="shared" si="117"/>
        <v>2017</v>
      </c>
      <c r="P703" s="3">
        <f t="shared" si="118"/>
        <v>42747</v>
      </c>
      <c r="Q703" t="str">
        <f t="shared" si="119"/>
        <v>San Antonio Spurs</v>
      </c>
      <c r="R703" t="str">
        <f t="shared" si="120"/>
        <v>Los Angeles Lakers</v>
      </c>
    </row>
    <row r="704" spans="1:18" x14ac:dyDescent="0.3">
      <c r="A704" s="1" t="s">
        <v>613</v>
      </c>
      <c r="B704">
        <f>IF(OR(RIGHT(Full_2016_2017_Games_Data[[#This Row],[Column1]],4)="2016",RIGHT(Full_2016_2017_Games_Data[[#This Row],[Column1]],4)="2017"),1,0)</f>
        <v>0</v>
      </c>
      <c r="C704">
        <f>IF(AND(B703=1,B704=0,LEFT(Full_2016_2017_Games_Data[[#This Row],[Column1]],4)&lt;&gt;"OTat"),C702+1,IF(AND(B703=0,B704=0,LEFT(Full_2016_2017_Games_Data[[#This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Row],[Column1]],5)&lt;&gt;"4OTat"),C703+1,IF(OR(LEFT(Full_2016_2017_Games_Data[[#This Row],[Column1]],4)="OTat",LEFT(Full_2016_2017_Games_Data[[#This Row],[Column1]],4)="Full",LEFT(Full_2016_2017_Games_Data[[#This Row],[Column1]],5)="2OTat",LEFT(Full_2016_2017_Games_Data[[#This Row],[Column1]],5)="4OTat"),C703,"N/A")))</f>
        <v>589</v>
      </c>
      <c r="D704" t="str">
        <f>IF(AND(C704&lt;&gt;"N/A",C704&lt;&gt;C703),LEFT(Full_2016_2017_Games_Data[[#This Row],[Column1]],FIND("-",Full_2016_2017_Games_Data[[#This Row],[Column1]])-1),"N/A")</f>
        <v>Dallas Mavericks113</v>
      </c>
      <c r="E704" t="str">
        <f>IFERROR(IF(AND(C704&lt;&gt;"N/A",C704&lt;&gt;C703),MID(Full_2016_2017_Games_Data[[#This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Suns108</v>
      </c>
      <c r="F704" t="str">
        <f>IFERROR(IF(AND(D704&lt;&gt;"N/A",E704&lt;&gt;"N/A",C704&lt;&gt;C705),RIGHT(Full_2016_2017_Games_Data[[#This Row],[Column1]],LEN(Full_2016_2017_Games_Data[[#This Row],[Column1]])-FIND("at ",Full_2016_2017_Games_Data[[#This Row],[Column1]])-2),IF(AND(C704&lt;&gt;"N/A",C704&lt;&gt;C703),RIGHT(A705,LEN(A705)-FIND("at ",A705)-2),"N/A")),RIGHT(Full_2016_2017_Games_Data[[#This Row],[Column1]],LEN(Full_2016_2017_Games_Data[[#This Row],[Column1]])-FIND("at ",Full_2016_2017_Games_Data[[#This Row],[Column1]])-2))</f>
        <v>Phoenix</v>
      </c>
      <c r="G704" t="str">
        <f t="shared" si="110"/>
        <v>Phoenix</v>
      </c>
      <c r="H704">
        <f t="shared" si="111"/>
        <v>113</v>
      </c>
      <c r="I704">
        <f t="shared" si="112"/>
        <v>108</v>
      </c>
      <c r="J704" s="3" t="str">
        <f>IF(B704=1,Full_2016_2017_Games_Data[[#This Row],[Column1]],"N/A")</f>
        <v>N/A</v>
      </c>
      <c r="K704" t="str">
        <f t="shared" si="113"/>
        <v>Jan 12, 2017</v>
      </c>
      <c r="L704" t="str">
        <f t="shared" si="114"/>
        <v>Jan 12, 2017</v>
      </c>
      <c r="M704">
        <f t="shared" si="115"/>
        <v>1</v>
      </c>
      <c r="N704">
        <f t="shared" si="116"/>
        <v>12</v>
      </c>
      <c r="O704">
        <f t="shared" si="117"/>
        <v>2017</v>
      </c>
      <c r="P704" s="3">
        <f t="shared" si="118"/>
        <v>42747</v>
      </c>
      <c r="Q704" t="str">
        <f t="shared" si="119"/>
        <v>Dallas Mavericks</v>
      </c>
      <c r="R704" t="str">
        <f t="shared" si="120"/>
        <v>Phoenix Suns</v>
      </c>
    </row>
    <row r="705" spans="1:18" x14ac:dyDescent="0.3">
      <c r="A705" s="1" t="s">
        <v>614</v>
      </c>
      <c r="B705">
        <f>IF(OR(RIGHT(Full_2016_2017_Games_Data[[#This Row],[Column1]],4)="2016",RIGHT(Full_2016_2017_Games_Data[[#This Row],[Column1]],4)="2017"),1,0)</f>
        <v>0</v>
      </c>
      <c r="C705">
        <f>IF(AND(B704=1,B705=0,LEFT(Full_2016_2017_Games_Data[[#This Row],[Column1]],4)&lt;&gt;"OTat"),C703+1,IF(AND(B704=0,B705=0,LEFT(Full_2016_2017_Games_Data[[#This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Row],[Column1]],5)&lt;&gt;"4OTat"),C704+1,IF(OR(LEFT(Full_2016_2017_Games_Data[[#This Row],[Column1]],4)="OTat",LEFT(Full_2016_2017_Games_Data[[#This Row],[Column1]],4)="Full",LEFT(Full_2016_2017_Games_Data[[#This Row],[Column1]],5)="2OTat",LEFT(Full_2016_2017_Games_Data[[#This Row],[Column1]],5)="4OTat"),C704,"N/A")))</f>
        <v>590</v>
      </c>
      <c r="D705" t="str">
        <f>IF(AND(C705&lt;&gt;"N/A",C705&lt;&gt;C704),LEFT(Full_2016_2017_Games_Data[[#This Row],[Column1]],FIND("-",Full_2016_2017_Games_Data[[#This Row],[Column1]])-1),"N/A")</f>
        <v>Golden State Warriors127</v>
      </c>
      <c r="E705" t="str">
        <f>IFERROR(IF(AND(C705&lt;&gt;"N/A",C705&lt;&gt;C704),MID(Full_2016_2017_Games_Data[[#This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Pistons107</v>
      </c>
      <c r="F705" t="str">
        <f>IFERROR(IF(AND(D705&lt;&gt;"N/A",E705&lt;&gt;"N/A",C705&lt;&gt;C706),RIGHT(Full_2016_2017_Games_Data[[#This Row],[Column1]],LEN(Full_2016_2017_Games_Data[[#This Row],[Column1]])-FIND("at ",Full_2016_2017_Games_Data[[#This Row],[Column1]])-2),IF(AND(C705&lt;&gt;"N/A",C705&lt;&gt;C704),RIGHT(A706,LEN(A706)-FIND("at ",A706)-2),"N/A")),RIGHT(Full_2016_2017_Games_Data[[#This Row],[Column1]],LEN(Full_2016_2017_Games_Data[[#This Row],[Column1]])-FIND("at ",Full_2016_2017_Games_Data[[#This Row],[Column1]])-2))</f>
        <v>Golden State</v>
      </c>
      <c r="G705" t="str">
        <f t="shared" si="110"/>
        <v>Golden State</v>
      </c>
      <c r="H705">
        <f t="shared" si="111"/>
        <v>127</v>
      </c>
      <c r="I705">
        <f t="shared" si="112"/>
        <v>107</v>
      </c>
      <c r="J705" s="3" t="str">
        <f>IF(B705=1,Full_2016_2017_Games_Data[[#This Row],[Column1]],"N/A")</f>
        <v>N/A</v>
      </c>
      <c r="K705" t="str">
        <f t="shared" si="113"/>
        <v>Jan 12, 2017</v>
      </c>
      <c r="L705" t="str">
        <f t="shared" si="114"/>
        <v>Jan 12, 2017</v>
      </c>
      <c r="M705">
        <f t="shared" si="115"/>
        <v>1</v>
      </c>
      <c r="N705">
        <f t="shared" si="116"/>
        <v>12</v>
      </c>
      <c r="O705">
        <f t="shared" si="117"/>
        <v>2017</v>
      </c>
      <c r="P705" s="3">
        <f t="shared" si="118"/>
        <v>42747</v>
      </c>
      <c r="Q705" t="str">
        <f t="shared" si="119"/>
        <v>Golden State Warriors</v>
      </c>
      <c r="R705" t="str">
        <f t="shared" si="120"/>
        <v>Detroit Pistons</v>
      </c>
    </row>
    <row r="706" spans="1:18" x14ac:dyDescent="0.3">
      <c r="A706" s="1" t="s">
        <v>1424</v>
      </c>
      <c r="B706">
        <f>IF(OR(RIGHT(Full_2016_2017_Games_Data[[#This Row],[Column1]],4)="2016",RIGHT(Full_2016_2017_Games_Data[[#This Row],[Column1]],4)="2017"),1,0)</f>
        <v>1</v>
      </c>
      <c r="C706" t="str">
        <f>IF(AND(B705=1,B706=0,LEFT(Full_2016_2017_Games_Data[[#This Row],[Column1]],4)&lt;&gt;"OTat"),C704+1,IF(AND(B705=0,B706=0,LEFT(Full_2016_2017_Games_Data[[#This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Row],[Column1]],5)&lt;&gt;"4OTat"),C705+1,IF(OR(LEFT(Full_2016_2017_Games_Data[[#This Row],[Column1]],4)="OTat",LEFT(Full_2016_2017_Games_Data[[#This Row],[Column1]],4)="Full",LEFT(Full_2016_2017_Games_Data[[#This Row],[Column1]],5)="2OTat",LEFT(Full_2016_2017_Games_Data[[#This Row],[Column1]],5)="4OTat"),C705,"N/A")))</f>
        <v>N/A</v>
      </c>
      <c r="D706" t="str">
        <f>IF(AND(C706&lt;&gt;"N/A",C706&lt;&gt;C705),LEFT(Full_2016_2017_Games_Data[[#This Row],[Column1]],FIND("-",Full_2016_2017_Games_Data[[#This Row],[Column1]])-1),"N/A")</f>
        <v>N/A</v>
      </c>
      <c r="E706" t="str">
        <f>IFERROR(IF(AND(C706&lt;&gt;"N/A",C706&lt;&gt;C705),MID(Full_2016_2017_Games_Data[[#This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06" t="str">
        <f>IFERROR(IF(AND(D706&lt;&gt;"N/A",E706&lt;&gt;"N/A",C706&lt;&gt;C707),RIGHT(Full_2016_2017_Games_Data[[#This Row],[Column1]],LEN(Full_2016_2017_Games_Data[[#This Row],[Column1]])-FIND("at ",Full_2016_2017_Games_Data[[#This Row],[Column1]])-2),IF(AND(C706&lt;&gt;"N/A",C706&lt;&gt;C705),RIGHT(A707,LEN(A707)-FIND("at ",A707)-2),"N/A")),RIGHT(Full_2016_2017_Games_Data[[#This Row],[Column1]],LEN(Full_2016_2017_Games_Data[[#This Row],[Column1]])-FIND("at ",Full_2016_2017_Games_Data[[#This Row],[Column1]])-2))</f>
        <v>N/A</v>
      </c>
      <c r="G706" t="str">
        <f t="shared" si="110"/>
        <v>N/A</v>
      </c>
      <c r="H706" t="str">
        <f t="shared" si="111"/>
        <v>N/A</v>
      </c>
      <c r="I706" t="str">
        <f t="shared" si="112"/>
        <v>N/A</v>
      </c>
      <c r="J706" s="3" t="str">
        <f>IF(B706=1,Full_2016_2017_Games_Data[[#This Row],[Column1]],"N/A")</f>
        <v>Jan 13, 2017</v>
      </c>
      <c r="K706" t="str">
        <f t="shared" si="113"/>
        <v>Jan 13, 2017</v>
      </c>
      <c r="L706" t="str">
        <f t="shared" si="114"/>
        <v>N/A</v>
      </c>
      <c r="M706" t="str">
        <f t="shared" si="115"/>
        <v>N/A</v>
      </c>
      <c r="N706" t="str">
        <f t="shared" si="116"/>
        <v>N/A</v>
      </c>
      <c r="O706" t="str">
        <f t="shared" si="117"/>
        <v>N/A</v>
      </c>
      <c r="P706" s="3" t="str">
        <f t="shared" si="118"/>
        <v>N/A</v>
      </c>
      <c r="Q706" t="str">
        <f t="shared" si="119"/>
        <v>N/A</v>
      </c>
      <c r="R706" t="str">
        <f t="shared" si="120"/>
        <v>N/A</v>
      </c>
    </row>
    <row r="707" spans="1:18" x14ac:dyDescent="0.3">
      <c r="A707" s="1" t="s">
        <v>615</v>
      </c>
      <c r="B707">
        <f>IF(OR(RIGHT(Full_2016_2017_Games_Data[[#This Row],[Column1]],4)="2016",RIGHT(Full_2016_2017_Games_Data[[#This Row],[Column1]],4)="2017"),1,0)</f>
        <v>0</v>
      </c>
      <c r="C707">
        <f>IF(AND(B706=1,B707=0,LEFT(Full_2016_2017_Games_Data[[#This Row],[Column1]],4)&lt;&gt;"OTat"),C705+1,IF(AND(B706=0,B707=0,LEFT(Full_2016_2017_Games_Data[[#This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Row],[Column1]],5)&lt;&gt;"4OTat"),C706+1,IF(OR(LEFT(Full_2016_2017_Games_Data[[#This Row],[Column1]],4)="OTat",LEFT(Full_2016_2017_Games_Data[[#This Row],[Column1]],4)="Full",LEFT(Full_2016_2017_Games_Data[[#This Row],[Column1]],5)="2OTat",LEFT(Full_2016_2017_Games_Data[[#This Row],[Column1]],5)="4OTat"),C706,"N/A")))</f>
        <v>591</v>
      </c>
      <c r="D707" t="str">
        <f>IF(AND(C707&lt;&gt;"N/A",C707&lt;&gt;C706),LEFT(Full_2016_2017_Games_Data[[#This Row],[Column1]],FIND("-",Full_2016_2017_Games_Data[[#This Row],[Column1]])-1),"N/A")</f>
        <v>Philadelphia 76ers102</v>
      </c>
      <c r="E707" t="str">
        <f>IFERROR(IF(AND(C707&lt;&gt;"N/A",C707&lt;&gt;C706),MID(Full_2016_2017_Games_Data[[#This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Hornets93</v>
      </c>
      <c r="F707" t="str">
        <f>IFERROR(IF(AND(D707&lt;&gt;"N/A",E707&lt;&gt;"N/A",C707&lt;&gt;C708),RIGHT(Full_2016_2017_Games_Data[[#This Row],[Column1]],LEN(Full_2016_2017_Games_Data[[#This Row],[Column1]])-FIND("at ",Full_2016_2017_Games_Data[[#This Row],[Column1]])-2),IF(AND(C707&lt;&gt;"N/A",C707&lt;&gt;C706),RIGHT(A708,LEN(A708)-FIND("at ",A708)-2),"N/A")),RIGHT(Full_2016_2017_Games_Data[[#This Row],[Column1]],LEN(Full_2016_2017_Games_Data[[#This Row],[Column1]])-FIND("at ",Full_2016_2017_Games_Data[[#This Row],[Column1]])-2))</f>
        <v>Philadelphia</v>
      </c>
      <c r="G707" t="str">
        <f t="shared" si="110"/>
        <v>Philadelphia</v>
      </c>
      <c r="H707">
        <f t="shared" si="111"/>
        <v>102</v>
      </c>
      <c r="I707">
        <f t="shared" si="112"/>
        <v>93</v>
      </c>
      <c r="J707" s="3" t="str">
        <f>IF(B707=1,Full_2016_2017_Games_Data[[#This Row],[Column1]],"N/A")</f>
        <v>N/A</v>
      </c>
      <c r="K707" t="str">
        <f t="shared" si="113"/>
        <v>Jan 13, 2017</v>
      </c>
      <c r="L707" t="str">
        <f t="shared" si="114"/>
        <v>Jan 13, 2017</v>
      </c>
      <c r="M707">
        <f t="shared" si="115"/>
        <v>1</v>
      </c>
      <c r="N707">
        <f t="shared" si="116"/>
        <v>13</v>
      </c>
      <c r="O707">
        <f t="shared" si="117"/>
        <v>2017</v>
      </c>
      <c r="P707" s="3">
        <f t="shared" si="118"/>
        <v>42748</v>
      </c>
      <c r="Q707" t="str">
        <f t="shared" si="119"/>
        <v>Philadelphia 76ers</v>
      </c>
      <c r="R707" t="str">
        <f t="shared" si="120"/>
        <v>Charlotte Hornets</v>
      </c>
    </row>
    <row r="708" spans="1:18" x14ac:dyDescent="0.3">
      <c r="A708" s="1" t="s">
        <v>616</v>
      </c>
      <c r="B708">
        <f>IF(OR(RIGHT(Full_2016_2017_Games_Data[[#This Row],[Column1]],4)="2016",RIGHT(Full_2016_2017_Games_Data[[#This Row],[Column1]],4)="2017"),1,0)</f>
        <v>0</v>
      </c>
      <c r="C708">
        <f>IF(AND(B707=1,B708=0,LEFT(Full_2016_2017_Games_Data[[#This Row],[Column1]],4)&lt;&gt;"OTat"),C706+1,IF(AND(B707=0,B708=0,LEFT(Full_2016_2017_Games_Data[[#This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Row],[Column1]],5)&lt;&gt;"4OTat"),C707+1,IF(OR(LEFT(Full_2016_2017_Games_Data[[#This Row],[Column1]],4)="OTat",LEFT(Full_2016_2017_Games_Data[[#This Row],[Column1]],4)="Full",LEFT(Full_2016_2017_Games_Data[[#This Row],[Column1]],5)="2OTat",LEFT(Full_2016_2017_Games_Data[[#This Row],[Column1]],5)="4OTat"),C707,"N/A")))</f>
        <v>592</v>
      </c>
      <c r="D708" t="str">
        <f>IF(AND(C708&lt;&gt;"N/A",C708&lt;&gt;C707),LEFT(Full_2016_2017_Games_Data[[#This Row],[Column1]],FIND("-",Full_2016_2017_Games_Data[[#This Row],[Column1]])-1),"N/A")</f>
        <v>Toronto Raptors132</v>
      </c>
      <c r="E708" t="str">
        <f>IFERROR(IF(AND(C708&lt;&gt;"N/A",C708&lt;&gt;C707),MID(Full_2016_2017_Games_Data[[#This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Nets113</v>
      </c>
      <c r="F708" t="str">
        <f>IFERROR(IF(AND(D708&lt;&gt;"N/A",E708&lt;&gt;"N/A",C708&lt;&gt;C709),RIGHT(Full_2016_2017_Games_Data[[#This Row],[Column1]],LEN(Full_2016_2017_Games_Data[[#This Row],[Column1]])-FIND("at ",Full_2016_2017_Games_Data[[#This Row],[Column1]])-2),IF(AND(C708&lt;&gt;"N/A",C708&lt;&gt;C707),RIGHT(A709,LEN(A709)-FIND("at ",A709)-2),"N/A")),RIGHT(Full_2016_2017_Games_Data[[#This Row],[Column1]],LEN(Full_2016_2017_Games_Data[[#This Row],[Column1]])-FIND("at ",Full_2016_2017_Games_Data[[#This Row],[Column1]])-2))</f>
        <v>Toronto</v>
      </c>
      <c r="G708" t="str">
        <f t="shared" si="110"/>
        <v>Toronto</v>
      </c>
      <c r="H708">
        <f t="shared" si="111"/>
        <v>132</v>
      </c>
      <c r="I708">
        <f t="shared" si="112"/>
        <v>113</v>
      </c>
      <c r="J708" s="3" t="str">
        <f>IF(B708=1,Full_2016_2017_Games_Data[[#This Row],[Column1]],"N/A")</f>
        <v>N/A</v>
      </c>
      <c r="K708" t="str">
        <f t="shared" si="113"/>
        <v>Jan 13, 2017</v>
      </c>
      <c r="L708" t="str">
        <f t="shared" si="114"/>
        <v>Jan 13, 2017</v>
      </c>
      <c r="M708">
        <f t="shared" si="115"/>
        <v>1</v>
      </c>
      <c r="N708">
        <f t="shared" si="116"/>
        <v>13</v>
      </c>
      <c r="O708">
        <f t="shared" si="117"/>
        <v>2017</v>
      </c>
      <c r="P708" s="3">
        <f t="shared" si="118"/>
        <v>42748</v>
      </c>
      <c r="Q708" t="str">
        <f t="shared" si="119"/>
        <v>Toronto Raptors</v>
      </c>
      <c r="R708" t="str">
        <f t="shared" si="120"/>
        <v>Brooklyn Nets</v>
      </c>
    </row>
    <row r="709" spans="1:18" x14ac:dyDescent="0.3">
      <c r="A709" s="1" t="s">
        <v>617</v>
      </c>
      <c r="B709">
        <f>IF(OR(RIGHT(Full_2016_2017_Games_Data[[#This Row],[Column1]],4)="2016",RIGHT(Full_2016_2017_Games_Data[[#This Row],[Column1]],4)="2017"),1,0)</f>
        <v>0</v>
      </c>
      <c r="C709">
        <f>IF(AND(B708=1,B709=0,LEFT(Full_2016_2017_Games_Data[[#This Row],[Column1]],4)&lt;&gt;"OTat"),C707+1,IF(AND(B708=0,B709=0,LEFT(Full_2016_2017_Games_Data[[#This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Row],[Column1]],5)&lt;&gt;"4OTat"),C708+1,IF(OR(LEFT(Full_2016_2017_Games_Data[[#This Row],[Column1]],4)="OTat",LEFT(Full_2016_2017_Games_Data[[#This Row],[Column1]],4)="Full",LEFT(Full_2016_2017_Games_Data[[#This Row],[Column1]],5)="2OTat",LEFT(Full_2016_2017_Games_Data[[#This Row],[Column1]],5)="4OTat"),C708,"N/A")))</f>
        <v>593</v>
      </c>
      <c r="D709" t="str">
        <f>IF(AND(C709&lt;&gt;"N/A",C709&lt;&gt;C708),LEFT(Full_2016_2017_Games_Data[[#This Row],[Column1]],FIND("-",Full_2016_2017_Games_Data[[#This Row],[Column1]])-1),"N/A")</f>
        <v>Milwaukee Bucks116</v>
      </c>
      <c r="E709" t="str">
        <f>IFERROR(IF(AND(C709&lt;&gt;"N/A",C709&lt;&gt;C708),MID(Full_2016_2017_Games_Data[[#This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Heat108</v>
      </c>
      <c r="F709" t="str">
        <f>IFERROR(IF(AND(D709&lt;&gt;"N/A",E709&lt;&gt;"N/A",C709&lt;&gt;C710),RIGHT(Full_2016_2017_Games_Data[[#This Row],[Column1]],LEN(Full_2016_2017_Games_Data[[#This Row],[Column1]])-FIND("at ",Full_2016_2017_Games_Data[[#This Row],[Column1]])-2),IF(AND(C709&lt;&gt;"N/A",C709&lt;&gt;C708),RIGHT(A710,LEN(A710)-FIND("at ",A710)-2),"N/A")),RIGHT(Full_2016_2017_Games_Data[[#This Row],[Column1]],LEN(Full_2016_2017_Games_Data[[#This Row],[Column1]])-FIND("at ",Full_2016_2017_Games_Data[[#This Row],[Column1]])-2))</f>
        <v>Milwaukee</v>
      </c>
      <c r="G709" t="str">
        <f t="shared" ref="G709:G772" si="121">IFERROR(LEFT(F709,FIND("Originally",F709)-2),F709)</f>
        <v>Milwaukee</v>
      </c>
      <c r="H709">
        <f t="shared" ref="H709:H772" si="122">IFERROR(VALUE(RIGHT(D709,3)),IFERROR(VALUE(RIGHT(D709,2)),"N/A"))</f>
        <v>116</v>
      </c>
      <c r="I709">
        <f t="shared" ref="I709:I772" si="123">IFERROR(VALUE(RIGHT(E709,3)),IFERROR(VALUE(RIGHT(E709,2)),"N/A"))</f>
        <v>108</v>
      </c>
      <c r="J709" s="3" t="str">
        <f>IF(B709=1,Full_2016_2017_Games_Data[[#This Row],[Column1]],"N/A")</f>
        <v>N/A</v>
      </c>
      <c r="K709" t="str">
        <f t="shared" ref="K709:K772" si="124">IF(J709&lt;&gt;"N/A",J709,K708)</f>
        <v>Jan 13, 2017</v>
      </c>
      <c r="L709" t="str">
        <f t="shared" ref="L709:L772" si="125">IF(I709&lt;&gt;"N/A",K709,"N/A")</f>
        <v>Jan 13, 2017</v>
      </c>
      <c r="M709">
        <f t="shared" ref="M709:M772" si="126">IFERROR(MONTH(1&amp;LEFT(L709,3)),"N/A")</f>
        <v>1</v>
      </c>
      <c r="N709">
        <f t="shared" ref="N709:N772" si="127">IFERROR(VALUE(MID(L709,FIND(" ",L709)+1,FIND(",",L709)-FIND(" ",L709)-1)),"N/A")</f>
        <v>13</v>
      </c>
      <c r="O709">
        <f t="shared" ref="O709:O772" si="128">IFERROR(VALUE(RIGHT(L709,4)),"N/A")</f>
        <v>2017</v>
      </c>
      <c r="P709" s="3">
        <f t="shared" ref="P709:P772" si="129">IFERROR(DATE(O709,M709,N709),"N/A")</f>
        <v>42748</v>
      </c>
      <c r="Q709" t="str">
        <f t="shared" ref="Q709:Q772" si="130">IF(D709&lt;&gt;H709,LEFT(D709,LEN(D709)-LEN(H709)),"N/A")</f>
        <v>Milwaukee Bucks</v>
      </c>
      <c r="R709" t="str">
        <f t="shared" ref="R709:R772" si="131">IF(E709&lt;&gt;I709,LEFT(E709,LEN(E709)-LEN(I709)),"N/A")</f>
        <v>Miami Heat</v>
      </c>
    </row>
    <row r="710" spans="1:18" x14ac:dyDescent="0.3">
      <c r="A710" s="1" t="s">
        <v>618</v>
      </c>
      <c r="B710">
        <f>IF(OR(RIGHT(Full_2016_2017_Games_Data[[#This Row],[Column1]],4)="2016",RIGHT(Full_2016_2017_Games_Data[[#This Row],[Column1]],4)="2017"),1,0)</f>
        <v>0</v>
      </c>
      <c r="C710">
        <f>IF(AND(B709=1,B710=0,LEFT(Full_2016_2017_Games_Data[[#This Row],[Column1]],4)&lt;&gt;"OTat"),C708+1,IF(AND(B709=0,B710=0,LEFT(Full_2016_2017_Games_Data[[#This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Row],[Column1]],5)&lt;&gt;"4OTat"),C709+1,IF(OR(LEFT(Full_2016_2017_Games_Data[[#This Row],[Column1]],4)="OTat",LEFT(Full_2016_2017_Games_Data[[#This Row],[Column1]],4)="Full",LEFT(Full_2016_2017_Games_Data[[#This Row],[Column1]],5)="2OTat",LEFT(Full_2016_2017_Games_Data[[#This Row],[Column1]],5)="4OTat"),C709,"N/A")))</f>
        <v>594</v>
      </c>
      <c r="D710" t="str">
        <f>IF(AND(C710&lt;&gt;"N/A",C710&lt;&gt;C709),LEFT(Full_2016_2017_Games_Data[[#This Row],[Column1]],FIND("-",Full_2016_2017_Games_Data[[#This Row],[Column1]])-1),"N/A")</f>
        <v>Memphis Grizzlies110</v>
      </c>
      <c r="E710" t="str">
        <f>IFERROR(IF(AND(C710&lt;&gt;"N/A",C710&lt;&gt;C709),MID(Full_2016_2017_Games_Data[[#This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Rockets105</v>
      </c>
      <c r="F710" t="str">
        <f>IFERROR(IF(AND(D710&lt;&gt;"N/A",E710&lt;&gt;"N/A",C710&lt;&gt;C711),RIGHT(Full_2016_2017_Games_Data[[#This Row],[Column1]],LEN(Full_2016_2017_Games_Data[[#This Row],[Column1]])-FIND("at ",Full_2016_2017_Games_Data[[#This Row],[Column1]])-2),IF(AND(C710&lt;&gt;"N/A",C710&lt;&gt;C709),RIGHT(A711,LEN(A711)-FIND("at ",A711)-2),"N/A")),RIGHT(Full_2016_2017_Games_Data[[#This Row],[Column1]],LEN(Full_2016_2017_Games_Data[[#This Row],[Column1]])-FIND("at ",Full_2016_2017_Games_Data[[#This Row],[Column1]])-2))</f>
        <v>Houston</v>
      </c>
      <c r="G710" t="str">
        <f t="shared" si="121"/>
        <v>Houston</v>
      </c>
      <c r="H710">
        <f t="shared" si="122"/>
        <v>110</v>
      </c>
      <c r="I710">
        <f t="shared" si="123"/>
        <v>105</v>
      </c>
      <c r="J710" s="3" t="str">
        <f>IF(B710=1,Full_2016_2017_Games_Data[[#This Row],[Column1]],"N/A")</f>
        <v>N/A</v>
      </c>
      <c r="K710" t="str">
        <f t="shared" si="124"/>
        <v>Jan 13, 2017</v>
      </c>
      <c r="L710" t="str">
        <f t="shared" si="125"/>
        <v>Jan 13, 2017</v>
      </c>
      <c r="M710">
        <f t="shared" si="126"/>
        <v>1</v>
      </c>
      <c r="N710">
        <f t="shared" si="127"/>
        <v>13</v>
      </c>
      <c r="O710">
        <f t="shared" si="128"/>
        <v>2017</v>
      </c>
      <c r="P710" s="3">
        <f t="shared" si="129"/>
        <v>42748</v>
      </c>
      <c r="Q710" t="str">
        <f t="shared" si="130"/>
        <v>Memphis Grizzlies</v>
      </c>
      <c r="R710" t="str">
        <f t="shared" si="131"/>
        <v>Houston Rockets</v>
      </c>
    </row>
    <row r="711" spans="1:18" x14ac:dyDescent="0.3">
      <c r="A711" s="1" t="s">
        <v>619</v>
      </c>
      <c r="B711">
        <f>IF(OR(RIGHT(Full_2016_2017_Games_Data[[#This Row],[Column1]],4)="2016",RIGHT(Full_2016_2017_Games_Data[[#This Row],[Column1]],4)="2017"),1,0)</f>
        <v>0</v>
      </c>
      <c r="C711">
        <f>IF(AND(B710=1,B711=0,LEFT(Full_2016_2017_Games_Data[[#This Row],[Column1]],4)&lt;&gt;"OTat"),C709+1,IF(AND(B710=0,B711=0,LEFT(Full_2016_2017_Games_Data[[#This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Row],[Column1]],5)&lt;&gt;"4OTat"),C710+1,IF(OR(LEFT(Full_2016_2017_Games_Data[[#This Row],[Column1]],4)="OTat",LEFT(Full_2016_2017_Games_Data[[#This Row],[Column1]],4)="Full",LEFT(Full_2016_2017_Games_Data[[#This Row],[Column1]],5)="2OTat",LEFT(Full_2016_2017_Games_Data[[#This Row],[Column1]],5)="4OTat"),C710,"N/A")))</f>
        <v>595</v>
      </c>
      <c r="D711" t="str">
        <f>IF(AND(C711&lt;&gt;"N/A",C711&lt;&gt;C710),LEFT(Full_2016_2017_Games_Data[[#This Row],[Column1]],FIND("-",Full_2016_2017_Games_Data[[#This Row],[Column1]])-1),"N/A")</f>
        <v>Minnesota Timberwolves96</v>
      </c>
      <c r="E711" t="str">
        <f>IFERROR(IF(AND(C711&lt;&gt;"N/A",C711&lt;&gt;C710),MID(Full_2016_2017_Games_Data[[#This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Thunder86</v>
      </c>
      <c r="F711" t="str">
        <f>IFERROR(IF(AND(D711&lt;&gt;"N/A",E711&lt;&gt;"N/A",C711&lt;&gt;C712),RIGHT(Full_2016_2017_Games_Data[[#This Row],[Column1]],LEN(Full_2016_2017_Games_Data[[#This Row],[Column1]])-FIND("at ",Full_2016_2017_Games_Data[[#This Row],[Column1]])-2),IF(AND(C711&lt;&gt;"N/A",C711&lt;&gt;C710),RIGHT(A712,LEN(A712)-FIND("at ",A712)-2),"N/A")),RIGHT(Full_2016_2017_Games_Data[[#This Row],[Column1]],LEN(Full_2016_2017_Games_Data[[#This Row],[Column1]])-FIND("at ",Full_2016_2017_Games_Data[[#This Row],[Column1]])-2))</f>
        <v>Minnesota</v>
      </c>
      <c r="G711" t="str">
        <f t="shared" si="121"/>
        <v>Minnesota</v>
      </c>
      <c r="H711">
        <f t="shared" si="122"/>
        <v>96</v>
      </c>
      <c r="I711">
        <f t="shared" si="123"/>
        <v>86</v>
      </c>
      <c r="J711" s="3" t="str">
        <f>IF(B711=1,Full_2016_2017_Games_Data[[#This Row],[Column1]],"N/A")</f>
        <v>N/A</v>
      </c>
      <c r="K711" t="str">
        <f t="shared" si="124"/>
        <v>Jan 13, 2017</v>
      </c>
      <c r="L711" t="str">
        <f t="shared" si="125"/>
        <v>Jan 13, 2017</v>
      </c>
      <c r="M711">
        <f t="shared" si="126"/>
        <v>1</v>
      </c>
      <c r="N711">
        <f t="shared" si="127"/>
        <v>13</v>
      </c>
      <c r="O711">
        <f t="shared" si="128"/>
        <v>2017</v>
      </c>
      <c r="P711" s="3">
        <f t="shared" si="129"/>
        <v>42748</v>
      </c>
      <c r="Q711" t="str">
        <f t="shared" si="130"/>
        <v>Minnesota Timberwolves</v>
      </c>
      <c r="R711" t="str">
        <f t="shared" si="131"/>
        <v>Oklahoma City Thunder</v>
      </c>
    </row>
    <row r="712" spans="1:18" x14ac:dyDescent="0.3">
      <c r="A712" s="1" t="s">
        <v>620</v>
      </c>
      <c r="B712">
        <f>IF(OR(RIGHT(Full_2016_2017_Games_Data[[#This Row],[Column1]],4)="2016",RIGHT(Full_2016_2017_Games_Data[[#This Row],[Column1]],4)="2017"),1,0)</f>
        <v>0</v>
      </c>
      <c r="C712">
        <f>IF(AND(B711=1,B712=0,LEFT(Full_2016_2017_Games_Data[[#This Row],[Column1]],4)&lt;&gt;"OTat"),C710+1,IF(AND(B711=0,B712=0,LEFT(Full_2016_2017_Games_Data[[#This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Row],[Column1]],5)&lt;&gt;"4OTat"),C711+1,IF(OR(LEFT(Full_2016_2017_Games_Data[[#This Row],[Column1]],4)="OTat",LEFT(Full_2016_2017_Games_Data[[#This Row],[Column1]],4)="Full",LEFT(Full_2016_2017_Games_Data[[#This Row],[Column1]],5)="2OTat",LEFT(Full_2016_2017_Games_Data[[#This Row],[Column1]],5)="4OTat"),C711,"N/A")))</f>
        <v>596</v>
      </c>
      <c r="D712" t="str">
        <f>IF(AND(C712&lt;&gt;"N/A",C712&lt;&gt;C711),LEFT(Full_2016_2017_Games_Data[[#This Row],[Column1]],FIND("-",Full_2016_2017_Games_Data[[#This Row],[Column1]])-1),"N/A")</f>
        <v>Boston Celtics103</v>
      </c>
      <c r="E712" t="str">
        <f>IFERROR(IF(AND(C712&lt;&gt;"N/A",C712&lt;&gt;C711),MID(Full_2016_2017_Games_Data[[#This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Hawks101</v>
      </c>
      <c r="F712" t="str">
        <f>IFERROR(IF(AND(D712&lt;&gt;"N/A",E712&lt;&gt;"N/A",C712&lt;&gt;C713),RIGHT(Full_2016_2017_Games_Data[[#This Row],[Column1]],LEN(Full_2016_2017_Games_Data[[#This Row],[Column1]])-FIND("at ",Full_2016_2017_Games_Data[[#This Row],[Column1]])-2),IF(AND(C712&lt;&gt;"N/A",C712&lt;&gt;C711),RIGHT(A713,LEN(A713)-FIND("at ",A713)-2),"N/A")),RIGHT(Full_2016_2017_Games_Data[[#This Row],[Column1]],LEN(Full_2016_2017_Games_Data[[#This Row],[Column1]])-FIND("at ",Full_2016_2017_Games_Data[[#This Row],[Column1]])-2))</f>
        <v>Atlanta</v>
      </c>
      <c r="G712" t="str">
        <f t="shared" si="121"/>
        <v>Atlanta</v>
      </c>
      <c r="H712">
        <f t="shared" si="122"/>
        <v>103</v>
      </c>
      <c r="I712">
        <f t="shared" si="123"/>
        <v>101</v>
      </c>
      <c r="J712" s="3" t="str">
        <f>IF(B712=1,Full_2016_2017_Games_Data[[#This Row],[Column1]],"N/A")</f>
        <v>N/A</v>
      </c>
      <c r="K712" t="str">
        <f t="shared" si="124"/>
        <v>Jan 13, 2017</v>
      </c>
      <c r="L712" t="str">
        <f t="shared" si="125"/>
        <v>Jan 13, 2017</v>
      </c>
      <c r="M712">
        <f t="shared" si="126"/>
        <v>1</v>
      </c>
      <c r="N712">
        <f t="shared" si="127"/>
        <v>13</v>
      </c>
      <c r="O712">
        <f t="shared" si="128"/>
        <v>2017</v>
      </c>
      <c r="P712" s="3">
        <f t="shared" si="129"/>
        <v>42748</v>
      </c>
      <c r="Q712" t="str">
        <f t="shared" si="130"/>
        <v>Boston Celtics</v>
      </c>
      <c r="R712" t="str">
        <f t="shared" si="131"/>
        <v>Atlanta Hawks</v>
      </c>
    </row>
    <row r="713" spans="1:18" x14ac:dyDescent="0.3">
      <c r="A713" s="1" t="s">
        <v>621</v>
      </c>
      <c r="B713">
        <f>IF(OR(RIGHT(Full_2016_2017_Games_Data[[#This Row],[Column1]],4)="2016",RIGHT(Full_2016_2017_Games_Data[[#This Row],[Column1]],4)="2017"),1,0)</f>
        <v>0</v>
      </c>
      <c r="C713">
        <f>IF(AND(B712=1,B713=0,LEFT(Full_2016_2017_Games_Data[[#This Row],[Column1]],4)&lt;&gt;"OTat"),C711+1,IF(AND(B712=0,B713=0,LEFT(Full_2016_2017_Games_Data[[#This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Row],[Column1]],5)&lt;&gt;"4OTat"),C712+1,IF(OR(LEFT(Full_2016_2017_Games_Data[[#This Row],[Column1]],4)="OTat",LEFT(Full_2016_2017_Games_Data[[#This Row],[Column1]],4)="Full",LEFT(Full_2016_2017_Games_Data[[#This Row],[Column1]],5)="2OTat",LEFT(Full_2016_2017_Games_Data[[#This Row],[Column1]],5)="4OTat"),C712,"N/A")))</f>
        <v>597</v>
      </c>
      <c r="D713" t="str">
        <f>IF(AND(C713&lt;&gt;"N/A",C713&lt;&gt;C712),LEFT(Full_2016_2017_Games_Data[[#This Row],[Column1]],FIND("-",Full_2016_2017_Games_Data[[#This Row],[Column1]])-1),"N/A")</f>
        <v>Orlando Magic115</v>
      </c>
      <c r="E713" t="str">
        <f>IFERROR(IF(AND(C713&lt;&gt;"N/A",C713&lt;&gt;C712),MID(Full_2016_2017_Games_Data[[#This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Blazers109</v>
      </c>
      <c r="F713" t="str">
        <f>IFERROR(IF(AND(D713&lt;&gt;"N/A",E713&lt;&gt;"N/A",C713&lt;&gt;C714),RIGHT(Full_2016_2017_Games_Data[[#This Row],[Column1]],LEN(Full_2016_2017_Games_Data[[#This Row],[Column1]])-FIND("at ",Full_2016_2017_Games_Data[[#This Row],[Column1]])-2),IF(AND(C713&lt;&gt;"N/A",C713&lt;&gt;C712),RIGHT(A714,LEN(A714)-FIND("at ",A714)-2),"N/A")),RIGHT(Full_2016_2017_Games_Data[[#This Row],[Column1]],LEN(Full_2016_2017_Games_Data[[#This Row],[Column1]])-FIND("at ",Full_2016_2017_Games_Data[[#This Row],[Column1]])-2))</f>
        <v>Portland</v>
      </c>
      <c r="G713" t="str">
        <f t="shared" si="121"/>
        <v>Portland</v>
      </c>
      <c r="H713">
        <f t="shared" si="122"/>
        <v>115</v>
      </c>
      <c r="I713">
        <f t="shared" si="123"/>
        <v>109</v>
      </c>
      <c r="J713" s="3" t="str">
        <f>IF(B713=1,Full_2016_2017_Games_Data[[#This Row],[Column1]],"N/A")</f>
        <v>N/A</v>
      </c>
      <c r="K713" t="str">
        <f t="shared" si="124"/>
        <v>Jan 13, 2017</v>
      </c>
      <c r="L713" t="str">
        <f t="shared" si="125"/>
        <v>Jan 13, 2017</v>
      </c>
      <c r="M713">
        <f t="shared" si="126"/>
        <v>1</v>
      </c>
      <c r="N713">
        <f t="shared" si="127"/>
        <v>13</v>
      </c>
      <c r="O713">
        <f t="shared" si="128"/>
        <v>2017</v>
      </c>
      <c r="P713" s="3">
        <f t="shared" si="129"/>
        <v>42748</v>
      </c>
      <c r="Q713" t="str">
        <f t="shared" si="130"/>
        <v>Orlando Magic</v>
      </c>
      <c r="R713" t="str">
        <f t="shared" si="131"/>
        <v>Portland Trail Blazers</v>
      </c>
    </row>
    <row r="714" spans="1:18" x14ac:dyDescent="0.3">
      <c r="A714" s="1" t="s">
        <v>622</v>
      </c>
      <c r="B714">
        <f>IF(OR(RIGHT(Full_2016_2017_Games_Data[[#This Row],[Column1]],4)="2016",RIGHT(Full_2016_2017_Games_Data[[#This Row],[Column1]],4)="2017"),1,0)</f>
        <v>0</v>
      </c>
      <c r="C714">
        <f>IF(AND(B713=1,B714=0,LEFT(Full_2016_2017_Games_Data[[#This Row],[Column1]],4)&lt;&gt;"OTat"),C712+1,IF(AND(B713=0,B714=0,LEFT(Full_2016_2017_Games_Data[[#This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Row],[Column1]],5)&lt;&gt;"4OTat"),C713+1,IF(OR(LEFT(Full_2016_2017_Games_Data[[#This Row],[Column1]],4)="OTat",LEFT(Full_2016_2017_Games_Data[[#This Row],[Column1]],4)="Full",LEFT(Full_2016_2017_Games_Data[[#This Row],[Column1]],5)="2OTat",LEFT(Full_2016_2017_Games_Data[[#This Row],[Column1]],5)="4OTat"),C713,"N/A")))</f>
        <v>598</v>
      </c>
      <c r="D714" t="str">
        <f>IF(AND(C714&lt;&gt;"N/A",C714&lt;&gt;C713),LEFT(Full_2016_2017_Games_Data[[#This Row],[Column1]],FIND("-",Full_2016_2017_Games_Data[[#This Row],[Column1]])-1),"N/A")</f>
        <v>Cleveland Cavaliers120</v>
      </c>
      <c r="E714" t="str">
        <f>IFERROR(IF(AND(C714&lt;&gt;"N/A",C714&lt;&gt;C713),MID(Full_2016_2017_Games_Data[[#This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Kings108</v>
      </c>
      <c r="F714" t="str">
        <f>IFERROR(IF(AND(D714&lt;&gt;"N/A",E714&lt;&gt;"N/A",C714&lt;&gt;C715),RIGHT(Full_2016_2017_Games_Data[[#This Row],[Column1]],LEN(Full_2016_2017_Games_Data[[#This Row],[Column1]])-FIND("at ",Full_2016_2017_Games_Data[[#This Row],[Column1]])-2),IF(AND(C714&lt;&gt;"N/A",C714&lt;&gt;C713),RIGHT(A715,LEN(A715)-FIND("at ",A715)-2),"N/A")),RIGHT(Full_2016_2017_Games_Data[[#This Row],[Column1]],LEN(Full_2016_2017_Games_Data[[#This Row],[Column1]])-FIND("at ",Full_2016_2017_Games_Data[[#This Row],[Column1]])-2))</f>
        <v>Sacramento</v>
      </c>
      <c r="G714" t="str">
        <f t="shared" si="121"/>
        <v>Sacramento</v>
      </c>
      <c r="H714">
        <f t="shared" si="122"/>
        <v>120</v>
      </c>
      <c r="I714">
        <f t="shared" si="123"/>
        <v>108</v>
      </c>
      <c r="J714" s="3" t="str">
        <f>IF(B714=1,Full_2016_2017_Games_Data[[#This Row],[Column1]],"N/A")</f>
        <v>N/A</v>
      </c>
      <c r="K714" t="str">
        <f t="shared" si="124"/>
        <v>Jan 13, 2017</v>
      </c>
      <c r="L714" t="str">
        <f t="shared" si="125"/>
        <v>Jan 13, 2017</v>
      </c>
      <c r="M714">
        <f t="shared" si="126"/>
        <v>1</v>
      </c>
      <c r="N714">
        <f t="shared" si="127"/>
        <v>13</v>
      </c>
      <c r="O714">
        <f t="shared" si="128"/>
        <v>2017</v>
      </c>
      <c r="P714" s="3">
        <f t="shared" si="129"/>
        <v>42748</v>
      </c>
      <c r="Q714" t="str">
        <f t="shared" si="130"/>
        <v>Cleveland Cavaliers</v>
      </c>
      <c r="R714" t="str">
        <f t="shared" si="131"/>
        <v>Sacramento Kings</v>
      </c>
    </row>
    <row r="715" spans="1:18" x14ac:dyDescent="0.3">
      <c r="A715" s="1" t="s">
        <v>623</v>
      </c>
      <c r="B715">
        <f>IF(OR(RIGHT(Full_2016_2017_Games_Data[[#This Row],[Column1]],4)="2016",RIGHT(Full_2016_2017_Games_Data[[#This Row],[Column1]],4)="2017"),1,0)</f>
        <v>0</v>
      </c>
      <c r="C715">
        <f>IF(AND(B714=1,B715=0,LEFT(Full_2016_2017_Games_Data[[#This Row],[Column1]],4)&lt;&gt;"OTat"),C713+1,IF(AND(B714=0,B715=0,LEFT(Full_2016_2017_Games_Data[[#This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Row],[Column1]],5)&lt;&gt;"4OTat"),C714+1,IF(OR(LEFT(Full_2016_2017_Games_Data[[#This Row],[Column1]],4)="OTat",LEFT(Full_2016_2017_Games_Data[[#This Row],[Column1]],4)="Full",LEFT(Full_2016_2017_Games_Data[[#This Row],[Column1]],5)="2OTat",LEFT(Full_2016_2017_Games_Data[[#This Row],[Column1]],5)="4OTat"),C714,"N/A")))</f>
        <v>599</v>
      </c>
      <c r="D715" t="str">
        <f>IF(AND(C715&lt;&gt;"N/A",C715&lt;&gt;C714),LEFT(Full_2016_2017_Games_Data[[#This Row],[Column1]],FIND("-",Full_2016_2017_Games_Data[[#This Row],[Column1]])-1),"N/A")</f>
        <v>Utah Jazz110</v>
      </c>
      <c r="E715" t="str">
        <f>IFERROR(IF(AND(C715&lt;&gt;"N/A",C715&lt;&gt;C714),MID(Full_2016_2017_Games_Data[[#This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Pistons77</v>
      </c>
      <c r="F715" t="str">
        <f>IFERROR(IF(AND(D715&lt;&gt;"N/A",E715&lt;&gt;"N/A",C715&lt;&gt;C716),RIGHT(Full_2016_2017_Games_Data[[#This Row],[Column1]],LEN(Full_2016_2017_Games_Data[[#This Row],[Column1]])-FIND("at ",Full_2016_2017_Games_Data[[#This Row],[Column1]])-2),IF(AND(C715&lt;&gt;"N/A",C715&lt;&gt;C714),RIGHT(A716,LEN(A716)-FIND("at ",A716)-2),"N/A")),RIGHT(Full_2016_2017_Games_Data[[#This Row],[Column1]],LEN(Full_2016_2017_Games_Data[[#This Row],[Column1]])-FIND("at ",Full_2016_2017_Games_Data[[#This Row],[Column1]])-2))</f>
        <v>Utah</v>
      </c>
      <c r="G715" t="str">
        <f t="shared" si="121"/>
        <v>Utah</v>
      </c>
      <c r="H715">
        <f t="shared" si="122"/>
        <v>110</v>
      </c>
      <c r="I715">
        <f t="shared" si="123"/>
        <v>77</v>
      </c>
      <c r="J715" s="3" t="str">
        <f>IF(B715=1,Full_2016_2017_Games_Data[[#This Row],[Column1]],"N/A")</f>
        <v>N/A</v>
      </c>
      <c r="K715" t="str">
        <f t="shared" si="124"/>
        <v>Jan 13, 2017</v>
      </c>
      <c r="L715" t="str">
        <f t="shared" si="125"/>
        <v>Jan 13, 2017</v>
      </c>
      <c r="M715">
        <f t="shared" si="126"/>
        <v>1</v>
      </c>
      <c r="N715">
        <f t="shared" si="127"/>
        <v>13</v>
      </c>
      <c r="O715">
        <f t="shared" si="128"/>
        <v>2017</v>
      </c>
      <c r="P715" s="3">
        <f t="shared" si="129"/>
        <v>42748</v>
      </c>
      <c r="Q715" t="str">
        <f t="shared" si="130"/>
        <v>Utah Jazz</v>
      </c>
      <c r="R715" t="str">
        <f t="shared" si="131"/>
        <v>Detroit Pistons</v>
      </c>
    </row>
    <row r="716" spans="1:18" x14ac:dyDescent="0.3">
      <c r="A716" s="1" t="s">
        <v>1425</v>
      </c>
      <c r="B716">
        <f>IF(OR(RIGHT(Full_2016_2017_Games_Data[[#This Row],[Column1]],4)="2016",RIGHT(Full_2016_2017_Games_Data[[#This Row],[Column1]],4)="2017"),1,0)</f>
        <v>1</v>
      </c>
      <c r="C716" t="str">
        <f>IF(AND(B715=1,B716=0,LEFT(Full_2016_2017_Games_Data[[#This Row],[Column1]],4)&lt;&gt;"OTat"),C714+1,IF(AND(B715=0,B716=0,LEFT(Full_2016_2017_Games_Data[[#This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Row],[Column1]],5)&lt;&gt;"4OTat"),C715+1,IF(OR(LEFT(Full_2016_2017_Games_Data[[#This Row],[Column1]],4)="OTat",LEFT(Full_2016_2017_Games_Data[[#This Row],[Column1]],4)="Full",LEFT(Full_2016_2017_Games_Data[[#This Row],[Column1]],5)="2OTat",LEFT(Full_2016_2017_Games_Data[[#This Row],[Column1]],5)="4OTat"),C715,"N/A")))</f>
        <v>N/A</v>
      </c>
      <c r="D716" t="str">
        <f>IF(AND(C716&lt;&gt;"N/A",C716&lt;&gt;C715),LEFT(Full_2016_2017_Games_Data[[#This Row],[Column1]],FIND("-",Full_2016_2017_Games_Data[[#This Row],[Column1]])-1),"N/A")</f>
        <v>N/A</v>
      </c>
      <c r="E716" t="str">
        <f>IFERROR(IF(AND(C716&lt;&gt;"N/A",C716&lt;&gt;C715),MID(Full_2016_2017_Games_Data[[#This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16" t="str">
        <f>IFERROR(IF(AND(D716&lt;&gt;"N/A",E716&lt;&gt;"N/A",C716&lt;&gt;C717),RIGHT(Full_2016_2017_Games_Data[[#This Row],[Column1]],LEN(Full_2016_2017_Games_Data[[#This Row],[Column1]])-FIND("at ",Full_2016_2017_Games_Data[[#This Row],[Column1]])-2),IF(AND(C716&lt;&gt;"N/A",C716&lt;&gt;C715),RIGHT(A717,LEN(A717)-FIND("at ",A717)-2),"N/A")),RIGHT(Full_2016_2017_Games_Data[[#This Row],[Column1]],LEN(Full_2016_2017_Games_Data[[#This Row],[Column1]])-FIND("at ",Full_2016_2017_Games_Data[[#This Row],[Column1]])-2))</f>
        <v>N/A</v>
      </c>
      <c r="G716" t="str">
        <f t="shared" si="121"/>
        <v>N/A</v>
      </c>
      <c r="H716" t="str">
        <f t="shared" si="122"/>
        <v>N/A</v>
      </c>
      <c r="I716" t="str">
        <f t="shared" si="123"/>
        <v>N/A</v>
      </c>
      <c r="J716" s="3" t="str">
        <f>IF(B716=1,Full_2016_2017_Games_Data[[#This Row],[Column1]],"N/A")</f>
        <v>Jan 14, 2017</v>
      </c>
      <c r="K716" t="str">
        <f t="shared" si="124"/>
        <v>Jan 14, 2017</v>
      </c>
      <c r="L716" t="str">
        <f t="shared" si="125"/>
        <v>N/A</v>
      </c>
      <c r="M716" t="str">
        <f t="shared" si="126"/>
        <v>N/A</v>
      </c>
      <c r="N716" t="str">
        <f t="shared" si="127"/>
        <v>N/A</v>
      </c>
      <c r="O716" t="str">
        <f t="shared" si="128"/>
        <v>N/A</v>
      </c>
      <c r="P716" s="3" t="str">
        <f t="shared" si="129"/>
        <v>N/A</v>
      </c>
      <c r="Q716" t="str">
        <f t="shared" si="130"/>
        <v>N/A</v>
      </c>
      <c r="R716" t="str">
        <f t="shared" si="131"/>
        <v>N/A</v>
      </c>
    </row>
    <row r="717" spans="1:18" x14ac:dyDescent="0.3">
      <c r="A717" s="1" t="s">
        <v>624</v>
      </c>
      <c r="B717">
        <f>IF(OR(RIGHT(Full_2016_2017_Games_Data[[#This Row],[Column1]],4)="2016",RIGHT(Full_2016_2017_Games_Data[[#This Row],[Column1]],4)="2017"),1,0)</f>
        <v>0</v>
      </c>
      <c r="C717">
        <f>IF(AND(B716=1,B717=0,LEFT(Full_2016_2017_Games_Data[[#This Row],[Column1]],4)&lt;&gt;"OTat"),C715+1,IF(AND(B716=0,B717=0,LEFT(Full_2016_2017_Games_Data[[#This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Row],[Column1]],5)&lt;&gt;"4OTat"),C716+1,IF(OR(LEFT(Full_2016_2017_Games_Data[[#This Row],[Column1]],4)="OTat",LEFT(Full_2016_2017_Games_Data[[#This Row],[Column1]],4)="Full",LEFT(Full_2016_2017_Games_Data[[#This Row],[Column1]],5)="2OTat",LEFT(Full_2016_2017_Games_Data[[#This Row],[Column1]],5)="4OTat"),C716,"N/A")))</f>
        <v>600</v>
      </c>
      <c r="D717" t="str">
        <f>IF(AND(C717&lt;&gt;"N/A",C717&lt;&gt;C716),LEFT(Full_2016_2017_Games_Data[[#This Row],[Column1]],FIND("-",Full_2016_2017_Games_Data[[#This Row],[Column1]])-1),"N/A")</f>
        <v>Los Angeles Clippers113</v>
      </c>
      <c r="E717" t="str">
        <f>IFERROR(IF(AND(C717&lt;&gt;"N/A",C717&lt;&gt;C716),MID(Full_2016_2017_Games_Data[[#This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Lakers97</v>
      </c>
      <c r="F717" t="str">
        <f>IFERROR(IF(AND(D717&lt;&gt;"N/A",E717&lt;&gt;"N/A",C717&lt;&gt;C718),RIGHT(Full_2016_2017_Games_Data[[#This Row],[Column1]],LEN(Full_2016_2017_Games_Data[[#This Row],[Column1]])-FIND("at ",Full_2016_2017_Games_Data[[#This Row],[Column1]])-2),IF(AND(C717&lt;&gt;"N/A",C717&lt;&gt;C716),RIGHT(A718,LEN(A718)-FIND("at ",A718)-2),"N/A")),RIGHT(Full_2016_2017_Games_Data[[#This Row],[Column1]],LEN(Full_2016_2017_Games_Data[[#This Row],[Column1]])-FIND("at ",Full_2016_2017_Games_Data[[#This Row],[Column1]])-2))</f>
        <v>Los Angeles</v>
      </c>
      <c r="G717" t="str">
        <f t="shared" si="121"/>
        <v>Los Angeles</v>
      </c>
      <c r="H717">
        <f t="shared" si="122"/>
        <v>113</v>
      </c>
      <c r="I717">
        <f t="shared" si="123"/>
        <v>97</v>
      </c>
      <c r="J717" s="3" t="str">
        <f>IF(B717=1,Full_2016_2017_Games_Data[[#This Row],[Column1]],"N/A")</f>
        <v>N/A</v>
      </c>
      <c r="K717" t="str">
        <f t="shared" si="124"/>
        <v>Jan 14, 2017</v>
      </c>
      <c r="L717" t="str">
        <f t="shared" si="125"/>
        <v>Jan 14, 2017</v>
      </c>
      <c r="M717">
        <f t="shared" si="126"/>
        <v>1</v>
      </c>
      <c r="N717">
        <f t="shared" si="127"/>
        <v>14</v>
      </c>
      <c r="O717">
        <f t="shared" si="128"/>
        <v>2017</v>
      </c>
      <c r="P717" s="3">
        <f t="shared" si="129"/>
        <v>42749</v>
      </c>
      <c r="Q717" t="str">
        <f t="shared" si="130"/>
        <v>Los Angeles Clippers</v>
      </c>
      <c r="R717" t="str">
        <f t="shared" si="131"/>
        <v>Los Angeles Lakers</v>
      </c>
    </row>
    <row r="718" spans="1:18" x14ac:dyDescent="0.3">
      <c r="A718" s="1" t="s">
        <v>625</v>
      </c>
      <c r="B718">
        <f>IF(OR(RIGHT(Full_2016_2017_Games_Data[[#This Row],[Column1]],4)="2016",RIGHT(Full_2016_2017_Games_Data[[#This Row],[Column1]],4)="2017"),1,0)</f>
        <v>0</v>
      </c>
      <c r="C718">
        <f>IF(AND(B717=1,B718=0,LEFT(Full_2016_2017_Games_Data[[#This Row],[Column1]],4)&lt;&gt;"OTat"),C716+1,IF(AND(B717=0,B718=0,LEFT(Full_2016_2017_Games_Data[[#This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Row],[Column1]],5)&lt;&gt;"4OTat"),C717+1,IF(OR(LEFT(Full_2016_2017_Games_Data[[#This Row],[Column1]],4)="OTat",LEFT(Full_2016_2017_Games_Data[[#This Row],[Column1]],4)="Full",LEFT(Full_2016_2017_Games_Data[[#This Row],[Column1]],5)="2OTat",LEFT(Full_2016_2017_Games_Data[[#This Row],[Column1]],5)="4OTat"),C717,"N/A")))</f>
        <v>601</v>
      </c>
      <c r="D718" t="str">
        <f>IF(AND(C718&lt;&gt;"N/A",C718&lt;&gt;C717),LEFT(Full_2016_2017_Games_Data[[#This Row],[Column1]],FIND("-",Full_2016_2017_Games_Data[[#This Row],[Column1]])-1),"N/A")</f>
        <v>Chicago Bulls107</v>
      </c>
      <c r="E718" t="str">
        <f>IFERROR(IF(AND(C718&lt;&gt;"N/A",C718&lt;&gt;C717),MID(Full_2016_2017_Games_Data[[#This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Pelicans99</v>
      </c>
      <c r="F718" t="str">
        <f>IFERROR(IF(AND(D718&lt;&gt;"N/A",E718&lt;&gt;"N/A",C718&lt;&gt;C719),RIGHT(Full_2016_2017_Games_Data[[#This Row],[Column1]],LEN(Full_2016_2017_Games_Data[[#This Row],[Column1]])-FIND("at ",Full_2016_2017_Games_Data[[#This Row],[Column1]])-2),IF(AND(C718&lt;&gt;"N/A",C718&lt;&gt;C717),RIGHT(A719,LEN(A719)-FIND("at ",A719)-2),"N/A")),RIGHT(Full_2016_2017_Games_Data[[#This Row],[Column1]],LEN(Full_2016_2017_Games_Data[[#This Row],[Column1]])-FIND("at ",Full_2016_2017_Games_Data[[#This Row],[Column1]])-2))</f>
        <v>Chicago</v>
      </c>
      <c r="G718" t="str">
        <f t="shared" si="121"/>
        <v>Chicago</v>
      </c>
      <c r="H718">
        <f t="shared" si="122"/>
        <v>107</v>
      </c>
      <c r="I718">
        <f t="shared" si="123"/>
        <v>99</v>
      </c>
      <c r="J718" s="3" t="str">
        <f>IF(B718=1,Full_2016_2017_Games_Data[[#This Row],[Column1]],"N/A")</f>
        <v>N/A</v>
      </c>
      <c r="K718" t="str">
        <f t="shared" si="124"/>
        <v>Jan 14, 2017</v>
      </c>
      <c r="L718" t="str">
        <f t="shared" si="125"/>
        <v>Jan 14, 2017</v>
      </c>
      <c r="M718">
        <f t="shared" si="126"/>
        <v>1</v>
      </c>
      <c r="N718">
        <f t="shared" si="127"/>
        <v>14</v>
      </c>
      <c r="O718">
        <f t="shared" si="128"/>
        <v>2017</v>
      </c>
      <c r="P718" s="3">
        <f t="shared" si="129"/>
        <v>42749</v>
      </c>
      <c r="Q718" t="str">
        <f t="shared" si="130"/>
        <v>Chicago Bulls</v>
      </c>
      <c r="R718" t="str">
        <f t="shared" si="131"/>
        <v>New Orleans Pelicans</v>
      </c>
    </row>
    <row r="719" spans="1:18" x14ac:dyDescent="0.3">
      <c r="A719" s="1" t="s">
        <v>626</v>
      </c>
      <c r="B719">
        <f>IF(OR(RIGHT(Full_2016_2017_Games_Data[[#This Row],[Column1]],4)="2016",RIGHT(Full_2016_2017_Games_Data[[#This Row],[Column1]],4)="2017"),1,0)</f>
        <v>0</v>
      </c>
      <c r="C719">
        <f>IF(AND(B718=1,B719=0,LEFT(Full_2016_2017_Games_Data[[#This Row],[Column1]],4)&lt;&gt;"OTat"),C717+1,IF(AND(B718=0,B719=0,LEFT(Full_2016_2017_Games_Data[[#This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Row],[Column1]],5)&lt;&gt;"4OTat"),C718+1,IF(OR(LEFT(Full_2016_2017_Games_Data[[#This Row],[Column1]],4)="OTat",LEFT(Full_2016_2017_Games_Data[[#This Row],[Column1]],4)="Full",LEFT(Full_2016_2017_Games_Data[[#This Row],[Column1]],5)="2OTat",LEFT(Full_2016_2017_Games_Data[[#This Row],[Column1]],5)="4OTat"),C718,"N/A")))</f>
        <v>602</v>
      </c>
      <c r="D719" t="str">
        <f>IF(AND(C719&lt;&gt;"N/A",C719&lt;&gt;C718),LEFT(Full_2016_2017_Games_Data[[#This Row],[Column1]],FIND("-",Full_2016_2017_Games_Data[[#This Row],[Column1]])-1),"N/A")</f>
        <v>Phoenix Suns108</v>
      </c>
      <c r="E719" t="str">
        <f>IFERROR(IF(AND(C719&lt;&gt;"N/A",C719&lt;&gt;C718),MID(Full_2016_2017_Games_Data[[#This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Spurs105</v>
      </c>
      <c r="F719" t="str">
        <f>IFERROR(IF(AND(D719&lt;&gt;"N/A",E719&lt;&gt;"N/A",C719&lt;&gt;C720),RIGHT(Full_2016_2017_Games_Data[[#This Row],[Column1]],LEN(Full_2016_2017_Games_Data[[#This Row],[Column1]])-FIND("at ",Full_2016_2017_Games_Data[[#This Row],[Column1]])-2),IF(AND(C719&lt;&gt;"N/A",C719&lt;&gt;C718),RIGHT(A720,LEN(A720)-FIND("at ",A720)-2),"N/A")),RIGHT(Full_2016_2017_Games_Data[[#This Row],[Column1]],LEN(Full_2016_2017_Games_Data[[#This Row],[Column1]])-FIND("at ",Full_2016_2017_Games_Data[[#This Row],[Column1]])-2))</f>
        <v>Phoenix</v>
      </c>
      <c r="G719" t="str">
        <f t="shared" si="121"/>
        <v>Phoenix</v>
      </c>
      <c r="H719">
        <f t="shared" si="122"/>
        <v>108</v>
      </c>
      <c r="I719">
        <f t="shared" si="123"/>
        <v>105</v>
      </c>
      <c r="J719" s="3" t="str">
        <f>IF(B719=1,Full_2016_2017_Games_Data[[#This Row],[Column1]],"N/A")</f>
        <v>N/A</v>
      </c>
      <c r="K719" t="str">
        <f t="shared" si="124"/>
        <v>Jan 14, 2017</v>
      </c>
      <c r="L719" t="str">
        <f t="shared" si="125"/>
        <v>Jan 14, 2017</v>
      </c>
      <c r="M719">
        <f t="shared" si="126"/>
        <v>1</v>
      </c>
      <c r="N719">
        <f t="shared" si="127"/>
        <v>14</v>
      </c>
      <c r="O719">
        <f t="shared" si="128"/>
        <v>2017</v>
      </c>
      <c r="P719" s="3">
        <f t="shared" si="129"/>
        <v>42749</v>
      </c>
      <c r="Q719" t="str">
        <f t="shared" si="130"/>
        <v>Phoenix Suns</v>
      </c>
      <c r="R719" t="str">
        <f t="shared" si="131"/>
        <v>San Antonio Spurs</v>
      </c>
    </row>
    <row r="720" spans="1:18" x14ac:dyDescent="0.3">
      <c r="A720" s="1" t="s">
        <v>627</v>
      </c>
      <c r="B720">
        <f>IF(OR(RIGHT(Full_2016_2017_Games_Data[[#This Row],[Column1]],4)="2016",RIGHT(Full_2016_2017_Games_Data[[#This Row],[Column1]],4)="2017"),1,0)</f>
        <v>0</v>
      </c>
      <c r="C720">
        <f>IF(AND(B719=1,B720=0,LEFT(Full_2016_2017_Games_Data[[#This Row],[Column1]],4)&lt;&gt;"OTat"),C718+1,IF(AND(B719=0,B720=0,LEFT(Full_2016_2017_Games_Data[[#This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Row],[Column1]],5)&lt;&gt;"4OTat"),C719+1,IF(OR(LEFT(Full_2016_2017_Games_Data[[#This Row],[Column1]],4)="OTat",LEFT(Full_2016_2017_Games_Data[[#This Row],[Column1]],4)="Full",LEFT(Full_2016_2017_Games_Data[[#This Row],[Column1]],5)="2OTat",LEFT(Full_2016_2017_Games_Data[[#This Row],[Column1]],5)="4OTat"),C719,"N/A")))</f>
        <v>603</v>
      </c>
      <c r="D720" t="str">
        <f>IF(AND(C720&lt;&gt;"N/A",C720&lt;&gt;C719),LEFT(Full_2016_2017_Games_Data[[#This Row],[Column1]],FIND("-",Full_2016_2017_Games_Data[[#This Row],[Column1]])-1),"N/A")</f>
        <v>Washington Wizards109</v>
      </c>
      <c r="E720" t="str">
        <f>IFERROR(IF(AND(C720&lt;&gt;"N/A",C720&lt;&gt;C719),MID(Full_2016_2017_Games_Data[[#This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76ers93</v>
      </c>
      <c r="F720" t="str">
        <f>IFERROR(IF(AND(D720&lt;&gt;"N/A",E720&lt;&gt;"N/A",C720&lt;&gt;C721),RIGHT(Full_2016_2017_Games_Data[[#This Row],[Column1]],LEN(Full_2016_2017_Games_Data[[#This Row],[Column1]])-FIND("at ",Full_2016_2017_Games_Data[[#This Row],[Column1]])-2),IF(AND(C720&lt;&gt;"N/A",C720&lt;&gt;C719),RIGHT(A721,LEN(A721)-FIND("at ",A721)-2),"N/A")),RIGHT(Full_2016_2017_Games_Data[[#This Row],[Column1]],LEN(Full_2016_2017_Games_Data[[#This Row],[Column1]])-FIND("at ",Full_2016_2017_Games_Data[[#This Row],[Column1]])-2))</f>
        <v>Washington</v>
      </c>
      <c r="G720" t="str">
        <f t="shared" si="121"/>
        <v>Washington</v>
      </c>
      <c r="H720">
        <f t="shared" si="122"/>
        <v>109</v>
      </c>
      <c r="I720">
        <f t="shared" si="123"/>
        <v>93</v>
      </c>
      <c r="J720" s="3" t="str">
        <f>IF(B720=1,Full_2016_2017_Games_Data[[#This Row],[Column1]],"N/A")</f>
        <v>N/A</v>
      </c>
      <c r="K720" t="str">
        <f t="shared" si="124"/>
        <v>Jan 14, 2017</v>
      </c>
      <c r="L720" t="str">
        <f t="shared" si="125"/>
        <v>Jan 14, 2017</v>
      </c>
      <c r="M720">
        <f t="shared" si="126"/>
        <v>1</v>
      </c>
      <c r="N720">
        <f t="shared" si="127"/>
        <v>14</v>
      </c>
      <c r="O720">
        <f t="shared" si="128"/>
        <v>2017</v>
      </c>
      <c r="P720" s="3">
        <f t="shared" si="129"/>
        <v>42749</v>
      </c>
      <c r="Q720" t="str">
        <f t="shared" si="130"/>
        <v>Washington Wizards</v>
      </c>
      <c r="R720" t="str">
        <f t="shared" si="131"/>
        <v>Philadelphia 76ers</v>
      </c>
    </row>
    <row r="721" spans="1:18" x14ac:dyDescent="0.3">
      <c r="A721" s="1" t="s">
        <v>628</v>
      </c>
      <c r="B721">
        <f>IF(OR(RIGHT(Full_2016_2017_Games_Data[[#This Row],[Column1]],4)="2016",RIGHT(Full_2016_2017_Games_Data[[#This Row],[Column1]],4)="2017"),1,0)</f>
        <v>0</v>
      </c>
      <c r="C721">
        <f>IF(AND(B720=1,B721=0,LEFT(Full_2016_2017_Games_Data[[#This Row],[Column1]],4)&lt;&gt;"OTat"),C719+1,IF(AND(B720=0,B721=0,LEFT(Full_2016_2017_Games_Data[[#This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Row],[Column1]],5)&lt;&gt;"4OTat"),C720+1,IF(OR(LEFT(Full_2016_2017_Games_Data[[#This Row],[Column1]],4)="OTat",LEFT(Full_2016_2017_Games_Data[[#This Row],[Column1]],4)="Full",LEFT(Full_2016_2017_Games_Data[[#This Row],[Column1]],5)="2OTat",LEFT(Full_2016_2017_Games_Data[[#This Row],[Column1]],5)="4OTat"),C720,"N/A")))</f>
        <v>604</v>
      </c>
      <c r="D721" t="str">
        <f>IF(AND(C721&lt;&gt;"N/A",C721&lt;&gt;C720),LEFT(Full_2016_2017_Games_Data[[#This Row],[Column1]],FIND("-",Full_2016_2017_Games_Data[[#This Row],[Column1]])-1),"N/A")</f>
        <v>Utah Jazz114</v>
      </c>
      <c r="E721" t="str">
        <f>IFERROR(IF(AND(C721&lt;&gt;"N/A",C721&lt;&gt;C720),MID(Full_2016_2017_Games_Data[[#This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Magic107</v>
      </c>
      <c r="F721" t="str">
        <f>IFERROR(IF(AND(D721&lt;&gt;"N/A",E721&lt;&gt;"N/A",C721&lt;&gt;C722),RIGHT(Full_2016_2017_Games_Data[[#This Row],[Column1]],LEN(Full_2016_2017_Games_Data[[#This Row],[Column1]])-FIND("at ",Full_2016_2017_Games_Data[[#This Row],[Column1]])-2),IF(AND(C721&lt;&gt;"N/A",C721&lt;&gt;C720),RIGHT(A722,LEN(A722)-FIND("at ",A722)-2),"N/A")),RIGHT(Full_2016_2017_Games_Data[[#This Row],[Column1]],LEN(Full_2016_2017_Games_Data[[#This Row],[Column1]])-FIND("at ",Full_2016_2017_Games_Data[[#This Row],[Column1]])-2))</f>
        <v>Utah</v>
      </c>
      <c r="G721" t="str">
        <f t="shared" si="121"/>
        <v>Utah</v>
      </c>
      <c r="H721">
        <f t="shared" si="122"/>
        <v>114</v>
      </c>
      <c r="I721">
        <f t="shared" si="123"/>
        <v>107</v>
      </c>
      <c r="J721" s="3" t="str">
        <f>IF(B721=1,Full_2016_2017_Games_Data[[#This Row],[Column1]],"N/A")</f>
        <v>N/A</v>
      </c>
      <c r="K721" t="str">
        <f t="shared" si="124"/>
        <v>Jan 14, 2017</v>
      </c>
      <c r="L721" t="str">
        <f t="shared" si="125"/>
        <v>Jan 14, 2017</v>
      </c>
      <c r="M721">
        <f t="shared" si="126"/>
        <v>1</v>
      </c>
      <c r="N721">
        <f t="shared" si="127"/>
        <v>14</v>
      </c>
      <c r="O721">
        <f t="shared" si="128"/>
        <v>2017</v>
      </c>
      <c r="P721" s="3">
        <f t="shared" si="129"/>
        <v>42749</v>
      </c>
      <c r="Q721" t="str">
        <f t="shared" si="130"/>
        <v>Utah Jazz</v>
      </c>
      <c r="R721" t="str">
        <f t="shared" si="131"/>
        <v>Orlando Magic</v>
      </c>
    </row>
    <row r="722" spans="1:18" x14ac:dyDescent="0.3">
      <c r="A722" s="1" t="s">
        <v>1426</v>
      </c>
      <c r="B722">
        <f>IF(OR(RIGHT(Full_2016_2017_Games_Data[[#This Row],[Column1]],4)="2016",RIGHT(Full_2016_2017_Games_Data[[#This Row],[Column1]],4)="2017"),1,0)</f>
        <v>1</v>
      </c>
      <c r="C722" t="str">
        <f>IF(AND(B721=1,B722=0,LEFT(Full_2016_2017_Games_Data[[#This Row],[Column1]],4)&lt;&gt;"OTat"),C720+1,IF(AND(B721=0,B722=0,LEFT(Full_2016_2017_Games_Data[[#This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Row],[Column1]],5)&lt;&gt;"4OTat"),C721+1,IF(OR(LEFT(Full_2016_2017_Games_Data[[#This Row],[Column1]],4)="OTat",LEFT(Full_2016_2017_Games_Data[[#This Row],[Column1]],4)="Full",LEFT(Full_2016_2017_Games_Data[[#This Row],[Column1]],5)="2OTat",LEFT(Full_2016_2017_Games_Data[[#This Row],[Column1]],5)="4OTat"),C721,"N/A")))</f>
        <v>N/A</v>
      </c>
      <c r="D722" t="str">
        <f>IF(AND(C722&lt;&gt;"N/A",C722&lt;&gt;C721),LEFT(Full_2016_2017_Games_Data[[#This Row],[Column1]],FIND("-",Full_2016_2017_Games_Data[[#This Row],[Column1]])-1),"N/A")</f>
        <v>N/A</v>
      </c>
      <c r="E722" t="str">
        <f>IFERROR(IF(AND(C722&lt;&gt;"N/A",C722&lt;&gt;C721),MID(Full_2016_2017_Games_Data[[#This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22" t="str">
        <f>IFERROR(IF(AND(D722&lt;&gt;"N/A",E722&lt;&gt;"N/A",C722&lt;&gt;C723),RIGHT(Full_2016_2017_Games_Data[[#This Row],[Column1]],LEN(Full_2016_2017_Games_Data[[#This Row],[Column1]])-FIND("at ",Full_2016_2017_Games_Data[[#This Row],[Column1]])-2),IF(AND(C722&lt;&gt;"N/A",C722&lt;&gt;C721),RIGHT(A723,LEN(A723)-FIND("at ",A723)-2),"N/A")),RIGHT(Full_2016_2017_Games_Data[[#This Row],[Column1]],LEN(Full_2016_2017_Games_Data[[#This Row],[Column1]])-FIND("at ",Full_2016_2017_Games_Data[[#This Row],[Column1]])-2))</f>
        <v>N/A</v>
      </c>
      <c r="G722" t="str">
        <f t="shared" si="121"/>
        <v>N/A</v>
      </c>
      <c r="H722" t="str">
        <f t="shared" si="122"/>
        <v>N/A</v>
      </c>
      <c r="I722" t="str">
        <f t="shared" si="123"/>
        <v>N/A</v>
      </c>
      <c r="J722" s="3" t="str">
        <f>IF(B722=1,Full_2016_2017_Games_Data[[#This Row],[Column1]],"N/A")</f>
        <v>Jan 15, 2017</v>
      </c>
      <c r="K722" t="str">
        <f t="shared" si="124"/>
        <v>Jan 15, 2017</v>
      </c>
      <c r="L722" t="str">
        <f t="shared" si="125"/>
        <v>N/A</v>
      </c>
      <c r="M722" t="str">
        <f t="shared" si="126"/>
        <v>N/A</v>
      </c>
      <c r="N722" t="str">
        <f t="shared" si="127"/>
        <v>N/A</v>
      </c>
      <c r="O722" t="str">
        <f t="shared" si="128"/>
        <v>N/A</v>
      </c>
      <c r="P722" s="3" t="str">
        <f t="shared" si="129"/>
        <v>N/A</v>
      </c>
      <c r="Q722" t="str">
        <f t="shared" si="130"/>
        <v>N/A</v>
      </c>
      <c r="R722" t="str">
        <f t="shared" si="131"/>
        <v>N/A</v>
      </c>
    </row>
    <row r="723" spans="1:18" x14ac:dyDescent="0.3">
      <c r="A723" s="1" t="s">
        <v>629</v>
      </c>
      <c r="B723">
        <f>IF(OR(RIGHT(Full_2016_2017_Games_Data[[#This Row],[Column1]],4)="2016",RIGHT(Full_2016_2017_Games_Data[[#This Row],[Column1]],4)="2017"),1,0)</f>
        <v>0</v>
      </c>
      <c r="C723">
        <f>IF(AND(B722=1,B723=0,LEFT(Full_2016_2017_Games_Data[[#This Row],[Column1]],4)&lt;&gt;"OTat"),C721+1,IF(AND(B722=0,B723=0,LEFT(Full_2016_2017_Games_Data[[#This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Row],[Column1]],5)&lt;&gt;"4OTat"),C722+1,IF(OR(LEFT(Full_2016_2017_Games_Data[[#This Row],[Column1]],4)="OTat",LEFT(Full_2016_2017_Games_Data[[#This Row],[Column1]],4)="Full",LEFT(Full_2016_2017_Games_Data[[#This Row],[Column1]],5)="2OTat",LEFT(Full_2016_2017_Games_Data[[#This Row],[Column1]],5)="4OTat"),C722,"N/A")))</f>
        <v>605</v>
      </c>
      <c r="D723" t="str">
        <f>IF(AND(C723&lt;&gt;"N/A",C723&lt;&gt;C722),LEFT(Full_2016_2017_Games_Data[[#This Row],[Column1]],FIND("-",Full_2016_2017_Games_Data[[#This Row],[Column1]])-1),"N/A")</f>
        <v>Toronto Raptors116</v>
      </c>
      <c r="E723" t="str">
        <f>IFERROR(IF(AND(C723&lt;&gt;"N/A",C723&lt;&gt;C722),MID(Full_2016_2017_Games_Data[[#This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Knicks101</v>
      </c>
      <c r="F723" t="str">
        <f>IFERROR(IF(AND(D723&lt;&gt;"N/A",E723&lt;&gt;"N/A",C723&lt;&gt;C724),RIGHT(Full_2016_2017_Games_Data[[#This Row],[Column1]],LEN(Full_2016_2017_Games_Data[[#This Row],[Column1]])-FIND("at ",Full_2016_2017_Games_Data[[#This Row],[Column1]])-2),IF(AND(C723&lt;&gt;"N/A",C723&lt;&gt;C722),RIGHT(A724,LEN(A724)-FIND("at ",A724)-2),"N/A")),RIGHT(Full_2016_2017_Games_Data[[#This Row],[Column1]],LEN(Full_2016_2017_Games_Data[[#This Row],[Column1]])-FIND("at ",Full_2016_2017_Games_Data[[#This Row],[Column1]])-2))</f>
        <v>Toronto</v>
      </c>
      <c r="G723" t="str">
        <f t="shared" si="121"/>
        <v>Toronto</v>
      </c>
      <c r="H723">
        <f t="shared" si="122"/>
        <v>116</v>
      </c>
      <c r="I723">
        <f t="shared" si="123"/>
        <v>101</v>
      </c>
      <c r="J723" s="3" t="str">
        <f>IF(B723=1,Full_2016_2017_Games_Data[[#This Row],[Column1]],"N/A")</f>
        <v>N/A</v>
      </c>
      <c r="K723" t="str">
        <f t="shared" si="124"/>
        <v>Jan 15, 2017</v>
      </c>
      <c r="L723" t="str">
        <f t="shared" si="125"/>
        <v>Jan 15, 2017</v>
      </c>
      <c r="M723">
        <f t="shared" si="126"/>
        <v>1</v>
      </c>
      <c r="N723">
        <f t="shared" si="127"/>
        <v>15</v>
      </c>
      <c r="O723">
        <f t="shared" si="128"/>
        <v>2017</v>
      </c>
      <c r="P723" s="3">
        <f t="shared" si="129"/>
        <v>42750</v>
      </c>
      <c r="Q723" t="str">
        <f t="shared" si="130"/>
        <v>Toronto Raptors</v>
      </c>
      <c r="R723" t="str">
        <f t="shared" si="131"/>
        <v>New York Knicks</v>
      </c>
    </row>
    <row r="724" spans="1:18" x14ac:dyDescent="0.3">
      <c r="A724" s="1" t="s">
        <v>630</v>
      </c>
      <c r="B724">
        <f>IF(OR(RIGHT(Full_2016_2017_Games_Data[[#This Row],[Column1]],4)="2016",RIGHT(Full_2016_2017_Games_Data[[#This Row],[Column1]],4)="2017"),1,0)</f>
        <v>0</v>
      </c>
      <c r="C724">
        <f>IF(AND(B723=1,B724=0,LEFT(Full_2016_2017_Games_Data[[#This Row],[Column1]],4)&lt;&gt;"OTat"),C722+1,IF(AND(B723=0,B724=0,LEFT(Full_2016_2017_Games_Data[[#This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Row],[Column1]],5)&lt;&gt;"4OTat"),C723+1,IF(OR(LEFT(Full_2016_2017_Games_Data[[#This Row],[Column1]],4)="OTat",LEFT(Full_2016_2017_Games_Data[[#This Row],[Column1]],4)="Full",LEFT(Full_2016_2017_Games_Data[[#This Row],[Column1]],5)="2OTat",LEFT(Full_2016_2017_Games_Data[[#This Row],[Column1]],5)="4OTat"),C723,"N/A")))</f>
        <v>606</v>
      </c>
      <c r="D724" t="str">
        <f>IF(AND(C724&lt;&gt;"N/A",C724&lt;&gt;C723),LEFT(Full_2016_2017_Games_Data[[#This Row],[Column1]],FIND("-",Full_2016_2017_Games_Data[[#This Row],[Column1]])-1),"N/A")</f>
        <v>Atlanta Hawks111</v>
      </c>
      <c r="E724" t="str">
        <f>IFERROR(IF(AND(C724&lt;&gt;"N/A",C724&lt;&gt;C723),MID(Full_2016_2017_Games_Data[[#This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Bucks98</v>
      </c>
      <c r="F724" t="str">
        <f>IFERROR(IF(AND(D724&lt;&gt;"N/A",E724&lt;&gt;"N/A",C724&lt;&gt;C725),RIGHT(Full_2016_2017_Games_Data[[#This Row],[Column1]],LEN(Full_2016_2017_Games_Data[[#This Row],[Column1]])-FIND("at ",Full_2016_2017_Games_Data[[#This Row],[Column1]])-2),IF(AND(C724&lt;&gt;"N/A",C724&lt;&gt;C723),RIGHT(A725,LEN(A725)-FIND("at ",A725)-2),"N/A")),RIGHT(Full_2016_2017_Games_Data[[#This Row],[Column1]],LEN(Full_2016_2017_Games_Data[[#This Row],[Column1]])-FIND("at ",Full_2016_2017_Games_Data[[#This Row],[Column1]])-2))</f>
        <v>Atlanta</v>
      </c>
      <c r="G724" t="str">
        <f t="shared" si="121"/>
        <v>Atlanta</v>
      </c>
      <c r="H724">
        <f t="shared" si="122"/>
        <v>111</v>
      </c>
      <c r="I724">
        <f t="shared" si="123"/>
        <v>98</v>
      </c>
      <c r="J724" s="3" t="str">
        <f>IF(B724=1,Full_2016_2017_Games_Data[[#This Row],[Column1]],"N/A")</f>
        <v>N/A</v>
      </c>
      <c r="K724" t="str">
        <f t="shared" si="124"/>
        <v>Jan 15, 2017</v>
      </c>
      <c r="L724" t="str">
        <f t="shared" si="125"/>
        <v>Jan 15, 2017</v>
      </c>
      <c r="M724">
        <f t="shared" si="126"/>
        <v>1</v>
      </c>
      <c r="N724">
        <f t="shared" si="127"/>
        <v>15</v>
      </c>
      <c r="O724">
        <f t="shared" si="128"/>
        <v>2017</v>
      </c>
      <c r="P724" s="3">
        <f t="shared" si="129"/>
        <v>42750</v>
      </c>
      <c r="Q724" t="str">
        <f t="shared" si="130"/>
        <v>Atlanta Hawks</v>
      </c>
      <c r="R724" t="str">
        <f t="shared" si="131"/>
        <v>Milwaukee Bucks</v>
      </c>
    </row>
    <row r="725" spans="1:18" x14ac:dyDescent="0.3">
      <c r="A725" s="1" t="s">
        <v>631</v>
      </c>
      <c r="B725">
        <f>IF(OR(RIGHT(Full_2016_2017_Games_Data[[#This Row],[Column1]],4)="2016",RIGHT(Full_2016_2017_Games_Data[[#This Row],[Column1]],4)="2017"),1,0)</f>
        <v>0</v>
      </c>
      <c r="C725">
        <f>IF(AND(B724=1,B725=0,LEFT(Full_2016_2017_Games_Data[[#This Row],[Column1]],4)&lt;&gt;"OTat"),C723+1,IF(AND(B724=0,B725=0,LEFT(Full_2016_2017_Games_Data[[#This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Row],[Column1]],5)&lt;&gt;"4OTat"),C724+1,IF(OR(LEFT(Full_2016_2017_Games_Data[[#This Row],[Column1]],4)="OTat",LEFT(Full_2016_2017_Games_Data[[#This Row],[Column1]],4)="Full",LEFT(Full_2016_2017_Games_Data[[#This Row],[Column1]],5)="2OTat",LEFT(Full_2016_2017_Games_Data[[#This Row],[Column1]],5)="4OTat"),C724,"N/A")))</f>
        <v>607</v>
      </c>
      <c r="D725" t="str">
        <f>IF(AND(C725&lt;&gt;"N/A",C725&lt;&gt;C724),LEFT(Full_2016_2017_Games_Data[[#This Row],[Column1]],FIND("-",Full_2016_2017_Games_Data[[#This Row],[Column1]])-1),"N/A")</f>
        <v>Dallas Mavericks98</v>
      </c>
      <c r="E725" t="str">
        <f>IFERROR(IF(AND(C725&lt;&gt;"N/A",C725&lt;&gt;C724),MID(Full_2016_2017_Games_Data[[#This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Timberwolves87</v>
      </c>
      <c r="F725" t="str">
        <f>IFERROR(IF(AND(D725&lt;&gt;"N/A",E725&lt;&gt;"N/A",C725&lt;&gt;C726),RIGHT(Full_2016_2017_Games_Data[[#This Row],[Column1]],LEN(Full_2016_2017_Games_Data[[#This Row],[Column1]])-FIND("at ",Full_2016_2017_Games_Data[[#This Row],[Column1]])-2),IF(AND(C725&lt;&gt;"N/A",C725&lt;&gt;C724),RIGHT(A726,LEN(A726)-FIND("at ",A726)-2),"N/A")),RIGHT(Full_2016_2017_Games_Data[[#This Row],[Column1]],LEN(Full_2016_2017_Games_Data[[#This Row],[Column1]])-FIND("at ",Full_2016_2017_Games_Data[[#This Row],[Column1]])-2))</f>
        <v>Dallas</v>
      </c>
      <c r="G725" t="str">
        <f t="shared" si="121"/>
        <v>Dallas</v>
      </c>
      <c r="H725">
        <f t="shared" si="122"/>
        <v>98</v>
      </c>
      <c r="I725">
        <f t="shared" si="123"/>
        <v>87</v>
      </c>
      <c r="J725" s="3" t="str">
        <f>IF(B725=1,Full_2016_2017_Games_Data[[#This Row],[Column1]],"N/A")</f>
        <v>N/A</v>
      </c>
      <c r="K725" t="str">
        <f t="shared" si="124"/>
        <v>Jan 15, 2017</v>
      </c>
      <c r="L725" t="str">
        <f t="shared" si="125"/>
        <v>Jan 15, 2017</v>
      </c>
      <c r="M725">
        <f t="shared" si="126"/>
        <v>1</v>
      </c>
      <c r="N725">
        <f t="shared" si="127"/>
        <v>15</v>
      </c>
      <c r="O725">
        <f t="shared" si="128"/>
        <v>2017</v>
      </c>
      <c r="P725" s="3">
        <f t="shared" si="129"/>
        <v>42750</v>
      </c>
      <c r="Q725" t="str">
        <f t="shared" si="130"/>
        <v>Dallas Mavericks</v>
      </c>
      <c r="R725" t="str">
        <f t="shared" si="131"/>
        <v>Minnesota Timberwolves</v>
      </c>
    </row>
    <row r="726" spans="1:18" x14ac:dyDescent="0.3">
      <c r="A726" s="1" t="s">
        <v>632</v>
      </c>
      <c r="B726">
        <f>IF(OR(RIGHT(Full_2016_2017_Games_Data[[#This Row],[Column1]],4)="2016",RIGHT(Full_2016_2017_Games_Data[[#This Row],[Column1]],4)="2017"),1,0)</f>
        <v>0</v>
      </c>
      <c r="C726">
        <f>IF(AND(B725=1,B726=0,LEFT(Full_2016_2017_Games_Data[[#This Row],[Column1]],4)&lt;&gt;"OTat"),C724+1,IF(AND(B725=0,B726=0,LEFT(Full_2016_2017_Games_Data[[#This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Row],[Column1]],5)&lt;&gt;"4OTat"),C725+1,IF(OR(LEFT(Full_2016_2017_Games_Data[[#This Row],[Column1]],4)="OTat",LEFT(Full_2016_2017_Games_Data[[#This Row],[Column1]],4)="Full",LEFT(Full_2016_2017_Games_Data[[#This Row],[Column1]],5)="2OTat",LEFT(Full_2016_2017_Games_Data[[#This Row],[Column1]],5)="4OTat"),C725,"N/A")))</f>
        <v>608</v>
      </c>
      <c r="D726" t="str">
        <f>IF(AND(C726&lt;&gt;"N/A",C726&lt;&gt;C725),LEFT(Full_2016_2017_Games_Data[[#This Row],[Column1]],FIND("-",Full_2016_2017_Games_Data[[#This Row],[Column1]])-1),"N/A")</f>
        <v>Houston Rockets137</v>
      </c>
      <c r="E726" t="str">
        <f>IFERROR(IF(AND(C726&lt;&gt;"N/A",C726&lt;&gt;C725),MID(Full_2016_2017_Games_Data[[#This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Nets112</v>
      </c>
      <c r="F726" t="str">
        <f>IFERROR(IF(AND(D726&lt;&gt;"N/A",E726&lt;&gt;"N/A",C726&lt;&gt;C727),RIGHT(Full_2016_2017_Games_Data[[#This Row],[Column1]],LEN(Full_2016_2017_Games_Data[[#This Row],[Column1]])-FIND("at ",Full_2016_2017_Games_Data[[#This Row],[Column1]])-2),IF(AND(C726&lt;&gt;"N/A",C726&lt;&gt;C725),RIGHT(A727,LEN(A727)-FIND("at ",A727)-2),"N/A")),RIGHT(Full_2016_2017_Games_Data[[#This Row],[Column1]],LEN(Full_2016_2017_Games_Data[[#This Row],[Column1]])-FIND("at ",Full_2016_2017_Games_Data[[#This Row],[Column1]])-2))</f>
        <v>Brooklyn</v>
      </c>
      <c r="G726" t="str">
        <f t="shared" si="121"/>
        <v>Brooklyn</v>
      </c>
      <c r="H726">
        <f t="shared" si="122"/>
        <v>137</v>
      </c>
      <c r="I726">
        <f t="shared" si="123"/>
        <v>112</v>
      </c>
      <c r="J726" s="3" t="str">
        <f>IF(B726=1,Full_2016_2017_Games_Data[[#This Row],[Column1]],"N/A")</f>
        <v>N/A</v>
      </c>
      <c r="K726" t="str">
        <f t="shared" si="124"/>
        <v>Jan 15, 2017</v>
      </c>
      <c r="L726" t="str">
        <f t="shared" si="125"/>
        <v>Jan 15, 2017</v>
      </c>
      <c r="M726">
        <f t="shared" si="126"/>
        <v>1</v>
      </c>
      <c r="N726">
        <f t="shared" si="127"/>
        <v>15</v>
      </c>
      <c r="O726">
        <f t="shared" si="128"/>
        <v>2017</v>
      </c>
      <c r="P726" s="3">
        <f t="shared" si="129"/>
        <v>42750</v>
      </c>
      <c r="Q726" t="str">
        <f t="shared" si="130"/>
        <v>Houston Rockets</v>
      </c>
      <c r="R726" t="str">
        <f t="shared" si="131"/>
        <v>Brooklyn Nets</v>
      </c>
    </row>
    <row r="727" spans="1:18" x14ac:dyDescent="0.3">
      <c r="A727" s="1" t="s">
        <v>633</v>
      </c>
      <c r="B727">
        <f>IF(OR(RIGHT(Full_2016_2017_Games_Data[[#This Row],[Column1]],4)="2016",RIGHT(Full_2016_2017_Games_Data[[#This Row],[Column1]],4)="2017"),1,0)</f>
        <v>0</v>
      </c>
      <c r="C727">
        <f>IF(AND(B726=1,B727=0,LEFT(Full_2016_2017_Games_Data[[#This Row],[Column1]],4)&lt;&gt;"OTat"),C725+1,IF(AND(B726=0,B727=0,LEFT(Full_2016_2017_Games_Data[[#This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Row],[Column1]],5)&lt;&gt;"4OTat"),C726+1,IF(OR(LEFT(Full_2016_2017_Games_Data[[#This Row],[Column1]],4)="OTat",LEFT(Full_2016_2017_Games_Data[[#This Row],[Column1]],4)="Full",LEFT(Full_2016_2017_Games_Data[[#This Row],[Column1]],5)="2OTat",LEFT(Full_2016_2017_Games_Data[[#This Row],[Column1]],5)="4OTat"),C726,"N/A")))</f>
        <v>609</v>
      </c>
      <c r="D727" t="str">
        <f>IF(AND(C727&lt;&gt;"N/A",C727&lt;&gt;C726),LEFT(Full_2016_2017_Games_Data[[#This Row],[Column1]],FIND("-",Full_2016_2017_Games_Data[[#This Row],[Column1]])-1),"N/A")</f>
        <v>Oklahoma City Thunder122</v>
      </c>
      <c r="E727" t="str">
        <f>IFERROR(IF(AND(C727&lt;&gt;"N/A",C727&lt;&gt;C726),MID(Full_2016_2017_Games_Data[[#This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Kings118</v>
      </c>
      <c r="F727" t="str">
        <f>IFERROR(IF(AND(D727&lt;&gt;"N/A",E727&lt;&gt;"N/A",C727&lt;&gt;C728),RIGHT(Full_2016_2017_Games_Data[[#This Row],[Column1]],LEN(Full_2016_2017_Games_Data[[#This Row],[Column1]])-FIND("at ",Full_2016_2017_Games_Data[[#This Row],[Column1]])-2),IF(AND(C727&lt;&gt;"N/A",C727&lt;&gt;C726),RIGHT(A728,LEN(A728)-FIND("at ",A728)-2),"N/A")),RIGHT(Full_2016_2017_Games_Data[[#This Row],[Column1]],LEN(Full_2016_2017_Games_Data[[#This Row],[Column1]])-FIND("at ",Full_2016_2017_Games_Data[[#This Row],[Column1]])-2))</f>
        <v>Sacramento</v>
      </c>
      <c r="G727" t="str">
        <f t="shared" si="121"/>
        <v>Sacramento</v>
      </c>
      <c r="H727">
        <f t="shared" si="122"/>
        <v>122</v>
      </c>
      <c r="I727">
        <f t="shared" si="123"/>
        <v>118</v>
      </c>
      <c r="J727" s="3" t="str">
        <f>IF(B727=1,Full_2016_2017_Games_Data[[#This Row],[Column1]],"N/A")</f>
        <v>N/A</v>
      </c>
      <c r="K727" t="str">
        <f t="shared" si="124"/>
        <v>Jan 15, 2017</v>
      </c>
      <c r="L727" t="str">
        <f t="shared" si="125"/>
        <v>Jan 15, 2017</v>
      </c>
      <c r="M727">
        <f t="shared" si="126"/>
        <v>1</v>
      </c>
      <c r="N727">
        <f t="shared" si="127"/>
        <v>15</v>
      </c>
      <c r="O727">
        <f t="shared" si="128"/>
        <v>2017</v>
      </c>
      <c r="P727" s="3">
        <f t="shared" si="129"/>
        <v>42750</v>
      </c>
      <c r="Q727" t="str">
        <f t="shared" si="130"/>
        <v>Oklahoma City Thunder</v>
      </c>
      <c r="R727" t="str">
        <f t="shared" si="131"/>
        <v>Sacramento Kings</v>
      </c>
    </row>
    <row r="728" spans="1:18" x14ac:dyDescent="0.3">
      <c r="A728" s="1" t="s">
        <v>634</v>
      </c>
      <c r="B728">
        <f>IF(OR(RIGHT(Full_2016_2017_Games_Data[[#This Row],[Column1]],4)="2016",RIGHT(Full_2016_2017_Games_Data[[#This Row],[Column1]],4)="2017"),1,0)</f>
        <v>0</v>
      </c>
      <c r="C728">
        <f>IF(AND(B727=1,B728=0,LEFT(Full_2016_2017_Games_Data[[#This Row],[Column1]],4)&lt;&gt;"OTat"),C726+1,IF(AND(B727=0,B728=0,LEFT(Full_2016_2017_Games_Data[[#This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Row],[Column1]],5)&lt;&gt;"4OTat"),C727+1,IF(OR(LEFT(Full_2016_2017_Games_Data[[#This Row],[Column1]],4)="OTat",LEFT(Full_2016_2017_Games_Data[[#This Row],[Column1]],4)="Full",LEFT(Full_2016_2017_Games_Data[[#This Row],[Column1]],5)="2OTat",LEFT(Full_2016_2017_Games_Data[[#This Row],[Column1]],5)="4OTat"),C727,"N/A")))</f>
        <v>610</v>
      </c>
      <c r="D728" t="str">
        <f>IF(AND(C728&lt;&gt;"N/A",C728&lt;&gt;C727),LEFT(Full_2016_2017_Games_Data[[#This Row],[Column1]],FIND("-",Full_2016_2017_Games_Data[[#This Row],[Column1]])-1),"N/A")</f>
        <v>Chicago Bulls108</v>
      </c>
      <c r="E728" t="str">
        <f>IFERROR(IF(AND(C728&lt;&gt;"N/A",C728&lt;&gt;C727),MID(Full_2016_2017_Games_Data[[#This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Grizzlies104</v>
      </c>
      <c r="F728" t="str">
        <f>IFERROR(IF(AND(D728&lt;&gt;"N/A",E728&lt;&gt;"N/A",C728&lt;&gt;C729),RIGHT(Full_2016_2017_Games_Data[[#This Row],[Column1]],LEN(Full_2016_2017_Games_Data[[#This Row],[Column1]])-FIND("at ",Full_2016_2017_Games_Data[[#This Row],[Column1]])-2),IF(AND(C728&lt;&gt;"N/A",C728&lt;&gt;C727),RIGHT(A729,LEN(A729)-FIND("at ",A729)-2),"N/A")),RIGHT(Full_2016_2017_Games_Data[[#This Row],[Column1]],LEN(Full_2016_2017_Games_Data[[#This Row],[Column1]])-FIND("at ",Full_2016_2017_Games_Data[[#This Row],[Column1]])-2))</f>
        <v>Memphis</v>
      </c>
      <c r="G728" t="str">
        <f t="shared" si="121"/>
        <v>Memphis</v>
      </c>
      <c r="H728">
        <f t="shared" si="122"/>
        <v>108</v>
      </c>
      <c r="I728">
        <f t="shared" si="123"/>
        <v>104</v>
      </c>
      <c r="J728" s="3" t="str">
        <f>IF(B728=1,Full_2016_2017_Games_Data[[#This Row],[Column1]],"N/A")</f>
        <v>N/A</v>
      </c>
      <c r="K728" t="str">
        <f t="shared" si="124"/>
        <v>Jan 15, 2017</v>
      </c>
      <c r="L728" t="str">
        <f t="shared" si="125"/>
        <v>Jan 15, 2017</v>
      </c>
      <c r="M728">
        <f t="shared" si="126"/>
        <v>1</v>
      </c>
      <c r="N728">
        <f t="shared" si="127"/>
        <v>15</v>
      </c>
      <c r="O728">
        <f t="shared" si="128"/>
        <v>2017</v>
      </c>
      <c r="P728" s="3">
        <f t="shared" si="129"/>
        <v>42750</v>
      </c>
      <c r="Q728" t="str">
        <f t="shared" si="130"/>
        <v>Chicago Bulls</v>
      </c>
      <c r="R728" t="str">
        <f t="shared" si="131"/>
        <v>Memphis Grizzlies</v>
      </c>
    </row>
    <row r="729" spans="1:18" x14ac:dyDescent="0.3">
      <c r="A729" s="1" t="s">
        <v>635</v>
      </c>
      <c r="B729">
        <f>IF(OR(RIGHT(Full_2016_2017_Games_Data[[#This Row],[Column1]],4)="2016",RIGHT(Full_2016_2017_Games_Data[[#This Row],[Column1]],4)="2017"),1,0)</f>
        <v>0</v>
      </c>
      <c r="C729">
        <f>IF(AND(B728=1,B729=0,LEFT(Full_2016_2017_Games_Data[[#This Row],[Column1]],4)&lt;&gt;"OTat"),C727+1,IF(AND(B728=0,B729=0,LEFT(Full_2016_2017_Games_Data[[#This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Row],[Column1]],5)&lt;&gt;"4OTat"),C728+1,IF(OR(LEFT(Full_2016_2017_Games_Data[[#This Row],[Column1]],4)="OTat",LEFT(Full_2016_2017_Games_Data[[#This Row],[Column1]],4)="Full",LEFT(Full_2016_2017_Games_Data[[#This Row],[Column1]],5)="2OTat",LEFT(Full_2016_2017_Games_Data[[#This Row],[Column1]],5)="4OTat"),C728,"N/A")))</f>
        <v>611</v>
      </c>
      <c r="D729" t="str">
        <f>IF(AND(C729&lt;&gt;"N/A",C729&lt;&gt;C728),LEFT(Full_2016_2017_Games_Data[[#This Row],[Column1]],FIND("-",Full_2016_2017_Games_Data[[#This Row],[Column1]])-1),"N/A")</f>
        <v>Detroit Pistons102</v>
      </c>
      <c r="E729" t="str">
        <f>IFERROR(IF(AND(C729&lt;&gt;"N/A",C729&lt;&gt;C728),MID(Full_2016_2017_Games_Data[[#This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Lakers97</v>
      </c>
      <c r="F729" t="str">
        <f>IFERROR(IF(AND(D729&lt;&gt;"N/A",E729&lt;&gt;"N/A",C729&lt;&gt;C730),RIGHT(Full_2016_2017_Games_Data[[#This Row],[Column1]],LEN(Full_2016_2017_Games_Data[[#This Row],[Column1]])-FIND("at ",Full_2016_2017_Games_Data[[#This Row],[Column1]])-2),IF(AND(C729&lt;&gt;"N/A",C729&lt;&gt;C728),RIGHT(A730,LEN(A730)-FIND("at ",A730)-2),"N/A")),RIGHT(Full_2016_2017_Games_Data[[#This Row],[Column1]],LEN(Full_2016_2017_Games_Data[[#This Row],[Column1]])-FIND("at ",Full_2016_2017_Games_Data[[#This Row],[Column1]])-2))</f>
        <v>Los Angeles</v>
      </c>
      <c r="G729" t="str">
        <f t="shared" si="121"/>
        <v>Los Angeles</v>
      </c>
      <c r="H729">
        <f t="shared" si="122"/>
        <v>102</v>
      </c>
      <c r="I729">
        <f t="shared" si="123"/>
        <v>97</v>
      </c>
      <c r="J729" s="3" t="str">
        <f>IF(B729=1,Full_2016_2017_Games_Data[[#This Row],[Column1]],"N/A")</f>
        <v>N/A</v>
      </c>
      <c r="K729" t="str">
        <f t="shared" si="124"/>
        <v>Jan 15, 2017</v>
      </c>
      <c r="L729" t="str">
        <f t="shared" si="125"/>
        <v>Jan 15, 2017</v>
      </c>
      <c r="M729">
        <f t="shared" si="126"/>
        <v>1</v>
      </c>
      <c r="N729">
        <f t="shared" si="127"/>
        <v>15</v>
      </c>
      <c r="O729">
        <f t="shared" si="128"/>
        <v>2017</v>
      </c>
      <c r="P729" s="3">
        <f t="shared" si="129"/>
        <v>42750</v>
      </c>
      <c r="Q729" t="str">
        <f t="shared" si="130"/>
        <v>Detroit Pistons</v>
      </c>
      <c r="R729" t="str">
        <f t="shared" si="131"/>
        <v>Los Angeles Lakers</v>
      </c>
    </row>
    <row r="730" spans="1:18" x14ac:dyDescent="0.3">
      <c r="A730" s="1" t="s">
        <v>1427</v>
      </c>
      <c r="B730">
        <f>IF(OR(RIGHT(Full_2016_2017_Games_Data[[#This Row],[Column1]],4)="2016",RIGHT(Full_2016_2017_Games_Data[[#This Row],[Column1]],4)="2017"),1,0)</f>
        <v>1</v>
      </c>
      <c r="C730" t="str">
        <f>IF(AND(B729=1,B730=0,LEFT(Full_2016_2017_Games_Data[[#This Row],[Column1]],4)&lt;&gt;"OTat"),C728+1,IF(AND(B729=0,B730=0,LEFT(Full_2016_2017_Games_Data[[#This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Row],[Column1]],5)&lt;&gt;"4OTat"),C729+1,IF(OR(LEFT(Full_2016_2017_Games_Data[[#This Row],[Column1]],4)="OTat",LEFT(Full_2016_2017_Games_Data[[#This Row],[Column1]],4)="Full",LEFT(Full_2016_2017_Games_Data[[#This Row],[Column1]],5)="2OTat",LEFT(Full_2016_2017_Games_Data[[#This Row],[Column1]],5)="4OTat"),C729,"N/A")))</f>
        <v>N/A</v>
      </c>
      <c r="D730" t="str">
        <f>IF(AND(C730&lt;&gt;"N/A",C730&lt;&gt;C729),LEFT(Full_2016_2017_Games_Data[[#This Row],[Column1]],FIND("-",Full_2016_2017_Games_Data[[#This Row],[Column1]])-1),"N/A")</f>
        <v>N/A</v>
      </c>
      <c r="E730" t="str">
        <f>IFERROR(IF(AND(C730&lt;&gt;"N/A",C730&lt;&gt;C729),MID(Full_2016_2017_Games_Data[[#This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30" t="str">
        <f>IFERROR(IF(AND(D730&lt;&gt;"N/A",E730&lt;&gt;"N/A",C730&lt;&gt;C731),RIGHT(Full_2016_2017_Games_Data[[#This Row],[Column1]],LEN(Full_2016_2017_Games_Data[[#This Row],[Column1]])-FIND("at ",Full_2016_2017_Games_Data[[#This Row],[Column1]])-2),IF(AND(C730&lt;&gt;"N/A",C730&lt;&gt;C729),RIGHT(A731,LEN(A731)-FIND("at ",A731)-2),"N/A")),RIGHT(Full_2016_2017_Games_Data[[#This Row],[Column1]],LEN(Full_2016_2017_Games_Data[[#This Row],[Column1]])-FIND("at ",Full_2016_2017_Games_Data[[#This Row],[Column1]])-2))</f>
        <v>N/A</v>
      </c>
      <c r="G730" t="str">
        <f t="shared" si="121"/>
        <v>N/A</v>
      </c>
      <c r="H730" t="str">
        <f t="shared" si="122"/>
        <v>N/A</v>
      </c>
      <c r="I730" t="str">
        <f t="shared" si="123"/>
        <v>N/A</v>
      </c>
      <c r="J730" s="3" t="str">
        <f>IF(B730=1,Full_2016_2017_Games_Data[[#This Row],[Column1]],"N/A")</f>
        <v>Jan 16, 2017</v>
      </c>
      <c r="K730" t="str">
        <f t="shared" si="124"/>
        <v>Jan 16, 2017</v>
      </c>
      <c r="L730" t="str">
        <f t="shared" si="125"/>
        <v>N/A</v>
      </c>
      <c r="M730" t="str">
        <f t="shared" si="126"/>
        <v>N/A</v>
      </c>
      <c r="N730" t="str">
        <f t="shared" si="127"/>
        <v>N/A</v>
      </c>
      <c r="O730" t="str">
        <f t="shared" si="128"/>
        <v>N/A</v>
      </c>
      <c r="P730" s="3" t="str">
        <f t="shared" si="129"/>
        <v>N/A</v>
      </c>
      <c r="Q730" t="str">
        <f t="shared" si="130"/>
        <v>N/A</v>
      </c>
      <c r="R730" t="str">
        <f t="shared" si="131"/>
        <v>N/A</v>
      </c>
    </row>
    <row r="731" spans="1:18" x14ac:dyDescent="0.3">
      <c r="A731" s="1" t="s">
        <v>636</v>
      </c>
      <c r="B731">
        <f>IF(OR(RIGHT(Full_2016_2017_Games_Data[[#This Row],[Column1]],4)="2016",RIGHT(Full_2016_2017_Games_Data[[#This Row],[Column1]],4)="2017"),1,0)</f>
        <v>0</v>
      </c>
      <c r="C731">
        <f>IF(AND(B730=1,B731=0,LEFT(Full_2016_2017_Games_Data[[#This Row],[Column1]],4)&lt;&gt;"OTat"),C729+1,IF(AND(B730=0,B731=0,LEFT(Full_2016_2017_Games_Data[[#This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Row],[Column1]],5)&lt;&gt;"4OTat"),C730+1,IF(OR(LEFT(Full_2016_2017_Games_Data[[#This Row],[Column1]],4)="OTat",LEFT(Full_2016_2017_Games_Data[[#This Row],[Column1]],4)="Full",LEFT(Full_2016_2017_Games_Data[[#This Row],[Column1]],5)="2OTat",LEFT(Full_2016_2017_Games_Data[[#This Row],[Column1]],5)="4OTat"),C730,"N/A")))</f>
        <v>612</v>
      </c>
      <c r="D731" t="str">
        <f>IF(AND(C731&lt;&gt;"N/A",C731&lt;&gt;C730),LEFT(Full_2016_2017_Games_Data[[#This Row],[Column1]],FIND("-",Full_2016_2017_Games_Data[[#This Row],[Column1]])-1),"N/A")</f>
        <v>Atlanta Hawks108</v>
      </c>
      <c r="E731" t="str">
        <f>IFERROR(IF(AND(C731&lt;&gt;"N/A",C731&lt;&gt;C730),MID(Full_2016_2017_Games_Data[[#This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Knicks107</v>
      </c>
      <c r="F731" t="str">
        <f>IFERROR(IF(AND(D731&lt;&gt;"N/A",E731&lt;&gt;"N/A",C731&lt;&gt;C732),RIGHT(Full_2016_2017_Games_Data[[#This Row],[Column1]],LEN(Full_2016_2017_Games_Data[[#This Row],[Column1]])-FIND("at ",Full_2016_2017_Games_Data[[#This Row],[Column1]])-2),IF(AND(C731&lt;&gt;"N/A",C731&lt;&gt;C730),RIGHT(A732,LEN(A732)-FIND("at ",A732)-2),"N/A")),RIGHT(Full_2016_2017_Games_Data[[#This Row],[Column1]],LEN(Full_2016_2017_Games_Data[[#This Row],[Column1]])-FIND("at ",Full_2016_2017_Games_Data[[#This Row],[Column1]])-2))</f>
        <v>New York</v>
      </c>
      <c r="G731" t="str">
        <f t="shared" si="121"/>
        <v>New York</v>
      </c>
      <c r="H731">
        <f t="shared" si="122"/>
        <v>108</v>
      </c>
      <c r="I731">
        <f t="shared" si="123"/>
        <v>107</v>
      </c>
      <c r="J731" s="3" t="str">
        <f>IF(B731=1,Full_2016_2017_Games_Data[[#This Row],[Column1]],"N/A")</f>
        <v>N/A</v>
      </c>
      <c r="K731" t="str">
        <f t="shared" si="124"/>
        <v>Jan 16, 2017</v>
      </c>
      <c r="L731" t="str">
        <f t="shared" si="125"/>
        <v>Jan 16, 2017</v>
      </c>
      <c r="M731">
        <f t="shared" si="126"/>
        <v>1</v>
      </c>
      <c r="N731">
        <f t="shared" si="127"/>
        <v>16</v>
      </c>
      <c r="O731">
        <f t="shared" si="128"/>
        <v>2017</v>
      </c>
      <c r="P731" s="3">
        <f t="shared" si="129"/>
        <v>42751</v>
      </c>
      <c r="Q731" t="str">
        <f t="shared" si="130"/>
        <v>Atlanta Hawks</v>
      </c>
      <c r="R731" t="str">
        <f t="shared" si="131"/>
        <v>New York Knicks</v>
      </c>
    </row>
    <row r="732" spans="1:18" x14ac:dyDescent="0.3">
      <c r="A732" s="1" t="s">
        <v>637</v>
      </c>
      <c r="B732">
        <f>IF(OR(RIGHT(Full_2016_2017_Games_Data[[#This Row],[Column1]],4)="2016",RIGHT(Full_2016_2017_Games_Data[[#This Row],[Column1]],4)="2017"),1,0)</f>
        <v>0</v>
      </c>
      <c r="C732">
        <f>IF(AND(B731=1,B732=0,LEFT(Full_2016_2017_Games_Data[[#This Row],[Column1]],4)&lt;&gt;"OTat"),C730+1,IF(AND(B731=0,B732=0,LEFT(Full_2016_2017_Games_Data[[#This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Row],[Column1]],5)&lt;&gt;"4OTat"),C731+1,IF(OR(LEFT(Full_2016_2017_Games_Data[[#This Row],[Column1]],4)="OTat",LEFT(Full_2016_2017_Games_Data[[#This Row],[Column1]],4)="Full",LEFT(Full_2016_2017_Games_Data[[#This Row],[Column1]],5)="2OTat",LEFT(Full_2016_2017_Games_Data[[#This Row],[Column1]],5)="4OTat"),C731,"N/A")))</f>
        <v>613</v>
      </c>
      <c r="D732" t="str">
        <f>IF(AND(C732&lt;&gt;"N/A",C732&lt;&gt;C731),LEFT(Full_2016_2017_Games_Data[[#This Row],[Column1]],FIND("-",Full_2016_2017_Games_Data[[#This Row],[Column1]])-1),"N/A")</f>
        <v>Washington Wizards120</v>
      </c>
      <c r="E732" t="str">
        <f>IFERROR(IF(AND(C732&lt;&gt;"N/A",C732&lt;&gt;C731),MID(Full_2016_2017_Games_Data[[#This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Blazers101</v>
      </c>
      <c r="F732" t="str">
        <f>IFERROR(IF(AND(D732&lt;&gt;"N/A",E732&lt;&gt;"N/A",C732&lt;&gt;C733),RIGHT(Full_2016_2017_Games_Data[[#This Row],[Column1]],LEN(Full_2016_2017_Games_Data[[#This Row],[Column1]])-FIND("at ",Full_2016_2017_Games_Data[[#This Row],[Column1]])-2),IF(AND(C732&lt;&gt;"N/A",C732&lt;&gt;C731),RIGHT(A733,LEN(A733)-FIND("at ",A733)-2),"N/A")),RIGHT(Full_2016_2017_Games_Data[[#This Row],[Column1]],LEN(Full_2016_2017_Games_Data[[#This Row],[Column1]])-FIND("at ",Full_2016_2017_Games_Data[[#This Row],[Column1]])-2))</f>
        <v>Washington</v>
      </c>
      <c r="G732" t="str">
        <f t="shared" si="121"/>
        <v>Washington</v>
      </c>
      <c r="H732">
        <f t="shared" si="122"/>
        <v>120</v>
      </c>
      <c r="I732">
        <f t="shared" si="123"/>
        <v>101</v>
      </c>
      <c r="J732" s="3" t="str">
        <f>IF(B732=1,Full_2016_2017_Games_Data[[#This Row],[Column1]],"N/A")</f>
        <v>N/A</v>
      </c>
      <c r="K732" t="str">
        <f t="shared" si="124"/>
        <v>Jan 16, 2017</v>
      </c>
      <c r="L732" t="str">
        <f t="shared" si="125"/>
        <v>Jan 16, 2017</v>
      </c>
      <c r="M732">
        <f t="shared" si="126"/>
        <v>1</v>
      </c>
      <c r="N732">
        <f t="shared" si="127"/>
        <v>16</v>
      </c>
      <c r="O732">
        <f t="shared" si="128"/>
        <v>2017</v>
      </c>
      <c r="P732" s="3">
        <f t="shared" si="129"/>
        <v>42751</v>
      </c>
      <c r="Q732" t="str">
        <f t="shared" si="130"/>
        <v>Washington Wizards</v>
      </c>
      <c r="R732" t="str">
        <f t="shared" si="131"/>
        <v>Portland Trail Blazers</v>
      </c>
    </row>
    <row r="733" spans="1:18" x14ac:dyDescent="0.3">
      <c r="A733" s="1" t="s">
        <v>638</v>
      </c>
      <c r="B733">
        <f>IF(OR(RIGHT(Full_2016_2017_Games_Data[[#This Row],[Column1]],4)="2016",RIGHT(Full_2016_2017_Games_Data[[#This Row],[Column1]],4)="2017"),1,0)</f>
        <v>0</v>
      </c>
      <c r="C733">
        <f>IF(AND(B732=1,B733=0,LEFT(Full_2016_2017_Games_Data[[#This Row],[Column1]],4)&lt;&gt;"OTat"),C731+1,IF(AND(B732=0,B733=0,LEFT(Full_2016_2017_Games_Data[[#This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Row],[Column1]],5)&lt;&gt;"4OTat"),C732+1,IF(OR(LEFT(Full_2016_2017_Games_Data[[#This Row],[Column1]],4)="OTat",LEFT(Full_2016_2017_Games_Data[[#This Row],[Column1]],4)="Full",LEFT(Full_2016_2017_Games_Data[[#This Row],[Column1]],5)="2OTat",LEFT(Full_2016_2017_Games_Data[[#This Row],[Column1]],5)="4OTat"),C732,"N/A")))</f>
        <v>614</v>
      </c>
      <c r="D733" t="str">
        <f>IF(AND(C733&lt;&gt;"N/A",C733&lt;&gt;C732),LEFT(Full_2016_2017_Games_Data[[#This Row],[Column1]],FIND("-",Full_2016_2017_Games_Data[[#This Row],[Column1]])-1),"N/A")</f>
        <v>Philadelphia 76ers113</v>
      </c>
      <c r="E733" t="str">
        <f>IFERROR(IF(AND(C733&lt;&gt;"N/A",C733&lt;&gt;C732),MID(Full_2016_2017_Games_Data[[#This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Bucks104</v>
      </c>
      <c r="F733" t="str">
        <f>IFERROR(IF(AND(D733&lt;&gt;"N/A",E733&lt;&gt;"N/A",C733&lt;&gt;C734),RIGHT(Full_2016_2017_Games_Data[[#This Row],[Column1]],LEN(Full_2016_2017_Games_Data[[#This Row],[Column1]])-FIND("at ",Full_2016_2017_Games_Data[[#This Row],[Column1]])-2),IF(AND(C733&lt;&gt;"N/A",C733&lt;&gt;C732),RIGHT(A734,LEN(A734)-FIND("at ",A734)-2),"N/A")),RIGHT(Full_2016_2017_Games_Data[[#This Row],[Column1]],LEN(Full_2016_2017_Games_Data[[#This Row],[Column1]])-FIND("at ",Full_2016_2017_Games_Data[[#This Row],[Column1]])-2))</f>
        <v>Milwaukee</v>
      </c>
      <c r="G733" t="str">
        <f t="shared" si="121"/>
        <v>Milwaukee</v>
      </c>
      <c r="H733">
        <f t="shared" si="122"/>
        <v>113</v>
      </c>
      <c r="I733">
        <f t="shared" si="123"/>
        <v>104</v>
      </c>
      <c r="J733" s="3" t="str">
        <f>IF(B733=1,Full_2016_2017_Games_Data[[#This Row],[Column1]],"N/A")</f>
        <v>N/A</v>
      </c>
      <c r="K733" t="str">
        <f t="shared" si="124"/>
        <v>Jan 16, 2017</v>
      </c>
      <c r="L733" t="str">
        <f t="shared" si="125"/>
        <v>Jan 16, 2017</v>
      </c>
      <c r="M733">
        <f t="shared" si="126"/>
        <v>1</v>
      </c>
      <c r="N733">
        <f t="shared" si="127"/>
        <v>16</v>
      </c>
      <c r="O733">
        <f t="shared" si="128"/>
        <v>2017</v>
      </c>
      <c r="P733" s="3">
        <f t="shared" si="129"/>
        <v>42751</v>
      </c>
      <c r="Q733" t="str">
        <f t="shared" si="130"/>
        <v>Philadelphia 76ers</v>
      </c>
      <c r="R733" t="str">
        <f t="shared" si="131"/>
        <v>Milwaukee Bucks</v>
      </c>
    </row>
    <row r="734" spans="1:18" x14ac:dyDescent="0.3">
      <c r="A734" s="1" t="s">
        <v>639</v>
      </c>
      <c r="B734">
        <f>IF(OR(RIGHT(Full_2016_2017_Games_Data[[#This Row],[Column1]],4)="2016",RIGHT(Full_2016_2017_Games_Data[[#This Row],[Column1]],4)="2017"),1,0)</f>
        <v>0</v>
      </c>
      <c r="C734">
        <f>IF(AND(B733=1,B734=0,LEFT(Full_2016_2017_Games_Data[[#This Row],[Column1]],4)&lt;&gt;"OTat"),C732+1,IF(AND(B733=0,B734=0,LEFT(Full_2016_2017_Games_Data[[#This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Row],[Column1]],5)&lt;&gt;"4OTat"),C733+1,IF(OR(LEFT(Full_2016_2017_Games_Data[[#This Row],[Column1]],4)="OTat",LEFT(Full_2016_2017_Games_Data[[#This Row],[Column1]],4)="Full",LEFT(Full_2016_2017_Games_Data[[#This Row],[Column1]],5)="2OTat",LEFT(Full_2016_2017_Games_Data[[#This Row],[Column1]],5)="4OTat"),C733,"N/A")))</f>
        <v>615</v>
      </c>
      <c r="D734" t="str">
        <f>IF(AND(C734&lt;&gt;"N/A",C734&lt;&gt;C733),LEFT(Full_2016_2017_Games_Data[[#This Row],[Column1]],FIND("-",Full_2016_2017_Games_Data[[#This Row],[Column1]])-1),"N/A")</f>
        <v>Indiana Pacers98</v>
      </c>
      <c r="E734" t="str">
        <f>IFERROR(IF(AND(C734&lt;&gt;"N/A",C734&lt;&gt;C733),MID(Full_2016_2017_Games_Data[[#This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Pelicans95</v>
      </c>
      <c r="F734" t="str">
        <f>IFERROR(IF(AND(D734&lt;&gt;"N/A",E734&lt;&gt;"N/A",C734&lt;&gt;C735),RIGHT(Full_2016_2017_Games_Data[[#This Row],[Column1]],LEN(Full_2016_2017_Games_Data[[#This Row],[Column1]])-FIND("at ",Full_2016_2017_Games_Data[[#This Row],[Column1]])-2),IF(AND(C734&lt;&gt;"N/A",C734&lt;&gt;C733),RIGHT(A735,LEN(A735)-FIND("at ",A735)-2),"N/A")),RIGHT(Full_2016_2017_Games_Data[[#This Row],[Column1]],LEN(Full_2016_2017_Games_Data[[#This Row],[Column1]])-FIND("at ",Full_2016_2017_Games_Data[[#This Row],[Column1]])-2))</f>
        <v>Indiana</v>
      </c>
      <c r="G734" t="str">
        <f t="shared" si="121"/>
        <v>Indiana</v>
      </c>
      <c r="H734">
        <f t="shared" si="122"/>
        <v>98</v>
      </c>
      <c r="I734">
        <f t="shared" si="123"/>
        <v>95</v>
      </c>
      <c r="J734" s="3" t="str">
        <f>IF(B734=1,Full_2016_2017_Games_Data[[#This Row],[Column1]],"N/A")</f>
        <v>N/A</v>
      </c>
      <c r="K734" t="str">
        <f t="shared" si="124"/>
        <v>Jan 16, 2017</v>
      </c>
      <c r="L734" t="str">
        <f t="shared" si="125"/>
        <v>Jan 16, 2017</v>
      </c>
      <c r="M734">
        <f t="shared" si="126"/>
        <v>1</v>
      </c>
      <c r="N734">
        <f t="shared" si="127"/>
        <v>16</v>
      </c>
      <c r="O734">
        <f t="shared" si="128"/>
        <v>2017</v>
      </c>
      <c r="P734" s="3">
        <f t="shared" si="129"/>
        <v>42751</v>
      </c>
      <c r="Q734" t="str">
        <f t="shared" si="130"/>
        <v>Indiana Pacers</v>
      </c>
      <c r="R734" t="str">
        <f t="shared" si="131"/>
        <v>New Orleans Pelicans</v>
      </c>
    </row>
    <row r="735" spans="1:18" x14ac:dyDescent="0.3">
      <c r="A735" s="1" t="s">
        <v>640</v>
      </c>
      <c r="B735">
        <f>IF(OR(RIGHT(Full_2016_2017_Games_Data[[#This Row],[Column1]],4)="2016",RIGHT(Full_2016_2017_Games_Data[[#This Row],[Column1]],4)="2017"),1,0)</f>
        <v>0</v>
      </c>
      <c r="C735">
        <f>IF(AND(B734=1,B735=0,LEFT(Full_2016_2017_Games_Data[[#This Row],[Column1]],4)&lt;&gt;"OTat"),C733+1,IF(AND(B734=0,B735=0,LEFT(Full_2016_2017_Games_Data[[#This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Row],[Column1]],5)&lt;&gt;"4OTat"),C734+1,IF(OR(LEFT(Full_2016_2017_Games_Data[[#This Row],[Column1]],4)="OTat",LEFT(Full_2016_2017_Games_Data[[#This Row],[Column1]],4)="Full",LEFT(Full_2016_2017_Games_Data[[#This Row],[Column1]],5)="2OTat",LEFT(Full_2016_2017_Games_Data[[#This Row],[Column1]],5)="4OTat"),C734,"N/A")))</f>
        <v>616</v>
      </c>
      <c r="D735" t="str">
        <f>IF(AND(C735&lt;&gt;"N/A",C735&lt;&gt;C734),LEFT(Full_2016_2017_Games_Data[[#This Row],[Column1]],FIND("-",Full_2016_2017_Games_Data[[#This Row],[Column1]])-1),"N/A")</f>
        <v>Denver Nuggets125</v>
      </c>
      <c r="E735" t="str">
        <f>IFERROR(IF(AND(C735&lt;&gt;"N/A",C735&lt;&gt;C734),MID(Full_2016_2017_Games_Data[[#This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Magic112</v>
      </c>
      <c r="F735" t="str">
        <f>IFERROR(IF(AND(D735&lt;&gt;"N/A",E735&lt;&gt;"N/A",C735&lt;&gt;C736),RIGHT(Full_2016_2017_Games_Data[[#This Row],[Column1]],LEN(Full_2016_2017_Games_Data[[#This Row],[Column1]])-FIND("at ",Full_2016_2017_Games_Data[[#This Row],[Column1]])-2),IF(AND(C735&lt;&gt;"N/A",C735&lt;&gt;C734),RIGHT(A736,LEN(A736)-FIND("at ",A736)-2),"N/A")),RIGHT(Full_2016_2017_Games_Data[[#This Row],[Column1]],LEN(Full_2016_2017_Games_Data[[#This Row],[Column1]])-FIND("at ",Full_2016_2017_Games_Data[[#This Row],[Column1]])-2))</f>
        <v>Denver</v>
      </c>
      <c r="G735" t="str">
        <f t="shared" si="121"/>
        <v>Denver</v>
      </c>
      <c r="H735">
        <f t="shared" si="122"/>
        <v>125</v>
      </c>
      <c r="I735">
        <f t="shared" si="123"/>
        <v>112</v>
      </c>
      <c r="J735" s="3" t="str">
        <f>IF(B735=1,Full_2016_2017_Games_Data[[#This Row],[Column1]],"N/A")</f>
        <v>N/A</v>
      </c>
      <c r="K735" t="str">
        <f t="shared" si="124"/>
        <v>Jan 16, 2017</v>
      </c>
      <c r="L735" t="str">
        <f t="shared" si="125"/>
        <v>Jan 16, 2017</v>
      </c>
      <c r="M735">
        <f t="shared" si="126"/>
        <v>1</v>
      </c>
      <c r="N735">
        <f t="shared" si="127"/>
        <v>16</v>
      </c>
      <c r="O735">
        <f t="shared" si="128"/>
        <v>2017</v>
      </c>
      <c r="P735" s="3">
        <f t="shared" si="129"/>
        <v>42751</v>
      </c>
      <c r="Q735" t="str">
        <f t="shared" si="130"/>
        <v>Denver Nuggets</v>
      </c>
      <c r="R735" t="str">
        <f t="shared" si="131"/>
        <v>Orlando Magic</v>
      </c>
    </row>
    <row r="736" spans="1:18" x14ac:dyDescent="0.3">
      <c r="A736" s="1" t="s">
        <v>641</v>
      </c>
      <c r="B736">
        <f>IF(OR(RIGHT(Full_2016_2017_Games_Data[[#This Row],[Column1]],4)="2016",RIGHT(Full_2016_2017_Games_Data[[#This Row],[Column1]],4)="2017"),1,0)</f>
        <v>0</v>
      </c>
      <c r="C736">
        <f>IF(AND(B735=1,B736=0,LEFT(Full_2016_2017_Games_Data[[#This Row],[Column1]],4)&lt;&gt;"OTat"),C734+1,IF(AND(B735=0,B736=0,LEFT(Full_2016_2017_Games_Data[[#This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Row],[Column1]],5)&lt;&gt;"4OTat"),C735+1,IF(OR(LEFT(Full_2016_2017_Games_Data[[#This Row],[Column1]],4)="OTat",LEFT(Full_2016_2017_Games_Data[[#This Row],[Column1]],4)="Full",LEFT(Full_2016_2017_Games_Data[[#This Row],[Column1]],5)="2OTat",LEFT(Full_2016_2017_Games_Data[[#This Row],[Column1]],5)="4OTat"),C735,"N/A")))</f>
        <v>617</v>
      </c>
      <c r="D736" t="str">
        <f>IF(AND(C736&lt;&gt;"N/A",C736&lt;&gt;C735),LEFT(Full_2016_2017_Games_Data[[#This Row],[Column1]],FIND("-",Full_2016_2017_Games_Data[[#This Row],[Column1]])-1),"N/A")</f>
        <v>Boston Celtics108</v>
      </c>
      <c r="E736" t="str">
        <f>IFERROR(IF(AND(C736&lt;&gt;"N/A",C736&lt;&gt;C735),MID(Full_2016_2017_Games_Data[[#This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Hornets98</v>
      </c>
      <c r="F736" t="str">
        <f>IFERROR(IF(AND(D736&lt;&gt;"N/A",E736&lt;&gt;"N/A",C736&lt;&gt;C737),RIGHT(Full_2016_2017_Games_Data[[#This Row],[Column1]],LEN(Full_2016_2017_Games_Data[[#This Row],[Column1]])-FIND("at ",Full_2016_2017_Games_Data[[#This Row],[Column1]])-2),IF(AND(C736&lt;&gt;"N/A",C736&lt;&gt;C735),RIGHT(A737,LEN(A737)-FIND("at ",A737)-2),"N/A")),RIGHT(Full_2016_2017_Games_Data[[#This Row],[Column1]],LEN(Full_2016_2017_Games_Data[[#This Row],[Column1]])-FIND("at ",Full_2016_2017_Games_Data[[#This Row],[Column1]])-2))</f>
        <v>Boston</v>
      </c>
      <c r="G736" t="str">
        <f t="shared" si="121"/>
        <v>Boston</v>
      </c>
      <c r="H736">
        <f t="shared" si="122"/>
        <v>108</v>
      </c>
      <c r="I736">
        <f t="shared" si="123"/>
        <v>98</v>
      </c>
      <c r="J736" s="3" t="str">
        <f>IF(B736=1,Full_2016_2017_Games_Data[[#This Row],[Column1]],"N/A")</f>
        <v>N/A</v>
      </c>
      <c r="K736" t="str">
        <f t="shared" si="124"/>
        <v>Jan 16, 2017</v>
      </c>
      <c r="L736" t="str">
        <f t="shared" si="125"/>
        <v>Jan 16, 2017</v>
      </c>
      <c r="M736">
        <f t="shared" si="126"/>
        <v>1</v>
      </c>
      <c r="N736">
        <f t="shared" si="127"/>
        <v>16</v>
      </c>
      <c r="O736">
        <f t="shared" si="128"/>
        <v>2017</v>
      </c>
      <c r="P736" s="3">
        <f t="shared" si="129"/>
        <v>42751</v>
      </c>
      <c r="Q736" t="str">
        <f t="shared" si="130"/>
        <v>Boston Celtics</v>
      </c>
      <c r="R736" t="str">
        <f t="shared" si="131"/>
        <v>Charlotte Hornets</v>
      </c>
    </row>
    <row r="737" spans="1:18" x14ac:dyDescent="0.3">
      <c r="A737" s="1" t="s">
        <v>642</v>
      </c>
      <c r="B737">
        <f>IF(OR(RIGHT(Full_2016_2017_Games_Data[[#This Row],[Column1]],4)="2016",RIGHT(Full_2016_2017_Games_Data[[#This Row],[Column1]],4)="2017"),1,0)</f>
        <v>0</v>
      </c>
      <c r="C737">
        <f>IF(AND(B736=1,B737=0,LEFT(Full_2016_2017_Games_Data[[#This Row],[Column1]],4)&lt;&gt;"OTat"),C735+1,IF(AND(B736=0,B737=0,LEFT(Full_2016_2017_Games_Data[[#This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Row],[Column1]],5)&lt;&gt;"4OTat"),C736+1,IF(OR(LEFT(Full_2016_2017_Games_Data[[#This Row],[Column1]],4)="OTat",LEFT(Full_2016_2017_Games_Data[[#This Row],[Column1]],4)="Full",LEFT(Full_2016_2017_Games_Data[[#This Row],[Column1]],5)="2OTat",LEFT(Full_2016_2017_Games_Data[[#This Row],[Column1]],5)="4OTat"),C736,"N/A")))</f>
        <v>618</v>
      </c>
      <c r="D737" t="str">
        <f>IF(AND(C737&lt;&gt;"N/A",C737&lt;&gt;C736),LEFT(Full_2016_2017_Games_Data[[#This Row],[Column1]],FIND("-",Full_2016_2017_Games_Data[[#This Row],[Column1]])-1),"N/A")</f>
        <v>Golden State Warriors126</v>
      </c>
      <c r="E737" t="str">
        <f>IFERROR(IF(AND(C737&lt;&gt;"N/A",C737&lt;&gt;C736),MID(Full_2016_2017_Games_Data[[#This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Cavaliers91</v>
      </c>
      <c r="F737" t="str">
        <f>IFERROR(IF(AND(D737&lt;&gt;"N/A",E737&lt;&gt;"N/A",C737&lt;&gt;C738),RIGHT(Full_2016_2017_Games_Data[[#This Row],[Column1]],LEN(Full_2016_2017_Games_Data[[#This Row],[Column1]])-FIND("at ",Full_2016_2017_Games_Data[[#This Row],[Column1]])-2),IF(AND(C737&lt;&gt;"N/A",C737&lt;&gt;C736),RIGHT(A738,LEN(A738)-FIND("at ",A738)-2),"N/A")),RIGHT(Full_2016_2017_Games_Data[[#This Row],[Column1]],LEN(Full_2016_2017_Games_Data[[#This Row],[Column1]])-FIND("at ",Full_2016_2017_Games_Data[[#This Row],[Column1]])-2))</f>
        <v>Golden State</v>
      </c>
      <c r="G737" t="str">
        <f t="shared" si="121"/>
        <v>Golden State</v>
      </c>
      <c r="H737">
        <f t="shared" si="122"/>
        <v>126</v>
      </c>
      <c r="I737">
        <f t="shared" si="123"/>
        <v>91</v>
      </c>
      <c r="J737" s="3" t="str">
        <f>IF(B737=1,Full_2016_2017_Games_Data[[#This Row],[Column1]],"N/A")</f>
        <v>N/A</v>
      </c>
      <c r="K737" t="str">
        <f t="shared" si="124"/>
        <v>Jan 16, 2017</v>
      </c>
      <c r="L737" t="str">
        <f t="shared" si="125"/>
        <v>Jan 16, 2017</v>
      </c>
      <c r="M737">
        <f t="shared" si="126"/>
        <v>1</v>
      </c>
      <c r="N737">
        <f t="shared" si="127"/>
        <v>16</v>
      </c>
      <c r="O737">
        <f t="shared" si="128"/>
        <v>2017</v>
      </c>
      <c r="P737" s="3">
        <f t="shared" si="129"/>
        <v>42751</v>
      </c>
      <c r="Q737" t="str">
        <f t="shared" si="130"/>
        <v>Golden State Warriors</v>
      </c>
      <c r="R737" t="str">
        <f t="shared" si="131"/>
        <v>Cleveland Cavaliers</v>
      </c>
    </row>
    <row r="738" spans="1:18" x14ac:dyDescent="0.3">
      <c r="A738" s="1" t="s">
        <v>643</v>
      </c>
      <c r="B738">
        <f>IF(OR(RIGHT(Full_2016_2017_Games_Data[[#This Row],[Column1]],4)="2016",RIGHT(Full_2016_2017_Games_Data[[#This Row],[Column1]],4)="2017"),1,0)</f>
        <v>0</v>
      </c>
      <c r="C738">
        <f>IF(AND(B737=1,B738=0,LEFT(Full_2016_2017_Games_Data[[#This Row],[Column1]],4)&lt;&gt;"OTat"),C736+1,IF(AND(B737=0,B738=0,LEFT(Full_2016_2017_Games_Data[[#This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Row],[Column1]],5)&lt;&gt;"4OTat"),C737+1,IF(OR(LEFT(Full_2016_2017_Games_Data[[#This Row],[Column1]],4)="OTat",LEFT(Full_2016_2017_Games_Data[[#This Row],[Column1]],4)="Full",LEFT(Full_2016_2017_Games_Data[[#This Row],[Column1]],5)="2OTat",LEFT(Full_2016_2017_Games_Data[[#This Row],[Column1]],5)="4OTat"),C737,"N/A")))</f>
        <v>619</v>
      </c>
      <c r="D738" t="str">
        <f>IF(AND(C738&lt;&gt;"N/A",C738&lt;&gt;C737),LEFT(Full_2016_2017_Games_Data[[#This Row],[Column1]],FIND("-",Full_2016_2017_Games_Data[[#This Row],[Column1]])-1),"N/A")</f>
        <v>Utah Jazz106</v>
      </c>
      <c r="E738" t="str">
        <f>IFERROR(IF(AND(C738&lt;&gt;"N/A",C738&lt;&gt;C737),MID(Full_2016_2017_Games_Data[[#This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Suns101</v>
      </c>
      <c r="F738" t="str">
        <f>IFERROR(IF(AND(D738&lt;&gt;"N/A",E738&lt;&gt;"N/A",C738&lt;&gt;C739),RIGHT(Full_2016_2017_Games_Data[[#This Row],[Column1]],LEN(Full_2016_2017_Games_Data[[#This Row],[Column1]])-FIND("at ",Full_2016_2017_Games_Data[[#This Row],[Column1]])-2),IF(AND(C738&lt;&gt;"N/A",C738&lt;&gt;C737),RIGHT(A739,LEN(A739)-FIND("at ",A739)-2),"N/A")),RIGHT(Full_2016_2017_Games_Data[[#This Row],[Column1]],LEN(Full_2016_2017_Games_Data[[#This Row],[Column1]])-FIND("at ",Full_2016_2017_Games_Data[[#This Row],[Column1]])-2))</f>
        <v>Phoenix</v>
      </c>
      <c r="G738" t="str">
        <f t="shared" si="121"/>
        <v>Phoenix</v>
      </c>
      <c r="H738">
        <f t="shared" si="122"/>
        <v>106</v>
      </c>
      <c r="I738">
        <f t="shared" si="123"/>
        <v>101</v>
      </c>
      <c r="J738" s="3" t="str">
        <f>IF(B738=1,Full_2016_2017_Games_Data[[#This Row],[Column1]],"N/A")</f>
        <v>N/A</v>
      </c>
      <c r="K738" t="str">
        <f t="shared" si="124"/>
        <v>Jan 16, 2017</v>
      </c>
      <c r="L738" t="str">
        <f t="shared" si="125"/>
        <v>Jan 16, 2017</v>
      </c>
      <c r="M738">
        <f t="shared" si="126"/>
        <v>1</v>
      </c>
      <c r="N738">
        <f t="shared" si="127"/>
        <v>16</v>
      </c>
      <c r="O738">
        <f t="shared" si="128"/>
        <v>2017</v>
      </c>
      <c r="P738" s="3">
        <f t="shared" si="129"/>
        <v>42751</v>
      </c>
      <c r="Q738" t="str">
        <f t="shared" si="130"/>
        <v>Utah Jazz</v>
      </c>
      <c r="R738" t="str">
        <f t="shared" si="131"/>
        <v>Phoenix Suns</v>
      </c>
    </row>
    <row r="739" spans="1:18" x14ac:dyDescent="0.3">
      <c r="A739" s="1" t="s">
        <v>644</v>
      </c>
      <c r="B739">
        <f>IF(OR(RIGHT(Full_2016_2017_Games_Data[[#This Row],[Column1]],4)="2016",RIGHT(Full_2016_2017_Games_Data[[#This Row],[Column1]],4)="2017"),1,0)</f>
        <v>0</v>
      </c>
      <c r="C739">
        <f>IF(AND(B738=1,B739=0,LEFT(Full_2016_2017_Games_Data[[#This Row],[Column1]],4)&lt;&gt;"OTat"),C737+1,IF(AND(B738=0,B739=0,LEFT(Full_2016_2017_Games_Data[[#This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Row],[Column1]],5)&lt;&gt;"4OTat"),C738+1,IF(OR(LEFT(Full_2016_2017_Games_Data[[#This Row],[Column1]],4)="OTat",LEFT(Full_2016_2017_Games_Data[[#This Row],[Column1]],4)="Full",LEFT(Full_2016_2017_Games_Data[[#This Row],[Column1]],5)="2OTat",LEFT(Full_2016_2017_Games_Data[[#This Row],[Column1]],5)="4OTat"),C738,"N/A")))</f>
        <v>620</v>
      </c>
      <c r="D739" t="str">
        <f>IF(AND(C739&lt;&gt;"N/A",C739&lt;&gt;C738),LEFT(Full_2016_2017_Games_Data[[#This Row],[Column1]],FIND("-",Full_2016_2017_Games_Data[[#This Row],[Column1]])-1),"N/A")</f>
        <v>Los Angeles Clippers120</v>
      </c>
      <c r="E739" t="str">
        <f>IFERROR(IF(AND(C739&lt;&gt;"N/A",C739&lt;&gt;C738),MID(Full_2016_2017_Games_Data[[#This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Thunder98</v>
      </c>
      <c r="F739" t="str">
        <f>IFERROR(IF(AND(D739&lt;&gt;"N/A",E739&lt;&gt;"N/A",C739&lt;&gt;C740),RIGHT(Full_2016_2017_Games_Data[[#This Row],[Column1]],LEN(Full_2016_2017_Games_Data[[#This Row],[Column1]])-FIND("at ",Full_2016_2017_Games_Data[[#This Row],[Column1]])-2),IF(AND(C739&lt;&gt;"N/A",C739&lt;&gt;C738),RIGHT(A740,LEN(A740)-FIND("at ",A740)-2),"N/A")),RIGHT(Full_2016_2017_Games_Data[[#This Row],[Column1]],LEN(Full_2016_2017_Games_Data[[#This Row],[Column1]])-FIND("at ",Full_2016_2017_Games_Data[[#This Row],[Column1]])-2))</f>
        <v>Los Angeles</v>
      </c>
      <c r="G739" t="str">
        <f t="shared" si="121"/>
        <v>Los Angeles</v>
      </c>
      <c r="H739">
        <f t="shared" si="122"/>
        <v>120</v>
      </c>
      <c r="I739">
        <f t="shared" si="123"/>
        <v>98</v>
      </c>
      <c r="J739" s="3" t="str">
        <f>IF(B739=1,Full_2016_2017_Games_Data[[#This Row],[Column1]],"N/A")</f>
        <v>N/A</v>
      </c>
      <c r="K739" t="str">
        <f t="shared" si="124"/>
        <v>Jan 16, 2017</v>
      </c>
      <c r="L739" t="str">
        <f t="shared" si="125"/>
        <v>Jan 16, 2017</v>
      </c>
      <c r="M739">
        <f t="shared" si="126"/>
        <v>1</v>
      </c>
      <c r="N739">
        <f t="shared" si="127"/>
        <v>16</v>
      </c>
      <c r="O739">
        <f t="shared" si="128"/>
        <v>2017</v>
      </c>
      <c r="P739" s="3">
        <f t="shared" si="129"/>
        <v>42751</v>
      </c>
      <c r="Q739" t="str">
        <f t="shared" si="130"/>
        <v>Los Angeles Clippers</v>
      </c>
      <c r="R739" t="str">
        <f t="shared" si="131"/>
        <v>Oklahoma City Thunder</v>
      </c>
    </row>
    <row r="740" spans="1:18" x14ac:dyDescent="0.3">
      <c r="A740" s="1" t="s">
        <v>1428</v>
      </c>
      <c r="B740">
        <f>IF(OR(RIGHT(Full_2016_2017_Games_Data[[#This Row],[Column1]],4)="2016",RIGHT(Full_2016_2017_Games_Data[[#This Row],[Column1]],4)="2017"),1,0)</f>
        <v>1</v>
      </c>
      <c r="C740" t="str">
        <f>IF(AND(B739=1,B740=0,LEFT(Full_2016_2017_Games_Data[[#This Row],[Column1]],4)&lt;&gt;"OTat"),C738+1,IF(AND(B739=0,B740=0,LEFT(Full_2016_2017_Games_Data[[#This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Row],[Column1]],5)&lt;&gt;"4OTat"),C739+1,IF(OR(LEFT(Full_2016_2017_Games_Data[[#This Row],[Column1]],4)="OTat",LEFT(Full_2016_2017_Games_Data[[#This Row],[Column1]],4)="Full",LEFT(Full_2016_2017_Games_Data[[#This Row],[Column1]],5)="2OTat",LEFT(Full_2016_2017_Games_Data[[#This Row],[Column1]],5)="4OTat"),C739,"N/A")))</f>
        <v>N/A</v>
      </c>
      <c r="D740" t="str">
        <f>IF(AND(C740&lt;&gt;"N/A",C740&lt;&gt;C739),LEFT(Full_2016_2017_Games_Data[[#This Row],[Column1]],FIND("-",Full_2016_2017_Games_Data[[#This Row],[Column1]])-1),"N/A")</f>
        <v>N/A</v>
      </c>
      <c r="E740" t="str">
        <f>IFERROR(IF(AND(C740&lt;&gt;"N/A",C740&lt;&gt;C739),MID(Full_2016_2017_Games_Data[[#This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40" t="str">
        <f>IFERROR(IF(AND(D740&lt;&gt;"N/A",E740&lt;&gt;"N/A",C740&lt;&gt;C741),RIGHT(Full_2016_2017_Games_Data[[#This Row],[Column1]],LEN(Full_2016_2017_Games_Data[[#This Row],[Column1]])-FIND("at ",Full_2016_2017_Games_Data[[#This Row],[Column1]])-2),IF(AND(C740&lt;&gt;"N/A",C740&lt;&gt;C739),RIGHT(A741,LEN(A741)-FIND("at ",A741)-2),"N/A")),RIGHT(Full_2016_2017_Games_Data[[#This Row],[Column1]],LEN(Full_2016_2017_Games_Data[[#This Row],[Column1]])-FIND("at ",Full_2016_2017_Games_Data[[#This Row],[Column1]])-2))</f>
        <v>N/A</v>
      </c>
      <c r="G740" t="str">
        <f t="shared" si="121"/>
        <v>N/A</v>
      </c>
      <c r="H740" t="str">
        <f t="shared" si="122"/>
        <v>N/A</v>
      </c>
      <c r="I740" t="str">
        <f t="shared" si="123"/>
        <v>N/A</v>
      </c>
      <c r="J740" s="3" t="str">
        <f>IF(B740=1,Full_2016_2017_Games_Data[[#This Row],[Column1]],"N/A")</f>
        <v>Jan 17, 2017</v>
      </c>
      <c r="K740" t="str">
        <f t="shared" si="124"/>
        <v>Jan 17, 2017</v>
      </c>
      <c r="L740" t="str">
        <f t="shared" si="125"/>
        <v>N/A</v>
      </c>
      <c r="M740" t="str">
        <f t="shared" si="126"/>
        <v>N/A</v>
      </c>
      <c r="N740" t="str">
        <f t="shared" si="127"/>
        <v>N/A</v>
      </c>
      <c r="O740" t="str">
        <f t="shared" si="128"/>
        <v>N/A</v>
      </c>
      <c r="P740" s="3" t="str">
        <f t="shared" si="129"/>
        <v>N/A</v>
      </c>
      <c r="Q740" t="str">
        <f t="shared" si="130"/>
        <v>N/A</v>
      </c>
      <c r="R740" t="str">
        <f t="shared" si="131"/>
        <v>N/A</v>
      </c>
    </row>
    <row r="741" spans="1:18" x14ac:dyDescent="0.3">
      <c r="A741" s="1" t="s">
        <v>645</v>
      </c>
      <c r="B741">
        <f>IF(OR(RIGHT(Full_2016_2017_Games_Data[[#This Row],[Column1]],4)="2016",RIGHT(Full_2016_2017_Games_Data[[#This Row],[Column1]],4)="2017"),1,0)</f>
        <v>0</v>
      </c>
      <c r="C741">
        <f>IF(AND(B740=1,B741=0,LEFT(Full_2016_2017_Games_Data[[#This Row],[Column1]],4)&lt;&gt;"OTat"),C739+1,IF(AND(B740=0,B741=0,LEFT(Full_2016_2017_Games_Data[[#This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Row],[Column1]],5)&lt;&gt;"4OTat"),C740+1,IF(OR(LEFT(Full_2016_2017_Games_Data[[#This Row],[Column1]],4)="OTat",LEFT(Full_2016_2017_Games_Data[[#This Row],[Column1]],4)="Full",LEFT(Full_2016_2017_Games_Data[[#This Row],[Column1]],5)="2OTat",LEFT(Full_2016_2017_Games_Data[[#This Row],[Column1]],5)="4OTat"),C740,"N/A")))</f>
        <v>621</v>
      </c>
      <c r="D741" t="str">
        <f>IF(AND(C741&lt;&gt;"N/A",C741&lt;&gt;C740),LEFT(Full_2016_2017_Games_Data[[#This Row],[Column1]],FIND("-",Full_2016_2017_Games_Data[[#This Row],[Column1]])-1),"N/A")</f>
        <v>Toronto Raptors119</v>
      </c>
      <c r="E741" t="str">
        <f>IFERROR(IF(AND(C741&lt;&gt;"N/A",C741&lt;&gt;C740),MID(Full_2016_2017_Games_Data[[#This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Nets109</v>
      </c>
      <c r="F741" t="str">
        <f>IFERROR(IF(AND(D741&lt;&gt;"N/A",E741&lt;&gt;"N/A",C741&lt;&gt;C742),RIGHT(Full_2016_2017_Games_Data[[#This Row],[Column1]],LEN(Full_2016_2017_Games_Data[[#This Row],[Column1]])-FIND("at ",Full_2016_2017_Games_Data[[#This Row],[Column1]])-2),IF(AND(C741&lt;&gt;"N/A",C741&lt;&gt;C740),RIGHT(A742,LEN(A742)-FIND("at ",A742)-2),"N/A")),RIGHT(Full_2016_2017_Games_Data[[#This Row],[Column1]],LEN(Full_2016_2017_Games_Data[[#This Row],[Column1]])-FIND("at ",Full_2016_2017_Games_Data[[#This Row],[Column1]])-2))</f>
        <v>Brooklyn</v>
      </c>
      <c r="G741" t="str">
        <f t="shared" si="121"/>
        <v>Brooklyn</v>
      </c>
      <c r="H741">
        <f t="shared" si="122"/>
        <v>119</v>
      </c>
      <c r="I741">
        <f t="shared" si="123"/>
        <v>109</v>
      </c>
      <c r="J741" s="3" t="str">
        <f>IF(B741=1,Full_2016_2017_Games_Data[[#This Row],[Column1]],"N/A")</f>
        <v>N/A</v>
      </c>
      <c r="K741" t="str">
        <f t="shared" si="124"/>
        <v>Jan 17, 2017</v>
      </c>
      <c r="L741" t="str">
        <f t="shared" si="125"/>
        <v>Jan 17, 2017</v>
      </c>
      <c r="M741">
        <f t="shared" si="126"/>
        <v>1</v>
      </c>
      <c r="N741">
        <f t="shared" si="127"/>
        <v>17</v>
      </c>
      <c r="O741">
        <f t="shared" si="128"/>
        <v>2017</v>
      </c>
      <c r="P741" s="3">
        <f t="shared" si="129"/>
        <v>42752</v>
      </c>
      <c r="Q741" t="str">
        <f t="shared" si="130"/>
        <v>Toronto Raptors</v>
      </c>
      <c r="R741" t="str">
        <f t="shared" si="131"/>
        <v>Brooklyn Nets</v>
      </c>
    </row>
    <row r="742" spans="1:18" x14ac:dyDescent="0.3">
      <c r="A742" s="1" t="s">
        <v>646</v>
      </c>
      <c r="B742">
        <f>IF(OR(RIGHT(Full_2016_2017_Games_Data[[#This Row],[Column1]],4)="2016",RIGHT(Full_2016_2017_Games_Data[[#This Row],[Column1]],4)="2017"),1,0)</f>
        <v>0</v>
      </c>
      <c r="C742">
        <f>IF(AND(B741=1,B742=0,LEFT(Full_2016_2017_Games_Data[[#This Row],[Column1]],4)&lt;&gt;"OTat"),C740+1,IF(AND(B741=0,B742=0,LEFT(Full_2016_2017_Games_Data[[#This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Row],[Column1]],5)&lt;&gt;"4OTat"),C741+1,IF(OR(LEFT(Full_2016_2017_Games_Data[[#This Row],[Column1]],4)="OTat",LEFT(Full_2016_2017_Games_Data[[#This Row],[Column1]],4)="Full",LEFT(Full_2016_2017_Games_Data[[#This Row],[Column1]],5)="2OTat",LEFT(Full_2016_2017_Games_Data[[#This Row],[Column1]],5)="4OTat"),C741,"N/A")))</f>
        <v>622</v>
      </c>
      <c r="D742" t="str">
        <f>IF(AND(C742&lt;&gt;"N/A",C742&lt;&gt;C741),LEFT(Full_2016_2017_Games_Data[[#This Row],[Column1]],FIND("-",Full_2016_2017_Games_Data[[#This Row],[Column1]])-1),"N/A")</f>
        <v>Miami Heat109</v>
      </c>
      <c r="E742" t="str">
        <f>IFERROR(IF(AND(C742&lt;&gt;"N/A",C742&lt;&gt;C741),MID(Full_2016_2017_Games_Data[[#This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Rockets103</v>
      </c>
      <c r="F742" t="str">
        <f>IFERROR(IF(AND(D742&lt;&gt;"N/A",E742&lt;&gt;"N/A",C742&lt;&gt;C743),RIGHT(Full_2016_2017_Games_Data[[#This Row],[Column1]],LEN(Full_2016_2017_Games_Data[[#This Row],[Column1]])-FIND("at ",Full_2016_2017_Games_Data[[#This Row],[Column1]])-2),IF(AND(C742&lt;&gt;"N/A",C742&lt;&gt;C741),RIGHT(A743,LEN(A743)-FIND("at ",A743)-2),"N/A")),RIGHT(Full_2016_2017_Games_Data[[#This Row],[Column1]],LEN(Full_2016_2017_Games_Data[[#This Row],[Column1]])-FIND("at ",Full_2016_2017_Games_Data[[#This Row],[Column1]])-2))</f>
        <v>Miami</v>
      </c>
      <c r="G742" t="str">
        <f t="shared" si="121"/>
        <v>Miami</v>
      </c>
      <c r="H742">
        <f t="shared" si="122"/>
        <v>109</v>
      </c>
      <c r="I742">
        <f t="shared" si="123"/>
        <v>103</v>
      </c>
      <c r="J742" s="3" t="str">
        <f>IF(B742=1,Full_2016_2017_Games_Data[[#This Row],[Column1]],"N/A")</f>
        <v>N/A</v>
      </c>
      <c r="K742" t="str">
        <f t="shared" si="124"/>
        <v>Jan 17, 2017</v>
      </c>
      <c r="L742" t="str">
        <f t="shared" si="125"/>
        <v>Jan 17, 2017</v>
      </c>
      <c r="M742">
        <f t="shared" si="126"/>
        <v>1</v>
      </c>
      <c r="N742">
        <f t="shared" si="127"/>
        <v>17</v>
      </c>
      <c r="O742">
        <f t="shared" si="128"/>
        <v>2017</v>
      </c>
      <c r="P742" s="3">
        <f t="shared" si="129"/>
        <v>42752</v>
      </c>
      <c r="Q742" t="str">
        <f t="shared" si="130"/>
        <v>Miami Heat</v>
      </c>
      <c r="R742" t="str">
        <f t="shared" si="131"/>
        <v>Houston Rockets</v>
      </c>
    </row>
    <row r="743" spans="1:18" x14ac:dyDescent="0.3">
      <c r="A743" s="1" t="s">
        <v>647</v>
      </c>
      <c r="B743">
        <f>IF(OR(RIGHT(Full_2016_2017_Games_Data[[#This Row],[Column1]],4)="2016",RIGHT(Full_2016_2017_Games_Data[[#This Row],[Column1]],4)="2017"),1,0)</f>
        <v>0</v>
      </c>
      <c r="C743">
        <f>IF(AND(B742=1,B743=0,LEFT(Full_2016_2017_Games_Data[[#This Row],[Column1]],4)&lt;&gt;"OTat"),C741+1,IF(AND(B742=0,B743=0,LEFT(Full_2016_2017_Games_Data[[#This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Row],[Column1]],5)&lt;&gt;"4OTat"),C742+1,IF(OR(LEFT(Full_2016_2017_Games_Data[[#This Row],[Column1]],4)="OTat",LEFT(Full_2016_2017_Games_Data[[#This Row],[Column1]],4)="Full",LEFT(Full_2016_2017_Games_Data[[#This Row],[Column1]],5)="2OTat",LEFT(Full_2016_2017_Games_Data[[#This Row],[Column1]],5)="4OTat"),C742,"N/A")))</f>
        <v>623</v>
      </c>
      <c r="D743" t="str">
        <f>IF(AND(C743&lt;&gt;"N/A",C743&lt;&gt;C742),LEFT(Full_2016_2017_Games_Data[[#This Row],[Column1]],FIND("-",Full_2016_2017_Games_Data[[#This Row],[Column1]])-1),"N/A")</f>
        <v>Dallas Mavericks99</v>
      </c>
      <c r="E743" t="str">
        <f>IFERROR(IF(AND(C743&lt;&gt;"N/A",C743&lt;&gt;C742),MID(Full_2016_2017_Games_Data[[#This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Bulls98</v>
      </c>
      <c r="F743" t="str">
        <f>IFERROR(IF(AND(D743&lt;&gt;"N/A",E743&lt;&gt;"N/A",C743&lt;&gt;C744),RIGHT(Full_2016_2017_Games_Data[[#This Row],[Column1]],LEN(Full_2016_2017_Games_Data[[#This Row],[Column1]])-FIND("at ",Full_2016_2017_Games_Data[[#This Row],[Column1]])-2),IF(AND(C743&lt;&gt;"N/A",C743&lt;&gt;C742),RIGHT(A744,LEN(A744)-FIND("at ",A744)-2),"N/A")),RIGHT(Full_2016_2017_Games_Data[[#This Row],[Column1]],LEN(Full_2016_2017_Games_Data[[#This Row],[Column1]])-FIND("at ",Full_2016_2017_Games_Data[[#This Row],[Column1]])-2))</f>
        <v>Chicago</v>
      </c>
      <c r="G743" t="str">
        <f t="shared" si="121"/>
        <v>Chicago</v>
      </c>
      <c r="H743">
        <f t="shared" si="122"/>
        <v>99</v>
      </c>
      <c r="I743">
        <f t="shared" si="123"/>
        <v>98</v>
      </c>
      <c r="J743" s="3" t="str">
        <f>IF(B743=1,Full_2016_2017_Games_Data[[#This Row],[Column1]],"N/A")</f>
        <v>N/A</v>
      </c>
      <c r="K743" t="str">
        <f t="shared" si="124"/>
        <v>Jan 17, 2017</v>
      </c>
      <c r="L743" t="str">
        <f t="shared" si="125"/>
        <v>Jan 17, 2017</v>
      </c>
      <c r="M743">
        <f t="shared" si="126"/>
        <v>1</v>
      </c>
      <c r="N743">
        <f t="shared" si="127"/>
        <v>17</v>
      </c>
      <c r="O743">
        <f t="shared" si="128"/>
        <v>2017</v>
      </c>
      <c r="P743" s="3">
        <f t="shared" si="129"/>
        <v>42752</v>
      </c>
      <c r="Q743" t="str">
        <f t="shared" si="130"/>
        <v>Dallas Mavericks</v>
      </c>
      <c r="R743" t="str">
        <f t="shared" si="131"/>
        <v>Chicago Bulls</v>
      </c>
    </row>
    <row r="744" spans="1:18" x14ac:dyDescent="0.3">
      <c r="A744" s="1" t="s">
        <v>648</v>
      </c>
      <c r="B744">
        <f>IF(OR(RIGHT(Full_2016_2017_Games_Data[[#This Row],[Column1]],4)="2016",RIGHT(Full_2016_2017_Games_Data[[#This Row],[Column1]],4)="2017"),1,0)</f>
        <v>0</v>
      </c>
      <c r="C744">
        <f>IF(AND(B743=1,B744=0,LEFT(Full_2016_2017_Games_Data[[#This Row],[Column1]],4)&lt;&gt;"OTat"),C742+1,IF(AND(B743=0,B744=0,LEFT(Full_2016_2017_Games_Data[[#This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Row],[Column1]],5)&lt;&gt;"4OTat"),C743+1,IF(OR(LEFT(Full_2016_2017_Games_Data[[#This Row],[Column1]],4)="OTat",LEFT(Full_2016_2017_Games_Data[[#This Row],[Column1]],4)="Full",LEFT(Full_2016_2017_Games_Data[[#This Row],[Column1]],5)="2OTat",LEFT(Full_2016_2017_Games_Data[[#This Row],[Column1]],5)="4OTat"),C743,"N/A")))</f>
        <v>624</v>
      </c>
      <c r="D744" t="str">
        <f>IF(AND(C744&lt;&gt;"N/A",C744&lt;&gt;C743),LEFT(Full_2016_2017_Games_Data[[#This Row],[Column1]],FIND("-",Full_2016_2017_Games_Data[[#This Row],[Column1]])-1),"N/A")</f>
        <v>San Antonio Spurs122</v>
      </c>
      <c r="E744" t="str">
        <f>IFERROR(IF(AND(C744&lt;&gt;"N/A",C744&lt;&gt;C743),MID(Full_2016_2017_Games_Data[[#This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Timberwolves114</v>
      </c>
      <c r="F744" t="str">
        <f>IFERROR(IF(AND(D744&lt;&gt;"N/A",E744&lt;&gt;"N/A",C744&lt;&gt;C745),RIGHT(Full_2016_2017_Games_Data[[#This Row],[Column1]],LEN(Full_2016_2017_Games_Data[[#This Row],[Column1]])-FIND("at ",Full_2016_2017_Games_Data[[#This Row],[Column1]])-2),IF(AND(C744&lt;&gt;"N/A",C744&lt;&gt;C743),RIGHT(A745,LEN(A745)-FIND("at ",A745)-2),"N/A")),RIGHT(Full_2016_2017_Games_Data[[#This Row],[Column1]],LEN(Full_2016_2017_Games_Data[[#This Row],[Column1]])-FIND("at ",Full_2016_2017_Games_Data[[#This Row],[Column1]])-2))</f>
        <v>San Antonio</v>
      </c>
      <c r="G744" t="str">
        <f t="shared" si="121"/>
        <v>San Antonio</v>
      </c>
      <c r="H744">
        <f t="shared" si="122"/>
        <v>122</v>
      </c>
      <c r="I744">
        <f t="shared" si="123"/>
        <v>114</v>
      </c>
      <c r="J744" s="3" t="str">
        <f>IF(B744=1,Full_2016_2017_Games_Data[[#This Row],[Column1]],"N/A")</f>
        <v>N/A</v>
      </c>
      <c r="K744" t="str">
        <f t="shared" si="124"/>
        <v>Jan 17, 2017</v>
      </c>
      <c r="L744" t="str">
        <f t="shared" si="125"/>
        <v>Jan 17, 2017</v>
      </c>
      <c r="M744">
        <f t="shared" si="126"/>
        <v>1</v>
      </c>
      <c r="N744">
        <f t="shared" si="127"/>
        <v>17</v>
      </c>
      <c r="O744">
        <f t="shared" si="128"/>
        <v>2017</v>
      </c>
      <c r="P744" s="3">
        <f t="shared" si="129"/>
        <v>42752</v>
      </c>
      <c r="Q744" t="str">
        <f t="shared" si="130"/>
        <v>San Antonio Spurs</v>
      </c>
      <c r="R744" t="str">
        <f t="shared" si="131"/>
        <v>Minnesota Timberwolves</v>
      </c>
    </row>
    <row r="745" spans="1:18" x14ac:dyDescent="0.3">
      <c r="A745" s="1" t="s">
        <v>649</v>
      </c>
      <c r="B745">
        <f>IF(OR(RIGHT(Full_2016_2017_Games_Data[[#This Row],[Column1]],4)="2016",RIGHT(Full_2016_2017_Games_Data[[#This Row],[Column1]],4)="2017"),1,0)</f>
        <v>0</v>
      </c>
      <c r="C745">
        <f>IF(AND(B744=1,B745=0,LEFT(Full_2016_2017_Games_Data[[#This Row],[Column1]],4)&lt;&gt;"OTat"),C743+1,IF(AND(B744=0,B745=0,LEFT(Full_2016_2017_Games_Data[[#This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Row],[Column1]],5)&lt;&gt;"4OTat"),C744+1,IF(OR(LEFT(Full_2016_2017_Games_Data[[#This Row],[Column1]],4)="OTat",LEFT(Full_2016_2017_Games_Data[[#This Row],[Column1]],4)="Full",LEFT(Full_2016_2017_Games_Data[[#This Row],[Column1]],5)="2OTat",LEFT(Full_2016_2017_Games_Data[[#This Row],[Column1]],5)="4OTat"),C744,"N/A")))</f>
        <v>625</v>
      </c>
      <c r="D745" t="str">
        <f>IF(AND(C745&lt;&gt;"N/A",C745&lt;&gt;C744),LEFT(Full_2016_2017_Games_Data[[#This Row],[Column1]],FIND("-",Full_2016_2017_Games_Data[[#This Row],[Column1]])-1),"N/A")</f>
        <v>Denver Nuggets127</v>
      </c>
      <c r="E745" t="str">
        <f>IFERROR(IF(AND(C745&lt;&gt;"N/A",C745&lt;&gt;C744),MID(Full_2016_2017_Games_Data[[#This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Lakers121</v>
      </c>
      <c r="F745" t="str">
        <f>IFERROR(IF(AND(D745&lt;&gt;"N/A",E745&lt;&gt;"N/A",C745&lt;&gt;C746),RIGHT(Full_2016_2017_Games_Data[[#This Row],[Column1]],LEN(Full_2016_2017_Games_Data[[#This Row],[Column1]])-FIND("at ",Full_2016_2017_Games_Data[[#This Row],[Column1]])-2),IF(AND(C745&lt;&gt;"N/A",C745&lt;&gt;C744),RIGHT(A746,LEN(A746)-FIND("at ",A746)-2),"N/A")),RIGHT(Full_2016_2017_Games_Data[[#This Row],[Column1]],LEN(Full_2016_2017_Games_Data[[#This Row],[Column1]])-FIND("at ",Full_2016_2017_Games_Data[[#This Row],[Column1]])-2))</f>
        <v>Los Angeles</v>
      </c>
      <c r="G745" t="str">
        <f t="shared" si="121"/>
        <v>Los Angeles</v>
      </c>
      <c r="H745">
        <f t="shared" si="122"/>
        <v>127</v>
      </c>
      <c r="I745">
        <f t="shared" si="123"/>
        <v>121</v>
      </c>
      <c r="J745" s="3" t="str">
        <f>IF(B745=1,Full_2016_2017_Games_Data[[#This Row],[Column1]],"N/A")</f>
        <v>N/A</v>
      </c>
      <c r="K745" t="str">
        <f t="shared" si="124"/>
        <v>Jan 17, 2017</v>
      </c>
      <c r="L745" t="str">
        <f t="shared" si="125"/>
        <v>Jan 17, 2017</v>
      </c>
      <c r="M745">
        <f t="shared" si="126"/>
        <v>1</v>
      </c>
      <c r="N745">
        <f t="shared" si="127"/>
        <v>17</v>
      </c>
      <c r="O745">
        <f t="shared" si="128"/>
        <v>2017</v>
      </c>
      <c r="P745" s="3">
        <f t="shared" si="129"/>
        <v>42752</v>
      </c>
      <c r="Q745" t="str">
        <f t="shared" si="130"/>
        <v>Denver Nuggets</v>
      </c>
      <c r="R745" t="str">
        <f t="shared" si="131"/>
        <v>Los Angeles Lakers</v>
      </c>
    </row>
    <row r="746" spans="1:18" x14ac:dyDescent="0.3">
      <c r="A746" s="1" t="s">
        <v>1429</v>
      </c>
      <c r="B746">
        <f>IF(OR(RIGHT(Full_2016_2017_Games_Data[[#This Row],[Column1]],4)="2016",RIGHT(Full_2016_2017_Games_Data[[#This Row],[Column1]],4)="2017"),1,0)</f>
        <v>1</v>
      </c>
      <c r="C746" t="str">
        <f>IF(AND(B745=1,B746=0,LEFT(Full_2016_2017_Games_Data[[#This Row],[Column1]],4)&lt;&gt;"OTat"),C744+1,IF(AND(B745=0,B746=0,LEFT(Full_2016_2017_Games_Data[[#This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Row],[Column1]],5)&lt;&gt;"4OTat"),C745+1,IF(OR(LEFT(Full_2016_2017_Games_Data[[#This Row],[Column1]],4)="OTat",LEFT(Full_2016_2017_Games_Data[[#This Row],[Column1]],4)="Full",LEFT(Full_2016_2017_Games_Data[[#This Row],[Column1]],5)="2OTat",LEFT(Full_2016_2017_Games_Data[[#This Row],[Column1]],5)="4OTat"),C745,"N/A")))</f>
        <v>N/A</v>
      </c>
      <c r="D746" t="str">
        <f>IF(AND(C746&lt;&gt;"N/A",C746&lt;&gt;C745),LEFT(Full_2016_2017_Games_Data[[#This Row],[Column1]],FIND("-",Full_2016_2017_Games_Data[[#This Row],[Column1]])-1),"N/A")</f>
        <v>N/A</v>
      </c>
      <c r="E746" t="str">
        <f>IFERROR(IF(AND(C746&lt;&gt;"N/A",C746&lt;&gt;C745),MID(Full_2016_2017_Games_Data[[#This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46" t="str">
        <f>IFERROR(IF(AND(D746&lt;&gt;"N/A",E746&lt;&gt;"N/A",C746&lt;&gt;C747),RIGHT(Full_2016_2017_Games_Data[[#This Row],[Column1]],LEN(Full_2016_2017_Games_Data[[#This Row],[Column1]])-FIND("at ",Full_2016_2017_Games_Data[[#This Row],[Column1]])-2),IF(AND(C746&lt;&gt;"N/A",C746&lt;&gt;C745),RIGHT(A747,LEN(A747)-FIND("at ",A747)-2),"N/A")),RIGHT(Full_2016_2017_Games_Data[[#This Row],[Column1]],LEN(Full_2016_2017_Games_Data[[#This Row],[Column1]])-FIND("at ",Full_2016_2017_Games_Data[[#This Row],[Column1]])-2))</f>
        <v>N/A</v>
      </c>
      <c r="G746" t="str">
        <f t="shared" si="121"/>
        <v>N/A</v>
      </c>
      <c r="H746" t="str">
        <f t="shared" si="122"/>
        <v>N/A</v>
      </c>
      <c r="I746" t="str">
        <f t="shared" si="123"/>
        <v>N/A</v>
      </c>
      <c r="J746" s="3" t="str">
        <f>IF(B746=1,Full_2016_2017_Games_Data[[#This Row],[Column1]],"N/A")</f>
        <v>Jan 18, 2017</v>
      </c>
      <c r="K746" t="str">
        <f t="shared" si="124"/>
        <v>Jan 18, 2017</v>
      </c>
      <c r="L746" t="str">
        <f t="shared" si="125"/>
        <v>N/A</v>
      </c>
      <c r="M746" t="str">
        <f t="shared" si="126"/>
        <v>N/A</v>
      </c>
      <c r="N746" t="str">
        <f t="shared" si="127"/>
        <v>N/A</v>
      </c>
      <c r="O746" t="str">
        <f t="shared" si="128"/>
        <v>N/A</v>
      </c>
      <c r="P746" s="3" t="str">
        <f t="shared" si="129"/>
        <v>N/A</v>
      </c>
      <c r="Q746" t="str">
        <f t="shared" si="130"/>
        <v>N/A</v>
      </c>
      <c r="R746" t="str">
        <f t="shared" si="131"/>
        <v>N/A</v>
      </c>
    </row>
    <row r="747" spans="1:18" x14ac:dyDescent="0.3">
      <c r="A747" s="1" t="s">
        <v>650</v>
      </c>
      <c r="B747">
        <f>IF(OR(RIGHT(Full_2016_2017_Games_Data[[#This Row],[Column1]],4)="2016",RIGHT(Full_2016_2017_Games_Data[[#This Row],[Column1]],4)="2017"),1,0)</f>
        <v>0</v>
      </c>
      <c r="C747">
        <f>IF(AND(B746=1,B747=0,LEFT(Full_2016_2017_Games_Data[[#This Row],[Column1]],4)&lt;&gt;"OTat"),C745+1,IF(AND(B746=0,B747=0,LEFT(Full_2016_2017_Games_Data[[#This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Row],[Column1]],5)&lt;&gt;"4OTat"),C746+1,IF(OR(LEFT(Full_2016_2017_Games_Data[[#This Row],[Column1]],4)="OTat",LEFT(Full_2016_2017_Games_Data[[#This Row],[Column1]],4)="Full",LEFT(Full_2016_2017_Games_Data[[#This Row],[Column1]],5)="2OTat",LEFT(Full_2016_2017_Games_Data[[#This Row],[Column1]],5)="4OTat"),C746,"N/A")))</f>
        <v>626</v>
      </c>
      <c r="D747" t="str">
        <f>IF(AND(C747&lt;&gt;"N/A",C747&lt;&gt;C746),LEFT(Full_2016_2017_Games_Data[[#This Row],[Column1]],FIND("-",Full_2016_2017_Games_Data[[#This Row],[Column1]])-1),"N/A")</f>
        <v>Philadelphia 76ers94</v>
      </c>
      <c r="E747" t="str">
        <f>IFERROR(IF(AND(C747&lt;&gt;"N/A",C747&lt;&gt;C746),MID(Full_2016_2017_Games_Data[[#This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Raptors89</v>
      </c>
      <c r="F747" t="str">
        <f>IFERROR(IF(AND(D747&lt;&gt;"N/A",E747&lt;&gt;"N/A",C747&lt;&gt;C748),RIGHT(Full_2016_2017_Games_Data[[#This Row],[Column1]],LEN(Full_2016_2017_Games_Data[[#This Row],[Column1]])-FIND("at ",Full_2016_2017_Games_Data[[#This Row],[Column1]])-2),IF(AND(C747&lt;&gt;"N/A",C747&lt;&gt;C746),RIGHT(A748,LEN(A748)-FIND("at ",A748)-2),"N/A")),RIGHT(Full_2016_2017_Games_Data[[#This Row],[Column1]],LEN(Full_2016_2017_Games_Data[[#This Row],[Column1]])-FIND("at ",Full_2016_2017_Games_Data[[#This Row],[Column1]])-2))</f>
        <v>Philadelphia</v>
      </c>
      <c r="G747" t="str">
        <f t="shared" si="121"/>
        <v>Philadelphia</v>
      </c>
      <c r="H747">
        <f t="shared" si="122"/>
        <v>94</v>
      </c>
      <c r="I747">
        <f t="shared" si="123"/>
        <v>89</v>
      </c>
      <c r="J747" s="3" t="str">
        <f>IF(B747=1,Full_2016_2017_Games_Data[[#This Row],[Column1]],"N/A")</f>
        <v>N/A</v>
      </c>
      <c r="K747" t="str">
        <f t="shared" si="124"/>
        <v>Jan 18, 2017</v>
      </c>
      <c r="L747" t="str">
        <f t="shared" si="125"/>
        <v>Jan 18, 2017</v>
      </c>
      <c r="M747">
        <f t="shared" si="126"/>
        <v>1</v>
      </c>
      <c r="N747">
        <f t="shared" si="127"/>
        <v>18</v>
      </c>
      <c r="O747">
        <f t="shared" si="128"/>
        <v>2017</v>
      </c>
      <c r="P747" s="3">
        <f t="shared" si="129"/>
        <v>42753</v>
      </c>
      <c r="Q747" t="str">
        <f t="shared" si="130"/>
        <v>Philadelphia 76ers</v>
      </c>
      <c r="R747" t="str">
        <f t="shared" si="131"/>
        <v>Toronto Raptors</v>
      </c>
    </row>
    <row r="748" spans="1:18" x14ac:dyDescent="0.3">
      <c r="A748" s="1" t="s">
        <v>651</v>
      </c>
      <c r="B748">
        <f>IF(OR(RIGHT(Full_2016_2017_Games_Data[[#This Row],[Column1]],4)="2016",RIGHT(Full_2016_2017_Games_Data[[#This Row],[Column1]],4)="2017"),1,0)</f>
        <v>0</v>
      </c>
      <c r="C748">
        <f>IF(AND(B747=1,B748=0,LEFT(Full_2016_2017_Games_Data[[#This Row],[Column1]],4)&lt;&gt;"OTat"),C746+1,IF(AND(B747=0,B748=0,LEFT(Full_2016_2017_Games_Data[[#This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Row],[Column1]],5)&lt;&gt;"4OTat"),C747+1,IF(OR(LEFT(Full_2016_2017_Games_Data[[#This Row],[Column1]],4)="OTat",LEFT(Full_2016_2017_Games_Data[[#This Row],[Column1]],4)="Full",LEFT(Full_2016_2017_Games_Data[[#This Row],[Column1]],5)="2OTat",LEFT(Full_2016_2017_Games_Data[[#This Row],[Column1]],5)="4OTat"),C747,"N/A")))</f>
        <v>627</v>
      </c>
      <c r="D748" t="str">
        <f>IF(AND(C748&lt;&gt;"N/A",C748&lt;&gt;C747),LEFT(Full_2016_2017_Games_Data[[#This Row],[Column1]],FIND("-",Full_2016_2017_Games_Data[[#This Row],[Column1]])-1),"N/A")</f>
        <v>Washington Wizards104</v>
      </c>
      <c r="E748" t="str">
        <f>IFERROR(IF(AND(C748&lt;&gt;"N/A",C748&lt;&gt;C747),MID(Full_2016_2017_Games_Data[[#This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Grizzlies101</v>
      </c>
      <c r="F748" t="str">
        <f>IFERROR(IF(AND(D748&lt;&gt;"N/A",E748&lt;&gt;"N/A",C748&lt;&gt;C749),RIGHT(Full_2016_2017_Games_Data[[#This Row],[Column1]],LEN(Full_2016_2017_Games_Data[[#This Row],[Column1]])-FIND("at ",Full_2016_2017_Games_Data[[#This Row],[Column1]])-2),IF(AND(C748&lt;&gt;"N/A",C748&lt;&gt;C747),RIGHT(A749,LEN(A749)-FIND("at ",A749)-2),"N/A")),RIGHT(Full_2016_2017_Games_Data[[#This Row],[Column1]],LEN(Full_2016_2017_Games_Data[[#This Row],[Column1]])-FIND("at ",Full_2016_2017_Games_Data[[#This Row],[Column1]])-2))</f>
        <v>Washington</v>
      </c>
      <c r="G748" t="str">
        <f t="shared" si="121"/>
        <v>Washington</v>
      </c>
      <c r="H748">
        <f t="shared" si="122"/>
        <v>104</v>
      </c>
      <c r="I748">
        <f t="shared" si="123"/>
        <v>101</v>
      </c>
      <c r="J748" s="3" t="str">
        <f>IF(B748=1,Full_2016_2017_Games_Data[[#This Row],[Column1]],"N/A")</f>
        <v>N/A</v>
      </c>
      <c r="K748" t="str">
        <f t="shared" si="124"/>
        <v>Jan 18, 2017</v>
      </c>
      <c r="L748" t="str">
        <f t="shared" si="125"/>
        <v>Jan 18, 2017</v>
      </c>
      <c r="M748">
        <f t="shared" si="126"/>
        <v>1</v>
      </c>
      <c r="N748">
        <f t="shared" si="127"/>
        <v>18</v>
      </c>
      <c r="O748">
        <f t="shared" si="128"/>
        <v>2017</v>
      </c>
      <c r="P748" s="3">
        <f t="shared" si="129"/>
        <v>42753</v>
      </c>
      <c r="Q748" t="str">
        <f t="shared" si="130"/>
        <v>Washington Wizards</v>
      </c>
      <c r="R748" t="str">
        <f t="shared" si="131"/>
        <v>Memphis Grizzlies</v>
      </c>
    </row>
    <row r="749" spans="1:18" x14ac:dyDescent="0.3">
      <c r="A749" s="1" t="s">
        <v>652</v>
      </c>
      <c r="B749">
        <f>IF(OR(RIGHT(Full_2016_2017_Games_Data[[#This Row],[Column1]],4)="2016",RIGHT(Full_2016_2017_Games_Data[[#This Row],[Column1]],4)="2017"),1,0)</f>
        <v>0</v>
      </c>
      <c r="C749">
        <f>IF(AND(B748=1,B749=0,LEFT(Full_2016_2017_Games_Data[[#This Row],[Column1]],4)&lt;&gt;"OTat"),C747+1,IF(AND(B748=0,B749=0,LEFT(Full_2016_2017_Games_Data[[#This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Row],[Column1]],5)&lt;&gt;"4OTat"),C748+1,IF(OR(LEFT(Full_2016_2017_Games_Data[[#This Row],[Column1]],4)="OTat",LEFT(Full_2016_2017_Games_Data[[#This Row],[Column1]],4)="Full",LEFT(Full_2016_2017_Games_Data[[#This Row],[Column1]],5)="2OTat",LEFT(Full_2016_2017_Games_Data[[#This Row],[Column1]],5)="4OTat"),C748,"N/A")))</f>
        <v>628</v>
      </c>
      <c r="D749" t="str">
        <f>IF(AND(C749&lt;&gt;"N/A",C749&lt;&gt;C748),LEFT(Full_2016_2017_Games_Data[[#This Row],[Column1]],FIND("-",Full_2016_2017_Games_Data[[#This Row],[Column1]])-1),"N/A")</f>
        <v>Charlotte Hornets107</v>
      </c>
      <c r="E749" t="str">
        <f>IFERROR(IF(AND(C749&lt;&gt;"N/A",C749&lt;&gt;C748),MID(Full_2016_2017_Games_Data[[#This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Blazers85</v>
      </c>
      <c r="F749" t="str">
        <f>IFERROR(IF(AND(D749&lt;&gt;"N/A",E749&lt;&gt;"N/A",C749&lt;&gt;C750),RIGHT(Full_2016_2017_Games_Data[[#This Row],[Column1]],LEN(Full_2016_2017_Games_Data[[#This Row],[Column1]])-FIND("at ",Full_2016_2017_Games_Data[[#This Row],[Column1]])-2),IF(AND(C749&lt;&gt;"N/A",C749&lt;&gt;C748),RIGHT(A750,LEN(A750)-FIND("at ",A750)-2),"N/A")),RIGHT(Full_2016_2017_Games_Data[[#This Row],[Column1]],LEN(Full_2016_2017_Games_Data[[#This Row],[Column1]])-FIND("at ",Full_2016_2017_Games_Data[[#This Row],[Column1]])-2))</f>
        <v>Charlotte</v>
      </c>
      <c r="G749" t="str">
        <f t="shared" si="121"/>
        <v>Charlotte</v>
      </c>
      <c r="H749">
        <f t="shared" si="122"/>
        <v>107</v>
      </c>
      <c r="I749">
        <f t="shared" si="123"/>
        <v>85</v>
      </c>
      <c r="J749" s="3" t="str">
        <f>IF(B749=1,Full_2016_2017_Games_Data[[#This Row],[Column1]],"N/A")</f>
        <v>N/A</v>
      </c>
      <c r="K749" t="str">
        <f t="shared" si="124"/>
        <v>Jan 18, 2017</v>
      </c>
      <c r="L749" t="str">
        <f t="shared" si="125"/>
        <v>Jan 18, 2017</v>
      </c>
      <c r="M749">
        <f t="shared" si="126"/>
        <v>1</v>
      </c>
      <c r="N749">
        <f t="shared" si="127"/>
        <v>18</v>
      </c>
      <c r="O749">
        <f t="shared" si="128"/>
        <v>2017</v>
      </c>
      <c r="P749" s="3">
        <f t="shared" si="129"/>
        <v>42753</v>
      </c>
      <c r="Q749" t="str">
        <f t="shared" si="130"/>
        <v>Charlotte Hornets</v>
      </c>
      <c r="R749" t="str">
        <f t="shared" si="131"/>
        <v>Portland Trail Blazers</v>
      </c>
    </row>
    <row r="750" spans="1:18" x14ac:dyDescent="0.3">
      <c r="A750" s="1" t="s">
        <v>653</v>
      </c>
      <c r="B750">
        <f>IF(OR(RIGHT(Full_2016_2017_Games_Data[[#This Row],[Column1]],4)="2016",RIGHT(Full_2016_2017_Games_Data[[#This Row],[Column1]],4)="2017"),1,0)</f>
        <v>0</v>
      </c>
      <c r="C750">
        <f>IF(AND(B749=1,B750=0,LEFT(Full_2016_2017_Games_Data[[#This Row],[Column1]],4)&lt;&gt;"OTat"),C748+1,IF(AND(B749=0,B750=0,LEFT(Full_2016_2017_Games_Data[[#This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Row],[Column1]],5)&lt;&gt;"4OTat"),C749+1,IF(OR(LEFT(Full_2016_2017_Games_Data[[#This Row],[Column1]],4)="OTat",LEFT(Full_2016_2017_Games_Data[[#This Row],[Column1]],4)="Full",LEFT(Full_2016_2017_Games_Data[[#This Row],[Column1]],5)="2OTat",LEFT(Full_2016_2017_Games_Data[[#This Row],[Column1]],5)="4OTat"),C749,"N/A")))</f>
        <v>629</v>
      </c>
      <c r="D750" t="str">
        <f>IF(AND(C750&lt;&gt;"N/A",C750&lt;&gt;C749),LEFT(Full_2016_2017_Games_Data[[#This Row],[Column1]],FIND("-",Full_2016_2017_Games_Data[[#This Row],[Column1]])-1),"N/A")</f>
        <v>New York Knicks117</v>
      </c>
      <c r="E750" t="str">
        <f>IFERROR(IF(AND(C750&lt;&gt;"N/A",C750&lt;&gt;C749),MID(Full_2016_2017_Games_Data[[#This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Celtics106</v>
      </c>
      <c r="F750" t="str">
        <f>IFERROR(IF(AND(D750&lt;&gt;"N/A",E750&lt;&gt;"N/A",C750&lt;&gt;C751),RIGHT(Full_2016_2017_Games_Data[[#This Row],[Column1]],LEN(Full_2016_2017_Games_Data[[#This Row],[Column1]])-FIND("at ",Full_2016_2017_Games_Data[[#This Row],[Column1]])-2),IF(AND(C750&lt;&gt;"N/A",C750&lt;&gt;C749),RIGHT(A751,LEN(A751)-FIND("at ",A751)-2),"N/A")),RIGHT(Full_2016_2017_Games_Data[[#This Row],[Column1]],LEN(Full_2016_2017_Games_Data[[#This Row],[Column1]])-FIND("at ",Full_2016_2017_Games_Data[[#This Row],[Column1]])-2))</f>
        <v>Boston</v>
      </c>
      <c r="G750" t="str">
        <f t="shared" si="121"/>
        <v>Boston</v>
      </c>
      <c r="H750">
        <f t="shared" si="122"/>
        <v>117</v>
      </c>
      <c r="I750">
        <f t="shared" si="123"/>
        <v>106</v>
      </c>
      <c r="J750" s="3" t="str">
        <f>IF(B750=1,Full_2016_2017_Games_Data[[#This Row],[Column1]],"N/A")</f>
        <v>N/A</v>
      </c>
      <c r="K750" t="str">
        <f t="shared" si="124"/>
        <v>Jan 18, 2017</v>
      </c>
      <c r="L750" t="str">
        <f t="shared" si="125"/>
        <v>Jan 18, 2017</v>
      </c>
      <c r="M750">
        <f t="shared" si="126"/>
        <v>1</v>
      </c>
      <c r="N750">
        <f t="shared" si="127"/>
        <v>18</v>
      </c>
      <c r="O750">
        <f t="shared" si="128"/>
        <v>2017</v>
      </c>
      <c r="P750" s="3">
        <f t="shared" si="129"/>
        <v>42753</v>
      </c>
      <c r="Q750" t="str">
        <f t="shared" si="130"/>
        <v>New York Knicks</v>
      </c>
      <c r="R750" t="str">
        <f t="shared" si="131"/>
        <v>Boston Celtics</v>
      </c>
    </row>
    <row r="751" spans="1:18" x14ac:dyDescent="0.3">
      <c r="A751" s="1" t="s">
        <v>654</v>
      </c>
      <c r="B751">
        <f>IF(OR(RIGHT(Full_2016_2017_Games_Data[[#This Row],[Column1]],4)="2016",RIGHT(Full_2016_2017_Games_Data[[#This Row],[Column1]],4)="2017"),1,0)</f>
        <v>0</v>
      </c>
      <c r="C751">
        <f>IF(AND(B750=1,B751=0,LEFT(Full_2016_2017_Games_Data[[#This Row],[Column1]],4)&lt;&gt;"OTat"),C749+1,IF(AND(B750=0,B751=0,LEFT(Full_2016_2017_Games_Data[[#This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Row],[Column1]],5)&lt;&gt;"4OTat"),C750+1,IF(OR(LEFT(Full_2016_2017_Games_Data[[#This Row],[Column1]],4)="OTat",LEFT(Full_2016_2017_Games_Data[[#This Row],[Column1]],4)="Full",LEFT(Full_2016_2017_Games_Data[[#This Row],[Column1]],5)="2OTat",LEFT(Full_2016_2017_Games_Data[[#This Row],[Column1]],5)="4OTat"),C750,"N/A")))</f>
        <v>630</v>
      </c>
      <c r="D751" t="str">
        <f>IF(AND(C751&lt;&gt;"N/A",C751&lt;&gt;C750),LEFT(Full_2016_2017_Games_Data[[#This Row],[Column1]],FIND("-",Full_2016_2017_Games_Data[[#This Row],[Column1]])-1),"N/A")</f>
        <v>New Orleans Pelicans118</v>
      </c>
      <c r="E751" t="str">
        <f>IFERROR(IF(AND(C751&lt;&gt;"N/A",C751&lt;&gt;C750),MID(Full_2016_2017_Games_Data[[#This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Magic98</v>
      </c>
      <c r="F751" t="str">
        <f>IFERROR(IF(AND(D751&lt;&gt;"N/A",E751&lt;&gt;"N/A",C751&lt;&gt;C752),RIGHT(Full_2016_2017_Games_Data[[#This Row],[Column1]],LEN(Full_2016_2017_Games_Data[[#This Row],[Column1]])-FIND("at ",Full_2016_2017_Games_Data[[#This Row],[Column1]])-2),IF(AND(C751&lt;&gt;"N/A",C751&lt;&gt;C750),RIGHT(A752,LEN(A752)-FIND("at ",A752)-2),"N/A")),RIGHT(Full_2016_2017_Games_Data[[#This Row],[Column1]],LEN(Full_2016_2017_Games_Data[[#This Row],[Column1]])-FIND("at ",Full_2016_2017_Games_Data[[#This Row],[Column1]])-2))</f>
        <v>New Orleans</v>
      </c>
      <c r="G751" t="str">
        <f t="shared" si="121"/>
        <v>New Orleans</v>
      </c>
      <c r="H751">
        <f t="shared" si="122"/>
        <v>118</v>
      </c>
      <c r="I751">
        <f t="shared" si="123"/>
        <v>98</v>
      </c>
      <c r="J751" s="3" t="str">
        <f>IF(B751=1,Full_2016_2017_Games_Data[[#This Row],[Column1]],"N/A")</f>
        <v>N/A</v>
      </c>
      <c r="K751" t="str">
        <f t="shared" si="124"/>
        <v>Jan 18, 2017</v>
      </c>
      <c r="L751" t="str">
        <f t="shared" si="125"/>
        <v>Jan 18, 2017</v>
      </c>
      <c r="M751">
        <f t="shared" si="126"/>
        <v>1</v>
      </c>
      <c r="N751">
        <f t="shared" si="127"/>
        <v>18</v>
      </c>
      <c r="O751">
        <f t="shared" si="128"/>
        <v>2017</v>
      </c>
      <c r="P751" s="3">
        <f t="shared" si="129"/>
        <v>42753</v>
      </c>
      <c r="Q751" t="str">
        <f t="shared" si="130"/>
        <v>New Orleans Pelicans</v>
      </c>
      <c r="R751" t="str">
        <f t="shared" si="131"/>
        <v>Orlando Magic</v>
      </c>
    </row>
    <row r="752" spans="1:18" x14ac:dyDescent="0.3">
      <c r="A752" s="1" t="s">
        <v>655</v>
      </c>
      <c r="B752">
        <f>IF(OR(RIGHT(Full_2016_2017_Games_Data[[#This Row],[Column1]],4)="2016",RIGHT(Full_2016_2017_Games_Data[[#This Row],[Column1]],4)="2017"),1,0)</f>
        <v>0</v>
      </c>
      <c r="C752">
        <f>IF(AND(B751=1,B752=0,LEFT(Full_2016_2017_Games_Data[[#This Row],[Column1]],4)&lt;&gt;"OTat"),C750+1,IF(AND(B751=0,B752=0,LEFT(Full_2016_2017_Games_Data[[#This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Row],[Column1]],5)&lt;&gt;"4OTat"),C751+1,IF(OR(LEFT(Full_2016_2017_Games_Data[[#This Row],[Column1]],4)="OTat",LEFT(Full_2016_2017_Games_Data[[#This Row],[Column1]],4)="Full",LEFT(Full_2016_2017_Games_Data[[#This Row],[Column1]],5)="2OTat",LEFT(Full_2016_2017_Games_Data[[#This Row],[Column1]],5)="4OTat"),C751,"N/A")))</f>
        <v>631</v>
      </c>
      <c r="D752" t="str">
        <f>IF(AND(C752&lt;&gt;"N/A",C752&lt;&gt;C751),LEFT(Full_2016_2017_Games_Data[[#This Row],[Column1]],FIND("-",Full_2016_2017_Games_Data[[#This Row],[Column1]])-1),"N/A")</f>
        <v>Houston Rockets111</v>
      </c>
      <c r="E752" t="str">
        <f>IFERROR(IF(AND(C752&lt;&gt;"N/A",C752&lt;&gt;C751),MID(Full_2016_2017_Games_Data[[#This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Bucks92</v>
      </c>
      <c r="F752" t="str">
        <f>IFERROR(IF(AND(D752&lt;&gt;"N/A",E752&lt;&gt;"N/A",C752&lt;&gt;C753),RIGHT(Full_2016_2017_Games_Data[[#This Row],[Column1]],LEN(Full_2016_2017_Games_Data[[#This Row],[Column1]])-FIND("at ",Full_2016_2017_Games_Data[[#This Row],[Column1]])-2),IF(AND(C752&lt;&gt;"N/A",C752&lt;&gt;C751),RIGHT(A753,LEN(A753)-FIND("at ",A753)-2),"N/A")),RIGHT(Full_2016_2017_Games_Data[[#This Row],[Column1]],LEN(Full_2016_2017_Games_Data[[#This Row],[Column1]])-FIND("at ",Full_2016_2017_Games_Data[[#This Row],[Column1]])-2))</f>
        <v>Houston</v>
      </c>
      <c r="G752" t="str">
        <f t="shared" si="121"/>
        <v>Houston</v>
      </c>
      <c r="H752">
        <f t="shared" si="122"/>
        <v>111</v>
      </c>
      <c r="I752">
        <f t="shared" si="123"/>
        <v>92</v>
      </c>
      <c r="J752" s="3" t="str">
        <f>IF(B752=1,Full_2016_2017_Games_Data[[#This Row],[Column1]],"N/A")</f>
        <v>N/A</v>
      </c>
      <c r="K752" t="str">
        <f t="shared" si="124"/>
        <v>Jan 18, 2017</v>
      </c>
      <c r="L752" t="str">
        <f t="shared" si="125"/>
        <v>Jan 18, 2017</v>
      </c>
      <c r="M752">
        <f t="shared" si="126"/>
        <v>1</v>
      </c>
      <c r="N752">
        <f t="shared" si="127"/>
        <v>18</v>
      </c>
      <c r="O752">
        <f t="shared" si="128"/>
        <v>2017</v>
      </c>
      <c r="P752" s="3">
        <f t="shared" si="129"/>
        <v>42753</v>
      </c>
      <c r="Q752" t="str">
        <f t="shared" si="130"/>
        <v>Houston Rockets</v>
      </c>
      <c r="R752" t="str">
        <f t="shared" si="131"/>
        <v>Milwaukee Bucks</v>
      </c>
    </row>
    <row r="753" spans="1:18" x14ac:dyDescent="0.3">
      <c r="A753" s="1" t="s">
        <v>656</v>
      </c>
      <c r="B753">
        <f>IF(OR(RIGHT(Full_2016_2017_Games_Data[[#This Row],[Column1]],4)="2016",RIGHT(Full_2016_2017_Games_Data[[#This Row],[Column1]],4)="2017"),1,0)</f>
        <v>0</v>
      </c>
      <c r="C753">
        <f>IF(AND(B752=1,B753=0,LEFT(Full_2016_2017_Games_Data[[#This Row],[Column1]],4)&lt;&gt;"OTat"),C751+1,IF(AND(B752=0,B753=0,LEFT(Full_2016_2017_Games_Data[[#This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Row],[Column1]],5)&lt;&gt;"4OTat"),C752+1,IF(OR(LEFT(Full_2016_2017_Games_Data[[#This Row],[Column1]],4)="OTat",LEFT(Full_2016_2017_Games_Data[[#This Row],[Column1]],4)="Full",LEFT(Full_2016_2017_Games_Data[[#This Row],[Column1]],5)="2OTat",LEFT(Full_2016_2017_Games_Data[[#This Row],[Column1]],5)="4OTat"),C752,"N/A")))</f>
        <v>632</v>
      </c>
      <c r="D753" t="str">
        <f>IF(AND(C753&lt;&gt;"N/A",C753&lt;&gt;C752),LEFT(Full_2016_2017_Games_Data[[#This Row],[Column1]],FIND("-",Full_2016_2017_Games_Data[[#This Row],[Column1]])-1),"N/A")</f>
        <v>Detroit Pistons118</v>
      </c>
      <c r="E753" t="str">
        <f>IFERROR(IF(AND(C753&lt;&gt;"N/A",C753&lt;&gt;C752),MID(Full_2016_2017_Games_Data[[#This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Hawks95</v>
      </c>
      <c r="F753" t="str">
        <f>IFERROR(IF(AND(D753&lt;&gt;"N/A",E753&lt;&gt;"N/A",C753&lt;&gt;C754),RIGHT(Full_2016_2017_Games_Data[[#This Row],[Column1]],LEN(Full_2016_2017_Games_Data[[#This Row],[Column1]])-FIND("at ",Full_2016_2017_Games_Data[[#This Row],[Column1]])-2),IF(AND(C753&lt;&gt;"N/A",C753&lt;&gt;C752),RIGHT(A754,LEN(A754)-FIND("at ",A754)-2),"N/A")),RIGHT(Full_2016_2017_Games_Data[[#This Row],[Column1]],LEN(Full_2016_2017_Games_Data[[#This Row],[Column1]])-FIND("at ",Full_2016_2017_Games_Data[[#This Row],[Column1]])-2))</f>
        <v>Detroit</v>
      </c>
      <c r="G753" t="str">
        <f t="shared" si="121"/>
        <v>Detroit</v>
      </c>
      <c r="H753">
        <f t="shared" si="122"/>
        <v>118</v>
      </c>
      <c r="I753">
        <f t="shared" si="123"/>
        <v>95</v>
      </c>
      <c r="J753" s="3" t="str">
        <f>IF(B753=1,Full_2016_2017_Games_Data[[#This Row],[Column1]],"N/A")</f>
        <v>N/A</v>
      </c>
      <c r="K753" t="str">
        <f t="shared" si="124"/>
        <v>Jan 18, 2017</v>
      </c>
      <c r="L753" t="str">
        <f t="shared" si="125"/>
        <v>Jan 18, 2017</v>
      </c>
      <c r="M753">
        <f t="shared" si="126"/>
        <v>1</v>
      </c>
      <c r="N753">
        <f t="shared" si="127"/>
        <v>18</v>
      </c>
      <c r="O753">
        <f t="shared" si="128"/>
        <v>2017</v>
      </c>
      <c r="P753" s="3">
        <f t="shared" si="129"/>
        <v>42753</v>
      </c>
      <c r="Q753" t="str">
        <f t="shared" si="130"/>
        <v>Detroit Pistons</v>
      </c>
      <c r="R753" t="str">
        <f t="shared" si="131"/>
        <v>Atlanta Hawks</v>
      </c>
    </row>
    <row r="754" spans="1:18" x14ac:dyDescent="0.3">
      <c r="A754" s="1" t="s">
        <v>657</v>
      </c>
      <c r="B754">
        <f>IF(OR(RIGHT(Full_2016_2017_Games_Data[[#This Row],[Column1]],4)="2016",RIGHT(Full_2016_2017_Games_Data[[#This Row],[Column1]],4)="2017"),1,0)</f>
        <v>0</v>
      </c>
      <c r="C754">
        <f>IF(AND(B753=1,B754=0,LEFT(Full_2016_2017_Games_Data[[#This Row],[Column1]],4)&lt;&gt;"OTat"),C752+1,IF(AND(B753=0,B754=0,LEFT(Full_2016_2017_Games_Data[[#This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Row],[Column1]],5)&lt;&gt;"4OTat"),C753+1,IF(OR(LEFT(Full_2016_2017_Games_Data[[#This Row],[Column1]],4)="OTat",LEFT(Full_2016_2017_Games_Data[[#This Row],[Column1]],4)="Full",LEFT(Full_2016_2017_Games_Data[[#This Row],[Column1]],5)="2OTat",LEFT(Full_2016_2017_Games_Data[[#This Row],[Column1]],5)="4OTat"),C753,"N/A")))</f>
        <v>633</v>
      </c>
      <c r="D754" t="str">
        <f>IF(AND(C754&lt;&gt;"N/A",C754&lt;&gt;C753),LEFT(Full_2016_2017_Games_Data[[#This Row],[Column1]],FIND("-",Full_2016_2017_Games_Data[[#This Row],[Column1]])-1),"N/A")</f>
        <v>Golden State Warriors121</v>
      </c>
      <c r="E754" t="str">
        <f>IFERROR(IF(AND(C754&lt;&gt;"N/A",C754&lt;&gt;C753),MID(Full_2016_2017_Games_Data[[#This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Thunder100</v>
      </c>
      <c r="F754" t="str">
        <f>IFERROR(IF(AND(D754&lt;&gt;"N/A",E754&lt;&gt;"N/A",C754&lt;&gt;C755),RIGHT(Full_2016_2017_Games_Data[[#This Row],[Column1]],LEN(Full_2016_2017_Games_Data[[#This Row],[Column1]])-FIND("at ",Full_2016_2017_Games_Data[[#This Row],[Column1]])-2),IF(AND(C754&lt;&gt;"N/A",C754&lt;&gt;C753),RIGHT(A755,LEN(A755)-FIND("at ",A755)-2),"N/A")),RIGHT(Full_2016_2017_Games_Data[[#This Row],[Column1]],LEN(Full_2016_2017_Games_Data[[#This Row],[Column1]])-FIND("at ",Full_2016_2017_Games_Data[[#This Row],[Column1]])-2))</f>
        <v>Golden State</v>
      </c>
      <c r="G754" t="str">
        <f t="shared" si="121"/>
        <v>Golden State</v>
      </c>
      <c r="H754">
        <f t="shared" si="122"/>
        <v>121</v>
      </c>
      <c r="I754">
        <f t="shared" si="123"/>
        <v>100</v>
      </c>
      <c r="J754" s="3" t="str">
        <f>IF(B754=1,Full_2016_2017_Games_Data[[#This Row],[Column1]],"N/A")</f>
        <v>N/A</v>
      </c>
      <c r="K754" t="str">
        <f t="shared" si="124"/>
        <v>Jan 18, 2017</v>
      </c>
      <c r="L754" t="str">
        <f t="shared" si="125"/>
        <v>Jan 18, 2017</v>
      </c>
      <c r="M754">
        <f t="shared" si="126"/>
        <v>1</v>
      </c>
      <c r="N754">
        <f t="shared" si="127"/>
        <v>18</v>
      </c>
      <c r="O754">
        <f t="shared" si="128"/>
        <v>2017</v>
      </c>
      <c r="P754" s="3">
        <f t="shared" si="129"/>
        <v>42753</v>
      </c>
      <c r="Q754" t="str">
        <f t="shared" si="130"/>
        <v>Golden State Warriors</v>
      </c>
      <c r="R754" t="str">
        <f t="shared" si="131"/>
        <v>Oklahoma City Thunder</v>
      </c>
    </row>
    <row r="755" spans="1:18" x14ac:dyDescent="0.3">
      <c r="A755" s="1" t="s">
        <v>658</v>
      </c>
      <c r="B755">
        <f>IF(OR(RIGHT(Full_2016_2017_Games_Data[[#This Row],[Column1]],4)="2016",RIGHT(Full_2016_2017_Games_Data[[#This Row],[Column1]],4)="2017"),1,0)</f>
        <v>0</v>
      </c>
      <c r="C755">
        <f>IF(AND(B754=1,B755=0,LEFT(Full_2016_2017_Games_Data[[#This Row],[Column1]],4)&lt;&gt;"OTat"),C753+1,IF(AND(B754=0,B755=0,LEFT(Full_2016_2017_Games_Data[[#This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Row],[Column1]],5)&lt;&gt;"4OTat"),C754+1,IF(OR(LEFT(Full_2016_2017_Games_Data[[#This Row],[Column1]],4)="OTat",LEFT(Full_2016_2017_Games_Data[[#This Row],[Column1]],4)="Full",LEFT(Full_2016_2017_Games_Data[[#This Row],[Column1]],5)="2OTat",LEFT(Full_2016_2017_Games_Data[[#This Row],[Column1]],5)="4OTat"),C754,"N/A")))</f>
        <v>634</v>
      </c>
      <c r="D755" t="str">
        <f>IF(AND(C755&lt;&gt;"N/A",C755&lt;&gt;C754),LEFT(Full_2016_2017_Games_Data[[#This Row],[Column1]],FIND("-",Full_2016_2017_Games_Data[[#This Row],[Column1]])-1),"N/A")</f>
        <v>Indiana Pacers106</v>
      </c>
      <c r="E755" t="str">
        <f>IFERROR(IF(AND(C755&lt;&gt;"N/A",C755&lt;&gt;C754),MID(Full_2016_2017_Games_Data[[#This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Kings100</v>
      </c>
      <c r="F755" t="str">
        <f>IFERROR(IF(AND(D755&lt;&gt;"N/A",E755&lt;&gt;"N/A",C755&lt;&gt;C756),RIGHT(Full_2016_2017_Games_Data[[#This Row],[Column1]],LEN(Full_2016_2017_Games_Data[[#This Row],[Column1]])-FIND("at ",Full_2016_2017_Games_Data[[#This Row],[Column1]])-2),IF(AND(C755&lt;&gt;"N/A",C755&lt;&gt;C754),RIGHT(A756,LEN(A756)-FIND("at ",A756)-2),"N/A")),RIGHT(Full_2016_2017_Games_Data[[#This Row],[Column1]],LEN(Full_2016_2017_Games_Data[[#This Row],[Column1]])-FIND("at ",Full_2016_2017_Games_Data[[#This Row],[Column1]])-2))</f>
        <v>Sacramento</v>
      </c>
      <c r="G755" t="str">
        <f t="shared" si="121"/>
        <v>Sacramento</v>
      </c>
      <c r="H755">
        <f t="shared" si="122"/>
        <v>106</v>
      </c>
      <c r="I755">
        <f t="shared" si="123"/>
        <v>100</v>
      </c>
      <c r="J755" s="3" t="str">
        <f>IF(B755=1,Full_2016_2017_Games_Data[[#This Row],[Column1]],"N/A")</f>
        <v>N/A</v>
      </c>
      <c r="K755" t="str">
        <f t="shared" si="124"/>
        <v>Jan 18, 2017</v>
      </c>
      <c r="L755" t="str">
        <f t="shared" si="125"/>
        <v>Jan 18, 2017</v>
      </c>
      <c r="M755">
        <f t="shared" si="126"/>
        <v>1</v>
      </c>
      <c r="N755">
        <f t="shared" si="127"/>
        <v>18</v>
      </c>
      <c r="O755">
        <f t="shared" si="128"/>
        <v>2017</v>
      </c>
      <c r="P755" s="3">
        <f t="shared" si="129"/>
        <v>42753</v>
      </c>
      <c r="Q755" t="str">
        <f t="shared" si="130"/>
        <v>Indiana Pacers</v>
      </c>
      <c r="R755" t="str">
        <f t="shared" si="131"/>
        <v>Sacramento Kings</v>
      </c>
    </row>
    <row r="756" spans="1:18" x14ac:dyDescent="0.3">
      <c r="A756" s="1" t="s">
        <v>1430</v>
      </c>
      <c r="B756">
        <f>IF(OR(RIGHT(Full_2016_2017_Games_Data[[#This Row],[Column1]],4)="2016",RIGHT(Full_2016_2017_Games_Data[[#This Row],[Column1]],4)="2017"),1,0)</f>
        <v>1</v>
      </c>
      <c r="C756" t="str">
        <f>IF(AND(B755=1,B756=0,LEFT(Full_2016_2017_Games_Data[[#This Row],[Column1]],4)&lt;&gt;"OTat"),C754+1,IF(AND(B755=0,B756=0,LEFT(Full_2016_2017_Games_Data[[#This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Row],[Column1]],5)&lt;&gt;"4OTat"),C755+1,IF(OR(LEFT(Full_2016_2017_Games_Data[[#This Row],[Column1]],4)="OTat",LEFT(Full_2016_2017_Games_Data[[#This Row],[Column1]],4)="Full",LEFT(Full_2016_2017_Games_Data[[#This Row],[Column1]],5)="2OTat",LEFT(Full_2016_2017_Games_Data[[#This Row],[Column1]],5)="4OTat"),C755,"N/A")))</f>
        <v>N/A</v>
      </c>
      <c r="D756" t="str">
        <f>IF(AND(C756&lt;&gt;"N/A",C756&lt;&gt;C755),LEFT(Full_2016_2017_Games_Data[[#This Row],[Column1]],FIND("-",Full_2016_2017_Games_Data[[#This Row],[Column1]])-1),"N/A")</f>
        <v>N/A</v>
      </c>
      <c r="E756" t="str">
        <f>IFERROR(IF(AND(C756&lt;&gt;"N/A",C756&lt;&gt;C755),MID(Full_2016_2017_Games_Data[[#This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56" t="str">
        <f>IFERROR(IF(AND(D756&lt;&gt;"N/A",E756&lt;&gt;"N/A",C756&lt;&gt;C757),RIGHT(Full_2016_2017_Games_Data[[#This Row],[Column1]],LEN(Full_2016_2017_Games_Data[[#This Row],[Column1]])-FIND("at ",Full_2016_2017_Games_Data[[#This Row],[Column1]])-2),IF(AND(C756&lt;&gt;"N/A",C756&lt;&gt;C755),RIGHT(A757,LEN(A757)-FIND("at ",A757)-2),"N/A")),RIGHT(Full_2016_2017_Games_Data[[#This Row],[Column1]],LEN(Full_2016_2017_Games_Data[[#This Row],[Column1]])-FIND("at ",Full_2016_2017_Games_Data[[#This Row],[Column1]])-2))</f>
        <v>N/A</v>
      </c>
      <c r="G756" t="str">
        <f t="shared" si="121"/>
        <v>N/A</v>
      </c>
      <c r="H756" t="str">
        <f t="shared" si="122"/>
        <v>N/A</v>
      </c>
      <c r="I756" t="str">
        <f t="shared" si="123"/>
        <v>N/A</v>
      </c>
      <c r="J756" s="3" t="str">
        <f>IF(B756=1,Full_2016_2017_Games_Data[[#This Row],[Column1]],"N/A")</f>
        <v>Jan 19, 2017</v>
      </c>
      <c r="K756" t="str">
        <f t="shared" si="124"/>
        <v>Jan 19, 2017</v>
      </c>
      <c r="L756" t="str">
        <f t="shared" si="125"/>
        <v>N/A</v>
      </c>
      <c r="M756" t="str">
        <f t="shared" si="126"/>
        <v>N/A</v>
      </c>
      <c r="N756" t="str">
        <f t="shared" si="127"/>
        <v>N/A</v>
      </c>
      <c r="O756" t="str">
        <f t="shared" si="128"/>
        <v>N/A</v>
      </c>
      <c r="P756" s="3" t="str">
        <f t="shared" si="129"/>
        <v>N/A</v>
      </c>
      <c r="Q756" t="str">
        <f t="shared" si="130"/>
        <v>N/A</v>
      </c>
      <c r="R756" t="str">
        <f t="shared" si="131"/>
        <v>N/A</v>
      </c>
    </row>
    <row r="757" spans="1:18" x14ac:dyDescent="0.3">
      <c r="A757" s="1" t="s">
        <v>659</v>
      </c>
      <c r="B757">
        <f>IF(OR(RIGHT(Full_2016_2017_Games_Data[[#This Row],[Column1]],4)="2016",RIGHT(Full_2016_2017_Games_Data[[#This Row],[Column1]],4)="2017"),1,0)</f>
        <v>0</v>
      </c>
      <c r="C757">
        <f>IF(AND(B756=1,B757=0,LEFT(Full_2016_2017_Games_Data[[#This Row],[Column1]],4)&lt;&gt;"OTat"),C755+1,IF(AND(B756=0,B757=0,LEFT(Full_2016_2017_Games_Data[[#This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Row],[Column1]],5)&lt;&gt;"4OTat"),C756+1,IF(OR(LEFT(Full_2016_2017_Games_Data[[#This Row],[Column1]],4)="OTat",LEFT(Full_2016_2017_Games_Data[[#This Row],[Column1]],4)="Full",LEFT(Full_2016_2017_Games_Data[[#This Row],[Column1]],5)="2OTat",LEFT(Full_2016_2017_Games_Data[[#This Row],[Column1]],5)="4OTat"),C756,"N/A")))</f>
        <v>635</v>
      </c>
      <c r="D757" t="str">
        <f>IF(AND(C757&lt;&gt;"N/A",C757&lt;&gt;C756),LEFT(Full_2016_2017_Games_Data[[#This Row],[Column1]],FIND("-",Full_2016_2017_Games_Data[[#This Row],[Column1]])-1),"N/A")</f>
        <v>Cleveland Cavaliers118</v>
      </c>
      <c r="E757" t="str">
        <f>IFERROR(IF(AND(C757&lt;&gt;"N/A",C757&lt;&gt;C756),MID(Full_2016_2017_Games_Data[[#This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Suns103</v>
      </c>
      <c r="F757" t="str">
        <f>IFERROR(IF(AND(D757&lt;&gt;"N/A",E757&lt;&gt;"N/A",C757&lt;&gt;C758),RIGHT(Full_2016_2017_Games_Data[[#This Row],[Column1]],LEN(Full_2016_2017_Games_Data[[#This Row],[Column1]])-FIND("at ",Full_2016_2017_Games_Data[[#This Row],[Column1]])-2),IF(AND(C757&lt;&gt;"N/A",C757&lt;&gt;C756),RIGHT(A758,LEN(A758)-FIND("at ",A758)-2),"N/A")),RIGHT(Full_2016_2017_Games_Data[[#This Row],[Column1]],LEN(Full_2016_2017_Games_Data[[#This Row],[Column1]])-FIND("at ",Full_2016_2017_Games_Data[[#This Row],[Column1]])-2))</f>
        <v>Cleveland</v>
      </c>
      <c r="G757" t="str">
        <f t="shared" si="121"/>
        <v>Cleveland</v>
      </c>
      <c r="H757">
        <f t="shared" si="122"/>
        <v>118</v>
      </c>
      <c r="I757">
        <f t="shared" si="123"/>
        <v>103</v>
      </c>
      <c r="J757" s="3" t="str">
        <f>IF(B757=1,Full_2016_2017_Games_Data[[#This Row],[Column1]],"N/A")</f>
        <v>N/A</v>
      </c>
      <c r="K757" t="str">
        <f t="shared" si="124"/>
        <v>Jan 19, 2017</v>
      </c>
      <c r="L757" t="str">
        <f t="shared" si="125"/>
        <v>Jan 19, 2017</v>
      </c>
      <c r="M757">
        <f t="shared" si="126"/>
        <v>1</v>
      </c>
      <c r="N757">
        <f t="shared" si="127"/>
        <v>19</v>
      </c>
      <c r="O757">
        <f t="shared" si="128"/>
        <v>2017</v>
      </c>
      <c r="P757" s="3">
        <f t="shared" si="129"/>
        <v>42754</v>
      </c>
      <c r="Q757" t="str">
        <f t="shared" si="130"/>
        <v>Cleveland Cavaliers</v>
      </c>
      <c r="R757" t="str">
        <f t="shared" si="131"/>
        <v>Phoenix Suns</v>
      </c>
    </row>
    <row r="758" spans="1:18" x14ac:dyDescent="0.3">
      <c r="A758" s="1" t="s">
        <v>660</v>
      </c>
      <c r="B758">
        <f>IF(OR(RIGHT(Full_2016_2017_Games_Data[[#This Row],[Column1]],4)="2016",RIGHT(Full_2016_2017_Games_Data[[#This Row],[Column1]],4)="2017"),1,0)</f>
        <v>0</v>
      </c>
      <c r="C758">
        <f>IF(AND(B757=1,B758=0,LEFT(Full_2016_2017_Games_Data[[#This Row],[Column1]],4)&lt;&gt;"OTat"),C756+1,IF(AND(B757=0,B758=0,LEFT(Full_2016_2017_Games_Data[[#This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Row],[Column1]],5)&lt;&gt;"4OTat"),C757+1,IF(OR(LEFT(Full_2016_2017_Games_Data[[#This Row],[Column1]],4)="OTat",LEFT(Full_2016_2017_Games_Data[[#This Row],[Column1]],4)="Full",LEFT(Full_2016_2017_Games_Data[[#This Row],[Column1]],5)="2OTat",LEFT(Full_2016_2017_Games_Data[[#This Row],[Column1]],5)="4OTat"),C757,"N/A")))</f>
        <v>636</v>
      </c>
      <c r="D758" t="str">
        <f>IF(AND(C758&lt;&gt;"N/A",C758&lt;&gt;C757),LEFT(Full_2016_2017_Games_Data[[#This Row],[Column1]],FIND("-",Full_2016_2017_Games_Data[[#This Row],[Column1]])-1),"N/A")</f>
        <v>Miami Heat99</v>
      </c>
      <c r="E758" t="str">
        <f>IFERROR(IF(AND(C758&lt;&gt;"N/A",C758&lt;&gt;C757),MID(Full_2016_2017_Games_Data[[#This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Mavericks95</v>
      </c>
      <c r="F758" t="str">
        <f>IFERROR(IF(AND(D758&lt;&gt;"N/A",E758&lt;&gt;"N/A",C758&lt;&gt;C759),RIGHT(Full_2016_2017_Games_Data[[#This Row],[Column1]],LEN(Full_2016_2017_Games_Data[[#This Row],[Column1]])-FIND("at ",Full_2016_2017_Games_Data[[#This Row],[Column1]])-2),IF(AND(C758&lt;&gt;"N/A",C758&lt;&gt;C757),RIGHT(A759,LEN(A759)-FIND("at ",A759)-2),"N/A")),RIGHT(Full_2016_2017_Games_Data[[#This Row],[Column1]],LEN(Full_2016_2017_Games_Data[[#This Row],[Column1]])-FIND("at ",Full_2016_2017_Games_Data[[#This Row],[Column1]])-2))</f>
        <v>Miami</v>
      </c>
      <c r="G758" t="str">
        <f t="shared" si="121"/>
        <v>Miami</v>
      </c>
      <c r="H758">
        <f t="shared" si="122"/>
        <v>99</v>
      </c>
      <c r="I758">
        <f t="shared" si="123"/>
        <v>95</v>
      </c>
      <c r="J758" s="3" t="str">
        <f>IF(B758=1,Full_2016_2017_Games_Data[[#This Row],[Column1]],"N/A")</f>
        <v>N/A</v>
      </c>
      <c r="K758" t="str">
        <f t="shared" si="124"/>
        <v>Jan 19, 2017</v>
      </c>
      <c r="L758" t="str">
        <f t="shared" si="125"/>
        <v>Jan 19, 2017</v>
      </c>
      <c r="M758">
        <f t="shared" si="126"/>
        <v>1</v>
      </c>
      <c r="N758">
        <f t="shared" si="127"/>
        <v>19</v>
      </c>
      <c r="O758">
        <f t="shared" si="128"/>
        <v>2017</v>
      </c>
      <c r="P758" s="3">
        <f t="shared" si="129"/>
        <v>42754</v>
      </c>
      <c r="Q758" t="str">
        <f t="shared" si="130"/>
        <v>Miami Heat</v>
      </c>
      <c r="R758" t="str">
        <f t="shared" si="131"/>
        <v>Dallas Mavericks</v>
      </c>
    </row>
    <row r="759" spans="1:18" x14ac:dyDescent="0.3">
      <c r="A759" s="1" t="s">
        <v>661</v>
      </c>
      <c r="B759">
        <f>IF(OR(RIGHT(Full_2016_2017_Games_Data[[#This Row],[Column1]],4)="2016",RIGHT(Full_2016_2017_Games_Data[[#This Row],[Column1]],4)="2017"),1,0)</f>
        <v>0</v>
      </c>
      <c r="C759">
        <f>IF(AND(B758=1,B759=0,LEFT(Full_2016_2017_Games_Data[[#This Row],[Column1]],4)&lt;&gt;"OTat"),C757+1,IF(AND(B758=0,B759=0,LEFT(Full_2016_2017_Games_Data[[#This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Row],[Column1]],5)&lt;&gt;"4OTat"),C758+1,IF(OR(LEFT(Full_2016_2017_Games_Data[[#This Row],[Column1]],4)="OTat",LEFT(Full_2016_2017_Games_Data[[#This Row],[Column1]],4)="Full",LEFT(Full_2016_2017_Games_Data[[#This Row],[Column1]],5)="2OTat",LEFT(Full_2016_2017_Games_Data[[#This Row],[Column1]],5)="4OTat"),C758,"N/A")))</f>
        <v>637</v>
      </c>
      <c r="D759" t="str">
        <f>IF(AND(C759&lt;&gt;"N/A",C759&lt;&gt;C758),LEFT(Full_2016_2017_Games_Data[[#This Row],[Column1]],FIND("-",Full_2016_2017_Games_Data[[#This Row],[Column1]])-1),"N/A")</f>
        <v>Washington Wizards113</v>
      </c>
      <c r="E759" t="str">
        <f>IFERROR(IF(AND(C759&lt;&gt;"N/A",C759&lt;&gt;C758),MID(Full_2016_2017_Games_Data[[#This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Knicks110</v>
      </c>
      <c r="F759" t="str">
        <f>IFERROR(IF(AND(D759&lt;&gt;"N/A",E759&lt;&gt;"N/A",C759&lt;&gt;C760),RIGHT(Full_2016_2017_Games_Data[[#This Row],[Column1]],LEN(Full_2016_2017_Games_Data[[#This Row],[Column1]])-FIND("at ",Full_2016_2017_Games_Data[[#This Row],[Column1]])-2),IF(AND(C759&lt;&gt;"N/A",C759&lt;&gt;C758),RIGHT(A760,LEN(A760)-FIND("at ",A760)-2),"N/A")),RIGHT(Full_2016_2017_Games_Data[[#This Row],[Column1]],LEN(Full_2016_2017_Games_Data[[#This Row],[Column1]])-FIND("at ",Full_2016_2017_Games_Data[[#This Row],[Column1]])-2))</f>
        <v>New York</v>
      </c>
      <c r="G759" t="str">
        <f t="shared" si="121"/>
        <v>New York</v>
      </c>
      <c r="H759">
        <f t="shared" si="122"/>
        <v>113</v>
      </c>
      <c r="I759">
        <f t="shared" si="123"/>
        <v>110</v>
      </c>
      <c r="J759" s="3" t="str">
        <f>IF(B759=1,Full_2016_2017_Games_Data[[#This Row],[Column1]],"N/A")</f>
        <v>N/A</v>
      </c>
      <c r="K759" t="str">
        <f t="shared" si="124"/>
        <v>Jan 19, 2017</v>
      </c>
      <c r="L759" t="str">
        <f t="shared" si="125"/>
        <v>Jan 19, 2017</v>
      </c>
      <c r="M759">
        <f t="shared" si="126"/>
        <v>1</v>
      </c>
      <c r="N759">
        <f t="shared" si="127"/>
        <v>19</v>
      </c>
      <c r="O759">
        <f t="shared" si="128"/>
        <v>2017</v>
      </c>
      <c r="P759" s="3">
        <f t="shared" si="129"/>
        <v>42754</v>
      </c>
      <c r="Q759" t="str">
        <f t="shared" si="130"/>
        <v>Washington Wizards</v>
      </c>
      <c r="R759" t="str">
        <f t="shared" si="131"/>
        <v>New York Knicks</v>
      </c>
    </row>
    <row r="760" spans="1:18" x14ac:dyDescent="0.3">
      <c r="A760" s="1" t="s">
        <v>662</v>
      </c>
      <c r="B760">
        <f>IF(OR(RIGHT(Full_2016_2017_Games_Data[[#This Row],[Column1]],4)="2016",RIGHT(Full_2016_2017_Games_Data[[#This Row],[Column1]],4)="2017"),1,0)</f>
        <v>0</v>
      </c>
      <c r="C760">
        <f>IF(AND(B759=1,B760=0,LEFT(Full_2016_2017_Games_Data[[#This Row],[Column1]],4)&lt;&gt;"OTat"),C758+1,IF(AND(B759=0,B760=0,LEFT(Full_2016_2017_Games_Data[[#This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Row],[Column1]],5)&lt;&gt;"4OTat"),C759+1,IF(OR(LEFT(Full_2016_2017_Games_Data[[#This Row],[Column1]],4)="OTat",LEFT(Full_2016_2017_Games_Data[[#This Row],[Column1]],4)="Full",LEFT(Full_2016_2017_Games_Data[[#This Row],[Column1]],5)="2OTat",LEFT(Full_2016_2017_Games_Data[[#This Row],[Column1]],5)="4OTat"),C759,"N/A")))</f>
        <v>638</v>
      </c>
      <c r="D760" t="str">
        <f>IF(AND(C760&lt;&gt;"N/A",C760&lt;&gt;C759),LEFT(Full_2016_2017_Games_Data[[#This Row],[Column1]],FIND("-",Full_2016_2017_Games_Data[[#This Row],[Column1]])-1),"N/A")</f>
        <v>San Antonio Spurs118</v>
      </c>
      <c r="E760" t="str">
        <f>IFERROR(IF(AND(C760&lt;&gt;"N/A",C760&lt;&gt;C759),MID(Full_2016_2017_Games_Data[[#This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Nuggets104</v>
      </c>
      <c r="F760" t="str">
        <f>IFERROR(IF(AND(D760&lt;&gt;"N/A",E760&lt;&gt;"N/A",C760&lt;&gt;C761),RIGHT(Full_2016_2017_Games_Data[[#This Row],[Column1]],LEN(Full_2016_2017_Games_Data[[#This Row],[Column1]])-FIND("at ",Full_2016_2017_Games_Data[[#This Row],[Column1]])-2),IF(AND(C760&lt;&gt;"N/A",C760&lt;&gt;C759),RIGHT(A761,LEN(A761)-FIND("at ",A761)-2),"N/A")),RIGHT(Full_2016_2017_Games_Data[[#This Row],[Column1]],LEN(Full_2016_2017_Games_Data[[#This Row],[Column1]])-FIND("at ",Full_2016_2017_Games_Data[[#This Row],[Column1]])-2))</f>
        <v>San Antonio</v>
      </c>
      <c r="G760" t="str">
        <f t="shared" si="121"/>
        <v>San Antonio</v>
      </c>
      <c r="H760">
        <f t="shared" si="122"/>
        <v>118</v>
      </c>
      <c r="I760">
        <f t="shared" si="123"/>
        <v>104</v>
      </c>
      <c r="J760" s="3" t="str">
        <f>IF(B760=1,Full_2016_2017_Games_Data[[#This Row],[Column1]],"N/A")</f>
        <v>N/A</v>
      </c>
      <c r="K760" t="str">
        <f t="shared" si="124"/>
        <v>Jan 19, 2017</v>
      </c>
      <c r="L760" t="str">
        <f t="shared" si="125"/>
        <v>Jan 19, 2017</v>
      </c>
      <c r="M760">
        <f t="shared" si="126"/>
        <v>1</v>
      </c>
      <c r="N760">
        <f t="shared" si="127"/>
        <v>19</v>
      </c>
      <c r="O760">
        <f t="shared" si="128"/>
        <v>2017</v>
      </c>
      <c r="P760" s="3">
        <f t="shared" si="129"/>
        <v>42754</v>
      </c>
      <c r="Q760" t="str">
        <f t="shared" si="130"/>
        <v>San Antonio Spurs</v>
      </c>
      <c r="R760" t="str">
        <f t="shared" si="131"/>
        <v>Denver Nuggets</v>
      </c>
    </row>
    <row r="761" spans="1:18" x14ac:dyDescent="0.3">
      <c r="A761" s="1" t="s">
        <v>663</v>
      </c>
      <c r="B761">
        <f>IF(OR(RIGHT(Full_2016_2017_Games_Data[[#This Row],[Column1]],4)="2016",RIGHT(Full_2016_2017_Games_Data[[#This Row],[Column1]],4)="2017"),1,0)</f>
        <v>0</v>
      </c>
      <c r="C761">
        <f>IF(AND(B760=1,B761=0,LEFT(Full_2016_2017_Games_Data[[#This Row],[Column1]],4)&lt;&gt;"OTat"),C759+1,IF(AND(B760=0,B761=0,LEFT(Full_2016_2017_Games_Data[[#This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Row],[Column1]],5)&lt;&gt;"4OTat"),C760+1,IF(OR(LEFT(Full_2016_2017_Games_Data[[#This Row],[Column1]],4)="OTat",LEFT(Full_2016_2017_Games_Data[[#This Row],[Column1]],4)="Full",LEFT(Full_2016_2017_Games_Data[[#This Row],[Column1]],5)="2OTat",LEFT(Full_2016_2017_Games_Data[[#This Row],[Column1]],5)="4OTat"),C760,"N/A")))</f>
        <v>639</v>
      </c>
      <c r="D761" t="str">
        <f>IF(AND(C761&lt;&gt;"N/A",C761&lt;&gt;C760),LEFT(Full_2016_2017_Games_Data[[#This Row],[Column1]],FIND("-",Full_2016_2017_Games_Data[[#This Row],[Column1]])-1),"N/A")</f>
        <v>Minnesota Timberwolves104</v>
      </c>
      <c r="E761" t="str">
        <f>IFERROR(IF(AND(C761&lt;&gt;"N/A",C761&lt;&gt;C760),MID(Full_2016_2017_Games_Data[[#This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Clippers101</v>
      </c>
      <c r="F761" t="str">
        <f>IFERROR(IF(AND(D761&lt;&gt;"N/A",E761&lt;&gt;"N/A",C761&lt;&gt;C762),RIGHT(Full_2016_2017_Games_Data[[#This Row],[Column1]],LEN(Full_2016_2017_Games_Data[[#This Row],[Column1]])-FIND("at ",Full_2016_2017_Games_Data[[#This Row],[Column1]])-2),IF(AND(C761&lt;&gt;"N/A",C761&lt;&gt;C760),RIGHT(A762,LEN(A762)-FIND("at ",A762)-2),"N/A")),RIGHT(Full_2016_2017_Games_Data[[#This Row],[Column1]],LEN(Full_2016_2017_Games_Data[[#This Row],[Column1]])-FIND("at ",Full_2016_2017_Games_Data[[#This Row],[Column1]])-2))</f>
        <v>Los Angeles</v>
      </c>
      <c r="G761" t="str">
        <f t="shared" si="121"/>
        <v>Los Angeles</v>
      </c>
      <c r="H761">
        <f t="shared" si="122"/>
        <v>104</v>
      </c>
      <c r="I761">
        <f t="shared" si="123"/>
        <v>101</v>
      </c>
      <c r="J761" s="3" t="str">
        <f>IF(B761=1,Full_2016_2017_Games_Data[[#This Row],[Column1]],"N/A")</f>
        <v>N/A</v>
      </c>
      <c r="K761" t="str">
        <f t="shared" si="124"/>
        <v>Jan 19, 2017</v>
      </c>
      <c r="L761" t="str">
        <f t="shared" si="125"/>
        <v>Jan 19, 2017</v>
      </c>
      <c r="M761">
        <f t="shared" si="126"/>
        <v>1</v>
      </c>
      <c r="N761">
        <f t="shared" si="127"/>
        <v>19</v>
      </c>
      <c r="O761">
        <f t="shared" si="128"/>
        <v>2017</v>
      </c>
      <c r="P761" s="3">
        <f t="shared" si="129"/>
        <v>42754</v>
      </c>
      <c r="Q761" t="str">
        <f t="shared" si="130"/>
        <v>Minnesota Timberwolves</v>
      </c>
      <c r="R761" t="str">
        <f t="shared" si="131"/>
        <v>Los Angeles Clippers</v>
      </c>
    </row>
    <row r="762" spans="1:18" x14ac:dyDescent="0.3">
      <c r="A762" s="1" t="s">
        <v>1431</v>
      </c>
      <c r="B762">
        <f>IF(OR(RIGHT(Full_2016_2017_Games_Data[[#This Row],[Column1]],4)="2016",RIGHT(Full_2016_2017_Games_Data[[#This Row],[Column1]],4)="2017"),1,0)</f>
        <v>1</v>
      </c>
      <c r="C762" t="str">
        <f>IF(AND(B761=1,B762=0,LEFT(Full_2016_2017_Games_Data[[#This Row],[Column1]],4)&lt;&gt;"OTat"),C760+1,IF(AND(B761=0,B762=0,LEFT(Full_2016_2017_Games_Data[[#This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Row],[Column1]],5)&lt;&gt;"4OTat"),C761+1,IF(OR(LEFT(Full_2016_2017_Games_Data[[#This Row],[Column1]],4)="OTat",LEFT(Full_2016_2017_Games_Data[[#This Row],[Column1]],4)="Full",LEFT(Full_2016_2017_Games_Data[[#This Row],[Column1]],5)="2OTat",LEFT(Full_2016_2017_Games_Data[[#This Row],[Column1]],5)="4OTat"),C761,"N/A")))</f>
        <v>N/A</v>
      </c>
      <c r="D762" t="str">
        <f>IF(AND(C762&lt;&gt;"N/A",C762&lt;&gt;C761),LEFT(Full_2016_2017_Games_Data[[#This Row],[Column1]],FIND("-",Full_2016_2017_Games_Data[[#This Row],[Column1]])-1),"N/A")</f>
        <v>N/A</v>
      </c>
      <c r="E762" t="str">
        <f>IFERROR(IF(AND(C762&lt;&gt;"N/A",C762&lt;&gt;C761),MID(Full_2016_2017_Games_Data[[#This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62" t="str">
        <f>IFERROR(IF(AND(D762&lt;&gt;"N/A",E762&lt;&gt;"N/A",C762&lt;&gt;C763),RIGHT(Full_2016_2017_Games_Data[[#This Row],[Column1]],LEN(Full_2016_2017_Games_Data[[#This Row],[Column1]])-FIND("at ",Full_2016_2017_Games_Data[[#This Row],[Column1]])-2),IF(AND(C762&lt;&gt;"N/A",C762&lt;&gt;C761),RIGHT(A763,LEN(A763)-FIND("at ",A763)-2),"N/A")),RIGHT(Full_2016_2017_Games_Data[[#This Row],[Column1]],LEN(Full_2016_2017_Games_Data[[#This Row],[Column1]])-FIND("at ",Full_2016_2017_Games_Data[[#This Row],[Column1]])-2))</f>
        <v>N/A</v>
      </c>
      <c r="G762" t="str">
        <f t="shared" si="121"/>
        <v>N/A</v>
      </c>
      <c r="H762" t="str">
        <f t="shared" si="122"/>
        <v>N/A</v>
      </c>
      <c r="I762" t="str">
        <f t="shared" si="123"/>
        <v>N/A</v>
      </c>
      <c r="J762" s="3" t="str">
        <f>IF(B762=1,Full_2016_2017_Games_Data[[#This Row],[Column1]],"N/A")</f>
        <v>Jan 20, 2017</v>
      </c>
      <c r="K762" t="str">
        <f t="shared" si="124"/>
        <v>Jan 20, 2017</v>
      </c>
      <c r="L762" t="str">
        <f t="shared" si="125"/>
        <v>N/A</v>
      </c>
      <c r="M762" t="str">
        <f t="shared" si="126"/>
        <v>N/A</v>
      </c>
      <c r="N762" t="str">
        <f t="shared" si="127"/>
        <v>N/A</v>
      </c>
      <c r="O762" t="str">
        <f t="shared" si="128"/>
        <v>N/A</v>
      </c>
      <c r="P762" s="3" t="str">
        <f t="shared" si="129"/>
        <v>N/A</v>
      </c>
      <c r="Q762" t="str">
        <f t="shared" si="130"/>
        <v>N/A</v>
      </c>
      <c r="R762" t="str">
        <f t="shared" si="131"/>
        <v>N/A</v>
      </c>
    </row>
    <row r="763" spans="1:18" x14ac:dyDescent="0.3">
      <c r="A763" s="1" t="s">
        <v>664</v>
      </c>
      <c r="B763">
        <f>IF(OR(RIGHT(Full_2016_2017_Games_Data[[#This Row],[Column1]],4)="2016",RIGHT(Full_2016_2017_Games_Data[[#This Row],[Column1]],4)="2017"),1,0)</f>
        <v>0</v>
      </c>
      <c r="C763">
        <f>IF(AND(B762=1,B763=0,LEFT(Full_2016_2017_Games_Data[[#This Row],[Column1]],4)&lt;&gt;"OTat"),C761+1,IF(AND(B762=0,B763=0,LEFT(Full_2016_2017_Games_Data[[#This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Row],[Column1]],5)&lt;&gt;"4OTat"),C762+1,IF(OR(LEFT(Full_2016_2017_Games_Data[[#This Row],[Column1]],4)="OTat",LEFT(Full_2016_2017_Games_Data[[#This Row],[Column1]],4)="Full",LEFT(Full_2016_2017_Games_Data[[#This Row],[Column1]],5)="2OTat",LEFT(Full_2016_2017_Games_Data[[#This Row],[Column1]],5)="4OTat"),C762,"N/A")))</f>
        <v>640</v>
      </c>
      <c r="D763" t="str">
        <f>IF(AND(C763&lt;&gt;"N/A",C763&lt;&gt;C762),LEFT(Full_2016_2017_Games_Data[[#This Row],[Column1]],FIND("-",Full_2016_2017_Games_Data[[#This Row],[Column1]])-1),"N/A")</f>
        <v>Philadelphia 76ers93</v>
      </c>
      <c r="E763" t="str">
        <f>IFERROR(IF(AND(C763&lt;&gt;"N/A",C763&lt;&gt;C762),MID(Full_2016_2017_Games_Data[[#This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Blazers92</v>
      </c>
      <c r="F763" t="str">
        <f>IFERROR(IF(AND(D763&lt;&gt;"N/A",E763&lt;&gt;"N/A",C763&lt;&gt;C764),RIGHT(Full_2016_2017_Games_Data[[#This Row],[Column1]],LEN(Full_2016_2017_Games_Data[[#This Row],[Column1]])-FIND("at ",Full_2016_2017_Games_Data[[#This Row],[Column1]])-2),IF(AND(C763&lt;&gt;"N/A",C763&lt;&gt;C762),RIGHT(A764,LEN(A764)-FIND("at ",A764)-2),"N/A")),RIGHT(Full_2016_2017_Games_Data[[#This Row],[Column1]],LEN(Full_2016_2017_Games_Data[[#This Row],[Column1]])-FIND("at ",Full_2016_2017_Games_Data[[#This Row],[Column1]])-2))</f>
        <v>Philadelphia</v>
      </c>
      <c r="G763" t="str">
        <f t="shared" si="121"/>
        <v>Philadelphia</v>
      </c>
      <c r="H763">
        <f t="shared" si="122"/>
        <v>93</v>
      </c>
      <c r="I763">
        <f t="shared" si="123"/>
        <v>92</v>
      </c>
      <c r="J763" s="3" t="str">
        <f>IF(B763=1,Full_2016_2017_Games_Data[[#This Row],[Column1]],"N/A")</f>
        <v>N/A</v>
      </c>
      <c r="K763" t="str">
        <f t="shared" si="124"/>
        <v>Jan 20, 2017</v>
      </c>
      <c r="L763" t="str">
        <f t="shared" si="125"/>
        <v>Jan 20, 2017</v>
      </c>
      <c r="M763">
        <f t="shared" si="126"/>
        <v>1</v>
      </c>
      <c r="N763">
        <f t="shared" si="127"/>
        <v>20</v>
      </c>
      <c r="O763">
        <f t="shared" si="128"/>
        <v>2017</v>
      </c>
      <c r="P763" s="3">
        <f t="shared" si="129"/>
        <v>42755</v>
      </c>
      <c r="Q763" t="str">
        <f t="shared" si="130"/>
        <v>Philadelphia 76ers</v>
      </c>
      <c r="R763" t="str">
        <f t="shared" si="131"/>
        <v>Portland Trail Blazers</v>
      </c>
    </row>
    <row r="764" spans="1:18" x14ac:dyDescent="0.3">
      <c r="A764" s="1" t="s">
        <v>665</v>
      </c>
      <c r="B764">
        <f>IF(OR(RIGHT(Full_2016_2017_Games_Data[[#This Row],[Column1]],4)="2016",RIGHT(Full_2016_2017_Games_Data[[#This Row],[Column1]],4)="2017"),1,0)</f>
        <v>0</v>
      </c>
      <c r="C764">
        <f>IF(AND(B763=1,B764=0,LEFT(Full_2016_2017_Games_Data[[#This Row],[Column1]],4)&lt;&gt;"OTat"),C762+1,IF(AND(B763=0,B764=0,LEFT(Full_2016_2017_Games_Data[[#This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Row],[Column1]],5)&lt;&gt;"4OTat"),C763+1,IF(OR(LEFT(Full_2016_2017_Games_Data[[#This Row],[Column1]],4)="OTat",LEFT(Full_2016_2017_Games_Data[[#This Row],[Column1]],4)="Full",LEFT(Full_2016_2017_Games_Data[[#This Row],[Column1]],5)="2OTat",LEFT(Full_2016_2017_Games_Data[[#This Row],[Column1]],5)="4OTat"),C763,"N/A")))</f>
        <v>641</v>
      </c>
      <c r="D764" t="str">
        <f>IF(AND(C764&lt;&gt;"N/A",C764&lt;&gt;C763),LEFT(Full_2016_2017_Games_Data[[#This Row],[Column1]],FIND("-",Full_2016_2017_Games_Data[[#This Row],[Column1]])-1),"N/A")</f>
        <v>Charlotte Hornets113</v>
      </c>
      <c r="E764" t="str">
        <f>IFERROR(IF(AND(C764&lt;&gt;"N/A",C764&lt;&gt;C763),MID(Full_2016_2017_Games_Data[[#This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Raptors78</v>
      </c>
      <c r="F764" t="str">
        <f>IFERROR(IF(AND(D764&lt;&gt;"N/A",E764&lt;&gt;"N/A",C764&lt;&gt;C765),RIGHT(Full_2016_2017_Games_Data[[#This Row],[Column1]],LEN(Full_2016_2017_Games_Data[[#This Row],[Column1]])-FIND("at ",Full_2016_2017_Games_Data[[#This Row],[Column1]])-2),IF(AND(C764&lt;&gt;"N/A",C764&lt;&gt;C763),RIGHT(A765,LEN(A765)-FIND("at ",A765)-2),"N/A")),RIGHT(Full_2016_2017_Games_Data[[#This Row],[Column1]],LEN(Full_2016_2017_Games_Data[[#This Row],[Column1]])-FIND("at ",Full_2016_2017_Games_Data[[#This Row],[Column1]])-2))</f>
        <v>Charlotte</v>
      </c>
      <c r="G764" t="str">
        <f t="shared" si="121"/>
        <v>Charlotte</v>
      </c>
      <c r="H764">
        <f t="shared" si="122"/>
        <v>113</v>
      </c>
      <c r="I764">
        <f t="shared" si="123"/>
        <v>78</v>
      </c>
      <c r="J764" s="3" t="str">
        <f>IF(B764=1,Full_2016_2017_Games_Data[[#This Row],[Column1]],"N/A")</f>
        <v>N/A</v>
      </c>
      <c r="K764" t="str">
        <f t="shared" si="124"/>
        <v>Jan 20, 2017</v>
      </c>
      <c r="L764" t="str">
        <f t="shared" si="125"/>
        <v>Jan 20, 2017</v>
      </c>
      <c r="M764">
        <f t="shared" si="126"/>
        <v>1</v>
      </c>
      <c r="N764">
        <f t="shared" si="127"/>
        <v>20</v>
      </c>
      <c r="O764">
        <f t="shared" si="128"/>
        <v>2017</v>
      </c>
      <c r="P764" s="3">
        <f t="shared" si="129"/>
        <v>42755</v>
      </c>
      <c r="Q764" t="str">
        <f t="shared" si="130"/>
        <v>Charlotte Hornets</v>
      </c>
      <c r="R764" t="str">
        <f t="shared" si="131"/>
        <v>Toronto Raptors</v>
      </c>
    </row>
    <row r="765" spans="1:18" x14ac:dyDescent="0.3">
      <c r="A765" s="1" t="s">
        <v>666</v>
      </c>
      <c r="B765">
        <f>IF(OR(RIGHT(Full_2016_2017_Games_Data[[#This Row],[Column1]],4)="2016",RIGHT(Full_2016_2017_Games_Data[[#This Row],[Column1]],4)="2017"),1,0)</f>
        <v>0</v>
      </c>
      <c r="C765">
        <f>IF(AND(B764=1,B765=0,LEFT(Full_2016_2017_Games_Data[[#This Row],[Column1]],4)&lt;&gt;"OTat"),C763+1,IF(AND(B764=0,B765=0,LEFT(Full_2016_2017_Games_Data[[#This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Row],[Column1]],5)&lt;&gt;"4OTat"),C764+1,IF(OR(LEFT(Full_2016_2017_Games_Data[[#This Row],[Column1]],4)="OTat",LEFT(Full_2016_2017_Games_Data[[#This Row],[Column1]],4)="Full",LEFT(Full_2016_2017_Games_Data[[#This Row],[Column1]],5)="2OTat",LEFT(Full_2016_2017_Games_Data[[#This Row],[Column1]],5)="4OTat"),C764,"N/A")))</f>
        <v>642</v>
      </c>
      <c r="D765" t="str">
        <f>IF(AND(C765&lt;&gt;"N/A",C765&lt;&gt;C764),LEFT(Full_2016_2017_Games_Data[[#This Row],[Column1]],FIND("-",Full_2016_2017_Games_Data[[#This Row],[Column1]])-1),"N/A")</f>
        <v>Orlando Magic112</v>
      </c>
      <c r="E765" t="str">
        <f>IFERROR(IF(AND(C765&lt;&gt;"N/A",C765&lt;&gt;C764),MID(Full_2016_2017_Games_Data[[#This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Bucks96</v>
      </c>
      <c r="F765" t="str">
        <f>IFERROR(IF(AND(D765&lt;&gt;"N/A",E765&lt;&gt;"N/A",C765&lt;&gt;C766),RIGHT(Full_2016_2017_Games_Data[[#This Row],[Column1]],LEN(Full_2016_2017_Games_Data[[#This Row],[Column1]])-FIND("at ",Full_2016_2017_Games_Data[[#This Row],[Column1]])-2),IF(AND(C765&lt;&gt;"N/A",C765&lt;&gt;C764),RIGHT(A766,LEN(A766)-FIND("at ",A766)-2),"N/A")),RIGHT(Full_2016_2017_Games_Data[[#This Row],[Column1]],LEN(Full_2016_2017_Games_Data[[#This Row],[Column1]])-FIND("at ",Full_2016_2017_Games_Data[[#This Row],[Column1]])-2))</f>
        <v>Orlando</v>
      </c>
      <c r="G765" t="str">
        <f t="shared" si="121"/>
        <v>Orlando</v>
      </c>
      <c r="H765">
        <f t="shared" si="122"/>
        <v>112</v>
      </c>
      <c r="I765">
        <f t="shared" si="123"/>
        <v>96</v>
      </c>
      <c r="J765" s="3" t="str">
        <f>IF(B765=1,Full_2016_2017_Games_Data[[#This Row],[Column1]],"N/A")</f>
        <v>N/A</v>
      </c>
      <c r="K765" t="str">
        <f t="shared" si="124"/>
        <v>Jan 20, 2017</v>
      </c>
      <c r="L765" t="str">
        <f t="shared" si="125"/>
        <v>Jan 20, 2017</v>
      </c>
      <c r="M765">
        <f t="shared" si="126"/>
        <v>1</v>
      </c>
      <c r="N765">
        <f t="shared" si="127"/>
        <v>20</v>
      </c>
      <c r="O765">
        <f t="shared" si="128"/>
        <v>2017</v>
      </c>
      <c r="P765" s="3">
        <f t="shared" si="129"/>
        <v>42755</v>
      </c>
      <c r="Q765" t="str">
        <f t="shared" si="130"/>
        <v>Orlando Magic</v>
      </c>
      <c r="R765" t="str">
        <f t="shared" si="131"/>
        <v>Milwaukee Bucks</v>
      </c>
    </row>
    <row r="766" spans="1:18" x14ac:dyDescent="0.3">
      <c r="A766" s="1" t="s">
        <v>667</v>
      </c>
      <c r="B766">
        <f>IF(OR(RIGHT(Full_2016_2017_Games_Data[[#This Row],[Column1]],4)="2016",RIGHT(Full_2016_2017_Games_Data[[#This Row],[Column1]],4)="2017"),1,0)</f>
        <v>0</v>
      </c>
      <c r="C766">
        <f>IF(AND(B765=1,B766=0,LEFT(Full_2016_2017_Games_Data[[#This Row],[Column1]],4)&lt;&gt;"OTat"),C764+1,IF(AND(B765=0,B766=0,LEFT(Full_2016_2017_Games_Data[[#This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Row],[Column1]],5)&lt;&gt;"4OTat"),C765+1,IF(OR(LEFT(Full_2016_2017_Games_Data[[#This Row],[Column1]],4)="OTat",LEFT(Full_2016_2017_Games_Data[[#This Row],[Column1]],4)="Full",LEFT(Full_2016_2017_Games_Data[[#This Row],[Column1]],5)="2OTat",LEFT(Full_2016_2017_Games_Data[[#This Row],[Column1]],5)="4OTat"),C765,"N/A")))</f>
        <v>643</v>
      </c>
      <c r="D766" t="str">
        <f>IF(AND(C766&lt;&gt;"N/A",C766&lt;&gt;C765),LEFT(Full_2016_2017_Games_Data[[#This Row],[Column1]],FIND("-",Full_2016_2017_Games_Data[[#This Row],[Column1]])-1),"N/A")</f>
        <v>Memphis Grizzlies107</v>
      </c>
      <c r="E766" t="str">
        <f>IFERROR(IF(AND(C766&lt;&gt;"N/A",C766&lt;&gt;C765),MID(Full_2016_2017_Games_Data[[#This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Kings91</v>
      </c>
      <c r="F766" t="str">
        <f>IFERROR(IF(AND(D766&lt;&gt;"N/A",E766&lt;&gt;"N/A",C766&lt;&gt;C767),RIGHT(Full_2016_2017_Games_Data[[#This Row],[Column1]],LEN(Full_2016_2017_Games_Data[[#This Row],[Column1]])-FIND("at ",Full_2016_2017_Games_Data[[#This Row],[Column1]])-2),IF(AND(C766&lt;&gt;"N/A",C766&lt;&gt;C765),RIGHT(A767,LEN(A767)-FIND("at ",A767)-2),"N/A")),RIGHT(Full_2016_2017_Games_Data[[#This Row],[Column1]],LEN(Full_2016_2017_Games_Data[[#This Row],[Column1]])-FIND("at ",Full_2016_2017_Games_Data[[#This Row],[Column1]])-2))</f>
        <v>Memphis</v>
      </c>
      <c r="G766" t="str">
        <f t="shared" si="121"/>
        <v>Memphis</v>
      </c>
      <c r="H766">
        <f t="shared" si="122"/>
        <v>107</v>
      </c>
      <c r="I766">
        <f t="shared" si="123"/>
        <v>91</v>
      </c>
      <c r="J766" s="3" t="str">
        <f>IF(B766=1,Full_2016_2017_Games_Data[[#This Row],[Column1]],"N/A")</f>
        <v>N/A</v>
      </c>
      <c r="K766" t="str">
        <f t="shared" si="124"/>
        <v>Jan 20, 2017</v>
      </c>
      <c r="L766" t="str">
        <f t="shared" si="125"/>
        <v>Jan 20, 2017</v>
      </c>
      <c r="M766">
        <f t="shared" si="126"/>
        <v>1</v>
      </c>
      <c r="N766">
        <f t="shared" si="127"/>
        <v>20</v>
      </c>
      <c r="O766">
        <f t="shared" si="128"/>
        <v>2017</v>
      </c>
      <c r="P766" s="3">
        <f t="shared" si="129"/>
        <v>42755</v>
      </c>
      <c r="Q766" t="str">
        <f t="shared" si="130"/>
        <v>Memphis Grizzlies</v>
      </c>
      <c r="R766" t="str">
        <f t="shared" si="131"/>
        <v>Sacramento Kings</v>
      </c>
    </row>
    <row r="767" spans="1:18" x14ac:dyDescent="0.3">
      <c r="A767" s="1" t="s">
        <v>668</v>
      </c>
      <c r="B767">
        <f>IF(OR(RIGHT(Full_2016_2017_Games_Data[[#This Row],[Column1]],4)="2016",RIGHT(Full_2016_2017_Games_Data[[#This Row],[Column1]],4)="2017"),1,0)</f>
        <v>0</v>
      </c>
      <c r="C767">
        <f>IF(AND(B766=1,B767=0,LEFT(Full_2016_2017_Games_Data[[#This Row],[Column1]],4)&lt;&gt;"OTat"),C765+1,IF(AND(B766=0,B767=0,LEFT(Full_2016_2017_Games_Data[[#This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Row],[Column1]],5)&lt;&gt;"4OTat"),C766+1,IF(OR(LEFT(Full_2016_2017_Games_Data[[#This Row],[Column1]],4)="OTat",LEFT(Full_2016_2017_Games_Data[[#This Row],[Column1]],4)="Full",LEFT(Full_2016_2017_Games_Data[[#This Row],[Column1]],5)="2OTat",LEFT(Full_2016_2017_Games_Data[[#This Row],[Column1]],5)="4OTat"),C766,"N/A")))</f>
        <v>644</v>
      </c>
      <c r="D767" t="str">
        <f>IF(AND(C767&lt;&gt;"N/A",C767&lt;&gt;C766),LEFT(Full_2016_2017_Games_Data[[#This Row],[Column1]],FIND("-",Full_2016_2017_Games_Data[[#This Row],[Column1]])-1),"N/A")</f>
        <v>Brooklyn Nets143</v>
      </c>
      <c r="E767" t="str">
        <f>IFERROR(IF(AND(C767&lt;&gt;"N/A",C767&lt;&gt;C766),MID(Full_2016_2017_Games_Data[[#This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Pelicans114</v>
      </c>
      <c r="F767" t="str">
        <f>IFERROR(IF(AND(D767&lt;&gt;"N/A",E767&lt;&gt;"N/A",C767&lt;&gt;C768),RIGHT(Full_2016_2017_Games_Data[[#This Row],[Column1]],LEN(Full_2016_2017_Games_Data[[#This Row],[Column1]])-FIND("at ",Full_2016_2017_Games_Data[[#This Row],[Column1]])-2),IF(AND(C767&lt;&gt;"N/A",C767&lt;&gt;C766),RIGHT(A768,LEN(A768)-FIND("at ",A768)-2),"N/A")),RIGHT(Full_2016_2017_Games_Data[[#This Row],[Column1]],LEN(Full_2016_2017_Games_Data[[#This Row],[Column1]])-FIND("at ",Full_2016_2017_Games_Data[[#This Row],[Column1]])-2))</f>
        <v>New Orleans</v>
      </c>
      <c r="G767" t="str">
        <f t="shared" si="121"/>
        <v>New Orleans</v>
      </c>
      <c r="H767">
        <f t="shared" si="122"/>
        <v>143</v>
      </c>
      <c r="I767">
        <f t="shared" si="123"/>
        <v>114</v>
      </c>
      <c r="J767" s="3" t="str">
        <f>IF(B767=1,Full_2016_2017_Games_Data[[#This Row],[Column1]],"N/A")</f>
        <v>N/A</v>
      </c>
      <c r="K767" t="str">
        <f t="shared" si="124"/>
        <v>Jan 20, 2017</v>
      </c>
      <c r="L767" t="str">
        <f t="shared" si="125"/>
        <v>Jan 20, 2017</v>
      </c>
      <c r="M767">
        <f t="shared" si="126"/>
        <v>1</v>
      </c>
      <c r="N767">
        <f t="shared" si="127"/>
        <v>20</v>
      </c>
      <c r="O767">
        <f t="shared" si="128"/>
        <v>2017</v>
      </c>
      <c r="P767" s="3">
        <f t="shared" si="129"/>
        <v>42755</v>
      </c>
      <c r="Q767" t="str">
        <f t="shared" si="130"/>
        <v>Brooklyn Nets</v>
      </c>
      <c r="R767" t="str">
        <f t="shared" si="131"/>
        <v>New Orleans Pelicans</v>
      </c>
    </row>
    <row r="768" spans="1:18" x14ac:dyDescent="0.3">
      <c r="A768" s="1" t="s">
        <v>669</v>
      </c>
      <c r="B768">
        <f>IF(OR(RIGHT(Full_2016_2017_Games_Data[[#This Row],[Column1]],4)="2016",RIGHT(Full_2016_2017_Games_Data[[#This Row],[Column1]],4)="2017"),1,0)</f>
        <v>0</v>
      </c>
      <c r="C768">
        <f>IF(AND(B767=1,B768=0,LEFT(Full_2016_2017_Games_Data[[#This Row],[Column1]],4)&lt;&gt;"OTat"),C766+1,IF(AND(B767=0,B768=0,LEFT(Full_2016_2017_Games_Data[[#This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Row],[Column1]],5)&lt;&gt;"4OTat"),C767+1,IF(OR(LEFT(Full_2016_2017_Games_Data[[#This Row],[Column1]],4)="OTat",LEFT(Full_2016_2017_Games_Data[[#This Row],[Column1]],4)="Full",LEFT(Full_2016_2017_Games_Data[[#This Row],[Column1]],5)="2OTat",LEFT(Full_2016_2017_Games_Data[[#This Row],[Column1]],5)="4OTat"),C767,"N/A")))</f>
        <v>645</v>
      </c>
      <c r="D768" t="str">
        <f>IF(AND(C768&lt;&gt;"N/A",C768&lt;&gt;C767),LEFT(Full_2016_2017_Games_Data[[#This Row],[Column1]],FIND("-",Full_2016_2017_Games_Data[[#This Row],[Column1]])-1),"N/A")</f>
        <v>Golden State Warriors125</v>
      </c>
      <c r="E768" t="str">
        <f>IFERROR(IF(AND(C768&lt;&gt;"N/A",C768&lt;&gt;C767),MID(Full_2016_2017_Games_Data[[#This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Rockets108</v>
      </c>
      <c r="F768" t="str">
        <f>IFERROR(IF(AND(D768&lt;&gt;"N/A",E768&lt;&gt;"N/A",C768&lt;&gt;C769),RIGHT(Full_2016_2017_Games_Data[[#This Row],[Column1]],LEN(Full_2016_2017_Games_Data[[#This Row],[Column1]])-FIND("at ",Full_2016_2017_Games_Data[[#This Row],[Column1]])-2),IF(AND(C768&lt;&gt;"N/A",C768&lt;&gt;C767),RIGHT(A769,LEN(A769)-FIND("at ",A769)-2),"N/A")),RIGHT(Full_2016_2017_Games_Data[[#This Row],[Column1]],LEN(Full_2016_2017_Games_Data[[#This Row],[Column1]])-FIND("at ",Full_2016_2017_Games_Data[[#This Row],[Column1]])-2))</f>
        <v>Houston</v>
      </c>
      <c r="G768" t="str">
        <f t="shared" si="121"/>
        <v>Houston</v>
      </c>
      <c r="H768">
        <f t="shared" si="122"/>
        <v>125</v>
      </c>
      <c r="I768">
        <f t="shared" si="123"/>
        <v>108</v>
      </c>
      <c r="J768" s="3" t="str">
        <f>IF(B768=1,Full_2016_2017_Games_Data[[#This Row],[Column1]],"N/A")</f>
        <v>N/A</v>
      </c>
      <c r="K768" t="str">
        <f t="shared" si="124"/>
        <v>Jan 20, 2017</v>
      </c>
      <c r="L768" t="str">
        <f t="shared" si="125"/>
        <v>Jan 20, 2017</v>
      </c>
      <c r="M768">
        <f t="shared" si="126"/>
        <v>1</v>
      </c>
      <c r="N768">
        <f t="shared" si="127"/>
        <v>20</v>
      </c>
      <c r="O768">
        <f t="shared" si="128"/>
        <v>2017</v>
      </c>
      <c r="P768" s="3">
        <f t="shared" si="129"/>
        <v>42755</v>
      </c>
      <c r="Q768" t="str">
        <f t="shared" si="130"/>
        <v>Golden State Warriors</v>
      </c>
      <c r="R768" t="str">
        <f t="shared" si="131"/>
        <v>Houston Rockets</v>
      </c>
    </row>
    <row r="769" spans="1:18" x14ac:dyDescent="0.3">
      <c r="A769" s="1" t="s">
        <v>670</v>
      </c>
      <c r="B769">
        <f>IF(OR(RIGHT(Full_2016_2017_Games_Data[[#This Row],[Column1]],4)="2016",RIGHT(Full_2016_2017_Games_Data[[#This Row],[Column1]],4)="2017"),1,0)</f>
        <v>0</v>
      </c>
      <c r="C769">
        <f>IF(AND(B768=1,B769=0,LEFT(Full_2016_2017_Games_Data[[#This Row],[Column1]],4)&lt;&gt;"OTat"),C767+1,IF(AND(B768=0,B769=0,LEFT(Full_2016_2017_Games_Data[[#This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Row],[Column1]],5)&lt;&gt;"4OTat"),C768+1,IF(OR(LEFT(Full_2016_2017_Games_Data[[#This Row],[Column1]],4)="OTat",LEFT(Full_2016_2017_Games_Data[[#This Row],[Column1]],4)="Full",LEFT(Full_2016_2017_Games_Data[[#This Row],[Column1]],5)="2OTat",LEFT(Full_2016_2017_Games_Data[[#This Row],[Column1]],5)="4OTat"),C768,"N/A")))</f>
        <v>646</v>
      </c>
      <c r="D769" t="str">
        <f>IF(AND(C769&lt;&gt;"N/A",C769&lt;&gt;C768),LEFT(Full_2016_2017_Games_Data[[#This Row],[Column1]],FIND("-",Full_2016_2017_Games_Data[[#This Row],[Column1]])-1),"N/A")</f>
        <v>Atlanta Hawks102</v>
      </c>
      <c r="E769" t="str">
        <f>IFERROR(IF(AND(C769&lt;&gt;"N/A",C769&lt;&gt;C768),MID(Full_2016_2017_Games_Data[[#This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Bulls93</v>
      </c>
      <c r="F769" t="str">
        <f>IFERROR(IF(AND(D769&lt;&gt;"N/A",E769&lt;&gt;"N/A",C769&lt;&gt;C770),RIGHT(Full_2016_2017_Games_Data[[#This Row],[Column1]],LEN(Full_2016_2017_Games_Data[[#This Row],[Column1]])-FIND("at ",Full_2016_2017_Games_Data[[#This Row],[Column1]])-2),IF(AND(C769&lt;&gt;"N/A",C769&lt;&gt;C768),RIGHT(A770,LEN(A770)-FIND("at ",A770)-2),"N/A")),RIGHT(Full_2016_2017_Games_Data[[#This Row],[Column1]],LEN(Full_2016_2017_Games_Data[[#This Row],[Column1]])-FIND("at ",Full_2016_2017_Games_Data[[#This Row],[Column1]])-2))</f>
        <v>Atlanta</v>
      </c>
      <c r="G769" t="str">
        <f t="shared" si="121"/>
        <v>Atlanta</v>
      </c>
      <c r="H769">
        <f t="shared" si="122"/>
        <v>102</v>
      </c>
      <c r="I769">
        <f t="shared" si="123"/>
        <v>93</v>
      </c>
      <c r="J769" s="3" t="str">
        <f>IF(B769=1,Full_2016_2017_Games_Data[[#This Row],[Column1]],"N/A")</f>
        <v>N/A</v>
      </c>
      <c r="K769" t="str">
        <f t="shared" si="124"/>
        <v>Jan 20, 2017</v>
      </c>
      <c r="L769" t="str">
        <f t="shared" si="125"/>
        <v>Jan 20, 2017</v>
      </c>
      <c r="M769">
        <f t="shared" si="126"/>
        <v>1</v>
      </c>
      <c r="N769">
        <f t="shared" si="127"/>
        <v>20</v>
      </c>
      <c r="O769">
        <f t="shared" si="128"/>
        <v>2017</v>
      </c>
      <c r="P769" s="3">
        <f t="shared" si="129"/>
        <v>42755</v>
      </c>
      <c r="Q769" t="str">
        <f t="shared" si="130"/>
        <v>Atlanta Hawks</v>
      </c>
      <c r="R769" t="str">
        <f t="shared" si="131"/>
        <v>Chicago Bulls</v>
      </c>
    </row>
    <row r="770" spans="1:18" x14ac:dyDescent="0.3">
      <c r="A770" s="1" t="s">
        <v>671</v>
      </c>
      <c r="B770">
        <f>IF(OR(RIGHT(Full_2016_2017_Games_Data[[#This Row],[Column1]],4)="2016",RIGHT(Full_2016_2017_Games_Data[[#This Row],[Column1]],4)="2017"),1,0)</f>
        <v>0</v>
      </c>
      <c r="C770">
        <f>IF(AND(B769=1,B770=0,LEFT(Full_2016_2017_Games_Data[[#This Row],[Column1]],4)&lt;&gt;"OTat"),C768+1,IF(AND(B769=0,B770=0,LEFT(Full_2016_2017_Games_Data[[#This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Row],[Column1]],5)&lt;&gt;"4OTat"),C769+1,IF(OR(LEFT(Full_2016_2017_Games_Data[[#This Row],[Column1]],4)="OTat",LEFT(Full_2016_2017_Games_Data[[#This Row],[Column1]],4)="Full",LEFT(Full_2016_2017_Games_Data[[#This Row],[Column1]],5)="2OTat",LEFT(Full_2016_2017_Games_Data[[#This Row],[Column1]],5)="4OTat"),C769,"N/A")))</f>
        <v>647</v>
      </c>
      <c r="D770" t="str">
        <f>IF(AND(C770&lt;&gt;"N/A",C770&lt;&gt;C769),LEFT(Full_2016_2017_Games_Data[[#This Row],[Column1]],FIND("-",Full_2016_2017_Games_Data[[#This Row],[Column1]])-1),"N/A")</f>
        <v>Utah Jazz112</v>
      </c>
      <c r="E770" t="str">
        <f>IFERROR(IF(AND(C770&lt;&gt;"N/A",C770&lt;&gt;C769),MID(Full_2016_2017_Games_Data[[#This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Mavericks107</v>
      </c>
      <c r="F770" t="str">
        <f>IFERROR(IF(AND(D770&lt;&gt;"N/A",E770&lt;&gt;"N/A",C770&lt;&gt;C771),RIGHT(Full_2016_2017_Games_Data[[#This Row],[Column1]],LEN(Full_2016_2017_Games_Data[[#This Row],[Column1]])-FIND("at ",Full_2016_2017_Games_Data[[#This Row],[Column1]])-2),IF(AND(C770&lt;&gt;"N/A",C770&lt;&gt;C769),RIGHT(A771,LEN(A771)-FIND("at ",A771)-2),"N/A")),RIGHT(Full_2016_2017_Games_Data[[#This Row],[Column1]],LEN(Full_2016_2017_Games_Data[[#This Row],[Column1]])-FIND("at ",Full_2016_2017_Games_Data[[#This Row],[Column1]])-2))</f>
        <v>Dallas</v>
      </c>
      <c r="G770" t="str">
        <f t="shared" si="121"/>
        <v>Dallas</v>
      </c>
      <c r="H770">
        <f t="shared" si="122"/>
        <v>112</v>
      </c>
      <c r="I770">
        <f t="shared" si="123"/>
        <v>107</v>
      </c>
      <c r="J770" s="3" t="str">
        <f>IF(B770=1,Full_2016_2017_Games_Data[[#This Row],[Column1]],"N/A")</f>
        <v>N/A</v>
      </c>
      <c r="K770" t="str">
        <f t="shared" si="124"/>
        <v>Jan 20, 2017</v>
      </c>
      <c r="L770" t="str">
        <f t="shared" si="125"/>
        <v>Jan 20, 2017</v>
      </c>
      <c r="M770">
        <f t="shared" si="126"/>
        <v>1</v>
      </c>
      <c r="N770">
        <f t="shared" si="127"/>
        <v>20</v>
      </c>
      <c r="O770">
        <f t="shared" si="128"/>
        <v>2017</v>
      </c>
      <c r="P770" s="3">
        <f t="shared" si="129"/>
        <v>42755</v>
      </c>
      <c r="Q770" t="str">
        <f t="shared" si="130"/>
        <v>Utah Jazz</v>
      </c>
      <c r="R770" t="str">
        <f t="shared" si="131"/>
        <v>Dallas Mavericks</v>
      </c>
    </row>
    <row r="771" spans="1:18" x14ac:dyDescent="0.3">
      <c r="A771" s="1" t="s">
        <v>99</v>
      </c>
      <c r="B771">
        <f>IF(OR(RIGHT(Full_2016_2017_Games_Data[[#This Row],[Column1]],4)="2016",RIGHT(Full_2016_2017_Games_Data[[#This Row],[Column1]],4)="2017"),1,0)</f>
        <v>0</v>
      </c>
      <c r="C771">
        <f>IF(AND(B770=1,B771=0,LEFT(Full_2016_2017_Games_Data[[#This Row],[Column1]],4)&lt;&gt;"OTat"),C769+1,IF(AND(B770=0,B771=0,LEFT(Full_2016_2017_Games_Data[[#This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Row],[Column1]],5)&lt;&gt;"4OTat"),C770+1,IF(OR(LEFT(Full_2016_2017_Games_Data[[#This Row],[Column1]],4)="OTat",LEFT(Full_2016_2017_Games_Data[[#This Row],[Column1]],4)="Full",LEFT(Full_2016_2017_Games_Data[[#This Row],[Column1]],5)="2OTat",LEFT(Full_2016_2017_Games_Data[[#This Row],[Column1]],5)="4OTat"),C770,"N/A")))</f>
        <v>647</v>
      </c>
      <c r="D771" t="str">
        <f>IF(AND(C771&lt;&gt;"N/A",C771&lt;&gt;C770),LEFT(Full_2016_2017_Games_Data[[#This Row],[Column1]],FIND("-",Full_2016_2017_Games_Data[[#This Row],[Column1]])-1),"N/A")</f>
        <v>N/A</v>
      </c>
      <c r="E771" t="str">
        <f>IFERROR(IF(AND(C771&lt;&gt;"N/A",C771&lt;&gt;C770),MID(Full_2016_2017_Games_Data[[#This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71" t="str">
        <f>IFERROR(IF(AND(D771&lt;&gt;"N/A",E771&lt;&gt;"N/A",C771&lt;&gt;C772),RIGHT(Full_2016_2017_Games_Data[[#This Row],[Column1]],LEN(Full_2016_2017_Games_Data[[#This Row],[Column1]])-FIND("at ",Full_2016_2017_Games_Data[[#This Row],[Column1]])-2),IF(AND(C771&lt;&gt;"N/A",C771&lt;&gt;C770),RIGHT(A772,LEN(A772)-FIND("at ",A772)-2),"N/A")),RIGHT(Full_2016_2017_Games_Data[[#This Row],[Column1]],LEN(Full_2016_2017_Games_Data[[#This Row],[Column1]])-FIND("at ",Full_2016_2017_Games_Data[[#This Row],[Column1]])-2))</f>
        <v>N/A</v>
      </c>
      <c r="G771" t="str">
        <f t="shared" si="121"/>
        <v>N/A</v>
      </c>
      <c r="H771" t="str">
        <f t="shared" si="122"/>
        <v>N/A</v>
      </c>
      <c r="I771" t="str">
        <f t="shared" si="123"/>
        <v>N/A</v>
      </c>
      <c r="J771" s="3" t="str">
        <f>IF(B771=1,Full_2016_2017_Games_Data[[#This Row],[Column1]],"N/A")</f>
        <v>N/A</v>
      </c>
      <c r="K771" t="str">
        <f t="shared" si="124"/>
        <v>Jan 20, 2017</v>
      </c>
      <c r="L771" t="str">
        <f t="shared" si="125"/>
        <v>N/A</v>
      </c>
      <c r="M771" t="str">
        <f t="shared" si="126"/>
        <v>N/A</v>
      </c>
      <c r="N771" t="str">
        <f t="shared" si="127"/>
        <v>N/A</v>
      </c>
      <c r="O771" t="str">
        <f t="shared" si="128"/>
        <v>N/A</v>
      </c>
      <c r="P771" s="3" t="str">
        <f t="shared" si="129"/>
        <v>N/A</v>
      </c>
      <c r="Q771" t="str">
        <f t="shared" si="130"/>
        <v>N/A</v>
      </c>
      <c r="R771" t="str">
        <f t="shared" si="131"/>
        <v>N/A</v>
      </c>
    </row>
    <row r="772" spans="1:18" x14ac:dyDescent="0.3">
      <c r="A772" s="1" t="s">
        <v>672</v>
      </c>
      <c r="B772">
        <f>IF(OR(RIGHT(Full_2016_2017_Games_Data[[#This Row],[Column1]],4)="2016",RIGHT(Full_2016_2017_Games_Data[[#This Row],[Column1]],4)="2017"),1,0)</f>
        <v>0</v>
      </c>
      <c r="C772">
        <f>IF(AND(B771=1,B772=0,LEFT(Full_2016_2017_Games_Data[[#This Row],[Column1]],4)&lt;&gt;"OTat"),C770+1,IF(AND(B771=0,B772=0,LEFT(Full_2016_2017_Games_Data[[#This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Row],[Column1]],5)&lt;&gt;"4OTat"),C771+1,IF(OR(LEFT(Full_2016_2017_Games_Data[[#This Row],[Column1]],4)="OTat",LEFT(Full_2016_2017_Games_Data[[#This Row],[Column1]],4)="Full",LEFT(Full_2016_2017_Games_Data[[#This Row],[Column1]],5)="2OTat",LEFT(Full_2016_2017_Games_Data[[#This Row],[Column1]],5)="4OTat"),C771,"N/A")))</f>
        <v>648</v>
      </c>
      <c r="D772" t="str">
        <f>IF(AND(C772&lt;&gt;"N/A",C772&lt;&gt;C771),LEFT(Full_2016_2017_Games_Data[[#This Row],[Column1]],FIND("-",Full_2016_2017_Games_Data[[#This Row],[Column1]])-1),"N/A")</f>
        <v>Los Angeles Lakers108</v>
      </c>
      <c r="E772" t="str">
        <f>IFERROR(IF(AND(C772&lt;&gt;"N/A",C772&lt;&gt;C771),MID(Full_2016_2017_Games_Data[[#This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Pacers95</v>
      </c>
      <c r="F772" t="str">
        <f>IFERROR(IF(AND(D772&lt;&gt;"N/A",E772&lt;&gt;"N/A",C772&lt;&gt;C773),RIGHT(Full_2016_2017_Games_Data[[#This Row],[Column1]],LEN(Full_2016_2017_Games_Data[[#This Row],[Column1]])-FIND("at ",Full_2016_2017_Games_Data[[#This Row],[Column1]])-2),IF(AND(C772&lt;&gt;"N/A",C772&lt;&gt;C771),RIGHT(A773,LEN(A773)-FIND("at ",A773)-2),"N/A")),RIGHT(Full_2016_2017_Games_Data[[#This Row],[Column1]],LEN(Full_2016_2017_Games_Data[[#This Row],[Column1]])-FIND("at ",Full_2016_2017_Games_Data[[#This Row],[Column1]])-2))</f>
        <v>Los Angeles</v>
      </c>
      <c r="G772" t="str">
        <f t="shared" si="121"/>
        <v>Los Angeles</v>
      </c>
      <c r="H772">
        <f t="shared" si="122"/>
        <v>108</v>
      </c>
      <c r="I772">
        <f t="shared" si="123"/>
        <v>95</v>
      </c>
      <c r="J772" s="3" t="str">
        <f>IF(B772=1,Full_2016_2017_Games_Data[[#This Row],[Column1]],"N/A")</f>
        <v>N/A</v>
      </c>
      <c r="K772" t="str">
        <f t="shared" si="124"/>
        <v>Jan 20, 2017</v>
      </c>
      <c r="L772" t="str">
        <f t="shared" si="125"/>
        <v>Jan 20, 2017</v>
      </c>
      <c r="M772">
        <f t="shared" si="126"/>
        <v>1</v>
      </c>
      <c r="N772">
        <f t="shared" si="127"/>
        <v>20</v>
      </c>
      <c r="O772">
        <f t="shared" si="128"/>
        <v>2017</v>
      </c>
      <c r="P772" s="3">
        <f t="shared" si="129"/>
        <v>42755</v>
      </c>
      <c r="Q772" t="str">
        <f t="shared" si="130"/>
        <v>Los Angeles Lakers</v>
      </c>
      <c r="R772" t="str">
        <f t="shared" si="131"/>
        <v>Indiana Pacers</v>
      </c>
    </row>
    <row r="773" spans="1:18" x14ac:dyDescent="0.3">
      <c r="A773" s="1" t="s">
        <v>1432</v>
      </c>
      <c r="B773">
        <f>IF(OR(RIGHT(Full_2016_2017_Games_Data[[#This Row],[Column1]],4)="2016",RIGHT(Full_2016_2017_Games_Data[[#This Row],[Column1]],4)="2017"),1,0)</f>
        <v>1</v>
      </c>
      <c r="C773" t="str">
        <f>IF(AND(B772=1,B773=0,LEFT(Full_2016_2017_Games_Data[[#This Row],[Column1]],4)&lt;&gt;"OTat"),C771+1,IF(AND(B772=0,B773=0,LEFT(Full_2016_2017_Games_Data[[#This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Row],[Column1]],5)&lt;&gt;"4OTat"),C772+1,IF(OR(LEFT(Full_2016_2017_Games_Data[[#This Row],[Column1]],4)="OTat",LEFT(Full_2016_2017_Games_Data[[#This Row],[Column1]],4)="Full",LEFT(Full_2016_2017_Games_Data[[#This Row],[Column1]],5)="2OTat",LEFT(Full_2016_2017_Games_Data[[#This Row],[Column1]],5)="4OTat"),C772,"N/A")))</f>
        <v>N/A</v>
      </c>
      <c r="D773" t="str">
        <f>IF(AND(C773&lt;&gt;"N/A",C773&lt;&gt;C772),LEFT(Full_2016_2017_Games_Data[[#This Row],[Column1]],FIND("-",Full_2016_2017_Games_Data[[#This Row],[Column1]])-1),"N/A")</f>
        <v>N/A</v>
      </c>
      <c r="E773" t="str">
        <f>IFERROR(IF(AND(C773&lt;&gt;"N/A",C773&lt;&gt;C772),MID(Full_2016_2017_Games_Data[[#This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73" t="str">
        <f>IFERROR(IF(AND(D773&lt;&gt;"N/A",E773&lt;&gt;"N/A",C773&lt;&gt;C774),RIGHT(Full_2016_2017_Games_Data[[#This Row],[Column1]],LEN(Full_2016_2017_Games_Data[[#This Row],[Column1]])-FIND("at ",Full_2016_2017_Games_Data[[#This Row],[Column1]])-2),IF(AND(C773&lt;&gt;"N/A",C773&lt;&gt;C772),RIGHT(A774,LEN(A774)-FIND("at ",A774)-2),"N/A")),RIGHT(Full_2016_2017_Games_Data[[#This Row],[Column1]],LEN(Full_2016_2017_Games_Data[[#This Row],[Column1]])-FIND("at ",Full_2016_2017_Games_Data[[#This Row],[Column1]])-2))</f>
        <v>N/A</v>
      </c>
      <c r="G773" t="str">
        <f t="shared" ref="G773:G836" si="132">IFERROR(LEFT(F773,FIND("Originally",F773)-2),F773)</f>
        <v>N/A</v>
      </c>
      <c r="H773" t="str">
        <f t="shared" ref="H773:H836" si="133">IFERROR(VALUE(RIGHT(D773,3)),IFERROR(VALUE(RIGHT(D773,2)),"N/A"))</f>
        <v>N/A</v>
      </c>
      <c r="I773" t="str">
        <f t="shared" ref="I773:I836" si="134">IFERROR(VALUE(RIGHT(E773,3)),IFERROR(VALUE(RIGHT(E773,2)),"N/A"))</f>
        <v>N/A</v>
      </c>
      <c r="J773" s="3" t="str">
        <f>IF(B773=1,Full_2016_2017_Games_Data[[#This Row],[Column1]],"N/A")</f>
        <v>Jan 21, 2017</v>
      </c>
      <c r="K773" t="str">
        <f t="shared" ref="K773:K836" si="135">IF(J773&lt;&gt;"N/A",J773,K772)</f>
        <v>Jan 21, 2017</v>
      </c>
      <c r="L773" t="str">
        <f t="shared" ref="L773:L836" si="136">IF(I773&lt;&gt;"N/A",K773,"N/A")</f>
        <v>N/A</v>
      </c>
      <c r="M773" t="str">
        <f t="shared" ref="M773:M836" si="137">IFERROR(MONTH(1&amp;LEFT(L773,3)),"N/A")</f>
        <v>N/A</v>
      </c>
      <c r="N773" t="str">
        <f t="shared" ref="N773:N836" si="138">IFERROR(VALUE(MID(L773,FIND(" ",L773)+1,FIND(",",L773)-FIND(" ",L773)-1)),"N/A")</f>
        <v>N/A</v>
      </c>
      <c r="O773" t="str">
        <f t="shared" ref="O773:O836" si="139">IFERROR(VALUE(RIGHT(L773,4)),"N/A")</f>
        <v>N/A</v>
      </c>
      <c r="P773" s="3" t="str">
        <f t="shared" ref="P773:P836" si="140">IFERROR(DATE(O773,M773,N773),"N/A")</f>
        <v>N/A</v>
      </c>
      <c r="Q773" t="str">
        <f t="shared" ref="Q773:Q836" si="141">IF(D773&lt;&gt;H773,LEFT(D773,LEN(D773)-LEN(H773)),"N/A")</f>
        <v>N/A</v>
      </c>
      <c r="R773" t="str">
        <f t="shared" ref="R773:R836" si="142">IF(E773&lt;&gt;I773,LEFT(E773,LEN(E773)-LEN(I773)),"N/A")</f>
        <v>N/A</v>
      </c>
    </row>
    <row r="774" spans="1:18" x14ac:dyDescent="0.3">
      <c r="A774" s="1" t="s">
        <v>673</v>
      </c>
      <c r="B774">
        <f>IF(OR(RIGHT(Full_2016_2017_Games_Data[[#This Row],[Column1]],4)="2016",RIGHT(Full_2016_2017_Games_Data[[#This Row],[Column1]],4)="2017"),1,0)</f>
        <v>0</v>
      </c>
      <c r="C774">
        <f>IF(AND(B773=1,B774=0,LEFT(Full_2016_2017_Games_Data[[#This Row],[Column1]],4)&lt;&gt;"OTat"),C772+1,IF(AND(B773=0,B774=0,LEFT(Full_2016_2017_Games_Data[[#This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Row],[Column1]],5)&lt;&gt;"4OTat"),C773+1,IF(OR(LEFT(Full_2016_2017_Games_Data[[#This Row],[Column1]],4)="OTat",LEFT(Full_2016_2017_Games_Data[[#This Row],[Column1]],4)="Full",LEFT(Full_2016_2017_Games_Data[[#This Row],[Column1]],5)="2OTat",LEFT(Full_2016_2017_Games_Data[[#This Row],[Column1]],5)="4OTat"),C773,"N/A")))</f>
        <v>649</v>
      </c>
      <c r="D774" t="str">
        <f>IF(AND(C774&lt;&gt;"N/A",C774&lt;&gt;C773),LEFT(Full_2016_2017_Games_Data[[#This Row],[Column1]],FIND("-",Full_2016_2017_Games_Data[[#This Row],[Column1]])-1),"N/A")</f>
        <v>Portland Trail Blazers127</v>
      </c>
      <c r="E774" t="str">
        <f>IFERROR(IF(AND(C774&lt;&gt;"N/A",C774&lt;&gt;C773),MID(Full_2016_2017_Games_Data[[#This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Celtics123</v>
      </c>
      <c r="F774" t="str">
        <f>IFERROR(IF(AND(D774&lt;&gt;"N/A",E774&lt;&gt;"N/A",C774&lt;&gt;C775),RIGHT(Full_2016_2017_Games_Data[[#This Row],[Column1]],LEN(Full_2016_2017_Games_Data[[#This Row],[Column1]])-FIND("at ",Full_2016_2017_Games_Data[[#This Row],[Column1]])-2),IF(AND(C774&lt;&gt;"N/A",C774&lt;&gt;C773),RIGHT(A775,LEN(A775)-FIND("at ",A775)-2),"N/A")),RIGHT(Full_2016_2017_Games_Data[[#This Row],[Column1]],LEN(Full_2016_2017_Games_Data[[#This Row],[Column1]])-FIND("at ",Full_2016_2017_Games_Data[[#This Row],[Column1]])-2))</f>
        <v>Boston</v>
      </c>
      <c r="G774" t="str">
        <f t="shared" si="132"/>
        <v>Boston</v>
      </c>
      <c r="H774">
        <f t="shared" si="133"/>
        <v>127</v>
      </c>
      <c r="I774">
        <f t="shared" si="134"/>
        <v>123</v>
      </c>
      <c r="J774" s="3" t="str">
        <f>IF(B774=1,Full_2016_2017_Games_Data[[#This Row],[Column1]],"N/A")</f>
        <v>N/A</v>
      </c>
      <c r="K774" t="str">
        <f t="shared" si="135"/>
        <v>Jan 21, 2017</v>
      </c>
      <c r="L774" t="str">
        <f t="shared" si="136"/>
        <v>Jan 21, 2017</v>
      </c>
      <c r="M774">
        <f t="shared" si="137"/>
        <v>1</v>
      </c>
      <c r="N774">
        <f t="shared" si="138"/>
        <v>21</v>
      </c>
      <c r="O774">
        <f t="shared" si="139"/>
        <v>2017</v>
      </c>
      <c r="P774" s="3">
        <f t="shared" si="140"/>
        <v>42756</v>
      </c>
      <c r="Q774" t="str">
        <f t="shared" si="141"/>
        <v>Portland Trail Blazers</v>
      </c>
      <c r="R774" t="str">
        <f t="shared" si="142"/>
        <v>Boston Celtics</v>
      </c>
    </row>
    <row r="775" spans="1:18" x14ac:dyDescent="0.3">
      <c r="A775" s="1" t="s">
        <v>674</v>
      </c>
      <c r="B775">
        <f>IF(OR(RIGHT(Full_2016_2017_Games_Data[[#This Row],[Column1]],4)="2016",RIGHT(Full_2016_2017_Games_Data[[#This Row],[Column1]],4)="2017"),1,0)</f>
        <v>0</v>
      </c>
      <c r="C775">
        <f>IF(AND(B774=1,B775=0,LEFT(Full_2016_2017_Games_Data[[#This Row],[Column1]],4)&lt;&gt;"OTat"),C773+1,IF(AND(B774=0,B775=0,LEFT(Full_2016_2017_Games_Data[[#This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Row],[Column1]],5)&lt;&gt;"4OTat"),C774+1,IF(OR(LEFT(Full_2016_2017_Games_Data[[#This Row],[Column1]],4)="OTat",LEFT(Full_2016_2017_Games_Data[[#This Row],[Column1]],4)="Full",LEFT(Full_2016_2017_Games_Data[[#This Row],[Column1]],5)="2OTat",LEFT(Full_2016_2017_Games_Data[[#This Row],[Column1]],5)="4OTat"),C774,"N/A")))</f>
        <v>649</v>
      </c>
      <c r="D775" t="str">
        <f>IF(AND(C775&lt;&gt;"N/A",C775&lt;&gt;C774),LEFT(Full_2016_2017_Games_Data[[#This Row],[Column1]],FIND("-",Full_2016_2017_Games_Data[[#This Row],[Column1]])-1),"N/A")</f>
        <v>N/A</v>
      </c>
      <c r="E775" t="str">
        <f>IFERROR(IF(AND(C775&lt;&gt;"N/A",C775&lt;&gt;C774),MID(Full_2016_2017_Games_Data[[#This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75" t="str">
        <f>IFERROR(IF(AND(D775&lt;&gt;"N/A",E775&lt;&gt;"N/A",C775&lt;&gt;C776),RIGHT(Full_2016_2017_Games_Data[[#This Row],[Column1]],LEN(Full_2016_2017_Games_Data[[#This Row],[Column1]])-FIND("at ",Full_2016_2017_Games_Data[[#This Row],[Column1]])-2),IF(AND(C775&lt;&gt;"N/A",C775&lt;&gt;C774),RIGHT(A776,LEN(A776)-FIND("at ",A776)-2),"N/A")),RIGHT(Full_2016_2017_Games_Data[[#This Row],[Column1]],LEN(Full_2016_2017_Games_Data[[#This Row],[Column1]])-FIND("at ",Full_2016_2017_Games_Data[[#This Row],[Column1]])-2))</f>
        <v>N/A</v>
      </c>
      <c r="G775" t="str">
        <f t="shared" si="132"/>
        <v>N/A</v>
      </c>
      <c r="H775" t="str">
        <f t="shared" si="133"/>
        <v>N/A</v>
      </c>
      <c r="I775" t="str">
        <f t="shared" si="134"/>
        <v>N/A</v>
      </c>
      <c r="J775" s="3" t="str">
        <f>IF(B775=1,Full_2016_2017_Games_Data[[#This Row],[Column1]],"N/A")</f>
        <v>N/A</v>
      </c>
      <c r="K775" t="str">
        <f t="shared" si="135"/>
        <v>Jan 21, 2017</v>
      </c>
      <c r="L775" t="str">
        <f t="shared" si="136"/>
        <v>N/A</v>
      </c>
      <c r="M775" t="str">
        <f t="shared" si="137"/>
        <v>N/A</v>
      </c>
      <c r="N775" t="str">
        <f t="shared" si="138"/>
        <v>N/A</v>
      </c>
      <c r="O775" t="str">
        <f t="shared" si="139"/>
        <v>N/A</v>
      </c>
      <c r="P775" s="3" t="str">
        <f t="shared" si="140"/>
        <v>N/A</v>
      </c>
      <c r="Q775" t="str">
        <f t="shared" si="141"/>
        <v>N/A</v>
      </c>
      <c r="R775" t="str">
        <f t="shared" si="142"/>
        <v>N/A</v>
      </c>
    </row>
    <row r="776" spans="1:18" x14ac:dyDescent="0.3">
      <c r="A776" s="1" t="s">
        <v>675</v>
      </c>
      <c r="B776">
        <f>IF(OR(RIGHT(Full_2016_2017_Games_Data[[#This Row],[Column1]],4)="2016",RIGHT(Full_2016_2017_Games_Data[[#This Row],[Column1]],4)="2017"),1,0)</f>
        <v>0</v>
      </c>
      <c r="C776">
        <f>IF(AND(B775=1,B776=0,LEFT(Full_2016_2017_Games_Data[[#This Row],[Column1]],4)&lt;&gt;"OTat"),C774+1,IF(AND(B775=0,B776=0,LEFT(Full_2016_2017_Games_Data[[#This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Row],[Column1]],5)&lt;&gt;"4OTat"),C775+1,IF(OR(LEFT(Full_2016_2017_Games_Data[[#This Row],[Column1]],4)="OTat",LEFT(Full_2016_2017_Games_Data[[#This Row],[Column1]],4)="Full",LEFT(Full_2016_2017_Games_Data[[#This Row],[Column1]],5)="2OTat",LEFT(Full_2016_2017_Games_Data[[#This Row],[Column1]],5)="4OTat"),C775,"N/A")))</f>
        <v>650</v>
      </c>
      <c r="D776" t="str">
        <f>IF(AND(C776&lt;&gt;"N/A",C776&lt;&gt;C775),LEFT(Full_2016_2017_Games_Data[[#This Row],[Column1]],FIND("-",Full_2016_2017_Games_Data[[#This Row],[Column1]])-1),"N/A")</f>
        <v>Detroit Pistons113</v>
      </c>
      <c r="E776" t="str">
        <f>IFERROR(IF(AND(C776&lt;&gt;"N/A",C776&lt;&gt;C775),MID(Full_2016_2017_Games_Data[[#This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Wizards112</v>
      </c>
      <c r="F776" t="str">
        <f>IFERROR(IF(AND(D776&lt;&gt;"N/A",E776&lt;&gt;"N/A",C776&lt;&gt;C777),RIGHT(Full_2016_2017_Games_Data[[#This Row],[Column1]],LEN(Full_2016_2017_Games_Data[[#This Row],[Column1]])-FIND("at ",Full_2016_2017_Games_Data[[#This Row],[Column1]])-2),IF(AND(C776&lt;&gt;"N/A",C776&lt;&gt;C775),RIGHT(A777,LEN(A777)-FIND("at ",A777)-2),"N/A")),RIGHT(Full_2016_2017_Games_Data[[#This Row],[Column1]],LEN(Full_2016_2017_Games_Data[[#This Row],[Column1]])-FIND("at ",Full_2016_2017_Games_Data[[#This Row],[Column1]])-2))</f>
        <v>Detroit</v>
      </c>
      <c r="G776" t="str">
        <f t="shared" si="132"/>
        <v>Detroit</v>
      </c>
      <c r="H776">
        <f t="shared" si="133"/>
        <v>113</v>
      </c>
      <c r="I776">
        <f t="shared" si="134"/>
        <v>112</v>
      </c>
      <c r="J776" s="3" t="str">
        <f>IF(B776=1,Full_2016_2017_Games_Data[[#This Row],[Column1]],"N/A")</f>
        <v>N/A</v>
      </c>
      <c r="K776" t="str">
        <f t="shared" si="135"/>
        <v>Jan 21, 2017</v>
      </c>
      <c r="L776" t="str">
        <f t="shared" si="136"/>
        <v>Jan 21, 2017</v>
      </c>
      <c r="M776">
        <f t="shared" si="137"/>
        <v>1</v>
      </c>
      <c r="N776">
        <f t="shared" si="138"/>
        <v>21</v>
      </c>
      <c r="O776">
        <f t="shared" si="139"/>
        <v>2017</v>
      </c>
      <c r="P776" s="3">
        <f t="shared" si="140"/>
        <v>42756</v>
      </c>
      <c r="Q776" t="str">
        <f t="shared" si="141"/>
        <v>Detroit Pistons</v>
      </c>
      <c r="R776" t="str">
        <f t="shared" si="142"/>
        <v>Washington Wizards</v>
      </c>
    </row>
    <row r="777" spans="1:18" x14ac:dyDescent="0.3">
      <c r="A777" s="1" t="s">
        <v>676</v>
      </c>
      <c r="B777">
        <f>IF(OR(RIGHT(Full_2016_2017_Games_Data[[#This Row],[Column1]],4)="2016",RIGHT(Full_2016_2017_Games_Data[[#This Row],[Column1]],4)="2017"),1,0)</f>
        <v>0</v>
      </c>
      <c r="C777">
        <f>IF(AND(B776=1,B777=0,LEFT(Full_2016_2017_Games_Data[[#This Row],[Column1]],4)&lt;&gt;"OTat"),C775+1,IF(AND(B776=0,B777=0,LEFT(Full_2016_2017_Games_Data[[#This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Row],[Column1]],5)&lt;&gt;"4OTat"),C776+1,IF(OR(LEFT(Full_2016_2017_Games_Data[[#This Row],[Column1]],4)="OTat",LEFT(Full_2016_2017_Games_Data[[#This Row],[Column1]],4)="Full",LEFT(Full_2016_2017_Games_Data[[#This Row],[Column1]],5)="2OTat",LEFT(Full_2016_2017_Games_Data[[#This Row],[Column1]],5)="4OTat"),C776,"N/A")))</f>
        <v>651</v>
      </c>
      <c r="D777" t="str">
        <f>IF(AND(C777&lt;&gt;"N/A",C777&lt;&gt;C776),LEFT(Full_2016_2017_Games_Data[[#This Row],[Column1]],FIND("-",Full_2016_2017_Games_Data[[#This Row],[Column1]])-1),"N/A")</f>
        <v>Charlotte Hornets112</v>
      </c>
      <c r="E777" t="str">
        <f>IFERROR(IF(AND(C777&lt;&gt;"N/A",C777&lt;&gt;C776),MID(Full_2016_2017_Games_Data[[#This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Nets105</v>
      </c>
      <c r="F777" t="str">
        <f>IFERROR(IF(AND(D777&lt;&gt;"N/A",E777&lt;&gt;"N/A",C777&lt;&gt;C778),RIGHT(Full_2016_2017_Games_Data[[#This Row],[Column1]],LEN(Full_2016_2017_Games_Data[[#This Row],[Column1]])-FIND("at ",Full_2016_2017_Games_Data[[#This Row],[Column1]])-2),IF(AND(C777&lt;&gt;"N/A",C777&lt;&gt;C776),RIGHT(A778,LEN(A778)-FIND("at ",A778)-2),"N/A")),RIGHT(Full_2016_2017_Games_Data[[#This Row],[Column1]],LEN(Full_2016_2017_Games_Data[[#This Row],[Column1]])-FIND("at ",Full_2016_2017_Games_Data[[#This Row],[Column1]])-2))</f>
        <v>Charlotte</v>
      </c>
      <c r="G777" t="str">
        <f t="shared" si="132"/>
        <v>Charlotte</v>
      </c>
      <c r="H777">
        <f t="shared" si="133"/>
        <v>112</v>
      </c>
      <c r="I777">
        <f t="shared" si="134"/>
        <v>105</v>
      </c>
      <c r="J777" s="3" t="str">
        <f>IF(B777=1,Full_2016_2017_Games_Data[[#This Row],[Column1]],"N/A")</f>
        <v>N/A</v>
      </c>
      <c r="K777" t="str">
        <f t="shared" si="135"/>
        <v>Jan 21, 2017</v>
      </c>
      <c r="L777" t="str">
        <f t="shared" si="136"/>
        <v>Jan 21, 2017</v>
      </c>
      <c r="M777">
        <f t="shared" si="137"/>
        <v>1</v>
      </c>
      <c r="N777">
        <f t="shared" si="138"/>
        <v>21</v>
      </c>
      <c r="O777">
        <f t="shared" si="139"/>
        <v>2017</v>
      </c>
      <c r="P777" s="3">
        <f t="shared" si="140"/>
        <v>42756</v>
      </c>
      <c r="Q777" t="str">
        <f t="shared" si="141"/>
        <v>Charlotte Hornets</v>
      </c>
      <c r="R777" t="str">
        <f t="shared" si="142"/>
        <v>Brooklyn Nets</v>
      </c>
    </row>
    <row r="778" spans="1:18" x14ac:dyDescent="0.3">
      <c r="A778" s="1" t="s">
        <v>677</v>
      </c>
      <c r="B778">
        <f>IF(OR(RIGHT(Full_2016_2017_Games_Data[[#This Row],[Column1]],4)="2016",RIGHT(Full_2016_2017_Games_Data[[#This Row],[Column1]],4)="2017"),1,0)</f>
        <v>0</v>
      </c>
      <c r="C778">
        <f>IF(AND(B777=1,B778=0,LEFT(Full_2016_2017_Games_Data[[#This Row],[Column1]],4)&lt;&gt;"OTat"),C776+1,IF(AND(B777=0,B778=0,LEFT(Full_2016_2017_Games_Data[[#This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Row],[Column1]],5)&lt;&gt;"4OTat"),C777+1,IF(OR(LEFT(Full_2016_2017_Games_Data[[#This Row],[Column1]],4)="OTat",LEFT(Full_2016_2017_Games_Data[[#This Row],[Column1]],4)="Full",LEFT(Full_2016_2017_Games_Data[[#This Row],[Column1]],5)="2OTat",LEFT(Full_2016_2017_Games_Data[[#This Row],[Column1]],5)="4OTat"),C777,"N/A")))</f>
        <v>652</v>
      </c>
      <c r="D778" t="str">
        <f>IF(AND(C778&lt;&gt;"N/A",C778&lt;&gt;C777),LEFT(Full_2016_2017_Games_Data[[#This Row],[Column1]],FIND("-",Full_2016_2017_Games_Data[[#This Row],[Column1]])-1),"N/A")</f>
        <v>Atlanta Hawks110</v>
      </c>
      <c r="E778" t="str">
        <f>IFERROR(IF(AND(C778&lt;&gt;"N/A",C778&lt;&gt;C777),MID(Full_2016_2017_Games_Data[[#This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76ers93</v>
      </c>
      <c r="F778" t="str">
        <f>IFERROR(IF(AND(D778&lt;&gt;"N/A",E778&lt;&gt;"N/A",C778&lt;&gt;C779),RIGHT(Full_2016_2017_Games_Data[[#This Row],[Column1]],LEN(Full_2016_2017_Games_Data[[#This Row],[Column1]])-FIND("at ",Full_2016_2017_Games_Data[[#This Row],[Column1]])-2),IF(AND(C778&lt;&gt;"N/A",C778&lt;&gt;C777),RIGHT(A779,LEN(A779)-FIND("at ",A779)-2),"N/A")),RIGHT(Full_2016_2017_Games_Data[[#This Row],[Column1]],LEN(Full_2016_2017_Games_Data[[#This Row],[Column1]])-FIND("at ",Full_2016_2017_Games_Data[[#This Row],[Column1]])-2))</f>
        <v>Atlanta</v>
      </c>
      <c r="G778" t="str">
        <f t="shared" si="132"/>
        <v>Atlanta</v>
      </c>
      <c r="H778">
        <f t="shared" si="133"/>
        <v>110</v>
      </c>
      <c r="I778">
        <f t="shared" si="134"/>
        <v>93</v>
      </c>
      <c r="J778" s="3" t="str">
        <f>IF(B778=1,Full_2016_2017_Games_Data[[#This Row],[Column1]],"N/A")</f>
        <v>N/A</v>
      </c>
      <c r="K778" t="str">
        <f t="shared" si="135"/>
        <v>Jan 21, 2017</v>
      </c>
      <c r="L778" t="str">
        <f t="shared" si="136"/>
        <v>Jan 21, 2017</v>
      </c>
      <c r="M778">
        <f t="shared" si="137"/>
        <v>1</v>
      </c>
      <c r="N778">
        <f t="shared" si="138"/>
        <v>21</v>
      </c>
      <c r="O778">
        <f t="shared" si="139"/>
        <v>2017</v>
      </c>
      <c r="P778" s="3">
        <f t="shared" si="140"/>
        <v>42756</v>
      </c>
      <c r="Q778" t="str">
        <f t="shared" si="141"/>
        <v>Atlanta Hawks</v>
      </c>
      <c r="R778" t="str">
        <f t="shared" si="142"/>
        <v>Philadelphia 76ers</v>
      </c>
    </row>
    <row r="779" spans="1:18" x14ac:dyDescent="0.3">
      <c r="A779" s="1" t="s">
        <v>678</v>
      </c>
      <c r="B779">
        <f>IF(OR(RIGHT(Full_2016_2017_Games_Data[[#This Row],[Column1]],4)="2016",RIGHT(Full_2016_2017_Games_Data[[#This Row],[Column1]],4)="2017"),1,0)</f>
        <v>0</v>
      </c>
      <c r="C779">
        <f>IF(AND(B778=1,B779=0,LEFT(Full_2016_2017_Games_Data[[#This Row],[Column1]],4)&lt;&gt;"OTat"),C777+1,IF(AND(B778=0,B779=0,LEFT(Full_2016_2017_Games_Data[[#This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Row],[Column1]],5)&lt;&gt;"4OTat"),C778+1,IF(OR(LEFT(Full_2016_2017_Games_Data[[#This Row],[Column1]],4)="OTat",LEFT(Full_2016_2017_Games_Data[[#This Row],[Column1]],4)="Full",LEFT(Full_2016_2017_Games_Data[[#This Row],[Column1]],5)="2OTat",LEFT(Full_2016_2017_Games_Data[[#This Row],[Column1]],5)="4OTat"),C778,"N/A")))</f>
        <v>653</v>
      </c>
      <c r="D779" t="str">
        <f>IF(AND(C779&lt;&gt;"N/A",C779&lt;&gt;C778),LEFT(Full_2016_2017_Games_Data[[#This Row],[Column1]],FIND("-",Full_2016_2017_Games_Data[[#This Row],[Column1]])-1),"N/A")</f>
        <v>Phoenix Suns107</v>
      </c>
      <c r="E779" t="str">
        <f>IFERROR(IF(AND(C779&lt;&gt;"N/A",C779&lt;&gt;C778),MID(Full_2016_2017_Games_Data[[#This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Knicks105</v>
      </c>
      <c r="F779" t="str">
        <f>IFERROR(IF(AND(D779&lt;&gt;"N/A",E779&lt;&gt;"N/A",C779&lt;&gt;C780),RIGHT(Full_2016_2017_Games_Data[[#This Row],[Column1]],LEN(Full_2016_2017_Games_Data[[#This Row],[Column1]])-FIND("at ",Full_2016_2017_Games_Data[[#This Row],[Column1]])-2),IF(AND(C779&lt;&gt;"N/A",C779&lt;&gt;C778),RIGHT(A780,LEN(A780)-FIND("at ",A780)-2),"N/A")),RIGHT(Full_2016_2017_Games_Data[[#This Row],[Column1]],LEN(Full_2016_2017_Games_Data[[#This Row],[Column1]])-FIND("at ",Full_2016_2017_Games_Data[[#This Row],[Column1]])-2))</f>
        <v>New York</v>
      </c>
      <c r="G779" t="str">
        <f t="shared" si="132"/>
        <v>New York</v>
      </c>
      <c r="H779">
        <f t="shared" si="133"/>
        <v>107</v>
      </c>
      <c r="I779">
        <f t="shared" si="134"/>
        <v>105</v>
      </c>
      <c r="J779" s="3" t="str">
        <f>IF(B779=1,Full_2016_2017_Games_Data[[#This Row],[Column1]],"N/A")</f>
        <v>N/A</v>
      </c>
      <c r="K779" t="str">
        <f t="shared" si="135"/>
        <v>Jan 21, 2017</v>
      </c>
      <c r="L779" t="str">
        <f t="shared" si="136"/>
        <v>Jan 21, 2017</v>
      </c>
      <c r="M779">
        <f t="shared" si="137"/>
        <v>1</v>
      </c>
      <c r="N779">
        <f t="shared" si="138"/>
        <v>21</v>
      </c>
      <c r="O779">
        <f t="shared" si="139"/>
        <v>2017</v>
      </c>
      <c r="P779" s="3">
        <f t="shared" si="140"/>
        <v>42756</v>
      </c>
      <c r="Q779" t="str">
        <f t="shared" si="141"/>
        <v>Phoenix Suns</v>
      </c>
      <c r="R779" t="str">
        <f t="shared" si="142"/>
        <v>New York Knicks</v>
      </c>
    </row>
    <row r="780" spans="1:18" x14ac:dyDescent="0.3">
      <c r="A780" s="1" t="s">
        <v>679</v>
      </c>
      <c r="B780">
        <f>IF(OR(RIGHT(Full_2016_2017_Games_Data[[#This Row],[Column1]],4)="2016",RIGHT(Full_2016_2017_Games_Data[[#This Row],[Column1]],4)="2017"),1,0)</f>
        <v>0</v>
      </c>
      <c r="C780">
        <f>IF(AND(B779=1,B780=0,LEFT(Full_2016_2017_Games_Data[[#This Row],[Column1]],4)&lt;&gt;"OTat"),C778+1,IF(AND(B779=0,B780=0,LEFT(Full_2016_2017_Games_Data[[#This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Row],[Column1]],5)&lt;&gt;"4OTat"),C779+1,IF(OR(LEFT(Full_2016_2017_Games_Data[[#This Row],[Column1]],4)="OTat",LEFT(Full_2016_2017_Games_Data[[#This Row],[Column1]],4)="Full",LEFT(Full_2016_2017_Games_Data[[#This Row],[Column1]],5)="2OTat",LEFT(Full_2016_2017_Games_Data[[#This Row],[Column1]],5)="4OTat"),C779,"N/A")))</f>
        <v>654</v>
      </c>
      <c r="D780" t="str">
        <f>IF(AND(C780&lt;&gt;"N/A",C780&lt;&gt;C779),LEFT(Full_2016_2017_Games_Data[[#This Row],[Column1]],FIND("-",Full_2016_2017_Games_Data[[#This Row],[Column1]])-1),"N/A")</f>
        <v>Miami Heat109</v>
      </c>
      <c r="E780" t="str">
        <f>IFERROR(IF(AND(C780&lt;&gt;"N/A",C780&lt;&gt;C779),MID(Full_2016_2017_Games_Data[[#This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Bucks97</v>
      </c>
      <c r="F780" t="str">
        <f>IFERROR(IF(AND(D780&lt;&gt;"N/A",E780&lt;&gt;"N/A",C780&lt;&gt;C781),RIGHT(Full_2016_2017_Games_Data[[#This Row],[Column1]],LEN(Full_2016_2017_Games_Data[[#This Row],[Column1]])-FIND("at ",Full_2016_2017_Games_Data[[#This Row],[Column1]])-2),IF(AND(C780&lt;&gt;"N/A",C780&lt;&gt;C779),RIGHT(A781,LEN(A781)-FIND("at ",A781)-2),"N/A")),RIGHT(Full_2016_2017_Games_Data[[#This Row],[Column1]],LEN(Full_2016_2017_Games_Data[[#This Row],[Column1]])-FIND("at ",Full_2016_2017_Games_Data[[#This Row],[Column1]])-2))</f>
        <v>Miami</v>
      </c>
      <c r="G780" t="str">
        <f t="shared" si="132"/>
        <v>Miami</v>
      </c>
      <c r="H780">
        <f t="shared" si="133"/>
        <v>109</v>
      </c>
      <c r="I780">
        <f t="shared" si="134"/>
        <v>97</v>
      </c>
      <c r="J780" s="3" t="str">
        <f>IF(B780=1,Full_2016_2017_Games_Data[[#This Row],[Column1]],"N/A")</f>
        <v>N/A</v>
      </c>
      <c r="K780" t="str">
        <f t="shared" si="135"/>
        <v>Jan 21, 2017</v>
      </c>
      <c r="L780" t="str">
        <f t="shared" si="136"/>
        <v>Jan 21, 2017</v>
      </c>
      <c r="M780">
        <f t="shared" si="137"/>
        <v>1</v>
      </c>
      <c r="N780">
        <f t="shared" si="138"/>
        <v>21</v>
      </c>
      <c r="O780">
        <f t="shared" si="139"/>
        <v>2017</v>
      </c>
      <c r="P780" s="3">
        <f t="shared" si="140"/>
        <v>42756</v>
      </c>
      <c r="Q780" t="str">
        <f t="shared" si="141"/>
        <v>Miami Heat</v>
      </c>
      <c r="R780" t="str">
        <f t="shared" si="142"/>
        <v>Milwaukee Bucks</v>
      </c>
    </row>
    <row r="781" spans="1:18" x14ac:dyDescent="0.3">
      <c r="A781" s="1" t="s">
        <v>680</v>
      </c>
      <c r="B781">
        <f>IF(OR(RIGHT(Full_2016_2017_Games_Data[[#This Row],[Column1]],4)="2016",RIGHT(Full_2016_2017_Games_Data[[#This Row],[Column1]],4)="2017"),1,0)</f>
        <v>0</v>
      </c>
      <c r="C781">
        <f>IF(AND(B780=1,B781=0,LEFT(Full_2016_2017_Games_Data[[#This Row],[Column1]],4)&lt;&gt;"OTat"),C779+1,IF(AND(B780=0,B781=0,LEFT(Full_2016_2017_Games_Data[[#This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Row],[Column1]],5)&lt;&gt;"4OTat"),C780+1,IF(OR(LEFT(Full_2016_2017_Games_Data[[#This Row],[Column1]],4)="OTat",LEFT(Full_2016_2017_Games_Data[[#This Row],[Column1]],4)="Full",LEFT(Full_2016_2017_Games_Data[[#This Row],[Column1]],5)="2OTat",LEFT(Full_2016_2017_Games_Data[[#This Row],[Column1]],5)="4OTat"),C780,"N/A")))</f>
        <v>655</v>
      </c>
      <c r="D781" t="str">
        <f>IF(AND(C781&lt;&gt;"N/A",C781&lt;&gt;C780),LEFT(Full_2016_2017_Games_Data[[#This Row],[Column1]],FIND("-",Full_2016_2017_Games_Data[[#This Row],[Column1]])-1),"N/A")</f>
        <v>Houston Rockets119</v>
      </c>
      <c r="E781" t="str">
        <f>IFERROR(IF(AND(C781&lt;&gt;"N/A",C781&lt;&gt;C780),MID(Full_2016_2017_Games_Data[[#This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Grizzlies95</v>
      </c>
      <c r="F781" t="str">
        <f>IFERROR(IF(AND(D781&lt;&gt;"N/A",E781&lt;&gt;"N/A",C781&lt;&gt;C782),RIGHT(Full_2016_2017_Games_Data[[#This Row],[Column1]],LEN(Full_2016_2017_Games_Data[[#This Row],[Column1]])-FIND("at ",Full_2016_2017_Games_Data[[#This Row],[Column1]])-2),IF(AND(C781&lt;&gt;"N/A",C781&lt;&gt;C780),RIGHT(A782,LEN(A782)-FIND("at ",A782)-2),"N/A")),RIGHT(Full_2016_2017_Games_Data[[#This Row],[Column1]],LEN(Full_2016_2017_Games_Data[[#This Row],[Column1]])-FIND("at ",Full_2016_2017_Games_Data[[#This Row],[Column1]])-2))</f>
        <v>Memphis</v>
      </c>
      <c r="G781" t="str">
        <f t="shared" si="132"/>
        <v>Memphis</v>
      </c>
      <c r="H781">
        <f t="shared" si="133"/>
        <v>119</v>
      </c>
      <c r="I781">
        <f t="shared" si="134"/>
        <v>95</v>
      </c>
      <c r="J781" s="3" t="str">
        <f>IF(B781=1,Full_2016_2017_Games_Data[[#This Row],[Column1]],"N/A")</f>
        <v>N/A</v>
      </c>
      <c r="K781" t="str">
        <f t="shared" si="135"/>
        <v>Jan 21, 2017</v>
      </c>
      <c r="L781" t="str">
        <f t="shared" si="136"/>
        <v>Jan 21, 2017</v>
      </c>
      <c r="M781">
        <f t="shared" si="137"/>
        <v>1</v>
      </c>
      <c r="N781">
        <f t="shared" si="138"/>
        <v>21</v>
      </c>
      <c r="O781">
        <f t="shared" si="139"/>
        <v>2017</v>
      </c>
      <c r="P781" s="3">
        <f t="shared" si="140"/>
        <v>42756</v>
      </c>
      <c r="Q781" t="str">
        <f t="shared" si="141"/>
        <v>Houston Rockets</v>
      </c>
      <c r="R781" t="str">
        <f t="shared" si="142"/>
        <v>Memphis Grizzlies</v>
      </c>
    </row>
    <row r="782" spans="1:18" x14ac:dyDescent="0.3">
      <c r="A782" s="1" t="s">
        <v>681</v>
      </c>
      <c r="B782">
        <f>IF(OR(RIGHT(Full_2016_2017_Games_Data[[#This Row],[Column1]],4)="2016",RIGHT(Full_2016_2017_Games_Data[[#This Row],[Column1]],4)="2017"),1,0)</f>
        <v>0</v>
      </c>
      <c r="C782">
        <f>IF(AND(B781=1,B782=0,LEFT(Full_2016_2017_Games_Data[[#This Row],[Column1]],4)&lt;&gt;"OTat"),C780+1,IF(AND(B781=0,B782=0,LEFT(Full_2016_2017_Games_Data[[#This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Row],[Column1]],5)&lt;&gt;"4OTat"),C781+1,IF(OR(LEFT(Full_2016_2017_Games_Data[[#This Row],[Column1]],4)="OTat",LEFT(Full_2016_2017_Games_Data[[#This Row],[Column1]],4)="Full",LEFT(Full_2016_2017_Games_Data[[#This Row],[Column1]],5)="2OTat",LEFT(Full_2016_2017_Games_Data[[#This Row],[Column1]],5)="4OTat"),C781,"N/A")))</f>
        <v>656</v>
      </c>
      <c r="D782" t="str">
        <f>IF(AND(C782&lt;&gt;"N/A",C782&lt;&gt;C781),LEFT(Full_2016_2017_Games_Data[[#This Row],[Column1]],FIND("-",Full_2016_2017_Games_Data[[#This Row],[Column1]])-1),"N/A")</f>
        <v>San Antonio Spurs118</v>
      </c>
      <c r="E782" t="str">
        <f>IFERROR(IF(AND(C782&lt;&gt;"N/A",C782&lt;&gt;C781),MID(Full_2016_2017_Games_Data[[#This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Cavaliers115</v>
      </c>
      <c r="F782" t="str">
        <f>IFERROR(IF(AND(D782&lt;&gt;"N/A",E782&lt;&gt;"N/A",C782&lt;&gt;C783),RIGHT(Full_2016_2017_Games_Data[[#This Row],[Column1]],LEN(Full_2016_2017_Games_Data[[#This Row],[Column1]])-FIND("at ",Full_2016_2017_Games_Data[[#This Row],[Column1]])-2),IF(AND(C782&lt;&gt;"N/A",C782&lt;&gt;C781),RIGHT(A783,LEN(A783)-FIND("at ",A783)-2),"N/A")),RIGHT(Full_2016_2017_Games_Data[[#This Row],[Column1]],LEN(Full_2016_2017_Games_Data[[#This Row],[Column1]])-FIND("at ",Full_2016_2017_Games_Data[[#This Row],[Column1]])-2))</f>
        <v>Cleveland</v>
      </c>
      <c r="G782" t="str">
        <f t="shared" si="132"/>
        <v>Cleveland</v>
      </c>
      <c r="H782">
        <f t="shared" si="133"/>
        <v>118</v>
      </c>
      <c r="I782">
        <f t="shared" si="134"/>
        <v>115</v>
      </c>
      <c r="J782" s="3" t="str">
        <f>IF(B782=1,Full_2016_2017_Games_Data[[#This Row],[Column1]],"N/A")</f>
        <v>N/A</v>
      </c>
      <c r="K782" t="str">
        <f t="shared" si="135"/>
        <v>Jan 21, 2017</v>
      </c>
      <c r="L782" t="str">
        <f t="shared" si="136"/>
        <v>Jan 21, 2017</v>
      </c>
      <c r="M782">
        <f t="shared" si="137"/>
        <v>1</v>
      </c>
      <c r="N782">
        <f t="shared" si="138"/>
        <v>21</v>
      </c>
      <c r="O782">
        <f t="shared" si="139"/>
        <v>2017</v>
      </c>
      <c r="P782" s="3">
        <f t="shared" si="140"/>
        <v>42756</v>
      </c>
      <c r="Q782" t="str">
        <f t="shared" si="141"/>
        <v>San Antonio Spurs</v>
      </c>
      <c r="R782" t="str">
        <f t="shared" si="142"/>
        <v>Cleveland Cavaliers</v>
      </c>
    </row>
    <row r="783" spans="1:18" x14ac:dyDescent="0.3">
      <c r="A783" s="1" t="s">
        <v>682</v>
      </c>
      <c r="B783">
        <f>IF(OR(RIGHT(Full_2016_2017_Games_Data[[#This Row],[Column1]],4)="2016",RIGHT(Full_2016_2017_Games_Data[[#This Row],[Column1]],4)="2017"),1,0)</f>
        <v>0</v>
      </c>
      <c r="C783">
        <f>IF(AND(B782=1,B783=0,LEFT(Full_2016_2017_Games_Data[[#This Row],[Column1]],4)&lt;&gt;"OTat"),C781+1,IF(AND(B782=0,B783=0,LEFT(Full_2016_2017_Games_Data[[#This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Row],[Column1]],5)&lt;&gt;"4OTat"),C782+1,IF(OR(LEFT(Full_2016_2017_Games_Data[[#This Row],[Column1]],4)="OTat",LEFT(Full_2016_2017_Games_Data[[#This Row],[Column1]],4)="Full",LEFT(Full_2016_2017_Games_Data[[#This Row],[Column1]],5)="2OTat",LEFT(Full_2016_2017_Games_Data[[#This Row],[Column1]],5)="4OTat"),C782,"N/A")))</f>
        <v>656</v>
      </c>
      <c r="D783" t="str">
        <f>IF(AND(C783&lt;&gt;"N/A",C783&lt;&gt;C782),LEFT(Full_2016_2017_Games_Data[[#This Row],[Column1]],FIND("-",Full_2016_2017_Games_Data[[#This Row],[Column1]])-1),"N/A")</f>
        <v>N/A</v>
      </c>
      <c r="E783" t="str">
        <f>IFERROR(IF(AND(C783&lt;&gt;"N/A",C783&lt;&gt;C782),MID(Full_2016_2017_Games_Data[[#This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83" t="str">
        <f>IFERROR(IF(AND(D783&lt;&gt;"N/A",E783&lt;&gt;"N/A",C783&lt;&gt;C784),RIGHT(Full_2016_2017_Games_Data[[#This Row],[Column1]],LEN(Full_2016_2017_Games_Data[[#This Row],[Column1]])-FIND("at ",Full_2016_2017_Games_Data[[#This Row],[Column1]])-2),IF(AND(C783&lt;&gt;"N/A",C783&lt;&gt;C782),RIGHT(A784,LEN(A784)-FIND("at ",A784)-2),"N/A")),RIGHT(Full_2016_2017_Games_Data[[#This Row],[Column1]],LEN(Full_2016_2017_Games_Data[[#This Row],[Column1]])-FIND("at ",Full_2016_2017_Games_Data[[#This Row],[Column1]])-2))</f>
        <v>N/A</v>
      </c>
      <c r="G783" t="str">
        <f t="shared" si="132"/>
        <v>N/A</v>
      </c>
      <c r="H783" t="str">
        <f t="shared" si="133"/>
        <v>N/A</v>
      </c>
      <c r="I783" t="str">
        <f t="shared" si="134"/>
        <v>N/A</v>
      </c>
      <c r="J783" s="3" t="str">
        <f>IF(B783=1,Full_2016_2017_Games_Data[[#This Row],[Column1]],"N/A")</f>
        <v>N/A</v>
      </c>
      <c r="K783" t="str">
        <f t="shared" si="135"/>
        <v>Jan 21, 2017</v>
      </c>
      <c r="L783" t="str">
        <f t="shared" si="136"/>
        <v>N/A</v>
      </c>
      <c r="M783" t="str">
        <f t="shared" si="137"/>
        <v>N/A</v>
      </c>
      <c r="N783" t="str">
        <f t="shared" si="138"/>
        <v>N/A</v>
      </c>
      <c r="O783" t="str">
        <f t="shared" si="139"/>
        <v>N/A</v>
      </c>
      <c r="P783" s="3" t="str">
        <f t="shared" si="140"/>
        <v>N/A</v>
      </c>
      <c r="Q783" t="str">
        <f t="shared" si="141"/>
        <v>N/A</v>
      </c>
      <c r="R783" t="str">
        <f t="shared" si="142"/>
        <v>N/A</v>
      </c>
    </row>
    <row r="784" spans="1:18" x14ac:dyDescent="0.3">
      <c r="A784" s="1" t="s">
        <v>683</v>
      </c>
      <c r="B784">
        <f>IF(OR(RIGHT(Full_2016_2017_Games_Data[[#This Row],[Column1]],4)="2016",RIGHT(Full_2016_2017_Games_Data[[#This Row],[Column1]],4)="2017"),1,0)</f>
        <v>0</v>
      </c>
      <c r="C784">
        <f>IF(AND(B783=1,B784=0,LEFT(Full_2016_2017_Games_Data[[#This Row],[Column1]],4)&lt;&gt;"OTat"),C782+1,IF(AND(B783=0,B784=0,LEFT(Full_2016_2017_Games_Data[[#This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Row],[Column1]],5)&lt;&gt;"4OTat"),C783+1,IF(OR(LEFT(Full_2016_2017_Games_Data[[#This Row],[Column1]],4)="OTat",LEFT(Full_2016_2017_Games_Data[[#This Row],[Column1]],4)="Full",LEFT(Full_2016_2017_Games_Data[[#This Row],[Column1]],5)="2OTat",LEFT(Full_2016_2017_Games_Data[[#This Row],[Column1]],5)="4OTat"),C783,"N/A")))</f>
        <v>657</v>
      </c>
      <c r="D784" t="str">
        <f>IF(AND(C784&lt;&gt;"N/A",C784&lt;&gt;C783),LEFT(Full_2016_2017_Games_Data[[#This Row],[Column1]],FIND("-",Full_2016_2017_Games_Data[[#This Row],[Column1]])-1),"N/A")</f>
        <v>Denver Nuggets123</v>
      </c>
      <c r="E784" t="str">
        <f>IFERROR(IF(AND(C784&lt;&gt;"N/A",C784&lt;&gt;C783),MID(Full_2016_2017_Games_Data[[#This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Clippers98</v>
      </c>
      <c r="F784" t="str">
        <f>IFERROR(IF(AND(D784&lt;&gt;"N/A",E784&lt;&gt;"N/A",C784&lt;&gt;C785),RIGHT(Full_2016_2017_Games_Data[[#This Row],[Column1]],LEN(Full_2016_2017_Games_Data[[#This Row],[Column1]])-FIND("at ",Full_2016_2017_Games_Data[[#This Row],[Column1]])-2),IF(AND(C784&lt;&gt;"N/A",C784&lt;&gt;C783),RIGHT(A785,LEN(A785)-FIND("at ",A785)-2),"N/A")),RIGHT(Full_2016_2017_Games_Data[[#This Row],[Column1]],LEN(Full_2016_2017_Games_Data[[#This Row],[Column1]])-FIND("at ",Full_2016_2017_Games_Data[[#This Row],[Column1]])-2))</f>
        <v>Denver</v>
      </c>
      <c r="G784" t="str">
        <f t="shared" si="132"/>
        <v>Denver</v>
      </c>
      <c r="H784">
        <f t="shared" si="133"/>
        <v>123</v>
      </c>
      <c r="I784">
        <f t="shared" si="134"/>
        <v>98</v>
      </c>
      <c r="J784" s="3" t="str">
        <f>IF(B784=1,Full_2016_2017_Games_Data[[#This Row],[Column1]],"N/A")</f>
        <v>N/A</v>
      </c>
      <c r="K784" t="str">
        <f t="shared" si="135"/>
        <v>Jan 21, 2017</v>
      </c>
      <c r="L784" t="str">
        <f t="shared" si="136"/>
        <v>Jan 21, 2017</v>
      </c>
      <c r="M784">
        <f t="shared" si="137"/>
        <v>1</v>
      </c>
      <c r="N784">
        <f t="shared" si="138"/>
        <v>21</v>
      </c>
      <c r="O784">
        <f t="shared" si="139"/>
        <v>2017</v>
      </c>
      <c r="P784" s="3">
        <f t="shared" si="140"/>
        <v>42756</v>
      </c>
      <c r="Q784" t="str">
        <f t="shared" si="141"/>
        <v>Denver Nuggets</v>
      </c>
      <c r="R784" t="str">
        <f t="shared" si="142"/>
        <v>Los Angeles Clippers</v>
      </c>
    </row>
    <row r="785" spans="1:18" x14ac:dyDescent="0.3">
      <c r="A785" s="1" t="s">
        <v>684</v>
      </c>
      <c r="B785">
        <f>IF(OR(RIGHT(Full_2016_2017_Games_Data[[#This Row],[Column1]],4)="2016",RIGHT(Full_2016_2017_Games_Data[[#This Row],[Column1]],4)="2017"),1,0)</f>
        <v>0</v>
      </c>
      <c r="C785">
        <f>IF(AND(B784=1,B785=0,LEFT(Full_2016_2017_Games_Data[[#This Row],[Column1]],4)&lt;&gt;"OTat"),C783+1,IF(AND(B784=0,B785=0,LEFT(Full_2016_2017_Games_Data[[#This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Row],[Column1]],5)&lt;&gt;"4OTat"),C784+1,IF(OR(LEFT(Full_2016_2017_Games_Data[[#This Row],[Column1]],4)="OTat",LEFT(Full_2016_2017_Games_Data[[#This Row],[Column1]],4)="Full",LEFT(Full_2016_2017_Games_Data[[#This Row],[Column1]],5)="2OTat",LEFT(Full_2016_2017_Games_Data[[#This Row],[Column1]],5)="4OTat"),C784,"N/A")))</f>
        <v>658</v>
      </c>
      <c r="D785" t="str">
        <f>IF(AND(C785&lt;&gt;"N/A",C785&lt;&gt;C784),LEFT(Full_2016_2017_Games_Data[[#This Row],[Column1]],FIND("-",Full_2016_2017_Games_Data[[#This Row],[Column1]])-1),"N/A")</f>
        <v>Utah Jazz109</v>
      </c>
      <c r="E785" t="str">
        <f>IFERROR(IF(AND(C785&lt;&gt;"N/A",C785&lt;&gt;C784),MID(Full_2016_2017_Games_Data[[#This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Pacers100</v>
      </c>
      <c r="F785" t="str">
        <f>IFERROR(IF(AND(D785&lt;&gt;"N/A",E785&lt;&gt;"N/A",C785&lt;&gt;C786),RIGHT(Full_2016_2017_Games_Data[[#This Row],[Column1]],LEN(Full_2016_2017_Games_Data[[#This Row],[Column1]])-FIND("at ",Full_2016_2017_Games_Data[[#This Row],[Column1]])-2),IF(AND(C785&lt;&gt;"N/A",C785&lt;&gt;C784),RIGHT(A786,LEN(A786)-FIND("at ",A786)-2),"N/A")),RIGHT(Full_2016_2017_Games_Data[[#This Row],[Column1]],LEN(Full_2016_2017_Games_Data[[#This Row],[Column1]])-FIND("at ",Full_2016_2017_Games_Data[[#This Row],[Column1]])-2))</f>
        <v>Utah</v>
      </c>
      <c r="G785" t="str">
        <f t="shared" si="132"/>
        <v>Utah</v>
      </c>
      <c r="H785">
        <f t="shared" si="133"/>
        <v>109</v>
      </c>
      <c r="I785">
        <f t="shared" si="134"/>
        <v>100</v>
      </c>
      <c r="J785" s="3" t="str">
        <f>IF(B785=1,Full_2016_2017_Games_Data[[#This Row],[Column1]],"N/A")</f>
        <v>N/A</v>
      </c>
      <c r="K785" t="str">
        <f t="shared" si="135"/>
        <v>Jan 21, 2017</v>
      </c>
      <c r="L785" t="str">
        <f t="shared" si="136"/>
        <v>Jan 21, 2017</v>
      </c>
      <c r="M785">
        <f t="shared" si="137"/>
        <v>1</v>
      </c>
      <c r="N785">
        <f t="shared" si="138"/>
        <v>21</v>
      </c>
      <c r="O785">
        <f t="shared" si="139"/>
        <v>2017</v>
      </c>
      <c r="P785" s="3">
        <f t="shared" si="140"/>
        <v>42756</v>
      </c>
      <c r="Q785" t="str">
        <f t="shared" si="141"/>
        <v>Utah Jazz</v>
      </c>
      <c r="R785" t="str">
        <f t="shared" si="142"/>
        <v>Indiana Pacers</v>
      </c>
    </row>
    <row r="786" spans="1:18" x14ac:dyDescent="0.3">
      <c r="A786" s="1" t="s">
        <v>685</v>
      </c>
      <c r="B786">
        <f>IF(OR(RIGHT(Full_2016_2017_Games_Data[[#This Row],[Column1]],4)="2016",RIGHT(Full_2016_2017_Games_Data[[#This Row],[Column1]],4)="2017"),1,0)</f>
        <v>0</v>
      </c>
      <c r="C786">
        <f>IF(AND(B785=1,B786=0,LEFT(Full_2016_2017_Games_Data[[#This Row],[Column1]],4)&lt;&gt;"OTat"),C784+1,IF(AND(B785=0,B786=0,LEFT(Full_2016_2017_Games_Data[[#This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Row],[Column1]],5)&lt;&gt;"4OTat"),C785+1,IF(OR(LEFT(Full_2016_2017_Games_Data[[#This Row],[Column1]],4)="OTat",LEFT(Full_2016_2017_Games_Data[[#This Row],[Column1]],4)="Full",LEFT(Full_2016_2017_Games_Data[[#This Row],[Column1]],5)="2OTat",LEFT(Full_2016_2017_Games_Data[[#This Row],[Column1]],5)="4OTat"),C785,"N/A")))</f>
        <v>659</v>
      </c>
      <c r="D786" t="str">
        <f>IF(AND(C786&lt;&gt;"N/A",C786&lt;&gt;C785),LEFT(Full_2016_2017_Games_Data[[#This Row],[Column1]],FIND("-",Full_2016_2017_Games_Data[[#This Row],[Column1]])-1),"N/A")</f>
        <v>Chicago Bulls102</v>
      </c>
      <c r="E786" t="str">
        <f>IFERROR(IF(AND(C786&lt;&gt;"N/A",C786&lt;&gt;C785),MID(Full_2016_2017_Games_Data[[#This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Kings99</v>
      </c>
      <c r="F786" t="str">
        <f>IFERROR(IF(AND(D786&lt;&gt;"N/A",E786&lt;&gt;"N/A",C786&lt;&gt;C787),RIGHT(Full_2016_2017_Games_Data[[#This Row],[Column1]],LEN(Full_2016_2017_Games_Data[[#This Row],[Column1]])-FIND("at ",Full_2016_2017_Games_Data[[#This Row],[Column1]])-2),IF(AND(C786&lt;&gt;"N/A",C786&lt;&gt;C785),RIGHT(A787,LEN(A787)-FIND("at ",A787)-2),"N/A")),RIGHT(Full_2016_2017_Games_Data[[#This Row],[Column1]],LEN(Full_2016_2017_Games_Data[[#This Row],[Column1]])-FIND("at ",Full_2016_2017_Games_Data[[#This Row],[Column1]])-2))</f>
        <v>Chicago</v>
      </c>
      <c r="G786" t="str">
        <f t="shared" si="132"/>
        <v>Chicago</v>
      </c>
      <c r="H786">
        <f t="shared" si="133"/>
        <v>102</v>
      </c>
      <c r="I786">
        <f t="shared" si="134"/>
        <v>99</v>
      </c>
      <c r="J786" s="3" t="str">
        <f>IF(B786=1,Full_2016_2017_Games_Data[[#This Row],[Column1]],"N/A")</f>
        <v>N/A</v>
      </c>
      <c r="K786" t="str">
        <f t="shared" si="135"/>
        <v>Jan 21, 2017</v>
      </c>
      <c r="L786" t="str">
        <f t="shared" si="136"/>
        <v>Jan 21, 2017</v>
      </c>
      <c r="M786">
        <f t="shared" si="137"/>
        <v>1</v>
      </c>
      <c r="N786">
        <f t="shared" si="138"/>
        <v>21</v>
      </c>
      <c r="O786">
        <f t="shared" si="139"/>
        <v>2017</v>
      </c>
      <c r="P786" s="3">
        <f t="shared" si="140"/>
        <v>42756</v>
      </c>
      <c r="Q786" t="str">
        <f t="shared" si="141"/>
        <v>Chicago Bulls</v>
      </c>
      <c r="R786" t="str">
        <f t="shared" si="142"/>
        <v>Sacramento Kings</v>
      </c>
    </row>
    <row r="787" spans="1:18" x14ac:dyDescent="0.3">
      <c r="A787" s="1" t="s">
        <v>1433</v>
      </c>
      <c r="B787">
        <f>IF(OR(RIGHT(Full_2016_2017_Games_Data[[#This Row],[Column1]],4)="2016",RIGHT(Full_2016_2017_Games_Data[[#This Row],[Column1]],4)="2017"),1,0)</f>
        <v>1</v>
      </c>
      <c r="C787" t="str">
        <f>IF(AND(B786=1,B787=0,LEFT(Full_2016_2017_Games_Data[[#This Row],[Column1]],4)&lt;&gt;"OTat"),C785+1,IF(AND(B786=0,B787=0,LEFT(Full_2016_2017_Games_Data[[#This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Row],[Column1]],5)&lt;&gt;"4OTat"),C786+1,IF(OR(LEFT(Full_2016_2017_Games_Data[[#This Row],[Column1]],4)="OTat",LEFT(Full_2016_2017_Games_Data[[#This Row],[Column1]],4)="Full",LEFT(Full_2016_2017_Games_Data[[#This Row],[Column1]],5)="2OTat",LEFT(Full_2016_2017_Games_Data[[#This Row],[Column1]],5)="4OTat"),C786,"N/A")))</f>
        <v>N/A</v>
      </c>
      <c r="D787" t="str">
        <f>IF(AND(C787&lt;&gt;"N/A",C787&lt;&gt;C786),LEFT(Full_2016_2017_Games_Data[[#This Row],[Column1]],FIND("-",Full_2016_2017_Games_Data[[#This Row],[Column1]])-1),"N/A")</f>
        <v>N/A</v>
      </c>
      <c r="E787" t="str">
        <f>IFERROR(IF(AND(C787&lt;&gt;"N/A",C787&lt;&gt;C786),MID(Full_2016_2017_Games_Data[[#This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87" t="str">
        <f>IFERROR(IF(AND(D787&lt;&gt;"N/A",E787&lt;&gt;"N/A",C787&lt;&gt;C788),RIGHT(Full_2016_2017_Games_Data[[#This Row],[Column1]],LEN(Full_2016_2017_Games_Data[[#This Row],[Column1]])-FIND("at ",Full_2016_2017_Games_Data[[#This Row],[Column1]])-2),IF(AND(C787&lt;&gt;"N/A",C787&lt;&gt;C786),RIGHT(A788,LEN(A788)-FIND("at ",A788)-2),"N/A")),RIGHT(Full_2016_2017_Games_Data[[#This Row],[Column1]],LEN(Full_2016_2017_Games_Data[[#This Row],[Column1]])-FIND("at ",Full_2016_2017_Games_Data[[#This Row],[Column1]])-2))</f>
        <v>N/A</v>
      </c>
      <c r="G787" t="str">
        <f t="shared" si="132"/>
        <v>N/A</v>
      </c>
      <c r="H787" t="str">
        <f t="shared" si="133"/>
        <v>N/A</v>
      </c>
      <c r="I787" t="str">
        <f t="shared" si="134"/>
        <v>N/A</v>
      </c>
      <c r="J787" s="3" t="str">
        <f>IF(B787=1,Full_2016_2017_Games_Data[[#This Row],[Column1]],"N/A")</f>
        <v>Jan 22, 2017</v>
      </c>
      <c r="K787" t="str">
        <f t="shared" si="135"/>
        <v>Jan 22, 2017</v>
      </c>
      <c r="L787" t="str">
        <f t="shared" si="136"/>
        <v>N/A</v>
      </c>
      <c r="M787" t="str">
        <f t="shared" si="137"/>
        <v>N/A</v>
      </c>
      <c r="N787" t="str">
        <f t="shared" si="138"/>
        <v>N/A</v>
      </c>
      <c r="O787" t="str">
        <f t="shared" si="139"/>
        <v>N/A</v>
      </c>
      <c r="P787" s="3" t="str">
        <f t="shared" si="140"/>
        <v>N/A</v>
      </c>
      <c r="Q787" t="str">
        <f t="shared" si="141"/>
        <v>N/A</v>
      </c>
      <c r="R787" t="str">
        <f t="shared" si="142"/>
        <v>N/A</v>
      </c>
    </row>
    <row r="788" spans="1:18" x14ac:dyDescent="0.3">
      <c r="A788" s="1" t="s">
        <v>686</v>
      </c>
      <c r="B788">
        <f>IF(OR(RIGHT(Full_2016_2017_Games_Data[[#This Row],[Column1]],4)="2016",RIGHT(Full_2016_2017_Games_Data[[#This Row],[Column1]],4)="2017"),1,0)</f>
        <v>0</v>
      </c>
      <c r="C788">
        <f>IF(AND(B787=1,B788=0,LEFT(Full_2016_2017_Games_Data[[#This Row],[Column1]],4)&lt;&gt;"OTat"),C786+1,IF(AND(B787=0,B788=0,LEFT(Full_2016_2017_Games_Data[[#This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Row],[Column1]],5)&lt;&gt;"4OTat"),C787+1,IF(OR(LEFT(Full_2016_2017_Games_Data[[#This Row],[Column1]],4)="OTat",LEFT(Full_2016_2017_Games_Data[[#This Row],[Column1]],4)="Full",LEFT(Full_2016_2017_Games_Data[[#This Row],[Column1]],5)="2OTat",LEFT(Full_2016_2017_Games_Data[[#This Row],[Column1]],5)="4OTat"),C787,"N/A")))</f>
        <v>660</v>
      </c>
      <c r="D788" t="str">
        <f>IF(AND(C788&lt;&gt;"N/A",C788&lt;&gt;C787),LEFT(Full_2016_2017_Games_Data[[#This Row],[Column1]],FIND("-",Full_2016_2017_Games_Data[[#This Row],[Column1]])-1),"N/A")</f>
        <v>Golden State Warriors118</v>
      </c>
      <c r="E788" t="str">
        <f>IFERROR(IF(AND(C788&lt;&gt;"N/A",C788&lt;&gt;C787),MID(Full_2016_2017_Games_Data[[#This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Magic98</v>
      </c>
      <c r="F788" t="str">
        <f>IFERROR(IF(AND(D788&lt;&gt;"N/A",E788&lt;&gt;"N/A",C788&lt;&gt;C789),RIGHT(Full_2016_2017_Games_Data[[#This Row],[Column1]],LEN(Full_2016_2017_Games_Data[[#This Row],[Column1]])-FIND("at ",Full_2016_2017_Games_Data[[#This Row],[Column1]])-2),IF(AND(C788&lt;&gt;"N/A",C788&lt;&gt;C787),RIGHT(A789,LEN(A789)-FIND("at ",A789)-2),"N/A")),RIGHT(Full_2016_2017_Games_Data[[#This Row],[Column1]],LEN(Full_2016_2017_Games_Data[[#This Row],[Column1]])-FIND("at ",Full_2016_2017_Games_Data[[#This Row],[Column1]])-2))</f>
        <v>Orlando</v>
      </c>
      <c r="G788" t="str">
        <f t="shared" si="132"/>
        <v>Orlando</v>
      </c>
      <c r="H788">
        <f t="shared" si="133"/>
        <v>118</v>
      </c>
      <c r="I788">
        <f t="shared" si="134"/>
        <v>98</v>
      </c>
      <c r="J788" s="3" t="str">
        <f>IF(B788=1,Full_2016_2017_Games_Data[[#This Row],[Column1]],"N/A")</f>
        <v>N/A</v>
      </c>
      <c r="K788" t="str">
        <f t="shared" si="135"/>
        <v>Jan 22, 2017</v>
      </c>
      <c r="L788" t="str">
        <f t="shared" si="136"/>
        <v>Jan 22, 2017</v>
      </c>
      <c r="M788">
        <f t="shared" si="137"/>
        <v>1</v>
      </c>
      <c r="N788">
        <f t="shared" si="138"/>
        <v>22</v>
      </c>
      <c r="O788">
        <f t="shared" si="139"/>
        <v>2017</v>
      </c>
      <c r="P788" s="3">
        <f t="shared" si="140"/>
        <v>42757</v>
      </c>
      <c r="Q788" t="str">
        <f t="shared" si="141"/>
        <v>Golden State Warriors</v>
      </c>
      <c r="R788" t="str">
        <f t="shared" si="142"/>
        <v>Orlando Magic</v>
      </c>
    </row>
    <row r="789" spans="1:18" x14ac:dyDescent="0.3">
      <c r="A789" s="1" t="s">
        <v>687</v>
      </c>
      <c r="B789">
        <f>IF(OR(RIGHT(Full_2016_2017_Games_Data[[#This Row],[Column1]],4)="2016",RIGHT(Full_2016_2017_Games_Data[[#This Row],[Column1]],4)="2017"),1,0)</f>
        <v>0</v>
      </c>
      <c r="C789">
        <f>IF(AND(B788=1,B789=0,LEFT(Full_2016_2017_Games_Data[[#This Row],[Column1]],4)&lt;&gt;"OTat"),C787+1,IF(AND(B788=0,B789=0,LEFT(Full_2016_2017_Games_Data[[#This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Row],[Column1]],5)&lt;&gt;"4OTat"),C788+1,IF(OR(LEFT(Full_2016_2017_Games_Data[[#This Row],[Column1]],4)="OTat",LEFT(Full_2016_2017_Games_Data[[#This Row],[Column1]],4)="Full",LEFT(Full_2016_2017_Games_Data[[#This Row],[Column1]],5)="2OTat",LEFT(Full_2016_2017_Games_Data[[#This Row],[Column1]],5)="4OTat"),C788,"N/A")))</f>
        <v>661</v>
      </c>
      <c r="D789" t="str">
        <f>IF(AND(C789&lt;&gt;"N/A",C789&lt;&gt;C788),LEFT(Full_2016_2017_Games_Data[[#This Row],[Column1]],FIND("-",Full_2016_2017_Games_Data[[#This Row],[Column1]])-1),"N/A")</f>
        <v>Dallas Mavericks122</v>
      </c>
      <c r="E789" t="str">
        <f>IFERROR(IF(AND(C789&lt;&gt;"N/A",C789&lt;&gt;C788),MID(Full_2016_2017_Games_Data[[#This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Lakers73</v>
      </c>
      <c r="F789" t="str">
        <f>IFERROR(IF(AND(D789&lt;&gt;"N/A",E789&lt;&gt;"N/A",C789&lt;&gt;C790),RIGHT(Full_2016_2017_Games_Data[[#This Row],[Column1]],LEN(Full_2016_2017_Games_Data[[#This Row],[Column1]])-FIND("at ",Full_2016_2017_Games_Data[[#This Row],[Column1]])-2),IF(AND(C789&lt;&gt;"N/A",C789&lt;&gt;C788),RIGHT(A790,LEN(A790)-FIND("at ",A790)-2),"N/A")),RIGHT(Full_2016_2017_Games_Data[[#This Row],[Column1]],LEN(Full_2016_2017_Games_Data[[#This Row],[Column1]])-FIND("at ",Full_2016_2017_Games_Data[[#This Row],[Column1]])-2))</f>
        <v>Dallas</v>
      </c>
      <c r="G789" t="str">
        <f t="shared" si="132"/>
        <v>Dallas</v>
      </c>
      <c r="H789">
        <f t="shared" si="133"/>
        <v>122</v>
      </c>
      <c r="I789">
        <f t="shared" si="134"/>
        <v>73</v>
      </c>
      <c r="J789" s="3" t="str">
        <f>IF(B789=1,Full_2016_2017_Games_Data[[#This Row],[Column1]],"N/A")</f>
        <v>N/A</v>
      </c>
      <c r="K789" t="str">
        <f t="shared" si="135"/>
        <v>Jan 22, 2017</v>
      </c>
      <c r="L789" t="str">
        <f t="shared" si="136"/>
        <v>Jan 22, 2017</v>
      </c>
      <c r="M789">
        <f t="shared" si="137"/>
        <v>1</v>
      </c>
      <c r="N789">
        <f t="shared" si="138"/>
        <v>22</v>
      </c>
      <c r="O789">
        <f t="shared" si="139"/>
        <v>2017</v>
      </c>
      <c r="P789" s="3">
        <f t="shared" si="140"/>
        <v>42757</v>
      </c>
      <c r="Q789" t="str">
        <f t="shared" si="141"/>
        <v>Dallas Mavericks</v>
      </c>
      <c r="R789" t="str">
        <f t="shared" si="142"/>
        <v>Los Angeles Lakers</v>
      </c>
    </row>
    <row r="790" spans="1:18" x14ac:dyDescent="0.3">
      <c r="A790" s="1" t="s">
        <v>688</v>
      </c>
      <c r="B790">
        <f>IF(OR(RIGHT(Full_2016_2017_Games_Data[[#This Row],[Column1]],4)="2016",RIGHT(Full_2016_2017_Games_Data[[#This Row],[Column1]],4)="2017"),1,0)</f>
        <v>0</v>
      </c>
      <c r="C790">
        <f>IF(AND(B789=1,B790=0,LEFT(Full_2016_2017_Games_Data[[#This Row],[Column1]],4)&lt;&gt;"OTat"),C788+1,IF(AND(B789=0,B790=0,LEFT(Full_2016_2017_Games_Data[[#This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Row],[Column1]],5)&lt;&gt;"4OTat"),C789+1,IF(OR(LEFT(Full_2016_2017_Games_Data[[#This Row],[Column1]],4)="OTat",LEFT(Full_2016_2017_Games_Data[[#This Row],[Column1]],4)="Full",LEFT(Full_2016_2017_Games_Data[[#This Row],[Column1]],5)="2OTat",LEFT(Full_2016_2017_Games_Data[[#This Row],[Column1]],5)="4OTat"),C789,"N/A")))</f>
        <v>662</v>
      </c>
      <c r="D790" t="str">
        <f>IF(AND(C790&lt;&gt;"N/A",C790&lt;&gt;C789),LEFT(Full_2016_2017_Games_Data[[#This Row],[Column1]],FIND("-",Full_2016_2017_Games_Data[[#This Row],[Column1]])-1),"N/A")</f>
        <v>Phoenix Suns115</v>
      </c>
      <c r="E790" t="str">
        <f>IFERROR(IF(AND(C790&lt;&gt;"N/A",C790&lt;&gt;C789),MID(Full_2016_2017_Games_Data[[#This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Raptors103</v>
      </c>
      <c r="F790" t="str">
        <f>IFERROR(IF(AND(D790&lt;&gt;"N/A",E790&lt;&gt;"N/A",C790&lt;&gt;C791),RIGHT(Full_2016_2017_Games_Data[[#This Row],[Column1]],LEN(Full_2016_2017_Games_Data[[#This Row],[Column1]])-FIND("at ",Full_2016_2017_Games_Data[[#This Row],[Column1]])-2),IF(AND(C790&lt;&gt;"N/A",C790&lt;&gt;C789),RIGHT(A791,LEN(A791)-FIND("at ",A791)-2),"N/A")),RIGHT(Full_2016_2017_Games_Data[[#This Row],[Column1]],LEN(Full_2016_2017_Games_Data[[#This Row],[Column1]])-FIND("at ",Full_2016_2017_Games_Data[[#This Row],[Column1]])-2))</f>
        <v>Toronto</v>
      </c>
      <c r="G790" t="str">
        <f t="shared" si="132"/>
        <v>Toronto</v>
      </c>
      <c r="H790">
        <f t="shared" si="133"/>
        <v>115</v>
      </c>
      <c r="I790">
        <f t="shared" si="134"/>
        <v>103</v>
      </c>
      <c r="J790" s="3" t="str">
        <f>IF(B790=1,Full_2016_2017_Games_Data[[#This Row],[Column1]],"N/A")</f>
        <v>N/A</v>
      </c>
      <c r="K790" t="str">
        <f t="shared" si="135"/>
        <v>Jan 22, 2017</v>
      </c>
      <c r="L790" t="str">
        <f t="shared" si="136"/>
        <v>Jan 22, 2017</v>
      </c>
      <c r="M790">
        <f t="shared" si="137"/>
        <v>1</v>
      </c>
      <c r="N790">
        <f t="shared" si="138"/>
        <v>22</v>
      </c>
      <c r="O790">
        <f t="shared" si="139"/>
        <v>2017</v>
      </c>
      <c r="P790" s="3">
        <f t="shared" si="140"/>
        <v>42757</v>
      </c>
      <c r="Q790" t="str">
        <f t="shared" si="141"/>
        <v>Phoenix Suns</v>
      </c>
      <c r="R790" t="str">
        <f t="shared" si="142"/>
        <v>Toronto Raptors</v>
      </c>
    </row>
    <row r="791" spans="1:18" x14ac:dyDescent="0.3">
      <c r="A791" s="1" t="s">
        <v>689</v>
      </c>
      <c r="B791">
        <f>IF(OR(RIGHT(Full_2016_2017_Games_Data[[#This Row],[Column1]],4)="2016",RIGHT(Full_2016_2017_Games_Data[[#This Row],[Column1]],4)="2017"),1,0)</f>
        <v>0</v>
      </c>
      <c r="C791">
        <f>IF(AND(B790=1,B791=0,LEFT(Full_2016_2017_Games_Data[[#This Row],[Column1]],4)&lt;&gt;"OTat"),C789+1,IF(AND(B790=0,B791=0,LEFT(Full_2016_2017_Games_Data[[#This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Row],[Column1]],5)&lt;&gt;"4OTat"),C790+1,IF(OR(LEFT(Full_2016_2017_Games_Data[[#This Row],[Column1]],4)="OTat",LEFT(Full_2016_2017_Games_Data[[#This Row],[Column1]],4)="Full",LEFT(Full_2016_2017_Games_Data[[#This Row],[Column1]],5)="2OTat",LEFT(Full_2016_2017_Games_Data[[#This Row],[Column1]],5)="4OTat"),C790,"N/A")))</f>
        <v>663</v>
      </c>
      <c r="D791" t="str">
        <f>IF(AND(C791&lt;&gt;"N/A",C791&lt;&gt;C790),LEFT(Full_2016_2017_Games_Data[[#This Row],[Column1]],FIND("-",Full_2016_2017_Games_Data[[#This Row],[Column1]])-1),"N/A")</f>
        <v>Minnesota Timberwolves111</v>
      </c>
      <c r="E791" t="str">
        <f>IFERROR(IF(AND(C791&lt;&gt;"N/A",C791&lt;&gt;C790),MID(Full_2016_2017_Games_Data[[#This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Nuggets108</v>
      </c>
      <c r="F791" t="str">
        <f>IFERROR(IF(AND(D791&lt;&gt;"N/A",E791&lt;&gt;"N/A",C791&lt;&gt;C792),RIGHT(Full_2016_2017_Games_Data[[#This Row],[Column1]],LEN(Full_2016_2017_Games_Data[[#This Row],[Column1]])-FIND("at ",Full_2016_2017_Games_Data[[#This Row],[Column1]])-2),IF(AND(C791&lt;&gt;"N/A",C791&lt;&gt;C790),RIGHT(A792,LEN(A792)-FIND("at ",A792)-2),"N/A")),RIGHT(Full_2016_2017_Games_Data[[#This Row],[Column1]],LEN(Full_2016_2017_Games_Data[[#This Row],[Column1]])-FIND("at ",Full_2016_2017_Games_Data[[#This Row],[Column1]])-2))</f>
        <v>Minnesota</v>
      </c>
      <c r="G791" t="str">
        <f t="shared" si="132"/>
        <v>Minnesota</v>
      </c>
      <c r="H791">
        <f t="shared" si="133"/>
        <v>111</v>
      </c>
      <c r="I791">
        <f t="shared" si="134"/>
        <v>108</v>
      </c>
      <c r="J791" s="3" t="str">
        <f>IF(B791=1,Full_2016_2017_Games_Data[[#This Row],[Column1]],"N/A")</f>
        <v>N/A</v>
      </c>
      <c r="K791" t="str">
        <f t="shared" si="135"/>
        <v>Jan 22, 2017</v>
      </c>
      <c r="L791" t="str">
        <f t="shared" si="136"/>
        <v>Jan 22, 2017</v>
      </c>
      <c r="M791">
        <f t="shared" si="137"/>
        <v>1</v>
      </c>
      <c r="N791">
        <f t="shared" si="138"/>
        <v>22</v>
      </c>
      <c r="O791">
        <f t="shared" si="139"/>
        <v>2017</v>
      </c>
      <c r="P791" s="3">
        <f t="shared" si="140"/>
        <v>42757</v>
      </c>
      <c r="Q791" t="str">
        <f t="shared" si="141"/>
        <v>Minnesota Timberwolves</v>
      </c>
      <c r="R791" t="str">
        <f t="shared" si="142"/>
        <v>Denver Nuggets</v>
      </c>
    </row>
    <row r="792" spans="1:18" x14ac:dyDescent="0.3">
      <c r="A792" s="1" t="s">
        <v>1434</v>
      </c>
      <c r="B792">
        <f>IF(OR(RIGHT(Full_2016_2017_Games_Data[[#This Row],[Column1]],4)="2016",RIGHT(Full_2016_2017_Games_Data[[#This Row],[Column1]],4)="2017"),1,0)</f>
        <v>1</v>
      </c>
      <c r="C792" t="str">
        <f>IF(AND(B791=1,B792=0,LEFT(Full_2016_2017_Games_Data[[#This Row],[Column1]],4)&lt;&gt;"OTat"),C790+1,IF(AND(B791=0,B792=0,LEFT(Full_2016_2017_Games_Data[[#This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Row],[Column1]],5)&lt;&gt;"4OTat"),C791+1,IF(OR(LEFT(Full_2016_2017_Games_Data[[#This Row],[Column1]],4)="OTat",LEFT(Full_2016_2017_Games_Data[[#This Row],[Column1]],4)="Full",LEFT(Full_2016_2017_Games_Data[[#This Row],[Column1]],5)="2OTat",LEFT(Full_2016_2017_Games_Data[[#This Row],[Column1]],5)="4OTat"),C791,"N/A")))</f>
        <v>N/A</v>
      </c>
      <c r="D792" t="str">
        <f>IF(AND(C792&lt;&gt;"N/A",C792&lt;&gt;C791),LEFT(Full_2016_2017_Games_Data[[#This Row],[Column1]],FIND("-",Full_2016_2017_Games_Data[[#This Row],[Column1]])-1),"N/A")</f>
        <v>N/A</v>
      </c>
      <c r="E792" t="str">
        <f>IFERROR(IF(AND(C792&lt;&gt;"N/A",C792&lt;&gt;C791),MID(Full_2016_2017_Games_Data[[#This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792" t="str">
        <f>IFERROR(IF(AND(D792&lt;&gt;"N/A",E792&lt;&gt;"N/A",C792&lt;&gt;C793),RIGHT(Full_2016_2017_Games_Data[[#This Row],[Column1]],LEN(Full_2016_2017_Games_Data[[#This Row],[Column1]])-FIND("at ",Full_2016_2017_Games_Data[[#This Row],[Column1]])-2),IF(AND(C792&lt;&gt;"N/A",C792&lt;&gt;C791),RIGHT(A793,LEN(A793)-FIND("at ",A793)-2),"N/A")),RIGHT(Full_2016_2017_Games_Data[[#This Row],[Column1]],LEN(Full_2016_2017_Games_Data[[#This Row],[Column1]])-FIND("at ",Full_2016_2017_Games_Data[[#This Row],[Column1]])-2))</f>
        <v>N/A</v>
      </c>
      <c r="G792" t="str">
        <f t="shared" si="132"/>
        <v>N/A</v>
      </c>
      <c r="H792" t="str">
        <f t="shared" si="133"/>
        <v>N/A</v>
      </c>
      <c r="I792" t="str">
        <f t="shared" si="134"/>
        <v>N/A</v>
      </c>
      <c r="J792" s="3" t="str">
        <f>IF(B792=1,Full_2016_2017_Games_Data[[#This Row],[Column1]],"N/A")</f>
        <v>Jan 23, 2017</v>
      </c>
      <c r="K792" t="str">
        <f t="shared" si="135"/>
        <v>Jan 23, 2017</v>
      </c>
      <c r="L792" t="str">
        <f t="shared" si="136"/>
        <v>N/A</v>
      </c>
      <c r="M792" t="str">
        <f t="shared" si="137"/>
        <v>N/A</v>
      </c>
      <c r="N792" t="str">
        <f t="shared" si="138"/>
        <v>N/A</v>
      </c>
      <c r="O792" t="str">
        <f t="shared" si="139"/>
        <v>N/A</v>
      </c>
      <c r="P792" s="3" t="str">
        <f t="shared" si="140"/>
        <v>N/A</v>
      </c>
      <c r="Q792" t="str">
        <f t="shared" si="141"/>
        <v>N/A</v>
      </c>
      <c r="R792" t="str">
        <f t="shared" si="142"/>
        <v>N/A</v>
      </c>
    </row>
    <row r="793" spans="1:18" x14ac:dyDescent="0.3">
      <c r="A793" s="1" t="s">
        <v>690</v>
      </c>
      <c r="B793">
        <f>IF(OR(RIGHT(Full_2016_2017_Games_Data[[#This Row],[Column1]],4)="2016",RIGHT(Full_2016_2017_Games_Data[[#This Row],[Column1]],4)="2017"),1,0)</f>
        <v>0</v>
      </c>
      <c r="C793">
        <f>IF(AND(B792=1,B793=0,LEFT(Full_2016_2017_Games_Data[[#This Row],[Column1]],4)&lt;&gt;"OTat"),C791+1,IF(AND(B792=0,B793=0,LEFT(Full_2016_2017_Games_Data[[#This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Row],[Column1]],5)&lt;&gt;"4OTat"),C792+1,IF(OR(LEFT(Full_2016_2017_Games_Data[[#This Row],[Column1]],4)="OTat",LEFT(Full_2016_2017_Games_Data[[#This Row],[Column1]],4)="Full",LEFT(Full_2016_2017_Games_Data[[#This Row],[Column1]],5)="2OTat",LEFT(Full_2016_2017_Games_Data[[#This Row],[Column1]],5)="4OTat"),C792,"N/A")))</f>
        <v>664</v>
      </c>
      <c r="D793" t="str">
        <f>IF(AND(C793&lt;&gt;"N/A",C793&lt;&gt;C792),LEFT(Full_2016_2017_Games_Data[[#This Row],[Column1]],FIND("-",Full_2016_2017_Games_Data[[#This Row],[Column1]])-1),"N/A")</f>
        <v>Washington Wizards109</v>
      </c>
      <c r="E793" t="str">
        <f>IFERROR(IF(AND(C793&lt;&gt;"N/A",C793&lt;&gt;C792),MID(Full_2016_2017_Games_Data[[#This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Hornets99</v>
      </c>
      <c r="F793" t="str">
        <f>IFERROR(IF(AND(D793&lt;&gt;"N/A",E793&lt;&gt;"N/A",C793&lt;&gt;C794),RIGHT(Full_2016_2017_Games_Data[[#This Row],[Column1]],LEN(Full_2016_2017_Games_Data[[#This Row],[Column1]])-FIND("at ",Full_2016_2017_Games_Data[[#This Row],[Column1]])-2),IF(AND(C793&lt;&gt;"N/A",C793&lt;&gt;C792),RIGHT(A794,LEN(A794)-FIND("at ",A794)-2),"N/A")),RIGHT(Full_2016_2017_Games_Data[[#This Row],[Column1]],LEN(Full_2016_2017_Games_Data[[#This Row],[Column1]])-FIND("at ",Full_2016_2017_Games_Data[[#This Row],[Column1]])-2))</f>
        <v>Charlotte</v>
      </c>
      <c r="G793" t="str">
        <f t="shared" si="132"/>
        <v>Charlotte</v>
      </c>
      <c r="H793">
        <f t="shared" si="133"/>
        <v>109</v>
      </c>
      <c r="I793">
        <f t="shared" si="134"/>
        <v>99</v>
      </c>
      <c r="J793" s="3" t="str">
        <f>IF(B793=1,Full_2016_2017_Games_Data[[#This Row],[Column1]],"N/A")</f>
        <v>N/A</v>
      </c>
      <c r="K793" t="str">
        <f t="shared" si="135"/>
        <v>Jan 23, 2017</v>
      </c>
      <c r="L793" t="str">
        <f t="shared" si="136"/>
        <v>Jan 23, 2017</v>
      </c>
      <c r="M793">
        <f t="shared" si="137"/>
        <v>1</v>
      </c>
      <c r="N793">
        <f t="shared" si="138"/>
        <v>23</v>
      </c>
      <c r="O793">
        <f t="shared" si="139"/>
        <v>2017</v>
      </c>
      <c r="P793" s="3">
        <f t="shared" si="140"/>
        <v>42758</v>
      </c>
      <c r="Q793" t="str">
        <f t="shared" si="141"/>
        <v>Washington Wizards</v>
      </c>
      <c r="R793" t="str">
        <f t="shared" si="142"/>
        <v>Charlotte Hornets</v>
      </c>
    </row>
    <row r="794" spans="1:18" x14ac:dyDescent="0.3">
      <c r="A794" s="1" t="s">
        <v>691</v>
      </c>
      <c r="B794">
        <f>IF(OR(RIGHT(Full_2016_2017_Games_Data[[#This Row],[Column1]],4)="2016",RIGHT(Full_2016_2017_Games_Data[[#This Row],[Column1]],4)="2017"),1,0)</f>
        <v>0</v>
      </c>
      <c r="C794">
        <f>IF(AND(B793=1,B794=0,LEFT(Full_2016_2017_Games_Data[[#This Row],[Column1]],4)&lt;&gt;"OTat"),C792+1,IF(AND(B793=0,B794=0,LEFT(Full_2016_2017_Games_Data[[#This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Row],[Column1]],5)&lt;&gt;"4OTat"),C793+1,IF(OR(LEFT(Full_2016_2017_Games_Data[[#This Row],[Column1]],4)="OTat",LEFT(Full_2016_2017_Games_Data[[#This Row],[Column1]],4)="Full",LEFT(Full_2016_2017_Games_Data[[#This Row],[Column1]],5)="2OTat",LEFT(Full_2016_2017_Games_Data[[#This Row],[Column1]],5)="4OTat"),C793,"N/A")))</f>
        <v>665</v>
      </c>
      <c r="D794" t="str">
        <f>IF(AND(C794&lt;&gt;"N/A",C794&lt;&gt;C793),LEFT(Full_2016_2017_Games_Data[[#This Row],[Column1]],FIND("-",Full_2016_2017_Games_Data[[#This Row],[Column1]])-1),"N/A")</f>
        <v>San Antonio Spurs112</v>
      </c>
      <c r="E794" t="str">
        <f>IFERROR(IF(AND(C794&lt;&gt;"N/A",C794&lt;&gt;C793),MID(Full_2016_2017_Games_Data[[#This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Nets86</v>
      </c>
      <c r="F794" t="str">
        <f>IFERROR(IF(AND(D794&lt;&gt;"N/A",E794&lt;&gt;"N/A",C794&lt;&gt;C795),RIGHT(Full_2016_2017_Games_Data[[#This Row],[Column1]],LEN(Full_2016_2017_Games_Data[[#This Row],[Column1]])-FIND("at ",Full_2016_2017_Games_Data[[#This Row],[Column1]])-2),IF(AND(C794&lt;&gt;"N/A",C794&lt;&gt;C793),RIGHT(A795,LEN(A795)-FIND("at ",A795)-2),"N/A")),RIGHT(Full_2016_2017_Games_Data[[#This Row],[Column1]],LEN(Full_2016_2017_Games_Data[[#This Row],[Column1]])-FIND("at ",Full_2016_2017_Games_Data[[#This Row],[Column1]])-2))</f>
        <v>Brooklyn</v>
      </c>
      <c r="G794" t="str">
        <f t="shared" si="132"/>
        <v>Brooklyn</v>
      </c>
      <c r="H794">
        <f t="shared" si="133"/>
        <v>112</v>
      </c>
      <c r="I794">
        <f t="shared" si="134"/>
        <v>86</v>
      </c>
      <c r="J794" s="3" t="str">
        <f>IF(B794=1,Full_2016_2017_Games_Data[[#This Row],[Column1]],"N/A")</f>
        <v>N/A</v>
      </c>
      <c r="K794" t="str">
        <f t="shared" si="135"/>
        <v>Jan 23, 2017</v>
      </c>
      <c r="L794" t="str">
        <f t="shared" si="136"/>
        <v>Jan 23, 2017</v>
      </c>
      <c r="M794">
        <f t="shared" si="137"/>
        <v>1</v>
      </c>
      <c r="N794">
        <f t="shared" si="138"/>
        <v>23</v>
      </c>
      <c r="O794">
        <f t="shared" si="139"/>
        <v>2017</v>
      </c>
      <c r="P794" s="3">
        <f t="shared" si="140"/>
        <v>42758</v>
      </c>
      <c r="Q794" t="str">
        <f t="shared" si="141"/>
        <v>San Antonio Spurs</v>
      </c>
      <c r="R794" t="str">
        <f t="shared" si="142"/>
        <v>Brooklyn Nets</v>
      </c>
    </row>
    <row r="795" spans="1:18" x14ac:dyDescent="0.3">
      <c r="A795" s="1" t="s">
        <v>692</v>
      </c>
      <c r="B795">
        <f>IF(OR(RIGHT(Full_2016_2017_Games_Data[[#This Row],[Column1]],4)="2016",RIGHT(Full_2016_2017_Games_Data[[#This Row],[Column1]],4)="2017"),1,0)</f>
        <v>0</v>
      </c>
      <c r="C795">
        <f>IF(AND(B794=1,B795=0,LEFT(Full_2016_2017_Games_Data[[#This Row],[Column1]],4)&lt;&gt;"OTat"),C793+1,IF(AND(B794=0,B795=0,LEFT(Full_2016_2017_Games_Data[[#This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Row],[Column1]],5)&lt;&gt;"4OTat"),C794+1,IF(OR(LEFT(Full_2016_2017_Games_Data[[#This Row],[Column1]],4)="OTat",LEFT(Full_2016_2017_Games_Data[[#This Row],[Column1]],4)="Full",LEFT(Full_2016_2017_Games_Data[[#This Row],[Column1]],5)="2OTat",LEFT(Full_2016_2017_Games_Data[[#This Row],[Column1]],5)="4OTat"),C794,"N/A")))</f>
        <v>666</v>
      </c>
      <c r="D795" t="str">
        <f>IF(AND(C795&lt;&gt;"N/A",C795&lt;&gt;C794),LEFT(Full_2016_2017_Games_Data[[#This Row],[Column1]],FIND("-",Full_2016_2017_Games_Data[[#This Row],[Column1]])-1),"N/A")</f>
        <v>Los Angeles Clippers115</v>
      </c>
      <c r="E795" t="str">
        <f>IFERROR(IF(AND(C795&lt;&gt;"N/A",C795&lt;&gt;C794),MID(Full_2016_2017_Games_Data[[#This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Hawks105</v>
      </c>
      <c r="F795" t="str">
        <f>IFERROR(IF(AND(D795&lt;&gt;"N/A",E795&lt;&gt;"N/A",C795&lt;&gt;C796),RIGHT(Full_2016_2017_Games_Data[[#This Row],[Column1]],LEN(Full_2016_2017_Games_Data[[#This Row],[Column1]])-FIND("at ",Full_2016_2017_Games_Data[[#This Row],[Column1]])-2),IF(AND(C795&lt;&gt;"N/A",C795&lt;&gt;C794),RIGHT(A796,LEN(A796)-FIND("at ",A796)-2),"N/A")),RIGHT(Full_2016_2017_Games_Data[[#This Row],[Column1]],LEN(Full_2016_2017_Games_Data[[#This Row],[Column1]])-FIND("at ",Full_2016_2017_Games_Data[[#This Row],[Column1]])-2))</f>
        <v>Atlanta</v>
      </c>
      <c r="G795" t="str">
        <f t="shared" si="132"/>
        <v>Atlanta</v>
      </c>
      <c r="H795">
        <f t="shared" si="133"/>
        <v>115</v>
      </c>
      <c r="I795">
        <f t="shared" si="134"/>
        <v>105</v>
      </c>
      <c r="J795" s="3" t="str">
        <f>IF(B795=1,Full_2016_2017_Games_Data[[#This Row],[Column1]],"N/A")</f>
        <v>N/A</v>
      </c>
      <c r="K795" t="str">
        <f t="shared" si="135"/>
        <v>Jan 23, 2017</v>
      </c>
      <c r="L795" t="str">
        <f t="shared" si="136"/>
        <v>Jan 23, 2017</v>
      </c>
      <c r="M795">
        <f t="shared" si="137"/>
        <v>1</v>
      </c>
      <c r="N795">
        <f t="shared" si="138"/>
        <v>23</v>
      </c>
      <c r="O795">
        <f t="shared" si="139"/>
        <v>2017</v>
      </c>
      <c r="P795" s="3">
        <f t="shared" si="140"/>
        <v>42758</v>
      </c>
      <c r="Q795" t="str">
        <f t="shared" si="141"/>
        <v>Los Angeles Clippers</v>
      </c>
      <c r="R795" t="str">
        <f t="shared" si="142"/>
        <v>Atlanta Hawks</v>
      </c>
    </row>
    <row r="796" spans="1:18" x14ac:dyDescent="0.3">
      <c r="A796" s="1" t="s">
        <v>693</v>
      </c>
      <c r="B796">
        <f>IF(OR(RIGHT(Full_2016_2017_Games_Data[[#This Row],[Column1]],4)="2016",RIGHT(Full_2016_2017_Games_Data[[#This Row],[Column1]],4)="2017"),1,0)</f>
        <v>0</v>
      </c>
      <c r="C796">
        <f>IF(AND(B795=1,B796=0,LEFT(Full_2016_2017_Games_Data[[#This Row],[Column1]],4)&lt;&gt;"OTat"),C794+1,IF(AND(B795=0,B796=0,LEFT(Full_2016_2017_Games_Data[[#This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Row],[Column1]],5)&lt;&gt;"4OTat"),C795+1,IF(OR(LEFT(Full_2016_2017_Games_Data[[#This Row],[Column1]],4)="OTat",LEFT(Full_2016_2017_Games_Data[[#This Row],[Column1]],4)="Full",LEFT(Full_2016_2017_Games_Data[[#This Row],[Column1]],5)="2OTat",LEFT(Full_2016_2017_Games_Data[[#This Row],[Column1]],5)="4OTat"),C795,"N/A")))</f>
        <v>667</v>
      </c>
      <c r="D796" t="str">
        <f>IF(AND(C796&lt;&gt;"N/A",C796&lt;&gt;C795),LEFT(Full_2016_2017_Games_Data[[#This Row],[Column1]],FIND("-",Full_2016_2017_Games_Data[[#This Row],[Column1]])-1),"N/A")</f>
        <v>Miami Heat105</v>
      </c>
      <c r="E796" t="str">
        <f>IFERROR(IF(AND(C796&lt;&gt;"N/A",C796&lt;&gt;C795),MID(Full_2016_2017_Games_Data[[#This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Warriors102</v>
      </c>
      <c r="F796" t="str">
        <f>IFERROR(IF(AND(D796&lt;&gt;"N/A",E796&lt;&gt;"N/A",C796&lt;&gt;C797),RIGHT(Full_2016_2017_Games_Data[[#This Row],[Column1]],LEN(Full_2016_2017_Games_Data[[#This Row],[Column1]])-FIND("at ",Full_2016_2017_Games_Data[[#This Row],[Column1]])-2),IF(AND(C796&lt;&gt;"N/A",C796&lt;&gt;C795),RIGHT(A797,LEN(A797)-FIND("at ",A797)-2),"N/A")),RIGHT(Full_2016_2017_Games_Data[[#This Row],[Column1]],LEN(Full_2016_2017_Games_Data[[#This Row],[Column1]])-FIND("at ",Full_2016_2017_Games_Data[[#This Row],[Column1]])-2))</f>
        <v>Miami</v>
      </c>
      <c r="G796" t="str">
        <f t="shared" si="132"/>
        <v>Miami</v>
      </c>
      <c r="H796">
        <f t="shared" si="133"/>
        <v>105</v>
      </c>
      <c r="I796">
        <f t="shared" si="134"/>
        <v>102</v>
      </c>
      <c r="J796" s="3" t="str">
        <f>IF(B796=1,Full_2016_2017_Games_Data[[#This Row],[Column1]],"N/A")</f>
        <v>N/A</v>
      </c>
      <c r="K796" t="str">
        <f t="shared" si="135"/>
        <v>Jan 23, 2017</v>
      </c>
      <c r="L796" t="str">
        <f t="shared" si="136"/>
        <v>Jan 23, 2017</v>
      </c>
      <c r="M796">
        <f t="shared" si="137"/>
        <v>1</v>
      </c>
      <c r="N796">
        <f t="shared" si="138"/>
        <v>23</v>
      </c>
      <c r="O796">
        <f t="shared" si="139"/>
        <v>2017</v>
      </c>
      <c r="P796" s="3">
        <f t="shared" si="140"/>
        <v>42758</v>
      </c>
      <c r="Q796" t="str">
        <f t="shared" si="141"/>
        <v>Miami Heat</v>
      </c>
      <c r="R796" t="str">
        <f t="shared" si="142"/>
        <v>Golden State Warriors</v>
      </c>
    </row>
    <row r="797" spans="1:18" x14ac:dyDescent="0.3">
      <c r="A797" s="1" t="s">
        <v>694</v>
      </c>
      <c r="B797">
        <f>IF(OR(RIGHT(Full_2016_2017_Games_Data[[#This Row],[Column1]],4)="2016",RIGHT(Full_2016_2017_Games_Data[[#This Row],[Column1]],4)="2017"),1,0)</f>
        <v>0</v>
      </c>
      <c r="C797">
        <f>IF(AND(B796=1,B797=0,LEFT(Full_2016_2017_Games_Data[[#This Row],[Column1]],4)&lt;&gt;"OTat"),C795+1,IF(AND(B796=0,B797=0,LEFT(Full_2016_2017_Games_Data[[#This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Row],[Column1]],5)&lt;&gt;"4OTat"),C796+1,IF(OR(LEFT(Full_2016_2017_Games_Data[[#This Row],[Column1]],4)="OTat",LEFT(Full_2016_2017_Games_Data[[#This Row],[Column1]],4)="Full",LEFT(Full_2016_2017_Games_Data[[#This Row],[Column1]],5)="2OTat",LEFT(Full_2016_2017_Games_Data[[#This Row],[Column1]],5)="4OTat"),C796,"N/A")))</f>
        <v>668</v>
      </c>
      <c r="D797" t="str">
        <f>IF(AND(C797&lt;&gt;"N/A",C797&lt;&gt;C796),LEFT(Full_2016_2017_Games_Data[[#This Row],[Column1]],FIND("-",Full_2016_2017_Games_Data[[#This Row],[Column1]])-1),"N/A")</f>
        <v>Sacramento Kings109</v>
      </c>
      <c r="E797" t="str">
        <f>IFERROR(IF(AND(C797&lt;&gt;"N/A",C797&lt;&gt;C796),MID(Full_2016_2017_Games_Data[[#This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Pistons104</v>
      </c>
      <c r="F797" t="str">
        <f>IFERROR(IF(AND(D797&lt;&gt;"N/A",E797&lt;&gt;"N/A",C797&lt;&gt;C798),RIGHT(Full_2016_2017_Games_Data[[#This Row],[Column1]],LEN(Full_2016_2017_Games_Data[[#This Row],[Column1]])-FIND("at ",Full_2016_2017_Games_Data[[#This Row],[Column1]])-2),IF(AND(C797&lt;&gt;"N/A",C797&lt;&gt;C796),RIGHT(A798,LEN(A798)-FIND("at ",A798)-2),"N/A")),RIGHT(Full_2016_2017_Games_Data[[#This Row],[Column1]],LEN(Full_2016_2017_Games_Data[[#This Row],[Column1]])-FIND("at ",Full_2016_2017_Games_Data[[#This Row],[Column1]])-2))</f>
        <v>Detroit</v>
      </c>
      <c r="G797" t="str">
        <f t="shared" si="132"/>
        <v>Detroit</v>
      </c>
      <c r="H797">
        <f t="shared" si="133"/>
        <v>109</v>
      </c>
      <c r="I797">
        <f t="shared" si="134"/>
        <v>104</v>
      </c>
      <c r="J797" s="3" t="str">
        <f>IF(B797=1,Full_2016_2017_Games_Data[[#This Row],[Column1]],"N/A")</f>
        <v>N/A</v>
      </c>
      <c r="K797" t="str">
        <f t="shared" si="135"/>
        <v>Jan 23, 2017</v>
      </c>
      <c r="L797" t="str">
        <f t="shared" si="136"/>
        <v>Jan 23, 2017</v>
      </c>
      <c r="M797">
        <f t="shared" si="137"/>
        <v>1</v>
      </c>
      <c r="N797">
        <f t="shared" si="138"/>
        <v>23</v>
      </c>
      <c r="O797">
        <f t="shared" si="139"/>
        <v>2017</v>
      </c>
      <c r="P797" s="3">
        <f t="shared" si="140"/>
        <v>42758</v>
      </c>
      <c r="Q797" t="str">
        <f t="shared" si="141"/>
        <v>Sacramento Kings</v>
      </c>
      <c r="R797" t="str">
        <f t="shared" si="142"/>
        <v>Detroit Pistons</v>
      </c>
    </row>
    <row r="798" spans="1:18" x14ac:dyDescent="0.3">
      <c r="A798" s="1" t="s">
        <v>695</v>
      </c>
      <c r="B798">
        <f>IF(OR(RIGHT(Full_2016_2017_Games_Data[[#This Row],[Column1]],4)="2016",RIGHT(Full_2016_2017_Games_Data[[#This Row],[Column1]],4)="2017"),1,0)</f>
        <v>0</v>
      </c>
      <c r="C798">
        <f>IF(AND(B797=1,B798=0,LEFT(Full_2016_2017_Games_Data[[#This Row],[Column1]],4)&lt;&gt;"OTat"),C796+1,IF(AND(B797=0,B798=0,LEFT(Full_2016_2017_Games_Data[[#This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Row],[Column1]],5)&lt;&gt;"4OTat"),C797+1,IF(OR(LEFT(Full_2016_2017_Games_Data[[#This Row],[Column1]],4)="OTat",LEFT(Full_2016_2017_Games_Data[[#This Row],[Column1]],4)="Full",LEFT(Full_2016_2017_Games_Data[[#This Row],[Column1]],5)="2OTat",LEFT(Full_2016_2017_Games_Data[[#This Row],[Column1]],5)="4OTat"),C797,"N/A")))</f>
        <v>669</v>
      </c>
      <c r="D798" t="str">
        <f>IF(AND(C798&lt;&gt;"N/A",C798&lt;&gt;C797),LEFT(Full_2016_2017_Games_Data[[#This Row],[Column1]],FIND("-",Full_2016_2017_Games_Data[[#This Row],[Column1]])-1),"N/A")</f>
        <v>Milwaukee Bucks127</v>
      </c>
      <c r="E798" t="str">
        <f>IFERROR(IF(AND(C798&lt;&gt;"N/A",C798&lt;&gt;C797),MID(Full_2016_2017_Games_Data[[#This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Rockets114</v>
      </c>
      <c r="F798" t="str">
        <f>IFERROR(IF(AND(D798&lt;&gt;"N/A",E798&lt;&gt;"N/A",C798&lt;&gt;C799),RIGHT(Full_2016_2017_Games_Data[[#This Row],[Column1]],LEN(Full_2016_2017_Games_Data[[#This Row],[Column1]])-FIND("at ",Full_2016_2017_Games_Data[[#This Row],[Column1]])-2),IF(AND(C798&lt;&gt;"N/A",C798&lt;&gt;C797),RIGHT(A799,LEN(A799)-FIND("at ",A799)-2),"N/A")),RIGHT(Full_2016_2017_Games_Data[[#This Row],[Column1]],LEN(Full_2016_2017_Games_Data[[#This Row],[Column1]])-FIND("at ",Full_2016_2017_Games_Data[[#This Row],[Column1]])-2))</f>
        <v>Milwaukee</v>
      </c>
      <c r="G798" t="str">
        <f t="shared" si="132"/>
        <v>Milwaukee</v>
      </c>
      <c r="H798">
        <f t="shared" si="133"/>
        <v>127</v>
      </c>
      <c r="I798">
        <f t="shared" si="134"/>
        <v>114</v>
      </c>
      <c r="J798" s="3" t="str">
        <f>IF(B798=1,Full_2016_2017_Games_Data[[#This Row],[Column1]],"N/A")</f>
        <v>N/A</v>
      </c>
      <c r="K798" t="str">
        <f t="shared" si="135"/>
        <v>Jan 23, 2017</v>
      </c>
      <c r="L798" t="str">
        <f t="shared" si="136"/>
        <v>Jan 23, 2017</v>
      </c>
      <c r="M798">
        <f t="shared" si="137"/>
        <v>1</v>
      </c>
      <c r="N798">
        <f t="shared" si="138"/>
        <v>23</v>
      </c>
      <c r="O798">
        <f t="shared" si="139"/>
        <v>2017</v>
      </c>
      <c r="P798" s="3">
        <f t="shared" si="140"/>
        <v>42758</v>
      </c>
      <c r="Q798" t="str">
        <f t="shared" si="141"/>
        <v>Milwaukee Bucks</v>
      </c>
      <c r="R798" t="str">
        <f t="shared" si="142"/>
        <v>Houston Rockets</v>
      </c>
    </row>
    <row r="799" spans="1:18" x14ac:dyDescent="0.3">
      <c r="A799" s="1" t="s">
        <v>696</v>
      </c>
      <c r="B799">
        <f>IF(OR(RIGHT(Full_2016_2017_Games_Data[[#This Row],[Column1]],4)="2016",RIGHT(Full_2016_2017_Games_Data[[#This Row],[Column1]],4)="2017"),1,0)</f>
        <v>0</v>
      </c>
      <c r="C799">
        <f>IF(AND(B798=1,B799=0,LEFT(Full_2016_2017_Games_Data[[#This Row],[Column1]],4)&lt;&gt;"OTat"),C797+1,IF(AND(B798=0,B799=0,LEFT(Full_2016_2017_Games_Data[[#This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Row],[Column1]],5)&lt;&gt;"4OTat"),C798+1,IF(OR(LEFT(Full_2016_2017_Games_Data[[#This Row],[Column1]],4)="OTat",LEFT(Full_2016_2017_Games_Data[[#This Row],[Column1]],4)="Full",LEFT(Full_2016_2017_Games_Data[[#This Row],[Column1]],5)="2OTat",LEFT(Full_2016_2017_Games_Data[[#This Row],[Column1]],5)="4OTat"),C798,"N/A")))</f>
        <v>670</v>
      </c>
      <c r="D799" t="str">
        <f>IF(AND(C799&lt;&gt;"N/A",C799&lt;&gt;C798),LEFT(Full_2016_2017_Games_Data[[#This Row],[Column1]],FIND("-",Full_2016_2017_Games_Data[[#This Row],[Column1]])-1),"N/A")</f>
        <v>New Orleans Pelicans124</v>
      </c>
      <c r="E799" t="str">
        <f>IFERROR(IF(AND(C799&lt;&gt;"N/A",C799&lt;&gt;C798),MID(Full_2016_2017_Games_Data[[#This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Cavaliers122</v>
      </c>
      <c r="F799" t="str">
        <f>IFERROR(IF(AND(D799&lt;&gt;"N/A",E799&lt;&gt;"N/A",C799&lt;&gt;C800),RIGHT(Full_2016_2017_Games_Data[[#This Row],[Column1]],LEN(Full_2016_2017_Games_Data[[#This Row],[Column1]])-FIND("at ",Full_2016_2017_Games_Data[[#This Row],[Column1]])-2),IF(AND(C799&lt;&gt;"N/A",C799&lt;&gt;C798),RIGHT(A800,LEN(A800)-FIND("at ",A800)-2),"N/A")),RIGHT(Full_2016_2017_Games_Data[[#This Row],[Column1]],LEN(Full_2016_2017_Games_Data[[#This Row],[Column1]])-FIND("at ",Full_2016_2017_Games_Data[[#This Row],[Column1]])-2))</f>
        <v>New Orleans</v>
      </c>
      <c r="G799" t="str">
        <f t="shared" si="132"/>
        <v>New Orleans</v>
      </c>
      <c r="H799">
        <f t="shared" si="133"/>
        <v>124</v>
      </c>
      <c r="I799">
        <f t="shared" si="134"/>
        <v>122</v>
      </c>
      <c r="J799" s="3" t="str">
        <f>IF(B799=1,Full_2016_2017_Games_Data[[#This Row],[Column1]],"N/A")</f>
        <v>N/A</v>
      </c>
      <c r="K799" t="str">
        <f t="shared" si="135"/>
        <v>Jan 23, 2017</v>
      </c>
      <c r="L799" t="str">
        <f t="shared" si="136"/>
        <v>Jan 23, 2017</v>
      </c>
      <c r="M799">
        <f t="shared" si="137"/>
        <v>1</v>
      </c>
      <c r="N799">
        <f t="shared" si="138"/>
        <v>23</v>
      </c>
      <c r="O799">
        <f t="shared" si="139"/>
        <v>2017</v>
      </c>
      <c r="P799" s="3">
        <f t="shared" si="140"/>
        <v>42758</v>
      </c>
      <c r="Q799" t="str">
        <f t="shared" si="141"/>
        <v>New Orleans Pelicans</v>
      </c>
      <c r="R799" t="str">
        <f t="shared" si="142"/>
        <v>Cleveland Cavaliers</v>
      </c>
    </row>
    <row r="800" spans="1:18" x14ac:dyDescent="0.3">
      <c r="A800" s="1" t="s">
        <v>697</v>
      </c>
      <c r="B800">
        <f>IF(OR(RIGHT(Full_2016_2017_Games_Data[[#This Row],[Column1]],4)="2016",RIGHT(Full_2016_2017_Games_Data[[#This Row],[Column1]],4)="2017"),1,0)</f>
        <v>0</v>
      </c>
      <c r="C800">
        <f>IF(AND(B799=1,B800=0,LEFT(Full_2016_2017_Games_Data[[#This Row],[Column1]],4)&lt;&gt;"OTat"),C798+1,IF(AND(B799=0,B800=0,LEFT(Full_2016_2017_Games_Data[[#This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Row],[Column1]],5)&lt;&gt;"4OTat"),C799+1,IF(OR(LEFT(Full_2016_2017_Games_Data[[#This Row],[Column1]],4)="OTat",LEFT(Full_2016_2017_Games_Data[[#This Row],[Column1]],4)="Full",LEFT(Full_2016_2017_Games_Data[[#This Row],[Column1]],5)="2OTat",LEFT(Full_2016_2017_Games_Data[[#This Row],[Column1]],5)="4OTat"),C799,"N/A")))</f>
        <v>671</v>
      </c>
      <c r="D800" t="str">
        <f>IF(AND(C800&lt;&gt;"N/A",C800&lt;&gt;C799),LEFT(Full_2016_2017_Games_Data[[#This Row],[Column1]],FIND("-",Full_2016_2017_Games_Data[[#This Row],[Column1]])-1),"N/A")</f>
        <v>New York Knicks109</v>
      </c>
      <c r="E800" t="str">
        <f>IFERROR(IF(AND(C800&lt;&gt;"N/A",C800&lt;&gt;C799),MID(Full_2016_2017_Games_Data[[#This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Pacers103</v>
      </c>
      <c r="F800" t="str">
        <f>IFERROR(IF(AND(D800&lt;&gt;"N/A",E800&lt;&gt;"N/A",C800&lt;&gt;C801),RIGHT(Full_2016_2017_Games_Data[[#This Row],[Column1]],LEN(Full_2016_2017_Games_Data[[#This Row],[Column1]])-FIND("at ",Full_2016_2017_Games_Data[[#This Row],[Column1]])-2),IF(AND(C800&lt;&gt;"N/A",C800&lt;&gt;C799),RIGHT(A801,LEN(A801)-FIND("at ",A801)-2),"N/A")),RIGHT(Full_2016_2017_Games_Data[[#This Row],[Column1]],LEN(Full_2016_2017_Games_Data[[#This Row],[Column1]])-FIND("at ",Full_2016_2017_Games_Data[[#This Row],[Column1]])-2))</f>
        <v>Indiana</v>
      </c>
      <c r="G800" t="str">
        <f t="shared" si="132"/>
        <v>Indiana</v>
      </c>
      <c r="H800">
        <f t="shared" si="133"/>
        <v>109</v>
      </c>
      <c r="I800">
        <f t="shared" si="134"/>
        <v>103</v>
      </c>
      <c r="J800" s="3" t="str">
        <f>IF(B800=1,Full_2016_2017_Games_Data[[#This Row],[Column1]],"N/A")</f>
        <v>N/A</v>
      </c>
      <c r="K800" t="str">
        <f t="shared" si="135"/>
        <v>Jan 23, 2017</v>
      </c>
      <c r="L800" t="str">
        <f t="shared" si="136"/>
        <v>Jan 23, 2017</v>
      </c>
      <c r="M800">
        <f t="shared" si="137"/>
        <v>1</v>
      </c>
      <c r="N800">
        <f t="shared" si="138"/>
        <v>23</v>
      </c>
      <c r="O800">
        <f t="shared" si="139"/>
        <v>2017</v>
      </c>
      <c r="P800" s="3">
        <f t="shared" si="140"/>
        <v>42758</v>
      </c>
      <c r="Q800" t="str">
        <f t="shared" si="141"/>
        <v>New York Knicks</v>
      </c>
      <c r="R800" t="str">
        <f t="shared" si="142"/>
        <v>Indiana Pacers</v>
      </c>
    </row>
    <row r="801" spans="1:18" x14ac:dyDescent="0.3">
      <c r="A801" s="1" t="s">
        <v>698</v>
      </c>
      <c r="B801">
        <f>IF(OR(RIGHT(Full_2016_2017_Games_Data[[#This Row],[Column1]],4)="2016",RIGHT(Full_2016_2017_Games_Data[[#This Row],[Column1]],4)="2017"),1,0)</f>
        <v>0</v>
      </c>
      <c r="C801">
        <f>IF(AND(B800=1,B801=0,LEFT(Full_2016_2017_Games_Data[[#This Row],[Column1]],4)&lt;&gt;"OTat"),C799+1,IF(AND(B800=0,B801=0,LEFT(Full_2016_2017_Games_Data[[#This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Row],[Column1]],5)&lt;&gt;"4OTat"),C800+1,IF(OR(LEFT(Full_2016_2017_Games_Data[[#This Row],[Column1]],4)="OTat",LEFT(Full_2016_2017_Games_Data[[#This Row],[Column1]],4)="Full",LEFT(Full_2016_2017_Games_Data[[#This Row],[Column1]],5)="2OTat",LEFT(Full_2016_2017_Games_Data[[#This Row],[Column1]],5)="4OTat"),C800,"N/A")))</f>
        <v>672</v>
      </c>
      <c r="D801" t="str">
        <f>IF(AND(C801&lt;&gt;"N/A",C801&lt;&gt;C800),LEFT(Full_2016_2017_Games_Data[[#This Row],[Column1]],FIND("-",Full_2016_2017_Games_Data[[#This Row],[Column1]])-1),"N/A")</f>
        <v>Oklahoma City Thunder97</v>
      </c>
      <c r="E801" t="str">
        <f>IFERROR(IF(AND(C801&lt;&gt;"N/A",C801&lt;&gt;C800),MID(Full_2016_2017_Games_Data[[#This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Jazz95</v>
      </c>
      <c r="F801" t="str">
        <f>IFERROR(IF(AND(D801&lt;&gt;"N/A",E801&lt;&gt;"N/A",C801&lt;&gt;C802),RIGHT(Full_2016_2017_Games_Data[[#This Row],[Column1]],LEN(Full_2016_2017_Games_Data[[#This Row],[Column1]])-FIND("at ",Full_2016_2017_Games_Data[[#This Row],[Column1]])-2),IF(AND(C801&lt;&gt;"N/A",C801&lt;&gt;C800),RIGHT(A802,LEN(A802)-FIND("at ",A802)-2),"N/A")),RIGHT(Full_2016_2017_Games_Data[[#This Row],[Column1]],LEN(Full_2016_2017_Games_Data[[#This Row],[Column1]])-FIND("at ",Full_2016_2017_Games_Data[[#This Row],[Column1]])-2))</f>
        <v>Utah</v>
      </c>
      <c r="G801" t="str">
        <f t="shared" si="132"/>
        <v>Utah</v>
      </c>
      <c r="H801">
        <f t="shared" si="133"/>
        <v>97</v>
      </c>
      <c r="I801">
        <f t="shared" si="134"/>
        <v>95</v>
      </c>
      <c r="J801" s="3" t="str">
        <f>IF(B801=1,Full_2016_2017_Games_Data[[#This Row],[Column1]],"N/A")</f>
        <v>N/A</v>
      </c>
      <c r="K801" t="str">
        <f t="shared" si="135"/>
        <v>Jan 23, 2017</v>
      </c>
      <c r="L801" t="str">
        <f t="shared" si="136"/>
        <v>Jan 23, 2017</v>
      </c>
      <c r="M801">
        <f t="shared" si="137"/>
        <v>1</v>
      </c>
      <c r="N801">
        <f t="shared" si="138"/>
        <v>23</v>
      </c>
      <c r="O801">
        <f t="shared" si="139"/>
        <v>2017</v>
      </c>
      <c r="P801" s="3">
        <f t="shared" si="140"/>
        <v>42758</v>
      </c>
      <c r="Q801" t="str">
        <f t="shared" si="141"/>
        <v>Oklahoma City Thunder</v>
      </c>
      <c r="R801" t="str">
        <f t="shared" si="142"/>
        <v>Utah Jazz</v>
      </c>
    </row>
    <row r="802" spans="1:18" x14ac:dyDescent="0.3">
      <c r="A802" s="1" t="s">
        <v>1435</v>
      </c>
      <c r="B802">
        <f>IF(OR(RIGHT(Full_2016_2017_Games_Data[[#This Row],[Column1]],4)="2016",RIGHT(Full_2016_2017_Games_Data[[#This Row],[Column1]],4)="2017"),1,0)</f>
        <v>1</v>
      </c>
      <c r="C802" t="str">
        <f>IF(AND(B801=1,B802=0,LEFT(Full_2016_2017_Games_Data[[#This Row],[Column1]],4)&lt;&gt;"OTat"),C800+1,IF(AND(B801=0,B802=0,LEFT(Full_2016_2017_Games_Data[[#This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Row],[Column1]],5)&lt;&gt;"4OTat"),C801+1,IF(OR(LEFT(Full_2016_2017_Games_Data[[#This Row],[Column1]],4)="OTat",LEFT(Full_2016_2017_Games_Data[[#This Row],[Column1]],4)="Full",LEFT(Full_2016_2017_Games_Data[[#This Row],[Column1]],5)="2OTat",LEFT(Full_2016_2017_Games_Data[[#This Row],[Column1]],5)="4OTat"),C801,"N/A")))</f>
        <v>N/A</v>
      </c>
      <c r="D802" t="str">
        <f>IF(AND(C802&lt;&gt;"N/A",C802&lt;&gt;C801),LEFT(Full_2016_2017_Games_Data[[#This Row],[Column1]],FIND("-",Full_2016_2017_Games_Data[[#This Row],[Column1]])-1),"N/A")</f>
        <v>N/A</v>
      </c>
      <c r="E802" t="str">
        <f>IFERROR(IF(AND(C802&lt;&gt;"N/A",C802&lt;&gt;C801),MID(Full_2016_2017_Games_Data[[#This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02" t="str">
        <f>IFERROR(IF(AND(D802&lt;&gt;"N/A",E802&lt;&gt;"N/A",C802&lt;&gt;C803),RIGHT(Full_2016_2017_Games_Data[[#This Row],[Column1]],LEN(Full_2016_2017_Games_Data[[#This Row],[Column1]])-FIND("at ",Full_2016_2017_Games_Data[[#This Row],[Column1]])-2),IF(AND(C802&lt;&gt;"N/A",C802&lt;&gt;C801),RIGHT(A803,LEN(A803)-FIND("at ",A803)-2),"N/A")),RIGHT(Full_2016_2017_Games_Data[[#This Row],[Column1]],LEN(Full_2016_2017_Games_Data[[#This Row],[Column1]])-FIND("at ",Full_2016_2017_Games_Data[[#This Row],[Column1]])-2))</f>
        <v>N/A</v>
      </c>
      <c r="G802" t="str">
        <f t="shared" si="132"/>
        <v>N/A</v>
      </c>
      <c r="H802" t="str">
        <f t="shared" si="133"/>
        <v>N/A</v>
      </c>
      <c r="I802" t="str">
        <f t="shared" si="134"/>
        <v>N/A</v>
      </c>
      <c r="J802" s="3" t="str">
        <f>IF(B802=1,Full_2016_2017_Games_Data[[#This Row],[Column1]],"N/A")</f>
        <v>Jan 24, 2017</v>
      </c>
      <c r="K802" t="str">
        <f t="shared" si="135"/>
        <v>Jan 24, 2017</v>
      </c>
      <c r="L802" t="str">
        <f t="shared" si="136"/>
        <v>N/A</v>
      </c>
      <c r="M802" t="str">
        <f t="shared" si="137"/>
        <v>N/A</v>
      </c>
      <c r="N802" t="str">
        <f t="shared" si="138"/>
        <v>N/A</v>
      </c>
      <c r="O802" t="str">
        <f t="shared" si="139"/>
        <v>N/A</v>
      </c>
      <c r="P802" s="3" t="str">
        <f t="shared" si="140"/>
        <v>N/A</v>
      </c>
      <c r="Q802" t="str">
        <f t="shared" si="141"/>
        <v>N/A</v>
      </c>
      <c r="R802" t="str">
        <f t="shared" si="142"/>
        <v>N/A</v>
      </c>
    </row>
    <row r="803" spans="1:18" x14ac:dyDescent="0.3">
      <c r="A803" s="1" t="s">
        <v>699</v>
      </c>
      <c r="B803">
        <f>IF(OR(RIGHT(Full_2016_2017_Games_Data[[#This Row],[Column1]],4)="2016",RIGHT(Full_2016_2017_Games_Data[[#This Row],[Column1]],4)="2017"),1,0)</f>
        <v>0</v>
      </c>
      <c r="C803">
        <f>IF(AND(B802=1,B803=0,LEFT(Full_2016_2017_Games_Data[[#This Row],[Column1]],4)&lt;&gt;"OTat"),C801+1,IF(AND(B802=0,B803=0,LEFT(Full_2016_2017_Games_Data[[#This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Row],[Column1]],5)&lt;&gt;"4OTat"),C802+1,IF(OR(LEFT(Full_2016_2017_Games_Data[[#This Row],[Column1]],4)="OTat",LEFT(Full_2016_2017_Games_Data[[#This Row],[Column1]],4)="Full",LEFT(Full_2016_2017_Games_Data[[#This Row],[Column1]],5)="2OTat",LEFT(Full_2016_2017_Games_Data[[#This Row],[Column1]],5)="4OTat"),C802,"N/A")))</f>
        <v>673</v>
      </c>
      <c r="D803" t="str">
        <f>IF(AND(C803&lt;&gt;"N/A",C803&lt;&gt;C802),LEFT(Full_2016_2017_Games_Data[[#This Row],[Column1]],FIND("-",Full_2016_2017_Games_Data[[#This Row],[Column1]])-1),"N/A")</f>
        <v>San Antonio Spurs108</v>
      </c>
      <c r="E803" t="str">
        <f>IFERROR(IF(AND(C803&lt;&gt;"N/A",C803&lt;&gt;C802),MID(Full_2016_2017_Games_Data[[#This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Raptors106</v>
      </c>
      <c r="F803" t="str">
        <f>IFERROR(IF(AND(D803&lt;&gt;"N/A",E803&lt;&gt;"N/A",C803&lt;&gt;C804),RIGHT(Full_2016_2017_Games_Data[[#This Row],[Column1]],LEN(Full_2016_2017_Games_Data[[#This Row],[Column1]])-FIND("at ",Full_2016_2017_Games_Data[[#This Row],[Column1]])-2),IF(AND(C803&lt;&gt;"N/A",C803&lt;&gt;C802),RIGHT(A804,LEN(A804)-FIND("at ",A804)-2),"N/A")),RIGHT(Full_2016_2017_Games_Data[[#This Row],[Column1]],LEN(Full_2016_2017_Games_Data[[#This Row],[Column1]])-FIND("at ",Full_2016_2017_Games_Data[[#This Row],[Column1]])-2))</f>
        <v>Toronto</v>
      </c>
      <c r="G803" t="str">
        <f t="shared" si="132"/>
        <v>Toronto</v>
      </c>
      <c r="H803">
        <f t="shared" si="133"/>
        <v>108</v>
      </c>
      <c r="I803">
        <f t="shared" si="134"/>
        <v>106</v>
      </c>
      <c r="J803" s="3" t="str">
        <f>IF(B803=1,Full_2016_2017_Games_Data[[#This Row],[Column1]],"N/A")</f>
        <v>N/A</v>
      </c>
      <c r="K803" t="str">
        <f t="shared" si="135"/>
        <v>Jan 24, 2017</v>
      </c>
      <c r="L803" t="str">
        <f t="shared" si="136"/>
        <v>Jan 24, 2017</v>
      </c>
      <c r="M803">
        <f t="shared" si="137"/>
        <v>1</v>
      </c>
      <c r="N803">
        <f t="shared" si="138"/>
        <v>24</v>
      </c>
      <c r="O803">
        <f t="shared" si="139"/>
        <v>2017</v>
      </c>
      <c r="P803" s="3">
        <f t="shared" si="140"/>
        <v>42759</v>
      </c>
      <c r="Q803" t="str">
        <f t="shared" si="141"/>
        <v>San Antonio Spurs</v>
      </c>
      <c r="R803" t="str">
        <f t="shared" si="142"/>
        <v>Toronto Raptors</v>
      </c>
    </row>
    <row r="804" spans="1:18" x14ac:dyDescent="0.3">
      <c r="A804" s="1" t="s">
        <v>700</v>
      </c>
      <c r="B804">
        <f>IF(OR(RIGHT(Full_2016_2017_Games_Data[[#This Row],[Column1]],4)="2016",RIGHT(Full_2016_2017_Games_Data[[#This Row],[Column1]],4)="2017"),1,0)</f>
        <v>0</v>
      </c>
      <c r="C804">
        <f>IF(AND(B803=1,B804=0,LEFT(Full_2016_2017_Games_Data[[#This Row],[Column1]],4)&lt;&gt;"OTat"),C802+1,IF(AND(B803=0,B804=0,LEFT(Full_2016_2017_Games_Data[[#This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Row],[Column1]],5)&lt;&gt;"4OTat"),C803+1,IF(OR(LEFT(Full_2016_2017_Games_Data[[#This Row],[Column1]],4)="OTat",LEFT(Full_2016_2017_Games_Data[[#This Row],[Column1]],4)="Full",LEFT(Full_2016_2017_Games_Data[[#This Row],[Column1]],5)="2OTat",LEFT(Full_2016_2017_Games_Data[[#This Row],[Column1]],5)="4OTat"),C803,"N/A")))</f>
        <v>674</v>
      </c>
      <c r="D804" t="str">
        <f>IF(AND(C804&lt;&gt;"N/A",C804&lt;&gt;C803),LEFT(Full_2016_2017_Games_Data[[#This Row],[Column1]],FIND("-",Full_2016_2017_Games_Data[[#This Row],[Column1]])-1),"N/A")</f>
        <v>Philadelphia 76ers121</v>
      </c>
      <c r="E804" t="str">
        <f>IFERROR(IF(AND(C804&lt;&gt;"N/A",C804&lt;&gt;C803),MID(Full_2016_2017_Games_Data[[#This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Clippers110</v>
      </c>
      <c r="F804" t="str">
        <f>IFERROR(IF(AND(D804&lt;&gt;"N/A",E804&lt;&gt;"N/A",C804&lt;&gt;C805),RIGHT(Full_2016_2017_Games_Data[[#This Row],[Column1]],LEN(Full_2016_2017_Games_Data[[#This Row],[Column1]])-FIND("at ",Full_2016_2017_Games_Data[[#This Row],[Column1]])-2),IF(AND(C804&lt;&gt;"N/A",C804&lt;&gt;C803),RIGHT(A805,LEN(A805)-FIND("at ",A805)-2),"N/A")),RIGHT(Full_2016_2017_Games_Data[[#This Row],[Column1]],LEN(Full_2016_2017_Games_Data[[#This Row],[Column1]])-FIND("at ",Full_2016_2017_Games_Data[[#This Row],[Column1]])-2))</f>
        <v>Philadelphia</v>
      </c>
      <c r="G804" t="str">
        <f t="shared" si="132"/>
        <v>Philadelphia</v>
      </c>
      <c r="H804">
        <f t="shared" si="133"/>
        <v>121</v>
      </c>
      <c r="I804">
        <f t="shared" si="134"/>
        <v>110</v>
      </c>
      <c r="J804" s="3" t="str">
        <f>IF(B804=1,Full_2016_2017_Games_Data[[#This Row],[Column1]],"N/A")</f>
        <v>N/A</v>
      </c>
      <c r="K804" t="str">
        <f t="shared" si="135"/>
        <v>Jan 24, 2017</v>
      </c>
      <c r="L804" t="str">
        <f t="shared" si="136"/>
        <v>Jan 24, 2017</v>
      </c>
      <c r="M804">
        <f t="shared" si="137"/>
        <v>1</v>
      </c>
      <c r="N804">
        <f t="shared" si="138"/>
        <v>24</v>
      </c>
      <c r="O804">
        <f t="shared" si="139"/>
        <v>2017</v>
      </c>
      <c r="P804" s="3">
        <f t="shared" si="140"/>
        <v>42759</v>
      </c>
      <c r="Q804" t="str">
        <f t="shared" si="141"/>
        <v>Philadelphia 76ers</v>
      </c>
      <c r="R804" t="str">
        <f t="shared" si="142"/>
        <v>Los Angeles Clippers</v>
      </c>
    </row>
    <row r="805" spans="1:18" x14ac:dyDescent="0.3">
      <c r="A805" s="1" t="s">
        <v>701</v>
      </c>
      <c r="B805">
        <f>IF(OR(RIGHT(Full_2016_2017_Games_Data[[#This Row],[Column1]],4)="2016",RIGHT(Full_2016_2017_Games_Data[[#This Row],[Column1]],4)="2017"),1,0)</f>
        <v>0</v>
      </c>
      <c r="C805">
        <f>IF(AND(B804=1,B805=0,LEFT(Full_2016_2017_Games_Data[[#This Row],[Column1]],4)&lt;&gt;"OTat"),C803+1,IF(AND(B804=0,B805=0,LEFT(Full_2016_2017_Games_Data[[#This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Row],[Column1]],5)&lt;&gt;"4OTat"),C804+1,IF(OR(LEFT(Full_2016_2017_Games_Data[[#This Row],[Column1]],4)="OTat",LEFT(Full_2016_2017_Games_Data[[#This Row],[Column1]],4)="Full",LEFT(Full_2016_2017_Games_Data[[#This Row],[Column1]],5)="2OTat",LEFT(Full_2016_2017_Games_Data[[#This Row],[Column1]],5)="4OTat"),C804,"N/A")))</f>
        <v>675</v>
      </c>
      <c r="D805" t="str">
        <f>IF(AND(C805&lt;&gt;"N/A",C805&lt;&gt;C804),LEFT(Full_2016_2017_Games_Data[[#This Row],[Column1]],FIND("-",Full_2016_2017_Games_Data[[#This Row],[Column1]])-1),"N/A")</f>
        <v>Washington Wizards123</v>
      </c>
      <c r="E805" t="str">
        <f>IFERROR(IF(AND(C805&lt;&gt;"N/A",C805&lt;&gt;C804),MID(Full_2016_2017_Games_Data[[#This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Celtics108</v>
      </c>
      <c r="F805" t="str">
        <f>IFERROR(IF(AND(D805&lt;&gt;"N/A",E805&lt;&gt;"N/A",C805&lt;&gt;C806),RIGHT(Full_2016_2017_Games_Data[[#This Row],[Column1]],LEN(Full_2016_2017_Games_Data[[#This Row],[Column1]])-FIND("at ",Full_2016_2017_Games_Data[[#This Row],[Column1]])-2),IF(AND(C805&lt;&gt;"N/A",C805&lt;&gt;C804),RIGHT(A806,LEN(A806)-FIND("at ",A806)-2),"N/A")),RIGHT(Full_2016_2017_Games_Data[[#This Row],[Column1]],LEN(Full_2016_2017_Games_Data[[#This Row],[Column1]])-FIND("at ",Full_2016_2017_Games_Data[[#This Row],[Column1]])-2))</f>
        <v>Washington</v>
      </c>
      <c r="G805" t="str">
        <f t="shared" si="132"/>
        <v>Washington</v>
      </c>
      <c r="H805">
        <f t="shared" si="133"/>
        <v>123</v>
      </c>
      <c r="I805">
        <f t="shared" si="134"/>
        <v>108</v>
      </c>
      <c r="J805" s="3" t="str">
        <f>IF(B805=1,Full_2016_2017_Games_Data[[#This Row],[Column1]],"N/A")</f>
        <v>N/A</v>
      </c>
      <c r="K805" t="str">
        <f t="shared" si="135"/>
        <v>Jan 24, 2017</v>
      </c>
      <c r="L805" t="str">
        <f t="shared" si="136"/>
        <v>Jan 24, 2017</v>
      </c>
      <c r="M805">
        <f t="shared" si="137"/>
        <v>1</v>
      </c>
      <c r="N805">
        <f t="shared" si="138"/>
        <v>24</v>
      </c>
      <c r="O805">
        <f t="shared" si="139"/>
        <v>2017</v>
      </c>
      <c r="P805" s="3">
        <f t="shared" si="140"/>
        <v>42759</v>
      </c>
      <c r="Q805" t="str">
        <f t="shared" si="141"/>
        <v>Washington Wizards</v>
      </c>
      <c r="R805" t="str">
        <f t="shared" si="142"/>
        <v>Boston Celtics</v>
      </c>
    </row>
    <row r="806" spans="1:18" x14ac:dyDescent="0.3">
      <c r="A806" s="1" t="s">
        <v>702</v>
      </c>
      <c r="B806">
        <f>IF(OR(RIGHT(Full_2016_2017_Games_Data[[#This Row],[Column1]],4)="2016",RIGHT(Full_2016_2017_Games_Data[[#This Row],[Column1]],4)="2017"),1,0)</f>
        <v>0</v>
      </c>
      <c r="C806">
        <f>IF(AND(B805=1,B806=0,LEFT(Full_2016_2017_Games_Data[[#This Row],[Column1]],4)&lt;&gt;"OTat"),C804+1,IF(AND(B805=0,B806=0,LEFT(Full_2016_2017_Games_Data[[#This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Row],[Column1]],5)&lt;&gt;"4OTat"),C805+1,IF(OR(LEFT(Full_2016_2017_Games_Data[[#This Row],[Column1]],4)="OTat",LEFT(Full_2016_2017_Games_Data[[#This Row],[Column1]],4)="Full",LEFT(Full_2016_2017_Games_Data[[#This Row],[Column1]],5)="2OTat",LEFT(Full_2016_2017_Games_Data[[#This Row],[Column1]],5)="4OTat"),C805,"N/A")))</f>
        <v>676</v>
      </c>
      <c r="D806" t="str">
        <f>IF(AND(C806&lt;&gt;"N/A",C806&lt;&gt;C805),LEFT(Full_2016_2017_Games_Data[[#This Row],[Column1]],FIND("-",Full_2016_2017_Games_Data[[#This Row],[Column1]])-1),"N/A")</f>
        <v>Chicago Bulls100</v>
      </c>
      <c r="E806" t="str">
        <f>IFERROR(IF(AND(C806&lt;&gt;"N/A",C806&lt;&gt;C805),MID(Full_2016_2017_Games_Data[[#This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Magic92</v>
      </c>
      <c r="F806" t="str">
        <f>IFERROR(IF(AND(D806&lt;&gt;"N/A",E806&lt;&gt;"N/A",C806&lt;&gt;C807),RIGHT(Full_2016_2017_Games_Data[[#This Row],[Column1]],LEN(Full_2016_2017_Games_Data[[#This Row],[Column1]])-FIND("at ",Full_2016_2017_Games_Data[[#This Row],[Column1]])-2),IF(AND(C806&lt;&gt;"N/A",C806&lt;&gt;C805),RIGHT(A807,LEN(A807)-FIND("at ",A807)-2),"N/A")),RIGHT(Full_2016_2017_Games_Data[[#This Row],[Column1]],LEN(Full_2016_2017_Games_Data[[#This Row],[Column1]])-FIND("at ",Full_2016_2017_Games_Data[[#This Row],[Column1]])-2))</f>
        <v>Orlando</v>
      </c>
      <c r="G806" t="str">
        <f t="shared" si="132"/>
        <v>Orlando</v>
      </c>
      <c r="H806">
        <f t="shared" si="133"/>
        <v>100</v>
      </c>
      <c r="I806">
        <f t="shared" si="134"/>
        <v>92</v>
      </c>
      <c r="J806" s="3" t="str">
        <f>IF(B806=1,Full_2016_2017_Games_Data[[#This Row],[Column1]],"N/A")</f>
        <v>N/A</v>
      </c>
      <c r="K806" t="str">
        <f t="shared" si="135"/>
        <v>Jan 24, 2017</v>
      </c>
      <c r="L806" t="str">
        <f t="shared" si="136"/>
        <v>Jan 24, 2017</v>
      </c>
      <c r="M806">
        <f t="shared" si="137"/>
        <v>1</v>
      </c>
      <c r="N806">
        <f t="shared" si="138"/>
        <v>24</v>
      </c>
      <c r="O806">
        <f t="shared" si="139"/>
        <v>2017</v>
      </c>
      <c r="P806" s="3">
        <f t="shared" si="140"/>
        <v>42759</v>
      </c>
      <c r="Q806" t="str">
        <f t="shared" si="141"/>
        <v>Chicago Bulls</v>
      </c>
      <c r="R806" t="str">
        <f t="shared" si="142"/>
        <v>Orlando Magic</v>
      </c>
    </row>
    <row r="807" spans="1:18" x14ac:dyDescent="0.3">
      <c r="A807" s="1" t="s">
        <v>703</v>
      </c>
      <c r="B807">
        <f>IF(OR(RIGHT(Full_2016_2017_Games_Data[[#This Row],[Column1]],4)="2016",RIGHT(Full_2016_2017_Games_Data[[#This Row],[Column1]],4)="2017"),1,0)</f>
        <v>0</v>
      </c>
      <c r="C807">
        <f>IF(AND(B806=1,B807=0,LEFT(Full_2016_2017_Games_Data[[#This Row],[Column1]],4)&lt;&gt;"OTat"),C805+1,IF(AND(B806=0,B807=0,LEFT(Full_2016_2017_Games_Data[[#This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Row],[Column1]],5)&lt;&gt;"4OTat"),C806+1,IF(OR(LEFT(Full_2016_2017_Games_Data[[#This Row],[Column1]],4)="OTat",LEFT(Full_2016_2017_Games_Data[[#This Row],[Column1]],4)="Full",LEFT(Full_2016_2017_Games_Data[[#This Row],[Column1]],5)="2OTat",LEFT(Full_2016_2017_Games_Data[[#This Row],[Column1]],5)="4OTat"),C806,"N/A")))</f>
        <v>677</v>
      </c>
      <c r="D807" t="str">
        <f>IF(AND(C807&lt;&gt;"N/A",C807&lt;&gt;C806),LEFT(Full_2016_2017_Games_Data[[#This Row],[Column1]],FIND("-",Full_2016_2017_Games_Data[[#This Row],[Column1]])-1),"N/A")</f>
        <v>Denver Nuggets103</v>
      </c>
      <c r="E807" t="str">
        <f>IFERROR(IF(AND(C807&lt;&gt;"N/A",C807&lt;&gt;C806),MID(Full_2016_2017_Games_Data[[#This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Jazz93</v>
      </c>
      <c r="F807" t="str">
        <f>IFERROR(IF(AND(D807&lt;&gt;"N/A",E807&lt;&gt;"N/A",C807&lt;&gt;C808),RIGHT(Full_2016_2017_Games_Data[[#This Row],[Column1]],LEN(Full_2016_2017_Games_Data[[#This Row],[Column1]])-FIND("at ",Full_2016_2017_Games_Data[[#This Row],[Column1]])-2),IF(AND(C807&lt;&gt;"N/A",C807&lt;&gt;C806),RIGHT(A808,LEN(A808)-FIND("at ",A808)-2),"N/A")),RIGHT(Full_2016_2017_Games_Data[[#This Row],[Column1]],LEN(Full_2016_2017_Games_Data[[#This Row],[Column1]])-FIND("at ",Full_2016_2017_Games_Data[[#This Row],[Column1]])-2))</f>
        <v>Denver</v>
      </c>
      <c r="G807" t="str">
        <f t="shared" si="132"/>
        <v>Denver</v>
      </c>
      <c r="H807">
        <f t="shared" si="133"/>
        <v>103</v>
      </c>
      <c r="I807">
        <f t="shared" si="134"/>
        <v>93</v>
      </c>
      <c r="J807" s="3" t="str">
        <f>IF(B807=1,Full_2016_2017_Games_Data[[#This Row],[Column1]],"N/A")</f>
        <v>N/A</v>
      </c>
      <c r="K807" t="str">
        <f t="shared" si="135"/>
        <v>Jan 24, 2017</v>
      </c>
      <c r="L807" t="str">
        <f t="shared" si="136"/>
        <v>Jan 24, 2017</v>
      </c>
      <c r="M807">
        <f t="shared" si="137"/>
        <v>1</v>
      </c>
      <c r="N807">
        <f t="shared" si="138"/>
        <v>24</v>
      </c>
      <c r="O807">
        <f t="shared" si="139"/>
        <v>2017</v>
      </c>
      <c r="P807" s="3">
        <f t="shared" si="140"/>
        <v>42759</v>
      </c>
      <c r="Q807" t="str">
        <f t="shared" si="141"/>
        <v>Denver Nuggets</v>
      </c>
      <c r="R807" t="str">
        <f t="shared" si="142"/>
        <v>Utah Jazz</v>
      </c>
    </row>
    <row r="808" spans="1:18" x14ac:dyDescent="0.3">
      <c r="A808" s="1" t="s">
        <v>704</v>
      </c>
      <c r="B808">
        <f>IF(OR(RIGHT(Full_2016_2017_Games_Data[[#This Row],[Column1]],4)="2016",RIGHT(Full_2016_2017_Games_Data[[#This Row],[Column1]],4)="2017"),1,0)</f>
        <v>0</v>
      </c>
      <c r="C808">
        <f>IF(AND(B807=1,B808=0,LEFT(Full_2016_2017_Games_Data[[#This Row],[Column1]],4)&lt;&gt;"OTat"),C806+1,IF(AND(B807=0,B808=0,LEFT(Full_2016_2017_Games_Data[[#This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Row],[Column1]],5)&lt;&gt;"4OTat"),C807+1,IF(OR(LEFT(Full_2016_2017_Games_Data[[#This Row],[Column1]],4)="OTat",LEFT(Full_2016_2017_Games_Data[[#This Row],[Column1]],4)="Full",LEFT(Full_2016_2017_Games_Data[[#This Row],[Column1]],5)="2OTat",LEFT(Full_2016_2017_Games_Data[[#This Row],[Column1]],5)="4OTat"),C807,"N/A")))</f>
        <v>678</v>
      </c>
      <c r="D808" t="str">
        <f>IF(AND(C808&lt;&gt;"N/A",C808&lt;&gt;C807),LEFT(Full_2016_2017_Games_Data[[#This Row],[Column1]],FIND("-",Full_2016_2017_Games_Data[[#This Row],[Column1]])-1),"N/A")</f>
        <v>Minnesota Timberwolves112</v>
      </c>
      <c r="E808" t="str">
        <f>IFERROR(IF(AND(C808&lt;&gt;"N/A",C808&lt;&gt;C807),MID(Full_2016_2017_Games_Data[[#This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Suns111</v>
      </c>
      <c r="F808" t="str">
        <f>IFERROR(IF(AND(D808&lt;&gt;"N/A",E808&lt;&gt;"N/A",C808&lt;&gt;C809),RIGHT(Full_2016_2017_Games_Data[[#This Row],[Column1]],LEN(Full_2016_2017_Games_Data[[#This Row],[Column1]])-FIND("at ",Full_2016_2017_Games_Data[[#This Row],[Column1]])-2),IF(AND(C808&lt;&gt;"N/A",C808&lt;&gt;C807),RIGHT(A809,LEN(A809)-FIND("at ",A809)-2),"N/A")),RIGHT(Full_2016_2017_Games_Data[[#This Row],[Column1]],LEN(Full_2016_2017_Games_Data[[#This Row],[Column1]])-FIND("at ",Full_2016_2017_Games_Data[[#This Row],[Column1]])-2))</f>
        <v>Phoenix</v>
      </c>
      <c r="G808" t="str">
        <f t="shared" si="132"/>
        <v>Phoenix</v>
      </c>
      <c r="H808">
        <f t="shared" si="133"/>
        <v>112</v>
      </c>
      <c r="I808">
        <f t="shared" si="134"/>
        <v>111</v>
      </c>
      <c r="J808" s="3" t="str">
        <f>IF(B808=1,Full_2016_2017_Games_Data[[#This Row],[Column1]],"N/A")</f>
        <v>N/A</v>
      </c>
      <c r="K808" t="str">
        <f t="shared" si="135"/>
        <v>Jan 24, 2017</v>
      </c>
      <c r="L808" t="str">
        <f t="shared" si="136"/>
        <v>Jan 24, 2017</v>
      </c>
      <c r="M808">
        <f t="shared" si="137"/>
        <v>1</v>
      </c>
      <c r="N808">
        <f t="shared" si="138"/>
        <v>24</v>
      </c>
      <c r="O808">
        <f t="shared" si="139"/>
        <v>2017</v>
      </c>
      <c r="P808" s="3">
        <f t="shared" si="140"/>
        <v>42759</v>
      </c>
      <c r="Q808" t="str">
        <f t="shared" si="141"/>
        <v>Minnesota Timberwolves</v>
      </c>
      <c r="R808" t="str">
        <f t="shared" si="142"/>
        <v>Phoenix Suns</v>
      </c>
    </row>
    <row r="809" spans="1:18" x14ac:dyDescent="0.3">
      <c r="A809" s="1" t="s">
        <v>1436</v>
      </c>
      <c r="B809">
        <f>IF(OR(RIGHT(Full_2016_2017_Games_Data[[#This Row],[Column1]],4)="2016",RIGHT(Full_2016_2017_Games_Data[[#This Row],[Column1]],4)="2017"),1,0)</f>
        <v>1</v>
      </c>
      <c r="C809" t="str">
        <f>IF(AND(B808=1,B809=0,LEFT(Full_2016_2017_Games_Data[[#This Row],[Column1]],4)&lt;&gt;"OTat"),C807+1,IF(AND(B808=0,B809=0,LEFT(Full_2016_2017_Games_Data[[#This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Row],[Column1]],5)&lt;&gt;"4OTat"),C808+1,IF(OR(LEFT(Full_2016_2017_Games_Data[[#This Row],[Column1]],4)="OTat",LEFT(Full_2016_2017_Games_Data[[#This Row],[Column1]],4)="Full",LEFT(Full_2016_2017_Games_Data[[#This Row],[Column1]],5)="2OTat",LEFT(Full_2016_2017_Games_Data[[#This Row],[Column1]],5)="4OTat"),C808,"N/A")))</f>
        <v>N/A</v>
      </c>
      <c r="D809" t="str">
        <f>IF(AND(C809&lt;&gt;"N/A",C809&lt;&gt;C808),LEFT(Full_2016_2017_Games_Data[[#This Row],[Column1]],FIND("-",Full_2016_2017_Games_Data[[#This Row],[Column1]])-1),"N/A")</f>
        <v>N/A</v>
      </c>
      <c r="E809" t="str">
        <f>IFERROR(IF(AND(C809&lt;&gt;"N/A",C809&lt;&gt;C808),MID(Full_2016_2017_Games_Data[[#This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09" t="str">
        <f>IFERROR(IF(AND(D809&lt;&gt;"N/A",E809&lt;&gt;"N/A",C809&lt;&gt;C810),RIGHT(Full_2016_2017_Games_Data[[#This Row],[Column1]],LEN(Full_2016_2017_Games_Data[[#This Row],[Column1]])-FIND("at ",Full_2016_2017_Games_Data[[#This Row],[Column1]])-2),IF(AND(C809&lt;&gt;"N/A",C809&lt;&gt;C808),RIGHT(A810,LEN(A810)-FIND("at ",A810)-2),"N/A")),RIGHT(Full_2016_2017_Games_Data[[#This Row],[Column1]],LEN(Full_2016_2017_Games_Data[[#This Row],[Column1]])-FIND("at ",Full_2016_2017_Games_Data[[#This Row],[Column1]])-2))</f>
        <v>N/A</v>
      </c>
      <c r="G809" t="str">
        <f t="shared" si="132"/>
        <v>N/A</v>
      </c>
      <c r="H809" t="str">
        <f t="shared" si="133"/>
        <v>N/A</v>
      </c>
      <c r="I809" t="str">
        <f t="shared" si="134"/>
        <v>N/A</v>
      </c>
      <c r="J809" s="3" t="str">
        <f>IF(B809=1,Full_2016_2017_Games_Data[[#This Row],[Column1]],"N/A")</f>
        <v>Jan 25, 2017</v>
      </c>
      <c r="K809" t="str">
        <f t="shared" si="135"/>
        <v>Jan 25, 2017</v>
      </c>
      <c r="L809" t="str">
        <f t="shared" si="136"/>
        <v>N/A</v>
      </c>
      <c r="M809" t="str">
        <f t="shared" si="137"/>
        <v>N/A</v>
      </c>
      <c r="N809" t="str">
        <f t="shared" si="138"/>
        <v>N/A</v>
      </c>
      <c r="O809" t="str">
        <f t="shared" si="139"/>
        <v>N/A</v>
      </c>
      <c r="P809" s="3" t="str">
        <f t="shared" si="140"/>
        <v>N/A</v>
      </c>
      <c r="Q809" t="str">
        <f t="shared" si="141"/>
        <v>N/A</v>
      </c>
      <c r="R809" t="str">
        <f t="shared" si="142"/>
        <v>N/A</v>
      </c>
    </row>
    <row r="810" spans="1:18" x14ac:dyDescent="0.3">
      <c r="A810" s="1" t="s">
        <v>705</v>
      </c>
      <c r="B810">
        <f>IF(OR(RIGHT(Full_2016_2017_Games_Data[[#This Row],[Column1]],4)="2016",RIGHT(Full_2016_2017_Games_Data[[#This Row],[Column1]],4)="2017"),1,0)</f>
        <v>0</v>
      </c>
      <c r="C810">
        <f>IF(AND(B809=1,B810=0,LEFT(Full_2016_2017_Games_Data[[#This Row],[Column1]],4)&lt;&gt;"OTat"),C808+1,IF(AND(B809=0,B810=0,LEFT(Full_2016_2017_Games_Data[[#This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Row],[Column1]],5)&lt;&gt;"4OTat"),C809+1,IF(OR(LEFT(Full_2016_2017_Games_Data[[#This Row],[Column1]],4)="OTat",LEFT(Full_2016_2017_Games_Data[[#This Row],[Column1]],4)="Full",LEFT(Full_2016_2017_Games_Data[[#This Row],[Column1]],5)="2OTat",LEFT(Full_2016_2017_Games_Data[[#This Row],[Column1]],5)="4OTat"),C809,"N/A")))</f>
        <v>679</v>
      </c>
      <c r="D810" t="str">
        <f>IF(AND(C810&lt;&gt;"N/A",C810&lt;&gt;C809),LEFT(Full_2016_2017_Games_Data[[#This Row],[Column1]],FIND("-",Full_2016_2017_Games_Data[[#This Row],[Column1]])-1),"N/A")</f>
        <v>Sacramento Kings116</v>
      </c>
      <c r="E810" t="str">
        <f>IFERROR(IF(AND(C810&lt;&gt;"N/A",C810&lt;&gt;C809),MID(Full_2016_2017_Games_Data[[#This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Cavaliers112</v>
      </c>
      <c r="F810" t="str">
        <f>IFERROR(IF(AND(D810&lt;&gt;"N/A",E810&lt;&gt;"N/A",C810&lt;&gt;C811),RIGHT(Full_2016_2017_Games_Data[[#This Row],[Column1]],LEN(Full_2016_2017_Games_Data[[#This Row],[Column1]])-FIND("at ",Full_2016_2017_Games_Data[[#This Row],[Column1]])-2),IF(AND(C810&lt;&gt;"N/A",C810&lt;&gt;C809),RIGHT(A811,LEN(A811)-FIND("at ",A811)-2),"N/A")),RIGHT(Full_2016_2017_Games_Data[[#This Row],[Column1]],LEN(Full_2016_2017_Games_Data[[#This Row],[Column1]])-FIND("at ",Full_2016_2017_Games_Data[[#This Row],[Column1]])-2))</f>
        <v>Cleveland</v>
      </c>
      <c r="G810" t="str">
        <f t="shared" si="132"/>
        <v>Cleveland</v>
      </c>
      <c r="H810">
        <f t="shared" si="133"/>
        <v>116</v>
      </c>
      <c r="I810">
        <f t="shared" si="134"/>
        <v>112</v>
      </c>
      <c r="J810" s="3" t="str">
        <f>IF(B810=1,Full_2016_2017_Games_Data[[#This Row],[Column1]],"N/A")</f>
        <v>N/A</v>
      </c>
      <c r="K810" t="str">
        <f t="shared" si="135"/>
        <v>Jan 25, 2017</v>
      </c>
      <c r="L810" t="str">
        <f t="shared" si="136"/>
        <v>Jan 25, 2017</v>
      </c>
      <c r="M810">
        <f t="shared" si="137"/>
        <v>1</v>
      </c>
      <c r="N810">
        <f t="shared" si="138"/>
        <v>25</v>
      </c>
      <c r="O810">
        <f t="shared" si="139"/>
        <v>2017</v>
      </c>
      <c r="P810" s="3">
        <f t="shared" si="140"/>
        <v>42760</v>
      </c>
      <c r="Q810" t="str">
        <f t="shared" si="141"/>
        <v>Sacramento Kings</v>
      </c>
      <c r="R810" t="str">
        <f t="shared" si="142"/>
        <v>Cleveland Cavaliers</v>
      </c>
    </row>
    <row r="811" spans="1:18" x14ac:dyDescent="0.3">
      <c r="A811" s="1" t="s">
        <v>682</v>
      </c>
      <c r="B811">
        <f>IF(OR(RIGHT(Full_2016_2017_Games_Data[[#This Row],[Column1]],4)="2016",RIGHT(Full_2016_2017_Games_Data[[#This Row],[Column1]],4)="2017"),1,0)</f>
        <v>0</v>
      </c>
      <c r="C811">
        <f>IF(AND(B810=1,B811=0,LEFT(Full_2016_2017_Games_Data[[#This Row],[Column1]],4)&lt;&gt;"OTat"),C809+1,IF(AND(B810=0,B811=0,LEFT(Full_2016_2017_Games_Data[[#This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Row],[Column1]],5)&lt;&gt;"4OTat"),C810+1,IF(OR(LEFT(Full_2016_2017_Games_Data[[#This Row],[Column1]],4)="OTat",LEFT(Full_2016_2017_Games_Data[[#This Row],[Column1]],4)="Full",LEFT(Full_2016_2017_Games_Data[[#This Row],[Column1]],5)="2OTat",LEFT(Full_2016_2017_Games_Data[[#This Row],[Column1]],5)="4OTat"),C810,"N/A")))</f>
        <v>679</v>
      </c>
      <c r="D811" t="str">
        <f>IF(AND(C811&lt;&gt;"N/A",C811&lt;&gt;C810),LEFT(Full_2016_2017_Games_Data[[#This Row],[Column1]],FIND("-",Full_2016_2017_Games_Data[[#This Row],[Column1]])-1),"N/A")</f>
        <v>N/A</v>
      </c>
      <c r="E811" t="str">
        <f>IFERROR(IF(AND(C811&lt;&gt;"N/A",C811&lt;&gt;C810),MID(Full_2016_2017_Games_Data[[#This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11" t="str">
        <f>IFERROR(IF(AND(D811&lt;&gt;"N/A",E811&lt;&gt;"N/A",C811&lt;&gt;C812),RIGHT(Full_2016_2017_Games_Data[[#This Row],[Column1]],LEN(Full_2016_2017_Games_Data[[#This Row],[Column1]])-FIND("at ",Full_2016_2017_Games_Data[[#This Row],[Column1]])-2),IF(AND(C811&lt;&gt;"N/A",C811&lt;&gt;C810),RIGHT(A812,LEN(A812)-FIND("at ",A812)-2),"N/A")),RIGHT(Full_2016_2017_Games_Data[[#This Row],[Column1]],LEN(Full_2016_2017_Games_Data[[#This Row],[Column1]])-FIND("at ",Full_2016_2017_Games_Data[[#This Row],[Column1]])-2))</f>
        <v>N/A</v>
      </c>
      <c r="G811" t="str">
        <f t="shared" si="132"/>
        <v>N/A</v>
      </c>
      <c r="H811" t="str">
        <f t="shared" si="133"/>
        <v>N/A</v>
      </c>
      <c r="I811" t="str">
        <f t="shared" si="134"/>
        <v>N/A</v>
      </c>
      <c r="J811" s="3" t="str">
        <f>IF(B811=1,Full_2016_2017_Games_Data[[#This Row],[Column1]],"N/A")</f>
        <v>N/A</v>
      </c>
      <c r="K811" t="str">
        <f t="shared" si="135"/>
        <v>Jan 25, 2017</v>
      </c>
      <c r="L811" t="str">
        <f t="shared" si="136"/>
        <v>N/A</v>
      </c>
      <c r="M811" t="str">
        <f t="shared" si="137"/>
        <v>N/A</v>
      </c>
      <c r="N811" t="str">
        <f t="shared" si="138"/>
        <v>N/A</v>
      </c>
      <c r="O811" t="str">
        <f t="shared" si="139"/>
        <v>N/A</v>
      </c>
      <c r="P811" s="3" t="str">
        <f t="shared" si="140"/>
        <v>N/A</v>
      </c>
      <c r="Q811" t="str">
        <f t="shared" si="141"/>
        <v>N/A</v>
      </c>
      <c r="R811" t="str">
        <f t="shared" si="142"/>
        <v>N/A</v>
      </c>
    </row>
    <row r="812" spans="1:18" x14ac:dyDescent="0.3">
      <c r="A812" s="1" t="s">
        <v>706</v>
      </c>
      <c r="B812">
        <f>IF(OR(RIGHT(Full_2016_2017_Games_Data[[#This Row],[Column1]],4)="2016",RIGHT(Full_2016_2017_Games_Data[[#This Row],[Column1]],4)="2017"),1,0)</f>
        <v>0</v>
      </c>
      <c r="C812">
        <f>IF(AND(B811=1,B812=0,LEFT(Full_2016_2017_Games_Data[[#This Row],[Column1]],4)&lt;&gt;"OTat"),C810+1,IF(AND(B811=0,B812=0,LEFT(Full_2016_2017_Games_Data[[#This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Row],[Column1]],5)&lt;&gt;"4OTat"),C811+1,IF(OR(LEFT(Full_2016_2017_Games_Data[[#This Row],[Column1]],4)="OTat",LEFT(Full_2016_2017_Games_Data[[#This Row],[Column1]],4)="Full",LEFT(Full_2016_2017_Games_Data[[#This Row],[Column1]],5)="2OTat",LEFT(Full_2016_2017_Games_Data[[#This Row],[Column1]],5)="4OTat"),C811,"N/A")))</f>
        <v>680</v>
      </c>
      <c r="D812" t="str">
        <f>IF(AND(C812&lt;&gt;"N/A",C812&lt;&gt;C811),LEFT(Full_2016_2017_Games_Data[[#This Row],[Column1]],FIND("-",Full_2016_2017_Games_Data[[#This Row],[Column1]])-1),"N/A")</f>
        <v>Boston Celtics120</v>
      </c>
      <c r="E812" t="str">
        <f>IFERROR(IF(AND(C812&lt;&gt;"N/A",C812&lt;&gt;C811),MID(Full_2016_2017_Games_Data[[#This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Rockets109</v>
      </c>
      <c r="F812" t="str">
        <f>IFERROR(IF(AND(D812&lt;&gt;"N/A",E812&lt;&gt;"N/A",C812&lt;&gt;C813),RIGHT(Full_2016_2017_Games_Data[[#This Row],[Column1]],LEN(Full_2016_2017_Games_Data[[#This Row],[Column1]])-FIND("at ",Full_2016_2017_Games_Data[[#This Row],[Column1]])-2),IF(AND(C812&lt;&gt;"N/A",C812&lt;&gt;C811),RIGHT(A813,LEN(A813)-FIND("at ",A813)-2),"N/A")),RIGHT(Full_2016_2017_Games_Data[[#This Row],[Column1]],LEN(Full_2016_2017_Games_Data[[#This Row],[Column1]])-FIND("at ",Full_2016_2017_Games_Data[[#This Row],[Column1]])-2))</f>
        <v>Boston</v>
      </c>
      <c r="G812" t="str">
        <f t="shared" si="132"/>
        <v>Boston</v>
      </c>
      <c r="H812">
        <f t="shared" si="133"/>
        <v>120</v>
      </c>
      <c r="I812">
        <f t="shared" si="134"/>
        <v>109</v>
      </c>
      <c r="J812" s="3" t="str">
        <f>IF(B812=1,Full_2016_2017_Games_Data[[#This Row],[Column1]],"N/A")</f>
        <v>N/A</v>
      </c>
      <c r="K812" t="str">
        <f t="shared" si="135"/>
        <v>Jan 25, 2017</v>
      </c>
      <c r="L812" t="str">
        <f t="shared" si="136"/>
        <v>Jan 25, 2017</v>
      </c>
      <c r="M812">
        <f t="shared" si="137"/>
        <v>1</v>
      </c>
      <c r="N812">
        <f t="shared" si="138"/>
        <v>25</v>
      </c>
      <c r="O812">
        <f t="shared" si="139"/>
        <v>2017</v>
      </c>
      <c r="P812" s="3">
        <f t="shared" si="140"/>
        <v>42760</v>
      </c>
      <c r="Q812" t="str">
        <f t="shared" si="141"/>
        <v>Boston Celtics</v>
      </c>
      <c r="R812" t="str">
        <f t="shared" si="142"/>
        <v>Houston Rockets</v>
      </c>
    </row>
    <row r="813" spans="1:18" x14ac:dyDescent="0.3">
      <c r="A813" s="1" t="s">
        <v>707</v>
      </c>
      <c r="B813">
        <f>IF(OR(RIGHT(Full_2016_2017_Games_Data[[#This Row],[Column1]],4)="2016",RIGHT(Full_2016_2017_Games_Data[[#This Row],[Column1]],4)="2017"),1,0)</f>
        <v>0</v>
      </c>
      <c r="C813">
        <f>IF(AND(B812=1,B813=0,LEFT(Full_2016_2017_Games_Data[[#This Row],[Column1]],4)&lt;&gt;"OTat"),C811+1,IF(AND(B812=0,B813=0,LEFT(Full_2016_2017_Games_Data[[#This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Row],[Column1]],5)&lt;&gt;"4OTat"),C812+1,IF(OR(LEFT(Full_2016_2017_Games_Data[[#This Row],[Column1]],4)="OTat",LEFT(Full_2016_2017_Games_Data[[#This Row],[Column1]],4)="Full",LEFT(Full_2016_2017_Games_Data[[#This Row],[Column1]],5)="2OTat",LEFT(Full_2016_2017_Games_Data[[#This Row],[Column1]],5)="4OTat"),C812,"N/A")))</f>
        <v>681</v>
      </c>
      <c r="D813" t="str">
        <f>IF(AND(C813&lt;&gt;"N/A",C813&lt;&gt;C812),LEFT(Full_2016_2017_Games_Data[[#This Row],[Column1]],FIND("-",Full_2016_2017_Games_Data[[#This Row],[Column1]])-1),"N/A")</f>
        <v>Miami Heat109</v>
      </c>
      <c r="E813" t="str">
        <f>IFERROR(IF(AND(C813&lt;&gt;"N/A",C813&lt;&gt;C812),MID(Full_2016_2017_Games_Data[[#This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Nets106</v>
      </c>
      <c r="F813" t="str">
        <f>IFERROR(IF(AND(D813&lt;&gt;"N/A",E813&lt;&gt;"N/A",C813&lt;&gt;C814),RIGHT(Full_2016_2017_Games_Data[[#This Row],[Column1]],LEN(Full_2016_2017_Games_Data[[#This Row],[Column1]])-FIND("at ",Full_2016_2017_Games_Data[[#This Row],[Column1]])-2),IF(AND(C813&lt;&gt;"N/A",C813&lt;&gt;C812),RIGHT(A814,LEN(A814)-FIND("at ",A814)-2),"N/A")),RIGHT(Full_2016_2017_Games_Data[[#This Row],[Column1]],LEN(Full_2016_2017_Games_Data[[#This Row],[Column1]])-FIND("at ",Full_2016_2017_Games_Data[[#This Row],[Column1]])-2))</f>
        <v>Brooklyn</v>
      </c>
      <c r="G813" t="str">
        <f t="shared" si="132"/>
        <v>Brooklyn</v>
      </c>
      <c r="H813">
        <f t="shared" si="133"/>
        <v>109</v>
      </c>
      <c r="I813">
        <f t="shared" si="134"/>
        <v>106</v>
      </c>
      <c r="J813" s="3" t="str">
        <f>IF(B813=1,Full_2016_2017_Games_Data[[#This Row],[Column1]],"N/A")</f>
        <v>N/A</v>
      </c>
      <c r="K813" t="str">
        <f t="shared" si="135"/>
        <v>Jan 25, 2017</v>
      </c>
      <c r="L813" t="str">
        <f t="shared" si="136"/>
        <v>Jan 25, 2017</v>
      </c>
      <c r="M813">
        <f t="shared" si="137"/>
        <v>1</v>
      </c>
      <c r="N813">
        <f t="shared" si="138"/>
        <v>25</v>
      </c>
      <c r="O813">
        <f t="shared" si="139"/>
        <v>2017</v>
      </c>
      <c r="P813" s="3">
        <f t="shared" si="140"/>
        <v>42760</v>
      </c>
      <c r="Q813" t="str">
        <f t="shared" si="141"/>
        <v>Miami Heat</v>
      </c>
      <c r="R813" t="str">
        <f t="shared" si="142"/>
        <v>Brooklyn Nets</v>
      </c>
    </row>
    <row r="814" spans="1:18" x14ac:dyDescent="0.3">
      <c r="A814" s="1" t="s">
        <v>708</v>
      </c>
      <c r="B814">
        <f>IF(OR(RIGHT(Full_2016_2017_Games_Data[[#This Row],[Column1]],4)="2016",RIGHT(Full_2016_2017_Games_Data[[#This Row],[Column1]],4)="2017"),1,0)</f>
        <v>0</v>
      </c>
      <c r="C814">
        <f>IF(AND(B813=1,B814=0,LEFT(Full_2016_2017_Games_Data[[#This Row],[Column1]],4)&lt;&gt;"OTat"),C812+1,IF(AND(B813=0,B814=0,LEFT(Full_2016_2017_Games_Data[[#This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Row],[Column1]],5)&lt;&gt;"4OTat"),C813+1,IF(OR(LEFT(Full_2016_2017_Games_Data[[#This Row],[Column1]],4)="OTat",LEFT(Full_2016_2017_Games_Data[[#This Row],[Column1]],4)="Full",LEFT(Full_2016_2017_Games_Data[[#This Row],[Column1]],5)="2OTat",LEFT(Full_2016_2017_Games_Data[[#This Row],[Column1]],5)="4OTat"),C813,"N/A")))</f>
        <v>682</v>
      </c>
      <c r="D814" t="str">
        <f>IF(AND(C814&lt;&gt;"N/A",C814&lt;&gt;C813),LEFT(Full_2016_2017_Games_Data[[#This Row],[Column1]],FIND("-",Full_2016_2017_Games_Data[[#This Row],[Column1]])-1),"N/A")</f>
        <v>Atlanta Hawks119</v>
      </c>
      <c r="E814" t="str">
        <f>IFERROR(IF(AND(C814&lt;&gt;"N/A",C814&lt;&gt;C813),MID(Full_2016_2017_Games_Data[[#This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Bulls114</v>
      </c>
      <c r="F814" t="str">
        <f>IFERROR(IF(AND(D814&lt;&gt;"N/A",E814&lt;&gt;"N/A",C814&lt;&gt;C815),RIGHT(Full_2016_2017_Games_Data[[#This Row],[Column1]],LEN(Full_2016_2017_Games_Data[[#This Row],[Column1]])-FIND("at ",Full_2016_2017_Games_Data[[#This Row],[Column1]])-2),IF(AND(C814&lt;&gt;"N/A",C814&lt;&gt;C813),RIGHT(A815,LEN(A815)-FIND("at ",A815)-2),"N/A")),RIGHT(Full_2016_2017_Games_Data[[#This Row],[Column1]],LEN(Full_2016_2017_Games_Data[[#This Row],[Column1]])-FIND("at ",Full_2016_2017_Games_Data[[#This Row],[Column1]])-2))</f>
        <v>Chicago</v>
      </c>
      <c r="G814" t="str">
        <f t="shared" si="132"/>
        <v>Chicago</v>
      </c>
      <c r="H814">
        <f t="shared" si="133"/>
        <v>119</v>
      </c>
      <c r="I814">
        <f t="shared" si="134"/>
        <v>114</v>
      </c>
      <c r="J814" s="3" t="str">
        <f>IF(B814=1,Full_2016_2017_Games_Data[[#This Row],[Column1]],"N/A")</f>
        <v>N/A</v>
      </c>
      <c r="K814" t="str">
        <f t="shared" si="135"/>
        <v>Jan 25, 2017</v>
      </c>
      <c r="L814" t="str">
        <f t="shared" si="136"/>
        <v>Jan 25, 2017</v>
      </c>
      <c r="M814">
        <f t="shared" si="137"/>
        <v>1</v>
      </c>
      <c r="N814">
        <f t="shared" si="138"/>
        <v>25</v>
      </c>
      <c r="O814">
        <f t="shared" si="139"/>
        <v>2017</v>
      </c>
      <c r="P814" s="3">
        <f t="shared" si="140"/>
        <v>42760</v>
      </c>
      <c r="Q814" t="str">
        <f t="shared" si="141"/>
        <v>Atlanta Hawks</v>
      </c>
      <c r="R814" t="str">
        <f t="shared" si="142"/>
        <v>Chicago Bulls</v>
      </c>
    </row>
    <row r="815" spans="1:18" x14ac:dyDescent="0.3">
      <c r="A815" s="1" t="s">
        <v>709</v>
      </c>
      <c r="B815">
        <f>IF(OR(RIGHT(Full_2016_2017_Games_Data[[#This Row],[Column1]],4)="2016",RIGHT(Full_2016_2017_Games_Data[[#This Row],[Column1]],4)="2017"),1,0)</f>
        <v>0</v>
      </c>
      <c r="C815">
        <f>IF(AND(B814=1,B815=0,LEFT(Full_2016_2017_Games_Data[[#This Row],[Column1]],4)&lt;&gt;"OTat"),C813+1,IF(AND(B814=0,B815=0,LEFT(Full_2016_2017_Games_Data[[#This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Row],[Column1]],5)&lt;&gt;"4OTat"),C814+1,IF(OR(LEFT(Full_2016_2017_Games_Data[[#This Row],[Column1]],4)="OTat",LEFT(Full_2016_2017_Games_Data[[#This Row],[Column1]],4)="Full",LEFT(Full_2016_2017_Games_Data[[#This Row],[Column1]],5)="2OTat",LEFT(Full_2016_2017_Games_Data[[#This Row],[Column1]],5)="4OTat"),C814,"N/A")))</f>
        <v>683</v>
      </c>
      <c r="D815" t="str">
        <f>IF(AND(C815&lt;&gt;"N/A",C815&lt;&gt;C814),LEFT(Full_2016_2017_Games_Data[[#This Row],[Column1]],FIND("-",Full_2016_2017_Games_Data[[#This Row],[Column1]])-1),"N/A")</f>
        <v>Philadelphia 76ers114</v>
      </c>
      <c r="E815" t="str">
        <f>IFERROR(IF(AND(C815&lt;&gt;"N/A",C815&lt;&gt;C814),MID(Full_2016_2017_Games_Data[[#This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Bucks109</v>
      </c>
      <c r="F815" t="str">
        <f>IFERROR(IF(AND(D815&lt;&gt;"N/A",E815&lt;&gt;"N/A",C815&lt;&gt;C816),RIGHT(Full_2016_2017_Games_Data[[#This Row],[Column1]],LEN(Full_2016_2017_Games_Data[[#This Row],[Column1]])-FIND("at ",Full_2016_2017_Games_Data[[#This Row],[Column1]])-2),IF(AND(C815&lt;&gt;"N/A",C815&lt;&gt;C814),RIGHT(A816,LEN(A816)-FIND("at ",A816)-2),"N/A")),RIGHT(Full_2016_2017_Games_Data[[#This Row],[Column1]],LEN(Full_2016_2017_Games_Data[[#This Row],[Column1]])-FIND("at ",Full_2016_2017_Games_Data[[#This Row],[Column1]])-2))</f>
        <v>Milwaukee</v>
      </c>
      <c r="G815" t="str">
        <f t="shared" si="132"/>
        <v>Milwaukee</v>
      </c>
      <c r="H815">
        <f t="shared" si="133"/>
        <v>114</v>
      </c>
      <c r="I815">
        <f t="shared" si="134"/>
        <v>109</v>
      </c>
      <c r="J815" s="3" t="str">
        <f>IF(B815=1,Full_2016_2017_Games_Data[[#This Row],[Column1]],"N/A")</f>
        <v>N/A</v>
      </c>
      <c r="K815" t="str">
        <f t="shared" si="135"/>
        <v>Jan 25, 2017</v>
      </c>
      <c r="L815" t="str">
        <f t="shared" si="136"/>
        <v>Jan 25, 2017</v>
      </c>
      <c r="M815">
        <f t="shared" si="137"/>
        <v>1</v>
      </c>
      <c r="N815">
        <f t="shared" si="138"/>
        <v>25</v>
      </c>
      <c r="O815">
        <f t="shared" si="139"/>
        <v>2017</v>
      </c>
      <c r="P815" s="3">
        <f t="shared" si="140"/>
        <v>42760</v>
      </c>
      <c r="Q815" t="str">
        <f t="shared" si="141"/>
        <v>Philadelphia 76ers</v>
      </c>
      <c r="R815" t="str">
        <f t="shared" si="142"/>
        <v>Milwaukee Bucks</v>
      </c>
    </row>
    <row r="816" spans="1:18" x14ac:dyDescent="0.3">
      <c r="A816" s="1" t="s">
        <v>710</v>
      </c>
      <c r="B816">
        <f>IF(OR(RIGHT(Full_2016_2017_Games_Data[[#This Row],[Column1]],4)="2016",RIGHT(Full_2016_2017_Games_Data[[#This Row],[Column1]],4)="2017"),1,0)</f>
        <v>0</v>
      </c>
      <c r="C816">
        <f>IF(AND(B815=1,B816=0,LEFT(Full_2016_2017_Games_Data[[#This Row],[Column1]],4)&lt;&gt;"OTat"),C814+1,IF(AND(B815=0,B816=0,LEFT(Full_2016_2017_Games_Data[[#This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Row],[Column1]],5)&lt;&gt;"4OTat"),C815+1,IF(OR(LEFT(Full_2016_2017_Games_Data[[#This Row],[Column1]],4)="OTat",LEFT(Full_2016_2017_Games_Data[[#This Row],[Column1]],4)="Full",LEFT(Full_2016_2017_Games_Data[[#This Row],[Column1]],5)="2OTat",LEFT(Full_2016_2017_Games_Data[[#This Row],[Column1]],5)="4OTat"),C815,"N/A")))</f>
        <v>684</v>
      </c>
      <c r="D816" t="str">
        <f>IF(AND(C816&lt;&gt;"N/A",C816&lt;&gt;C815),LEFT(Full_2016_2017_Games_Data[[#This Row],[Column1]],FIND("-",Full_2016_2017_Games_Data[[#This Row],[Column1]])-1),"N/A")</f>
        <v>Memphis Grizzlies101</v>
      </c>
      <c r="E816" t="str">
        <f>IFERROR(IF(AND(C816&lt;&gt;"N/A",C816&lt;&gt;C815),MID(Full_2016_2017_Games_Data[[#This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Raptors99</v>
      </c>
      <c r="F816" t="str">
        <f>IFERROR(IF(AND(D816&lt;&gt;"N/A",E816&lt;&gt;"N/A",C816&lt;&gt;C817),RIGHT(Full_2016_2017_Games_Data[[#This Row],[Column1]],LEN(Full_2016_2017_Games_Data[[#This Row],[Column1]])-FIND("at ",Full_2016_2017_Games_Data[[#This Row],[Column1]])-2),IF(AND(C816&lt;&gt;"N/A",C816&lt;&gt;C815),RIGHT(A817,LEN(A817)-FIND("at ",A817)-2),"N/A")),RIGHT(Full_2016_2017_Games_Data[[#This Row],[Column1]],LEN(Full_2016_2017_Games_Data[[#This Row],[Column1]])-FIND("at ",Full_2016_2017_Games_Data[[#This Row],[Column1]])-2))</f>
        <v>Memphis</v>
      </c>
      <c r="G816" t="str">
        <f t="shared" si="132"/>
        <v>Memphis</v>
      </c>
      <c r="H816">
        <f t="shared" si="133"/>
        <v>101</v>
      </c>
      <c r="I816">
        <f t="shared" si="134"/>
        <v>99</v>
      </c>
      <c r="J816" s="3" t="str">
        <f>IF(B816=1,Full_2016_2017_Games_Data[[#This Row],[Column1]],"N/A")</f>
        <v>N/A</v>
      </c>
      <c r="K816" t="str">
        <f t="shared" si="135"/>
        <v>Jan 25, 2017</v>
      </c>
      <c r="L816" t="str">
        <f t="shared" si="136"/>
        <v>Jan 25, 2017</v>
      </c>
      <c r="M816">
        <f t="shared" si="137"/>
        <v>1</v>
      </c>
      <c r="N816">
        <f t="shared" si="138"/>
        <v>25</v>
      </c>
      <c r="O816">
        <f t="shared" si="139"/>
        <v>2017</v>
      </c>
      <c r="P816" s="3">
        <f t="shared" si="140"/>
        <v>42760</v>
      </c>
      <c r="Q816" t="str">
        <f t="shared" si="141"/>
        <v>Memphis Grizzlies</v>
      </c>
      <c r="R816" t="str">
        <f t="shared" si="142"/>
        <v>Toronto Raptors</v>
      </c>
    </row>
    <row r="817" spans="1:18" x14ac:dyDescent="0.3">
      <c r="A817" s="1" t="s">
        <v>711</v>
      </c>
      <c r="B817">
        <f>IF(OR(RIGHT(Full_2016_2017_Games_Data[[#This Row],[Column1]],4)="2016",RIGHT(Full_2016_2017_Games_Data[[#This Row],[Column1]],4)="2017"),1,0)</f>
        <v>0</v>
      </c>
      <c r="C817">
        <f>IF(AND(B816=1,B817=0,LEFT(Full_2016_2017_Games_Data[[#This Row],[Column1]],4)&lt;&gt;"OTat"),C815+1,IF(AND(B816=0,B817=0,LEFT(Full_2016_2017_Games_Data[[#This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Row],[Column1]],5)&lt;&gt;"4OTat"),C816+1,IF(OR(LEFT(Full_2016_2017_Games_Data[[#This Row],[Column1]],4)="OTat",LEFT(Full_2016_2017_Games_Data[[#This Row],[Column1]],4)="Full",LEFT(Full_2016_2017_Games_Data[[#This Row],[Column1]],5)="2OTat",LEFT(Full_2016_2017_Games_Data[[#This Row],[Column1]],5)="4OTat"),C816,"N/A")))</f>
        <v>685</v>
      </c>
      <c r="D817" t="str">
        <f>IF(AND(C817&lt;&gt;"N/A",C817&lt;&gt;C816),LEFT(Full_2016_2017_Games_Data[[#This Row],[Column1]],FIND("-",Full_2016_2017_Games_Data[[#This Row],[Column1]])-1),"N/A")</f>
        <v>Oklahoma City Thunder114</v>
      </c>
      <c r="E817" t="str">
        <f>IFERROR(IF(AND(C817&lt;&gt;"N/A",C817&lt;&gt;C816),MID(Full_2016_2017_Games_Data[[#This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Pelicans105</v>
      </c>
      <c r="F817" t="str">
        <f>IFERROR(IF(AND(D817&lt;&gt;"N/A",E817&lt;&gt;"N/A",C817&lt;&gt;C818),RIGHT(Full_2016_2017_Games_Data[[#This Row],[Column1]],LEN(Full_2016_2017_Games_Data[[#This Row],[Column1]])-FIND("at ",Full_2016_2017_Games_Data[[#This Row],[Column1]])-2),IF(AND(C817&lt;&gt;"N/A",C817&lt;&gt;C816),RIGHT(A818,LEN(A818)-FIND("at ",A818)-2),"N/A")),RIGHT(Full_2016_2017_Games_Data[[#This Row],[Column1]],LEN(Full_2016_2017_Games_Data[[#This Row],[Column1]])-FIND("at ",Full_2016_2017_Games_Data[[#This Row],[Column1]])-2))</f>
        <v>New Orleans</v>
      </c>
      <c r="G817" t="str">
        <f t="shared" si="132"/>
        <v>New Orleans</v>
      </c>
      <c r="H817">
        <f t="shared" si="133"/>
        <v>114</v>
      </c>
      <c r="I817">
        <f t="shared" si="134"/>
        <v>105</v>
      </c>
      <c r="J817" s="3" t="str">
        <f>IF(B817=1,Full_2016_2017_Games_Data[[#This Row],[Column1]],"N/A")</f>
        <v>N/A</v>
      </c>
      <c r="K817" t="str">
        <f t="shared" si="135"/>
        <v>Jan 25, 2017</v>
      </c>
      <c r="L817" t="str">
        <f t="shared" si="136"/>
        <v>Jan 25, 2017</v>
      </c>
      <c r="M817">
        <f t="shared" si="137"/>
        <v>1</v>
      </c>
      <c r="N817">
        <f t="shared" si="138"/>
        <v>25</v>
      </c>
      <c r="O817">
        <f t="shared" si="139"/>
        <v>2017</v>
      </c>
      <c r="P817" s="3">
        <f t="shared" si="140"/>
        <v>42760</v>
      </c>
      <c r="Q817" t="str">
        <f t="shared" si="141"/>
        <v>Oklahoma City Thunder</v>
      </c>
      <c r="R817" t="str">
        <f t="shared" si="142"/>
        <v>New Orleans Pelicans</v>
      </c>
    </row>
    <row r="818" spans="1:18" x14ac:dyDescent="0.3">
      <c r="A818" s="1" t="s">
        <v>712</v>
      </c>
      <c r="B818">
        <f>IF(OR(RIGHT(Full_2016_2017_Games_Data[[#This Row],[Column1]],4)="2016",RIGHT(Full_2016_2017_Games_Data[[#This Row],[Column1]],4)="2017"),1,0)</f>
        <v>0</v>
      </c>
      <c r="C818">
        <f>IF(AND(B817=1,B818=0,LEFT(Full_2016_2017_Games_Data[[#This Row],[Column1]],4)&lt;&gt;"OTat"),C816+1,IF(AND(B817=0,B818=0,LEFT(Full_2016_2017_Games_Data[[#This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Row],[Column1]],5)&lt;&gt;"4OTat"),C817+1,IF(OR(LEFT(Full_2016_2017_Games_Data[[#This Row],[Column1]],4)="OTat",LEFT(Full_2016_2017_Games_Data[[#This Row],[Column1]],4)="Full",LEFT(Full_2016_2017_Games_Data[[#This Row],[Column1]],5)="2OTat",LEFT(Full_2016_2017_Games_Data[[#This Row],[Column1]],5)="4OTat"),C817,"N/A")))</f>
        <v>686</v>
      </c>
      <c r="D818" t="str">
        <f>IF(AND(C818&lt;&gt;"N/A",C818&lt;&gt;C817),LEFT(Full_2016_2017_Games_Data[[#This Row],[Column1]],FIND("-",Full_2016_2017_Games_Data[[#This Row],[Column1]])-1),"N/A")</f>
        <v>Golden State Warriors113</v>
      </c>
      <c r="E818" t="str">
        <f>IFERROR(IF(AND(C818&lt;&gt;"N/A",C818&lt;&gt;C817),MID(Full_2016_2017_Games_Data[[#This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Hornets103</v>
      </c>
      <c r="F818" t="str">
        <f>IFERROR(IF(AND(D818&lt;&gt;"N/A",E818&lt;&gt;"N/A",C818&lt;&gt;C819),RIGHT(Full_2016_2017_Games_Data[[#This Row],[Column1]],LEN(Full_2016_2017_Games_Data[[#This Row],[Column1]])-FIND("at ",Full_2016_2017_Games_Data[[#This Row],[Column1]])-2),IF(AND(C818&lt;&gt;"N/A",C818&lt;&gt;C817),RIGHT(A819,LEN(A819)-FIND("at ",A819)-2),"N/A")),RIGHT(Full_2016_2017_Games_Data[[#This Row],[Column1]],LEN(Full_2016_2017_Games_Data[[#This Row],[Column1]])-FIND("at ",Full_2016_2017_Games_Data[[#This Row],[Column1]])-2))</f>
        <v>Charlotte</v>
      </c>
      <c r="G818" t="str">
        <f t="shared" si="132"/>
        <v>Charlotte</v>
      </c>
      <c r="H818">
        <f t="shared" si="133"/>
        <v>113</v>
      </c>
      <c r="I818">
        <f t="shared" si="134"/>
        <v>103</v>
      </c>
      <c r="J818" s="3" t="str">
        <f>IF(B818=1,Full_2016_2017_Games_Data[[#This Row],[Column1]],"N/A")</f>
        <v>N/A</v>
      </c>
      <c r="K818" t="str">
        <f t="shared" si="135"/>
        <v>Jan 25, 2017</v>
      </c>
      <c r="L818" t="str">
        <f t="shared" si="136"/>
        <v>Jan 25, 2017</v>
      </c>
      <c r="M818">
        <f t="shared" si="137"/>
        <v>1</v>
      </c>
      <c r="N818">
        <f t="shared" si="138"/>
        <v>25</v>
      </c>
      <c r="O818">
        <f t="shared" si="139"/>
        <v>2017</v>
      </c>
      <c r="P818" s="3">
        <f t="shared" si="140"/>
        <v>42760</v>
      </c>
      <c r="Q818" t="str">
        <f t="shared" si="141"/>
        <v>Golden State Warriors</v>
      </c>
      <c r="R818" t="str">
        <f t="shared" si="142"/>
        <v>Charlotte Hornets</v>
      </c>
    </row>
    <row r="819" spans="1:18" x14ac:dyDescent="0.3">
      <c r="A819" s="1" t="s">
        <v>713</v>
      </c>
      <c r="B819">
        <f>IF(OR(RIGHT(Full_2016_2017_Games_Data[[#This Row],[Column1]],4)="2016",RIGHT(Full_2016_2017_Games_Data[[#This Row],[Column1]],4)="2017"),1,0)</f>
        <v>0</v>
      </c>
      <c r="C819">
        <f>IF(AND(B818=1,B819=0,LEFT(Full_2016_2017_Games_Data[[#This Row],[Column1]],4)&lt;&gt;"OTat"),C817+1,IF(AND(B818=0,B819=0,LEFT(Full_2016_2017_Games_Data[[#This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Row],[Column1]],5)&lt;&gt;"4OTat"),C818+1,IF(OR(LEFT(Full_2016_2017_Games_Data[[#This Row],[Column1]],4)="OTat",LEFT(Full_2016_2017_Games_Data[[#This Row],[Column1]],4)="Full",LEFT(Full_2016_2017_Games_Data[[#This Row],[Column1]],5)="2OTat",LEFT(Full_2016_2017_Games_Data[[#This Row],[Column1]],5)="4OTat"),C818,"N/A")))</f>
        <v>687</v>
      </c>
      <c r="D819" t="str">
        <f>IF(AND(C819&lt;&gt;"N/A",C819&lt;&gt;C818),LEFT(Full_2016_2017_Games_Data[[#This Row],[Column1]],FIND("-",Full_2016_2017_Games_Data[[#This Row],[Column1]])-1),"N/A")</f>
        <v>Dallas Mavericks103</v>
      </c>
      <c r="E819" t="str">
        <f>IFERROR(IF(AND(C819&lt;&gt;"N/A",C819&lt;&gt;C818),MID(Full_2016_2017_Games_Data[[#This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Knicks95</v>
      </c>
      <c r="F819" t="str">
        <f>IFERROR(IF(AND(D819&lt;&gt;"N/A",E819&lt;&gt;"N/A",C819&lt;&gt;C820),RIGHT(Full_2016_2017_Games_Data[[#This Row],[Column1]],LEN(Full_2016_2017_Games_Data[[#This Row],[Column1]])-FIND("at ",Full_2016_2017_Games_Data[[#This Row],[Column1]])-2),IF(AND(C819&lt;&gt;"N/A",C819&lt;&gt;C818),RIGHT(A820,LEN(A820)-FIND("at ",A820)-2),"N/A")),RIGHT(Full_2016_2017_Games_Data[[#This Row],[Column1]],LEN(Full_2016_2017_Games_Data[[#This Row],[Column1]])-FIND("at ",Full_2016_2017_Games_Data[[#This Row],[Column1]])-2))</f>
        <v>Dallas</v>
      </c>
      <c r="G819" t="str">
        <f t="shared" si="132"/>
        <v>Dallas</v>
      </c>
      <c r="H819">
        <f t="shared" si="133"/>
        <v>103</v>
      </c>
      <c r="I819">
        <f t="shared" si="134"/>
        <v>95</v>
      </c>
      <c r="J819" s="3" t="str">
        <f>IF(B819=1,Full_2016_2017_Games_Data[[#This Row],[Column1]],"N/A")</f>
        <v>N/A</v>
      </c>
      <c r="K819" t="str">
        <f t="shared" si="135"/>
        <v>Jan 25, 2017</v>
      </c>
      <c r="L819" t="str">
        <f t="shared" si="136"/>
        <v>Jan 25, 2017</v>
      </c>
      <c r="M819">
        <f t="shared" si="137"/>
        <v>1</v>
      </c>
      <c r="N819">
        <f t="shared" si="138"/>
        <v>25</v>
      </c>
      <c r="O819">
        <f t="shared" si="139"/>
        <v>2017</v>
      </c>
      <c r="P819" s="3">
        <f t="shared" si="140"/>
        <v>42760</v>
      </c>
      <c r="Q819" t="str">
        <f t="shared" si="141"/>
        <v>Dallas Mavericks</v>
      </c>
      <c r="R819" t="str">
        <f t="shared" si="142"/>
        <v>New York Knicks</v>
      </c>
    </row>
    <row r="820" spans="1:18" x14ac:dyDescent="0.3">
      <c r="A820" s="1" t="s">
        <v>714</v>
      </c>
      <c r="B820">
        <f>IF(OR(RIGHT(Full_2016_2017_Games_Data[[#This Row],[Column1]],4)="2016",RIGHT(Full_2016_2017_Games_Data[[#This Row],[Column1]],4)="2017"),1,0)</f>
        <v>0</v>
      </c>
      <c r="C820">
        <f>IF(AND(B819=1,B820=0,LEFT(Full_2016_2017_Games_Data[[#This Row],[Column1]],4)&lt;&gt;"OTat"),C818+1,IF(AND(B819=0,B820=0,LEFT(Full_2016_2017_Games_Data[[#This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Row],[Column1]],5)&lt;&gt;"4OTat"),C819+1,IF(OR(LEFT(Full_2016_2017_Games_Data[[#This Row],[Column1]],4)="OTat",LEFT(Full_2016_2017_Games_Data[[#This Row],[Column1]],4)="Full",LEFT(Full_2016_2017_Games_Data[[#This Row],[Column1]],5)="2OTat",LEFT(Full_2016_2017_Games_Data[[#This Row],[Column1]],5)="4OTat"),C819,"N/A")))</f>
        <v>688</v>
      </c>
      <c r="D820" t="str">
        <f>IF(AND(C820&lt;&gt;"N/A",C820&lt;&gt;C819),LEFT(Full_2016_2017_Games_Data[[#This Row],[Column1]],FIND("-",Full_2016_2017_Games_Data[[#This Row],[Column1]])-1),"N/A")</f>
        <v>Portland Trail Blazers105</v>
      </c>
      <c r="E820" t="str">
        <f>IFERROR(IF(AND(C820&lt;&gt;"N/A",C820&lt;&gt;C819),MID(Full_2016_2017_Games_Data[[#This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Lakers98</v>
      </c>
      <c r="F820" t="str">
        <f>IFERROR(IF(AND(D820&lt;&gt;"N/A",E820&lt;&gt;"N/A",C820&lt;&gt;C821),RIGHT(Full_2016_2017_Games_Data[[#This Row],[Column1]],LEN(Full_2016_2017_Games_Data[[#This Row],[Column1]])-FIND("at ",Full_2016_2017_Games_Data[[#This Row],[Column1]])-2),IF(AND(C820&lt;&gt;"N/A",C820&lt;&gt;C819),RIGHT(A821,LEN(A821)-FIND("at ",A821)-2),"N/A")),RIGHT(Full_2016_2017_Games_Data[[#This Row],[Column1]],LEN(Full_2016_2017_Games_Data[[#This Row],[Column1]])-FIND("at ",Full_2016_2017_Games_Data[[#This Row],[Column1]])-2))</f>
        <v>Portland</v>
      </c>
      <c r="G820" t="str">
        <f t="shared" si="132"/>
        <v>Portland</v>
      </c>
      <c r="H820">
        <f t="shared" si="133"/>
        <v>105</v>
      </c>
      <c r="I820">
        <f t="shared" si="134"/>
        <v>98</v>
      </c>
      <c r="J820" s="3" t="str">
        <f>IF(B820=1,Full_2016_2017_Games_Data[[#This Row],[Column1]],"N/A")</f>
        <v>N/A</v>
      </c>
      <c r="K820" t="str">
        <f t="shared" si="135"/>
        <v>Jan 25, 2017</v>
      </c>
      <c r="L820" t="str">
        <f t="shared" si="136"/>
        <v>Jan 25, 2017</v>
      </c>
      <c r="M820">
        <f t="shared" si="137"/>
        <v>1</v>
      </c>
      <c r="N820">
        <f t="shared" si="138"/>
        <v>25</v>
      </c>
      <c r="O820">
        <f t="shared" si="139"/>
        <v>2017</v>
      </c>
      <c r="P820" s="3">
        <f t="shared" si="140"/>
        <v>42760</v>
      </c>
      <c r="Q820" t="str">
        <f t="shared" si="141"/>
        <v>Portland Trail Blazers</v>
      </c>
      <c r="R820" t="str">
        <f t="shared" si="142"/>
        <v>Los Angeles Lakers</v>
      </c>
    </row>
    <row r="821" spans="1:18" x14ac:dyDescent="0.3">
      <c r="A821" s="1" t="s">
        <v>1437</v>
      </c>
      <c r="B821">
        <f>IF(OR(RIGHT(Full_2016_2017_Games_Data[[#This Row],[Column1]],4)="2016",RIGHT(Full_2016_2017_Games_Data[[#This Row],[Column1]],4)="2017"),1,0)</f>
        <v>1</v>
      </c>
      <c r="C821" t="str">
        <f>IF(AND(B820=1,B821=0,LEFT(Full_2016_2017_Games_Data[[#This Row],[Column1]],4)&lt;&gt;"OTat"),C819+1,IF(AND(B820=0,B821=0,LEFT(Full_2016_2017_Games_Data[[#This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Row],[Column1]],5)&lt;&gt;"4OTat"),C820+1,IF(OR(LEFT(Full_2016_2017_Games_Data[[#This Row],[Column1]],4)="OTat",LEFT(Full_2016_2017_Games_Data[[#This Row],[Column1]],4)="Full",LEFT(Full_2016_2017_Games_Data[[#This Row],[Column1]],5)="2OTat",LEFT(Full_2016_2017_Games_Data[[#This Row],[Column1]],5)="4OTat"),C820,"N/A")))</f>
        <v>N/A</v>
      </c>
      <c r="D821" t="str">
        <f>IF(AND(C821&lt;&gt;"N/A",C821&lt;&gt;C820),LEFT(Full_2016_2017_Games_Data[[#This Row],[Column1]],FIND("-",Full_2016_2017_Games_Data[[#This Row],[Column1]])-1),"N/A")</f>
        <v>N/A</v>
      </c>
      <c r="E821" t="str">
        <f>IFERROR(IF(AND(C821&lt;&gt;"N/A",C821&lt;&gt;C820),MID(Full_2016_2017_Games_Data[[#This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21" t="str">
        <f>IFERROR(IF(AND(D821&lt;&gt;"N/A",E821&lt;&gt;"N/A",C821&lt;&gt;C822),RIGHT(Full_2016_2017_Games_Data[[#This Row],[Column1]],LEN(Full_2016_2017_Games_Data[[#This Row],[Column1]])-FIND("at ",Full_2016_2017_Games_Data[[#This Row],[Column1]])-2),IF(AND(C821&lt;&gt;"N/A",C821&lt;&gt;C820),RIGHT(A822,LEN(A822)-FIND("at ",A822)-2),"N/A")),RIGHT(Full_2016_2017_Games_Data[[#This Row],[Column1]],LEN(Full_2016_2017_Games_Data[[#This Row],[Column1]])-FIND("at ",Full_2016_2017_Games_Data[[#This Row],[Column1]])-2))</f>
        <v>N/A</v>
      </c>
      <c r="G821" t="str">
        <f t="shared" si="132"/>
        <v>N/A</v>
      </c>
      <c r="H821" t="str">
        <f t="shared" si="133"/>
        <v>N/A</v>
      </c>
      <c r="I821" t="str">
        <f t="shared" si="134"/>
        <v>N/A</v>
      </c>
      <c r="J821" s="3" t="str">
        <f>IF(B821=1,Full_2016_2017_Games_Data[[#This Row],[Column1]],"N/A")</f>
        <v>Jan 26, 2017</v>
      </c>
      <c r="K821" t="str">
        <f t="shared" si="135"/>
        <v>Jan 26, 2017</v>
      </c>
      <c r="L821" t="str">
        <f t="shared" si="136"/>
        <v>N/A</v>
      </c>
      <c r="M821" t="str">
        <f t="shared" si="137"/>
        <v>N/A</v>
      </c>
      <c r="N821" t="str">
        <f t="shared" si="138"/>
        <v>N/A</v>
      </c>
      <c r="O821" t="str">
        <f t="shared" si="139"/>
        <v>N/A</v>
      </c>
      <c r="P821" s="3" t="str">
        <f t="shared" si="140"/>
        <v>N/A</v>
      </c>
      <c r="Q821" t="str">
        <f t="shared" si="141"/>
        <v>N/A</v>
      </c>
      <c r="R821" t="str">
        <f t="shared" si="142"/>
        <v>N/A</v>
      </c>
    </row>
    <row r="822" spans="1:18" x14ac:dyDescent="0.3">
      <c r="A822" s="1" t="s">
        <v>715</v>
      </c>
      <c r="B822">
        <f>IF(OR(RIGHT(Full_2016_2017_Games_Data[[#This Row],[Column1]],4)="2016",RIGHT(Full_2016_2017_Games_Data[[#This Row],[Column1]],4)="2017"),1,0)</f>
        <v>0</v>
      </c>
      <c r="C822">
        <f>IF(AND(B821=1,B822=0,LEFT(Full_2016_2017_Games_Data[[#This Row],[Column1]],4)&lt;&gt;"OTat"),C820+1,IF(AND(B821=0,B822=0,LEFT(Full_2016_2017_Games_Data[[#This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Row],[Column1]],5)&lt;&gt;"4OTat"),C821+1,IF(OR(LEFT(Full_2016_2017_Games_Data[[#This Row],[Column1]],4)="OTat",LEFT(Full_2016_2017_Games_Data[[#This Row],[Column1]],4)="Full",LEFT(Full_2016_2017_Games_Data[[#This Row],[Column1]],5)="2OTat",LEFT(Full_2016_2017_Games_Data[[#This Row],[Column1]],5)="4OTat"),C821,"N/A")))</f>
        <v>689</v>
      </c>
      <c r="D822" t="str">
        <f>IF(AND(C822&lt;&gt;"N/A",C822&lt;&gt;C821),LEFT(Full_2016_2017_Games_Data[[#This Row],[Column1]],FIND("-",Full_2016_2017_Games_Data[[#This Row],[Column1]])-1),"N/A")</f>
        <v>Oklahoma City Thunder109</v>
      </c>
      <c r="E822" t="str">
        <f>IFERROR(IF(AND(C822&lt;&gt;"N/A",C822&lt;&gt;C821),MID(Full_2016_2017_Games_Data[[#This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Mavericks98</v>
      </c>
      <c r="F822" t="str">
        <f>IFERROR(IF(AND(D822&lt;&gt;"N/A",E822&lt;&gt;"N/A",C822&lt;&gt;C823),RIGHT(Full_2016_2017_Games_Data[[#This Row],[Column1]],LEN(Full_2016_2017_Games_Data[[#This Row],[Column1]])-FIND("at ",Full_2016_2017_Games_Data[[#This Row],[Column1]])-2),IF(AND(C822&lt;&gt;"N/A",C822&lt;&gt;C821),RIGHT(A823,LEN(A823)-FIND("at ",A823)-2),"N/A")),RIGHT(Full_2016_2017_Games_Data[[#This Row],[Column1]],LEN(Full_2016_2017_Games_Data[[#This Row],[Column1]])-FIND("at ",Full_2016_2017_Games_Data[[#This Row],[Column1]])-2))</f>
        <v>Oklahoma City</v>
      </c>
      <c r="G822" t="str">
        <f t="shared" si="132"/>
        <v>Oklahoma City</v>
      </c>
      <c r="H822">
        <f t="shared" si="133"/>
        <v>109</v>
      </c>
      <c r="I822">
        <f t="shared" si="134"/>
        <v>98</v>
      </c>
      <c r="J822" s="3" t="str">
        <f>IF(B822=1,Full_2016_2017_Games_Data[[#This Row],[Column1]],"N/A")</f>
        <v>N/A</v>
      </c>
      <c r="K822" t="str">
        <f t="shared" si="135"/>
        <v>Jan 26, 2017</v>
      </c>
      <c r="L822" t="str">
        <f t="shared" si="136"/>
        <v>Jan 26, 2017</v>
      </c>
      <c r="M822">
        <f t="shared" si="137"/>
        <v>1</v>
      </c>
      <c r="N822">
        <f t="shared" si="138"/>
        <v>26</v>
      </c>
      <c r="O822">
        <f t="shared" si="139"/>
        <v>2017</v>
      </c>
      <c r="P822" s="3">
        <f t="shared" si="140"/>
        <v>42761</v>
      </c>
      <c r="Q822" t="str">
        <f t="shared" si="141"/>
        <v>Oklahoma City Thunder</v>
      </c>
      <c r="R822" t="str">
        <f t="shared" si="142"/>
        <v>Dallas Mavericks</v>
      </c>
    </row>
    <row r="823" spans="1:18" x14ac:dyDescent="0.3">
      <c r="A823" s="1" t="s">
        <v>716</v>
      </c>
      <c r="B823">
        <f>IF(OR(RIGHT(Full_2016_2017_Games_Data[[#This Row],[Column1]],4)="2016",RIGHT(Full_2016_2017_Games_Data[[#This Row],[Column1]],4)="2017"),1,0)</f>
        <v>0</v>
      </c>
      <c r="C823">
        <f>IF(AND(B822=1,B823=0,LEFT(Full_2016_2017_Games_Data[[#This Row],[Column1]],4)&lt;&gt;"OTat"),C821+1,IF(AND(B822=0,B823=0,LEFT(Full_2016_2017_Games_Data[[#This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Row],[Column1]],5)&lt;&gt;"4OTat"),C822+1,IF(OR(LEFT(Full_2016_2017_Games_Data[[#This Row],[Column1]],4)="OTat",LEFT(Full_2016_2017_Games_Data[[#This Row],[Column1]],4)="Full",LEFT(Full_2016_2017_Games_Data[[#This Row],[Column1]],5)="2OTat",LEFT(Full_2016_2017_Games_Data[[#This Row],[Column1]],5)="4OTat"),C822,"N/A")))</f>
        <v>690</v>
      </c>
      <c r="D823" t="str">
        <f>IF(AND(C823&lt;&gt;"N/A",C823&lt;&gt;C822),LEFT(Full_2016_2017_Games_Data[[#This Row],[Column1]],FIND("-",Full_2016_2017_Games_Data[[#This Row],[Column1]])-1),"N/A")</f>
        <v>Indiana Pacers109</v>
      </c>
      <c r="E823" t="str">
        <f>IFERROR(IF(AND(C823&lt;&gt;"N/A",C823&lt;&gt;C822),MID(Full_2016_2017_Games_Data[[#This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Timberwolves103</v>
      </c>
      <c r="F823" t="str">
        <f>IFERROR(IF(AND(D823&lt;&gt;"N/A",E823&lt;&gt;"N/A",C823&lt;&gt;C824),RIGHT(Full_2016_2017_Games_Data[[#This Row],[Column1]],LEN(Full_2016_2017_Games_Data[[#This Row],[Column1]])-FIND("at ",Full_2016_2017_Games_Data[[#This Row],[Column1]])-2),IF(AND(C823&lt;&gt;"N/A",C823&lt;&gt;C822),RIGHT(A824,LEN(A824)-FIND("at ",A824)-2),"N/A")),RIGHT(Full_2016_2017_Games_Data[[#This Row],[Column1]],LEN(Full_2016_2017_Games_Data[[#This Row],[Column1]])-FIND("at ",Full_2016_2017_Games_Data[[#This Row],[Column1]])-2))</f>
        <v>Minnesota</v>
      </c>
      <c r="G823" t="str">
        <f t="shared" si="132"/>
        <v>Minnesota</v>
      </c>
      <c r="H823">
        <f t="shared" si="133"/>
        <v>109</v>
      </c>
      <c r="I823">
        <f t="shared" si="134"/>
        <v>103</v>
      </c>
      <c r="J823" s="3" t="str">
        <f>IF(B823=1,Full_2016_2017_Games_Data[[#This Row],[Column1]],"N/A")</f>
        <v>N/A</v>
      </c>
      <c r="K823" t="str">
        <f t="shared" si="135"/>
        <v>Jan 26, 2017</v>
      </c>
      <c r="L823" t="str">
        <f t="shared" si="136"/>
        <v>Jan 26, 2017</v>
      </c>
      <c r="M823">
        <f t="shared" si="137"/>
        <v>1</v>
      </c>
      <c r="N823">
        <f t="shared" si="138"/>
        <v>26</v>
      </c>
      <c r="O823">
        <f t="shared" si="139"/>
        <v>2017</v>
      </c>
      <c r="P823" s="3">
        <f t="shared" si="140"/>
        <v>42761</v>
      </c>
      <c r="Q823" t="str">
        <f t="shared" si="141"/>
        <v>Indiana Pacers</v>
      </c>
      <c r="R823" t="str">
        <f t="shared" si="142"/>
        <v>Minnesota Timberwolves</v>
      </c>
    </row>
    <row r="824" spans="1:18" x14ac:dyDescent="0.3">
      <c r="A824" s="1" t="s">
        <v>717</v>
      </c>
      <c r="B824">
        <f>IF(OR(RIGHT(Full_2016_2017_Games_Data[[#This Row],[Column1]],4)="2016",RIGHT(Full_2016_2017_Games_Data[[#This Row],[Column1]],4)="2017"),1,0)</f>
        <v>0</v>
      </c>
      <c r="C824">
        <f>IF(AND(B823=1,B824=0,LEFT(Full_2016_2017_Games_Data[[#This Row],[Column1]],4)&lt;&gt;"OTat"),C822+1,IF(AND(B823=0,B824=0,LEFT(Full_2016_2017_Games_Data[[#This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Row],[Column1]],5)&lt;&gt;"4OTat"),C823+1,IF(OR(LEFT(Full_2016_2017_Games_Data[[#This Row],[Column1]],4)="OTat",LEFT(Full_2016_2017_Games_Data[[#This Row],[Column1]],4)="Full",LEFT(Full_2016_2017_Games_Data[[#This Row],[Column1]],5)="2OTat",LEFT(Full_2016_2017_Games_Data[[#This Row],[Column1]],5)="4OTat"),C823,"N/A")))</f>
        <v>691</v>
      </c>
      <c r="D824" t="str">
        <f>IF(AND(C824&lt;&gt;"N/A",C824&lt;&gt;C823),LEFT(Full_2016_2017_Games_Data[[#This Row],[Column1]],FIND("-",Full_2016_2017_Games_Data[[#This Row],[Column1]])-1),"N/A")</f>
        <v>Denver Nuggets127</v>
      </c>
      <c r="E824" t="str">
        <f>IFERROR(IF(AND(C824&lt;&gt;"N/A",C824&lt;&gt;C823),MID(Full_2016_2017_Games_Data[[#This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Suns120</v>
      </c>
      <c r="F824" t="str">
        <f>IFERROR(IF(AND(D824&lt;&gt;"N/A",E824&lt;&gt;"N/A",C824&lt;&gt;C825),RIGHT(Full_2016_2017_Games_Data[[#This Row],[Column1]],LEN(Full_2016_2017_Games_Data[[#This Row],[Column1]])-FIND("at ",Full_2016_2017_Games_Data[[#This Row],[Column1]])-2),IF(AND(C824&lt;&gt;"N/A",C824&lt;&gt;C823),RIGHT(A825,LEN(A825)-FIND("at ",A825)-2),"N/A")),RIGHT(Full_2016_2017_Games_Data[[#This Row],[Column1]],LEN(Full_2016_2017_Games_Data[[#This Row],[Column1]])-FIND("at ",Full_2016_2017_Games_Data[[#This Row],[Column1]])-2))</f>
        <v>Denver</v>
      </c>
      <c r="G824" t="str">
        <f t="shared" si="132"/>
        <v>Denver</v>
      </c>
      <c r="H824">
        <f t="shared" si="133"/>
        <v>127</v>
      </c>
      <c r="I824">
        <f t="shared" si="134"/>
        <v>120</v>
      </c>
      <c r="J824" s="3" t="str">
        <f>IF(B824=1,Full_2016_2017_Games_Data[[#This Row],[Column1]],"N/A")</f>
        <v>N/A</v>
      </c>
      <c r="K824" t="str">
        <f t="shared" si="135"/>
        <v>Jan 26, 2017</v>
      </c>
      <c r="L824" t="str">
        <f t="shared" si="136"/>
        <v>Jan 26, 2017</v>
      </c>
      <c r="M824">
        <f t="shared" si="137"/>
        <v>1</v>
      </c>
      <c r="N824">
        <f t="shared" si="138"/>
        <v>26</v>
      </c>
      <c r="O824">
        <f t="shared" si="139"/>
        <v>2017</v>
      </c>
      <c r="P824" s="3">
        <f t="shared" si="140"/>
        <v>42761</v>
      </c>
      <c r="Q824" t="str">
        <f t="shared" si="141"/>
        <v>Denver Nuggets</v>
      </c>
      <c r="R824" t="str">
        <f t="shared" si="142"/>
        <v>Phoenix Suns</v>
      </c>
    </row>
    <row r="825" spans="1:18" x14ac:dyDescent="0.3">
      <c r="A825" s="1" t="s">
        <v>718</v>
      </c>
      <c r="B825">
        <f>IF(OR(RIGHT(Full_2016_2017_Games_Data[[#This Row],[Column1]],4)="2016",RIGHT(Full_2016_2017_Games_Data[[#This Row],[Column1]],4)="2017"),1,0)</f>
        <v>0</v>
      </c>
      <c r="C825">
        <f>IF(AND(B824=1,B825=0,LEFT(Full_2016_2017_Games_Data[[#This Row],[Column1]],4)&lt;&gt;"OTat"),C823+1,IF(AND(B824=0,B825=0,LEFT(Full_2016_2017_Games_Data[[#This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Row],[Column1]],5)&lt;&gt;"4OTat"),C824+1,IF(OR(LEFT(Full_2016_2017_Games_Data[[#This Row],[Column1]],4)="OTat",LEFT(Full_2016_2017_Games_Data[[#This Row],[Column1]],4)="Full",LEFT(Full_2016_2017_Games_Data[[#This Row],[Column1]],5)="2OTat",LEFT(Full_2016_2017_Games_Data[[#This Row],[Column1]],5)="4OTat"),C824,"N/A")))</f>
        <v>692</v>
      </c>
      <c r="D825" t="str">
        <f>IF(AND(C825&lt;&gt;"N/A",C825&lt;&gt;C824),LEFT(Full_2016_2017_Games_Data[[#This Row],[Column1]],FIND("-",Full_2016_2017_Games_Data[[#This Row],[Column1]])-1),"N/A")</f>
        <v>Utah Jazz96</v>
      </c>
      <c r="E825" t="str">
        <f>IFERROR(IF(AND(C825&lt;&gt;"N/A",C825&lt;&gt;C824),MID(Full_2016_2017_Games_Data[[#This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Lakers88</v>
      </c>
      <c r="F825" t="str">
        <f>IFERROR(IF(AND(D825&lt;&gt;"N/A",E825&lt;&gt;"N/A",C825&lt;&gt;C826),RIGHT(Full_2016_2017_Games_Data[[#This Row],[Column1]],LEN(Full_2016_2017_Games_Data[[#This Row],[Column1]])-FIND("at ",Full_2016_2017_Games_Data[[#This Row],[Column1]])-2),IF(AND(C825&lt;&gt;"N/A",C825&lt;&gt;C824),RIGHT(A826,LEN(A826)-FIND("at ",A826)-2),"N/A")),RIGHT(Full_2016_2017_Games_Data[[#This Row],[Column1]],LEN(Full_2016_2017_Games_Data[[#This Row],[Column1]])-FIND("at ",Full_2016_2017_Games_Data[[#This Row],[Column1]])-2))</f>
        <v>Utah</v>
      </c>
      <c r="G825" t="str">
        <f t="shared" si="132"/>
        <v>Utah</v>
      </c>
      <c r="H825">
        <f t="shared" si="133"/>
        <v>96</v>
      </c>
      <c r="I825">
        <f t="shared" si="134"/>
        <v>88</v>
      </c>
      <c r="J825" s="3" t="str">
        <f>IF(B825=1,Full_2016_2017_Games_Data[[#This Row],[Column1]],"N/A")</f>
        <v>N/A</v>
      </c>
      <c r="K825" t="str">
        <f t="shared" si="135"/>
        <v>Jan 26, 2017</v>
      </c>
      <c r="L825" t="str">
        <f t="shared" si="136"/>
        <v>Jan 26, 2017</v>
      </c>
      <c r="M825">
        <f t="shared" si="137"/>
        <v>1</v>
      </c>
      <c r="N825">
        <f t="shared" si="138"/>
        <v>26</v>
      </c>
      <c r="O825">
        <f t="shared" si="139"/>
        <v>2017</v>
      </c>
      <c r="P825" s="3">
        <f t="shared" si="140"/>
        <v>42761</v>
      </c>
      <c r="Q825" t="str">
        <f t="shared" si="141"/>
        <v>Utah Jazz</v>
      </c>
      <c r="R825" t="str">
        <f t="shared" si="142"/>
        <v>Los Angeles Lakers</v>
      </c>
    </row>
    <row r="826" spans="1:18" x14ac:dyDescent="0.3">
      <c r="A826" s="1" t="s">
        <v>1438</v>
      </c>
      <c r="B826">
        <f>IF(OR(RIGHT(Full_2016_2017_Games_Data[[#This Row],[Column1]],4)="2016",RIGHT(Full_2016_2017_Games_Data[[#This Row],[Column1]],4)="2017"),1,0)</f>
        <v>1</v>
      </c>
      <c r="C826" t="str">
        <f>IF(AND(B825=1,B826=0,LEFT(Full_2016_2017_Games_Data[[#This Row],[Column1]],4)&lt;&gt;"OTat"),C824+1,IF(AND(B825=0,B826=0,LEFT(Full_2016_2017_Games_Data[[#This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Row],[Column1]],5)&lt;&gt;"4OTat"),C825+1,IF(OR(LEFT(Full_2016_2017_Games_Data[[#This Row],[Column1]],4)="OTat",LEFT(Full_2016_2017_Games_Data[[#This Row],[Column1]],4)="Full",LEFT(Full_2016_2017_Games_Data[[#This Row],[Column1]],5)="2OTat",LEFT(Full_2016_2017_Games_Data[[#This Row],[Column1]],5)="4OTat"),C825,"N/A")))</f>
        <v>N/A</v>
      </c>
      <c r="D826" t="str">
        <f>IF(AND(C826&lt;&gt;"N/A",C826&lt;&gt;C825),LEFT(Full_2016_2017_Games_Data[[#This Row],[Column1]],FIND("-",Full_2016_2017_Games_Data[[#This Row],[Column1]])-1),"N/A")</f>
        <v>N/A</v>
      </c>
      <c r="E826" t="str">
        <f>IFERROR(IF(AND(C826&lt;&gt;"N/A",C826&lt;&gt;C825),MID(Full_2016_2017_Games_Data[[#This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26" t="str">
        <f>IFERROR(IF(AND(D826&lt;&gt;"N/A",E826&lt;&gt;"N/A",C826&lt;&gt;C827),RIGHT(Full_2016_2017_Games_Data[[#This Row],[Column1]],LEN(Full_2016_2017_Games_Data[[#This Row],[Column1]])-FIND("at ",Full_2016_2017_Games_Data[[#This Row],[Column1]])-2),IF(AND(C826&lt;&gt;"N/A",C826&lt;&gt;C825),RIGHT(A827,LEN(A827)-FIND("at ",A827)-2),"N/A")),RIGHT(Full_2016_2017_Games_Data[[#This Row],[Column1]],LEN(Full_2016_2017_Games_Data[[#This Row],[Column1]])-FIND("at ",Full_2016_2017_Games_Data[[#This Row],[Column1]])-2))</f>
        <v>N/A</v>
      </c>
      <c r="G826" t="str">
        <f t="shared" si="132"/>
        <v>N/A</v>
      </c>
      <c r="H826" t="str">
        <f t="shared" si="133"/>
        <v>N/A</v>
      </c>
      <c r="I826" t="str">
        <f t="shared" si="134"/>
        <v>N/A</v>
      </c>
      <c r="J826" s="3" t="str">
        <f>IF(B826=1,Full_2016_2017_Games_Data[[#This Row],[Column1]],"N/A")</f>
        <v>Jan 27, 2017</v>
      </c>
      <c r="K826" t="str">
        <f t="shared" si="135"/>
        <v>Jan 27, 2017</v>
      </c>
      <c r="L826" t="str">
        <f t="shared" si="136"/>
        <v>N/A</v>
      </c>
      <c r="M826" t="str">
        <f t="shared" si="137"/>
        <v>N/A</v>
      </c>
      <c r="N826" t="str">
        <f t="shared" si="138"/>
        <v>N/A</v>
      </c>
      <c r="O826" t="str">
        <f t="shared" si="139"/>
        <v>N/A</v>
      </c>
      <c r="P826" s="3" t="str">
        <f t="shared" si="140"/>
        <v>N/A</v>
      </c>
      <c r="Q826" t="str">
        <f t="shared" si="141"/>
        <v>N/A</v>
      </c>
      <c r="R826" t="str">
        <f t="shared" si="142"/>
        <v>N/A</v>
      </c>
    </row>
    <row r="827" spans="1:18" x14ac:dyDescent="0.3">
      <c r="A827" s="1" t="s">
        <v>719</v>
      </c>
      <c r="B827">
        <f>IF(OR(RIGHT(Full_2016_2017_Games_Data[[#This Row],[Column1]],4)="2016",RIGHT(Full_2016_2017_Games_Data[[#This Row],[Column1]],4)="2017"),1,0)</f>
        <v>0</v>
      </c>
      <c r="C827">
        <f>IF(AND(B826=1,B827=0,LEFT(Full_2016_2017_Games_Data[[#This Row],[Column1]],4)&lt;&gt;"OTat"),C825+1,IF(AND(B826=0,B827=0,LEFT(Full_2016_2017_Games_Data[[#This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Row],[Column1]],5)&lt;&gt;"4OTat"),C826+1,IF(OR(LEFT(Full_2016_2017_Games_Data[[#This Row],[Column1]],4)="OTat",LEFT(Full_2016_2017_Games_Data[[#This Row],[Column1]],4)="Full",LEFT(Full_2016_2017_Games_Data[[#This Row],[Column1]],5)="2OTat",LEFT(Full_2016_2017_Games_Data[[#This Row],[Column1]],5)="4OTat"),C826,"N/A")))</f>
        <v>693</v>
      </c>
      <c r="D827" t="str">
        <f>IF(AND(C827&lt;&gt;"N/A",C827&lt;&gt;C826),LEFT(Full_2016_2017_Games_Data[[#This Row],[Column1]],FIND("-",Full_2016_2017_Games_Data[[#This Row],[Column1]])-1),"N/A")</f>
        <v>Houston Rockets123</v>
      </c>
      <c r="E827" t="str">
        <f>IFERROR(IF(AND(C827&lt;&gt;"N/A",C827&lt;&gt;C826),MID(Full_2016_2017_Games_Data[[#This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76ers118</v>
      </c>
      <c r="F827" t="str">
        <f>IFERROR(IF(AND(D827&lt;&gt;"N/A",E827&lt;&gt;"N/A",C827&lt;&gt;C828),RIGHT(Full_2016_2017_Games_Data[[#This Row],[Column1]],LEN(Full_2016_2017_Games_Data[[#This Row],[Column1]])-FIND("at ",Full_2016_2017_Games_Data[[#This Row],[Column1]])-2),IF(AND(C827&lt;&gt;"N/A",C827&lt;&gt;C826),RIGHT(A828,LEN(A828)-FIND("at ",A828)-2),"N/A")),RIGHT(Full_2016_2017_Games_Data[[#This Row],[Column1]],LEN(Full_2016_2017_Games_Data[[#This Row],[Column1]])-FIND("at ",Full_2016_2017_Games_Data[[#This Row],[Column1]])-2))</f>
        <v>Philadelphia</v>
      </c>
      <c r="G827" t="str">
        <f t="shared" si="132"/>
        <v>Philadelphia</v>
      </c>
      <c r="H827">
        <f t="shared" si="133"/>
        <v>123</v>
      </c>
      <c r="I827">
        <f t="shared" si="134"/>
        <v>118</v>
      </c>
      <c r="J827" s="3" t="str">
        <f>IF(B827=1,Full_2016_2017_Games_Data[[#This Row],[Column1]],"N/A")</f>
        <v>N/A</v>
      </c>
      <c r="K827" t="str">
        <f t="shared" si="135"/>
        <v>Jan 27, 2017</v>
      </c>
      <c r="L827" t="str">
        <f t="shared" si="136"/>
        <v>Jan 27, 2017</v>
      </c>
      <c r="M827">
        <f t="shared" si="137"/>
        <v>1</v>
      </c>
      <c r="N827">
        <f t="shared" si="138"/>
        <v>27</v>
      </c>
      <c r="O827">
        <f t="shared" si="139"/>
        <v>2017</v>
      </c>
      <c r="P827" s="3">
        <f t="shared" si="140"/>
        <v>42762</v>
      </c>
      <c r="Q827" t="str">
        <f t="shared" si="141"/>
        <v>Houston Rockets</v>
      </c>
      <c r="R827" t="str">
        <f t="shared" si="142"/>
        <v>Philadelphia 76ers</v>
      </c>
    </row>
    <row r="828" spans="1:18" x14ac:dyDescent="0.3">
      <c r="A828" s="1" t="s">
        <v>720</v>
      </c>
      <c r="B828">
        <f>IF(OR(RIGHT(Full_2016_2017_Games_Data[[#This Row],[Column1]],4)="2016",RIGHT(Full_2016_2017_Games_Data[[#This Row],[Column1]],4)="2017"),1,0)</f>
        <v>0</v>
      </c>
      <c r="C828">
        <f>IF(AND(B827=1,B828=0,LEFT(Full_2016_2017_Games_Data[[#This Row],[Column1]],4)&lt;&gt;"OTat"),C826+1,IF(AND(B827=0,B828=0,LEFT(Full_2016_2017_Games_Data[[#This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Row],[Column1]],5)&lt;&gt;"4OTat"),C827+1,IF(OR(LEFT(Full_2016_2017_Games_Data[[#This Row],[Column1]],4)="OTat",LEFT(Full_2016_2017_Games_Data[[#This Row],[Column1]],4)="Full",LEFT(Full_2016_2017_Games_Data[[#This Row],[Column1]],5)="2OTat",LEFT(Full_2016_2017_Games_Data[[#This Row],[Column1]],5)="4OTat"),C827,"N/A")))</f>
        <v>694</v>
      </c>
      <c r="D828" t="str">
        <f>IF(AND(C828&lt;&gt;"N/A",C828&lt;&gt;C827),LEFT(Full_2016_2017_Games_Data[[#This Row],[Column1]],FIND("-",Full_2016_2017_Games_Data[[#This Row],[Column1]])-1),"N/A")</f>
        <v>Indiana Pacers115</v>
      </c>
      <c r="E828" t="str">
        <f>IFERROR(IF(AND(C828&lt;&gt;"N/A",C828&lt;&gt;C827),MID(Full_2016_2017_Games_Data[[#This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Kings111</v>
      </c>
      <c r="F828" t="str">
        <f>IFERROR(IF(AND(D828&lt;&gt;"N/A",E828&lt;&gt;"N/A",C828&lt;&gt;C829),RIGHT(Full_2016_2017_Games_Data[[#This Row],[Column1]],LEN(Full_2016_2017_Games_Data[[#This Row],[Column1]])-FIND("at ",Full_2016_2017_Games_Data[[#This Row],[Column1]])-2),IF(AND(C828&lt;&gt;"N/A",C828&lt;&gt;C827),RIGHT(A829,LEN(A829)-FIND("at ",A829)-2),"N/A")),RIGHT(Full_2016_2017_Games_Data[[#This Row],[Column1]],LEN(Full_2016_2017_Games_Data[[#This Row],[Column1]])-FIND("at ",Full_2016_2017_Games_Data[[#This Row],[Column1]])-2))</f>
        <v>Indiana</v>
      </c>
      <c r="G828" t="str">
        <f t="shared" si="132"/>
        <v>Indiana</v>
      </c>
      <c r="H828">
        <f t="shared" si="133"/>
        <v>115</v>
      </c>
      <c r="I828">
        <f t="shared" si="134"/>
        <v>111</v>
      </c>
      <c r="J828" s="3" t="str">
        <f>IF(B828=1,Full_2016_2017_Games_Data[[#This Row],[Column1]],"N/A")</f>
        <v>N/A</v>
      </c>
      <c r="K828" t="str">
        <f t="shared" si="135"/>
        <v>Jan 27, 2017</v>
      </c>
      <c r="L828" t="str">
        <f t="shared" si="136"/>
        <v>Jan 27, 2017</v>
      </c>
      <c r="M828">
        <f t="shared" si="137"/>
        <v>1</v>
      </c>
      <c r="N828">
        <f t="shared" si="138"/>
        <v>27</v>
      </c>
      <c r="O828">
        <f t="shared" si="139"/>
        <v>2017</v>
      </c>
      <c r="P828" s="3">
        <f t="shared" si="140"/>
        <v>42762</v>
      </c>
      <c r="Q828" t="str">
        <f t="shared" si="141"/>
        <v>Indiana Pacers</v>
      </c>
      <c r="R828" t="str">
        <f t="shared" si="142"/>
        <v>Sacramento Kings</v>
      </c>
    </row>
    <row r="829" spans="1:18" x14ac:dyDescent="0.3">
      <c r="A829" s="1" t="s">
        <v>7</v>
      </c>
      <c r="B829">
        <f>IF(OR(RIGHT(Full_2016_2017_Games_Data[[#This Row],[Column1]],4)="2016",RIGHT(Full_2016_2017_Games_Data[[#This Row],[Column1]],4)="2017"),1,0)</f>
        <v>0</v>
      </c>
      <c r="C829">
        <f>IF(AND(B828=1,B829=0,LEFT(Full_2016_2017_Games_Data[[#This Row],[Column1]],4)&lt;&gt;"OTat"),C827+1,IF(AND(B828=0,B829=0,LEFT(Full_2016_2017_Games_Data[[#This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Row],[Column1]],5)&lt;&gt;"4OTat"),C828+1,IF(OR(LEFT(Full_2016_2017_Games_Data[[#This Row],[Column1]],4)="OTat",LEFT(Full_2016_2017_Games_Data[[#This Row],[Column1]],4)="Full",LEFT(Full_2016_2017_Games_Data[[#This Row],[Column1]],5)="2OTat",LEFT(Full_2016_2017_Games_Data[[#This Row],[Column1]],5)="4OTat"),C828,"N/A")))</f>
        <v>694</v>
      </c>
      <c r="D829" t="str">
        <f>IF(AND(C829&lt;&gt;"N/A",C829&lt;&gt;C828),LEFT(Full_2016_2017_Games_Data[[#This Row],[Column1]],FIND("-",Full_2016_2017_Games_Data[[#This Row],[Column1]])-1),"N/A")</f>
        <v>N/A</v>
      </c>
      <c r="E829" t="str">
        <f>IFERROR(IF(AND(C829&lt;&gt;"N/A",C829&lt;&gt;C828),MID(Full_2016_2017_Games_Data[[#This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29" t="str">
        <f>IFERROR(IF(AND(D829&lt;&gt;"N/A",E829&lt;&gt;"N/A",C829&lt;&gt;C830),RIGHT(Full_2016_2017_Games_Data[[#This Row],[Column1]],LEN(Full_2016_2017_Games_Data[[#This Row],[Column1]])-FIND("at ",Full_2016_2017_Games_Data[[#This Row],[Column1]])-2),IF(AND(C829&lt;&gt;"N/A",C829&lt;&gt;C828),RIGHT(A830,LEN(A830)-FIND("at ",A830)-2),"N/A")),RIGHT(Full_2016_2017_Games_Data[[#This Row],[Column1]],LEN(Full_2016_2017_Games_Data[[#This Row],[Column1]])-FIND("at ",Full_2016_2017_Games_Data[[#This Row],[Column1]])-2))</f>
        <v>N/A</v>
      </c>
      <c r="G829" t="str">
        <f t="shared" si="132"/>
        <v>N/A</v>
      </c>
      <c r="H829" t="str">
        <f t="shared" si="133"/>
        <v>N/A</v>
      </c>
      <c r="I829" t="str">
        <f t="shared" si="134"/>
        <v>N/A</v>
      </c>
      <c r="J829" s="3" t="str">
        <f>IF(B829=1,Full_2016_2017_Games_Data[[#This Row],[Column1]],"N/A")</f>
        <v>N/A</v>
      </c>
      <c r="K829" t="str">
        <f t="shared" si="135"/>
        <v>Jan 27, 2017</v>
      </c>
      <c r="L829" t="str">
        <f t="shared" si="136"/>
        <v>N/A</v>
      </c>
      <c r="M829" t="str">
        <f t="shared" si="137"/>
        <v>N/A</v>
      </c>
      <c r="N829" t="str">
        <f t="shared" si="138"/>
        <v>N/A</v>
      </c>
      <c r="O829" t="str">
        <f t="shared" si="139"/>
        <v>N/A</v>
      </c>
      <c r="P829" s="3" t="str">
        <f t="shared" si="140"/>
        <v>N/A</v>
      </c>
      <c r="Q829" t="str">
        <f t="shared" si="141"/>
        <v>N/A</v>
      </c>
      <c r="R829" t="str">
        <f t="shared" si="142"/>
        <v>N/A</v>
      </c>
    </row>
    <row r="830" spans="1:18" x14ac:dyDescent="0.3">
      <c r="A830" s="1" t="s">
        <v>721</v>
      </c>
      <c r="B830">
        <f>IF(OR(RIGHT(Full_2016_2017_Games_Data[[#This Row],[Column1]],4)="2016",RIGHT(Full_2016_2017_Games_Data[[#This Row],[Column1]],4)="2017"),1,0)</f>
        <v>0</v>
      </c>
      <c r="C830">
        <f>IF(AND(B829=1,B830=0,LEFT(Full_2016_2017_Games_Data[[#This Row],[Column1]],4)&lt;&gt;"OTat"),C828+1,IF(AND(B829=0,B830=0,LEFT(Full_2016_2017_Games_Data[[#This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Row],[Column1]],5)&lt;&gt;"4OTat"),C829+1,IF(OR(LEFT(Full_2016_2017_Games_Data[[#This Row],[Column1]],4)="OTat",LEFT(Full_2016_2017_Games_Data[[#This Row],[Column1]],4)="Full",LEFT(Full_2016_2017_Games_Data[[#This Row],[Column1]],5)="2OTat",LEFT(Full_2016_2017_Games_Data[[#This Row],[Column1]],5)="4OTat"),C829,"N/A")))</f>
        <v>695</v>
      </c>
      <c r="D830" t="str">
        <f>IF(AND(C830&lt;&gt;"N/A",C830&lt;&gt;C829),LEFT(Full_2016_2017_Games_Data[[#This Row],[Column1]],FIND("-",Full_2016_2017_Games_Data[[#This Row],[Column1]])-1),"N/A")</f>
        <v>Cleveland Cavaliers124</v>
      </c>
      <c r="E830" t="str">
        <f>IFERROR(IF(AND(C830&lt;&gt;"N/A",C830&lt;&gt;C829),MID(Full_2016_2017_Games_Data[[#This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Nets116</v>
      </c>
      <c r="F830" t="str">
        <f>IFERROR(IF(AND(D830&lt;&gt;"N/A",E830&lt;&gt;"N/A",C830&lt;&gt;C831),RIGHT(Full_2016_2017_Games_Data[[#This Row],[Column1]],LEN(Full_2016_2017_Games_Data[[#This Row],[Column1]])-FIND("at ",Full_2016_2017_Games_Data[[#This Row],[Column1]])-2),IF(AND(C830&lt;&gt;"N/A",C830&lt;&gt;C829),RIGHT(A831,LEN(A831)-FIND("at ",A831)-2),"N/A")),RIGHT(Full_2016_2017_Games_Data[[#This Row],[Column1]],LEN(Full_2016_2017_Games_Data[[#This Row],[Column1]])-FIND("at ",Full_2016_2017_Games_Data[[#This Row],[Column1]])-2))</f>
        <v>Cleveland</v>
      </c>
      <c r="G830" t="str">
        <f t="shared" si="132"/>
        <v>Cleveland</v>
      </c>
      <c r="H830">
        <f t="shared" si="133"/>
        <v>124</v>
      </c>
      <c r="I830">
        <f t="shared" si="134"/>
        <v>116</v>
      </c>
      <c r="J830" s="3" t="str">
        <f>IF(B830=1,Full_2016_2017_Games_Data[[#This Row],[Column1]],"N/A")</f>
        <v>N/A</v>
      </c>
      <c r="K830" t="str">
        <f t="shared" si="135"/>
        <v>Jan 27, 2017</v>
      </c>
      <c r="L830" t="str">
        <f t="shared" si="136"/>
        <v>Jan 27, 2017</v>
      </c>
      <c r="M830">
        <f t="shared" si="137"/>
        <v>1</v>
      </c>
      <c r="N830">
        <f t="shared" si="138"/>
        <v>27</v>
      </c>
      <c r="O830">
        <f t="shared" si="139"/>
        <v>2017</v>
      </c>
      <c r="P830" s="3">
        <f t="shared" si="140"/>
        <v>42762</v>
      </c>
      <c r="Q830" t="str">
        <f t="shared" si="141"/>
        <v>Cleveland Cavaliers</v>
      </c>
      <c r="R830" t="str">
        <f t="shared" si="142"/>
        <v>Brooklyn Nets</v>
      </c>
    </row>
    <row r="831" spans="1:18" x14ac:dyDescent="0.3">
      <c r="A831" s="1" t="s">
        <v>722</v>
      </c>
      <c r="B831">
        <f>IF(OR(RIGHT(Full_2016_2017_Games_Data[[#This Row],[Column1]],4)="2016",RIGHT(Full_2016_2017_Games_Data[[#This Row],[Column1]],4)="2017"),1,0)</f>
        <v>0</v>
      </c>
      <c r="C831">
        <f>IF(AND(B830=1,B831=0,LEFT(Full_2016_2017_Games_Data[[#This Row],[Column1]],4)&lt;&gt;"OTat"),C829+1,IF(AND(B830=0,B831=0,LEFT(Full_2016_2017_Games_Data[[#This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Row],[Column1]],5)&lt;&gt;"4OTat"),C830+1,IF(OR(LEFT(Full_2016_2017_Games_Data[[#This Row],[Column1]],4)="OTat",LEFT(Full_2016_2017_Games_Data[[#This Row],[Column1]],4)="Full",LEFT(Full_2016_2017_Games_Data[[#This Row],[Column1]],5)="2OTat",LEFT(Full_2016_2017_Games_Data[[#This Row],[Column1]],5)="4OTat"),C830,"N/A")))</f>
        <v>696</v>
      </c>
      <c r="D831" t="str">
        <f>IF(AND(C831&lt;&gt;"N/A",C831&lt;&gt;C830),LEFT(Full_2016_2017_Games_Data[[#This Row],[Column1]],FIND("-",Full_2016_2017_Games_Data[[#This Row],[Column1]])-1),"N/A")</f>
        <v>Boston Celtics128</v>
      </c>
      <c r="E831" t="str">
        <f>IFERROR(IF(AND(C831&lt;&gt;"N/A",C831&lt;&gt;C830),MID(Full_2016_2017_Games_Data[[#This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Magic98</v>
      </c>
      <c r="F831" t="str">
        <f>IFERROR(IF(AND(D831&lt;&gt;"N/A",E831&lt;&gt;"N/A",C831&lt;&gt;C832),RIGHT(Full_2016_2017_Games_Data[[#This Row],[Column1]],LEN(Full_2016_2017_Games_Data[[#This Row],[Column1]])-FIND("at ",Full_2016_2017_Games_Data[[#This Row],[Column1]])-2),IF(AND(C831&lt;&gt;"N/A",C831&lt;&gt;C830),RIGHT(A832,LEN(A832)-FIND("at ",A832)-2),"N/A")),RIGHT(Full_2016_2017_Games_Data[[#This Row],[Column1]],LEN(Full_2016_2017_Games_Data[[#This Row],[Column1]])-FIND("at ",Full_2016_2017_Games_Data[[#This Row],[Column1]])-2))</f>
        <v>Boston</v>
      </c>
      <c r="G831" t="str">
        <f t="shared" si="132"/>
        <v>Boston</v>
      </c>
      <c r="H831">
        <f t="shared" si="133"/>
        <v>128</v>
      </c>
      <c r="I831">
        <f t="shared" si="134"/>
        <v>98</v>
      </c>
      <c r="J831" s="3" t="str">
        <f>IF(B831=1,Full_2016_2017_Games_Data[[#This Row],[Column1]],"N/A")</f>
        <v>N/A</v>
      </c>
      <c r="K831" t="str">
        <f t="shared" si="135"/>
        <v>Jan 27, 2017</v>
      </c>
      <c r="L831" t="str">
        <f t="shared" si="136"/>
        <v>Jan 27, 2017</v>
      </c>
      <c r="M831">
        <f t="shared" si="137"/>
        <v>1</v>
      </c>
      <c r="N831">
        <f t="shared" si="138"/>
        <v>27</v>
      </c>
      <c r="O831">
        <f t="shared" si="139"/>
        <v>2017</v>
      </c>
      <c r="P831" s="3">
        <f t="shared" si="140"/>
        <v>42762</v>
      </c>
      <c r="Q831" t="str">
        <f t="shared" si="141"/>
        <v>Boston Celtics</v>
      </c>
      <c r="R831" t="str">
        <f t="shared" si="142"/>
        <v>Orlando Magic</v>
      </c>
    </row>
    <row r="832" spans="1:18" x14ac:dyDescent="0.3">
      <c r="A832" s="1" t="s">
        <v>723</v>
      </c>
      <c r="B832">
        <f>IF(OR(RIGHT(Full_2016_2017_Games_Data[[#This Row],[Column1]],4)="2016",RIGHT(Full_2016_2017_Games_Data[[#This Row],[Column1]],4)="2017"),1,0)</f>
        <v>0</v>
      </c>
      <c r="C832">
        <f>IF(AND(B831=1,B832=0,LEFT(Full_2016_2017_Games_Data[[#This Row],[Column1]],4)&lt;&gt;"OTat"),C830+1,IF(AND(B831=0,B832=0,LEFT(Full_2016_2017_Games_Data[[#This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Row],[Column1]],5)&lt;&gt;"4OTat"),C831+1,IF(OR(LEFT(Full_2016_2017_Games_Data[[#This Row],[Column1]],4)="OTat",LEFT(Full_2016_2017_Games_Data[[#This Row],[Column1]],4)="Full",LEFT(Full_2016_2017_Games_Data[[#This Row],[Column1]],5)="2OTat",LEFT(Full_2016_2017_Games_Data[[#This Row],[Column1]],5)="4OTat"),C831,"N/A")))</f>
        <v>697</v>
      </c>
      <c r="D832" t="str">
        <f>IF(AND(C832&lt;&gt;"N/A",C832&lt;&gt;C831),LEFT(Full_2016_2017_Games_Data[[#This Row],[Column1]],FIND("-",Full_2016_2017_Games_Data[[#This Row],[Column1]])-1),"N/A")</f>
        <v>Toronto Raptors102</v>
      </c>
      <c r="E832" t="str">
        <f>IFERROR(IF(AND(C832&lt;&gt;"N/A",C832&lt;&gt;C831),MID(Full_2016_2017_Games_Data[[#This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Bucks86</v>
      </c>
      <c r="F832" t="str">
        <f>IFERROR(IF(AND(D832&lt;&gt;"N/A",E832&lt;&gt;"N/A",C832&lt;&gt;C833),RIGHT(Full_2016_2017_Games_Data[[#This Row],[Column1]],LEN(Full_2016_2017_Games_Data[[#This Row],[Column1]])-FIND("at ",Full_2016_2017_Games_Data[[#This Row],[Column1]])-2),IF(AND(C832&lt;&gt;"N/A",C832&lt;&gt;C831),RIGHT(A833,LEN(A833)-FIND("at ",A833)-2),"N/A")),RIGHT(Full_2016_2017_Games_Data[[#This Row],[Column1]],LEN(Full_2016_2017_Games_Data[[#This Row],[Column1]])-FIND("at ",Full_2016_2017_Games_Data[[#This Row],[Column1]])-2))</f>
        <v>Toronto</v>
      </c>
      <c r="G832" t="str">
        <f t="shared" si="132"/>
        <v>Toronto</v>
      </c>
      <c r="H832">
        <f t="shared" si="133"/>
        <v>102</v>
      </c>
      <c r="I832">
        <f t="shared" si="134"/>
        <v>86</v>
      </c>
      <c r="J832" s="3" t="str">
        <f>IF(B832=1,Full_2016_2017_Games_Data[[#This Row],[Column1]],"N/A")</f>
        <v>N/A</v>
      </c>
      <c r="K832" t="str">
        <f t="shared" si="135"/>
        <v>Jan 27, 2017</v>
      </c>
      <c r="L832" t="str">
        <f t="shared" si="136"/>
        <v>Jan 27, 2017</v>
      </c>
      <c r="M832">
        <f t="shared" si="137"/>
        <v>1</v>
      </c>
      <c r="N832">
        <f t="shared" si="138"/>
        <v>27</v>
      </c>
      <c r="O832">
        <f t="shared" si="139"/>
        <v>2017</v>
      </c>
      <c r="P832" s="3">
        <f t="shared" si="140"/>
        <v>42762</v>
      </c>
      <c r="Q832" t="str">
        <f t="shared" si="141"/>
        <v>Toronto Raptors</v>
      </c>
      <c r="R832" t="str">
        <f t="shared" si="142"/>
        <v>Milwaukee Bucks</v>
      </c>
    </row>
    <row r="833" spans="1:18" x14ac:dyDescent="0.3">
      <c r="A833" s="1" t="s">
        <v>724</v>
      </c>
      <c r="B833">
        <f>IF(OR(RIGHT(Full_2016_2017_Games_Data[[#This Row],[Column1]],4)="2016",RIGHT(Full_2016_2017_Games_Data[[#This Row],[Column1]],4)="2017"),1,0)</f>
        <v>0</v>
      </c>
      <c r="C833">
        <f>IF(AND(B832=1,B833=0,LEFT(Full_2016_2017_Games_Data[[#This Row],[Column1]],4)&lt;&gt;"OTat"),C831+1,IF(AND(B832=0,B833=0,LEFT(Full_2016_2017_Games_Data[[#This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Row],[Column1]],5)&lt;&gt;"4OTat"),C832+1,IF(OR(LEFT(Full_2016_2017_Games_Data[[#This Row],[Column1]],4)="OTat",LEFT(Full_2016_2017_Games_Data[[#This Row],[Column1]],4)="Full",LEFT(Full_2016_2017_Games_Data[[#This Row],[Column1]],5)="2OTat",LEFT(Full_2016_2017_Games_Data[[#This Row],[Column1]],5)="4OTat"),C832,"N/A")))</f>
        <v>698</v>
      </c>
      <c r="D833" t="str">
        <f>IF(AND(C833&lt;&gt;"N/A",C833&lt;&gt;C832),LEFT(Full_2016_2017_Games_Data[[#This Row],[Column1]],FIND("-",Full_2016_2017_Games_Data[[#This Row],[Column1]])-1),"N/A")</f>
        <v>New York Knicks110</v>
      </c>
      <c r="E833" t="str">
        <f>IFERROR(IF(AND(C833&lt;&gt;"N/A",C833&lt;&gt;C832),MID(Full_2016_2017_Games_Data[[#This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Hornets107</v>
      </c>
      <c r="F833" t="str">
        <f>IFERROR(IF(AND(D833&lt;&gt;"N/A",E833&lt;&gt;"N/A",C833&lt;&gt;C834),RIGHT(Full_2016_2017_Games_Data[[#This Row],[Column1]],LEN(Full_2016_2017_Games_Data[[#This Row],[Column1]])-FIND("at ",Full_2016_2017_Games_Data[[#This Row],[Column1]])-2),IF(AND(C833&lt;&gt;"N/A",C833&lt;&gt;C832),RIGHT(A834,LEN(A834)-FIND("at ",A834)-2),"N/A")),RIGHT(Full_2016_2017_Games_Data[[#This Row],[Column1]],LEN(Full_2016_2017_Games_Data[[#This Row],[Column1]])-FIND("at ",Full_2016_2017_Games_Data[[#This Row],[Column1]])-2))</f>
        <v>New York</v>
      </c>
      <c r="G833" t="str">
        <f t="shared" si="132"/>
        <v>New York</v>
      </c>
      <c r="H833">
        <f t="shared" si="133"/>
        <v>110</v>
      </c>
      <c r="I833">
        <f t="shared" si="134"/>
        <v>107</v>
      </c>
      <c r="J833" s="3" t="str">
        <f>IF(B833=1,Full_2016_2017_Games_Data[[#This Row],[Column1]],"N/A")</f>
        <v>N/A</v>
      </c>
      <c r="K833" t="str">
        <f t="shared" si="135"/>
        <v>Jan 27, 2017</v>
      </c>
      <c r="L833" t="str">
        <f t="shared" si="136"/>
        <v>Jan 27, 2017</v>
      </c>
      <c r="M833">
        <f t="shared" si="137"/>
        <v>1</v>
      </c>
      <c r="N833">
        <f t="shared" si="138"/>
        <v>27</v>
      </c>
      <c r="O833">
        <f t="shared" si="139"/>
        <v>2017</v>
      </c>
      <c r="P833" s="3">
        <f t="shared" si="140"/>
        <v>42762</v>
      </c>
      <c r="Q833" t="str">
        <f t="shared" si="141"/>
        <v>New York Knicks</v>
      </c>
      <c r="R833" t="str">
        <f t="shared" si="142"/>
        <v>Charlotte Hornets</v>
      </c>
    </row>
    <row r="834" spans="1:18" x14ac:dyDescent="0.3">
      <c r="A834" s="1" t="s">
        <v>725</v>
      </c>
      <c r="B834">
        <f>IF(OR(RIGHT(Full_2016_2017_Games_Data[[#This Row],[Column1]],4)="2016",RIGHT(Full_2016_2017_Games_Data[[#This Row],[Column1]],4)="2017"),1,0)</f>
        <v>0</v>
      </c>
      <c r="C834">
        <f>IF(AND(B833=1,B834=0,LEFT(Full_2016_2017_Games_Data[[#This Row],[Column1]],4)&lt;&gt;"OTat"),C832+1,IF(AND(B833=0,B834=0,LEFT(Full_2016_2017_Games_Data[[#This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Row],[Column1]],5)&lt;&gt;"4OTat"),C833+1,IF(OR(LEFT(Full_2016_2017_Games_Data[[#This Row],[Column1]],4)="OTat",LEFT(Full_2016_2017_Games_Data[[#This Row],[Column1]],4)="Full",LEFT(Full_2016_2017_Games_Data[[#This Row],[Column1]],5)="2OTat",LEFT(Full_2016_2017_Games_Data[[#This Row],[Column1]],5)="4OTat"),C833,"N/A")))</f>
        <v>699</v>
      </c>
      <c r="D834" t="str">
        <f>IF(AND(C834&lt;&gt;"N/A",C834&lt;&gt;C833),LEFT(Full_2016_2017_Games_Data[[#This Row],[Column1]],FIND("-",Full_2016_2017_Games_Data[[#This Row],[Column1]])-1),"N/A")</f>
        <v>Miami Heat100</v>
      </c>
      <c r="E834" t="str">
        <f>IFERROR(IF(AND(C834&lt;&gt;"N/A",C834&lt;&gt;C833),MID(Full_2016_2017_Games_Data[[#This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Bulls88</v>
      </c>
      <c r="F834" t="str">
        <f>IFERROR(IF(AND(D834&lt;&gt;"N/A",E834&lt;&gt;"N/A",C834&lt;&gt;C835),RIGHT(Full_2016_2017_Games_Data[[#This Row],[Column1]],LEN(Full_2016_2017_Games_Data[[#This Row],[Column1]])-FIND("at ",Full_2016_2017_Games_Data[[#This Row],[Column1]])-2),IF(AND(C834&lt;&gt;"N/A",C834&lt;&gt;C833),RIGHT(A835,LEN(A835)-FIND("at ",A835)-2),"N/A")),RIGHT(Full_2016_2017_Games_Data[[#This Row],[Column1]],LEN(Full_2016_2017_Games_Data[[#This Row],[Column1]])-FIND("at ",Full_2016_2017_Games_Data[[#This Row],[Column1]])-2))</f>
        <v>Chicago</v>
      </c>
      <c r="G834" t="str">
        <f t="shared" si="132"/>
        <v>Chicago</v>
      </c>
      <c r="H834">
        <f t="shared" si="133"/>
        <v>100</v>
      </c>
      <c r="I834">
        <f t="shared" si="134"/>
        <v>88</v>
      </c>
      <c r="J834" s="3" t="str">
        <f>IF(B834=1,Full_2016_2017_Games_Data[[#This Row],[Column1]],"N/A")</f>
        <v>N/A</v>
      </c>
      <c r="K834" t="str">
        <f t="shared" si="135"/>
        <v>Jan 27, 2017</v>
      </c>
      <c r="L834" t="str">
        <f t="shared" si="136"/>
        <v>Jan 27, 2017</v>
      </c>
      <c r="M834">
        <f t="shared" si="137"/>
        <v>1</v>
      </c>
      <c r="N834">
        <f t="shared" si="138"/>
        <v>27</v>
      </c>
      <c r="O834">
        <f t="shared" si="139"/>
        <v>2017</v>
      </c>
      <c r="P834" s="3">
        <f t="shared" si="140"/>
        <v>42762</v>
      </c>
      <c r="Q834" t="str">
        <f t="shared" si="141"/>
        <v>Miami Heat</v>
      </c>
      <c r="R834" t="str">
        <f t="shared" si="142"/>
        <v>Chicago Bulls</v>
      </c>
    </row>
    <row r="835" spans="1:18" x14ac:dyDescent="0.3">
      <c r="A835" s="1" t="s">
        <v>726</v>
      </c>
      <c r="B835">
        <f>IF(OR(RIGHT(Full_2016_2017_Games_Data[[#This Row],[Column1]],4)="2016",RIGHT(Full_2016_2017_Games_Data[[#This Row],[Column1]],4)="2017"),1,0)</f>
        <v>0</v>
      </c>
      <c r="C835">
        <f>IF(AND(B834=1,B835=0,LEFT(Full_2016_2017_Games_Data[[#This Row],[Column1]],4)&lt;&gt;"OTat"),C833+1,IF(AND(B834=0,B835=0,LEFT(Full_2016_2017_Games_Data[[#This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Row],[Column1]],5)&lt;&gt;"4OTat"),C834+1,IF(OR(LEFT(Full_2016_2017_Games_Data[[#This Row],[Column1]],4)="OTat",LEFT(Full_2016_2017_Games_Data[[#This Row],[Column1]],4)="Full",LEFT(Full_2016_2017_Games_Data[[#This Row],[Column1]],5)="2OTat",LEFT(Full_2016_2017_Games_Data[[#This Row],[Column1]],5)="4OTat"),C834,"N/A")))</f>
        <v>700</v>
      </c>
      <c r="D835" t="str">
        <f>IF(AND(C835&lt;&gt;"N/A",C835&lt;&gt;C834),LEFT(Full_2016_2017_Games_Data[[#This Row],[Column1]],FIND("-",Full_2016_2017_Games_Data[[#This Row],[Column1]])-1),"N/A")</f>
        <v>New Orleans Pelicans119</v>
      </c>
      <c r="E835" t="str">
        <f>IFERROR(IF(AND(C835&lt;&gt;"N/A",C835&lt;&gt;C834),MID(Full_2016_2017_Games_Data[[#This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Spurs103</v>
      </c>
      <c r="F835" t="str">
        <f>IFERROR(IF(AND(D835&lt;&gt;"N/A",E835&lt;&gt;"N/A",C835&lt;&gt;C836),RIGHT(Full_2016_2017_Games_Data[[#This Row],[Column1]],LEN(Full_2016_2017_Games_Data[[#This Row],[Column1]])-FIND("at ",Full_2016_2017_Games_Data[[#This Row],[Column1]])-2),IF(AND(C835&lt;&gt;"N/A",C835&lt;&gt;C834),RIGHT(A836,LEN(A836)-FIND("at ",A836)-2),"N/A")),RIGHT(Full_2016_2017_Games_Data[[#This Row],[Column1]],LEN(Full_2016_2017_Games_Data[[#This Row],[Column1]])-FIND("at ",Full_2016_2017_Games_Data[[#This Row],[Column1]])-2))</f>
        <v>New Orleans</v>
      </c>
      <c r="G835" t="str">
        <f t="shared" si="132"/>
        <v>New Orleans</v>
      </c>
      <c r="H835">
        <f t="shared" si="133"/>
        <v>119</v>
      </c>
      <c r="I835">
        <f t="shared" si="134"/>
        <v>103</v>
      </c>
      <c r="J835" s="3" t="str">
        <f>IF(B835=1,Full_2016_2017_Games_Data[[#This Row],[Column1]],"N/A")</f>
        <v>N/A</v>
      </c>
      <c r="K835" t="str">
        <f t="shared" si="135"/>
        <v>Jan 27, 2017</v>
      </c>
      <c r="L835" t="str">
        <f t="shared" si="136"/>
        <v>Jan 27, 2017</v>
      </c>
      <c r="M835">
        <f t="shared" si="137"/>
        <v>1</v>
      </c>
      <c r="N835">
        <f t="shared" si="138"/>
        <v>27</v>
      </c>
      <c r="O835">
        <f t="shared" si="139"/>
        <v>2017</v>
      </c>
      <c r="P835" s="3">
        <f t="shared" si="140"/>
        <v>42762</v>
      </c>
      <c r="Q835" t="str">
        <f t="shared" si="141"/>
        <v>New Orleans Pelicans</v>
      </c>
      <c r="R835" t="str">
        <f t="shared" si="142"/>
        <v>San Antonio Spurs</v>
      </c>
    </row>
    <row r="836" spans="1:18" x14ac:dyDescent="0.3">
      <c r="A836" s="1" t="s">
        <v>727</v>
      </c>
      <c r="B836">
        <f>IF(OR(RIGHT(Full_2016_2017_Games_Data[[#This Row],[Column1]],4)="2016",RIGHT(Full_2016_2017_Games_Data[[#This Row],[Column1]],4)="2017"),1,0)</f>
        <v>0</v>
      </c>
      <c r="C836">
        <f>IF(AND(B835=1,B836=0,LEFT(Full_2016_2017_Games_Data[[#This Row],[Column1]],4)&lt;&gt;"OTat"),C834+1,IF(AND(B835=0,B836=0,LEFT(Full_2016_2017_Games_Data[[#This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Row],[Column1]],5)&lt;&gt;"4OTat"),C835+1,IF(OR(LEFT(Full_2016_2017_Games_Data[[#This Row],[Column1]],4)="OTat",LEFT(Full_2016_2017_Games_Data[[#This Row],[Column1]],4)="Full",LEFT(Full_2016_2017_Games_Data[[#This Row],[Column1]],5)="2OTat",LEFT(Full_2016_2017_Games_Data[[#This Row],[Column1]],5)="4OTat"),C835,"N/A")))</f>
        <v>701</v>
      </c>
      <c r="D836" t="str">
        <f>IF(AND(C836&lt;&gt;"N/A",C836&lt;&gt;C835),LEFT(Full_2016_2017_Games_Data[[#This Row],[Column1]],FIND("-",Full_2016_2017_Games_Data[[#This Row],[Column1]])-1),"N/A")</f>
        <v>Washington Wizards112</v>
      </c>
      <c r="E836" t="str">
        <f>IFERROR(IF(AND(C836&lt;&gt;"N/A",C836&lt;&gt;C835),MID(Full_2016_2017_Games_Data[[#This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Hawks86</v>
      </c>
      <c r="F836" t="str">
        <f>IFERROR(IF(AND(D836&lt;&gt;"N/A",E836&lt;&gt;"N/A",C836&lt;&gt;C837),RIGHT(Full_2016_2017_Games_Data[[#This Row],[Column1]],LEN(Full_2016_2017_Games_Data[[#This Row],[Column1]])-FIND("at ",Full_2016_2017_Games_Data[[#This Row],[Column1]])-2),IF(AND(C836&lt;&gt;"N/A",C836&lt;&gt;C835),RIGHT(A837,LEN(A837)-FIND("at ",A837)-2),"N/A")),RIGHT(Full_2016_2017_Games_Data[[#This Row],[Column1]],LEN(Full_2016_2017_Games_Data[[#This Row],[Column1]])-FIND("at ",Full_2016_2017_Games_Data[[#This Row],[Column1]])-2))</f>
        <v>Atlanta</v>
      </c>
      <c r="G836" t="str">
        <f t="shared" si="132"/>
        <v>Atlanta</v>
      </c>
      <c r="H836">
        <f t="shared" si="133"/>
        <v>112</v>
      </c>
      <c r="I836">
        <f t="shared" si="134"/>
        <v>86</v>
      </c>
      <c r="J836" s="3" t="str">
        <f>IF(B836=1,Full_2016_2017_Games_Data[[#This Row],[Column1]],"N/A")</f>
        <v>N/A</v>
      </c>
      <c r="K836" t="str">
        <f t="shared" si="135"/>
        <v>Jan 27, 2017</v>
      </c>
      <c r="L836" t="str">
        <f t="shared" si="136"/>
        <v>Jan 27, 2017</v>
      </c>
      <c r="M836">
        <f t="shared" si="137"/>
        <v>1</v>
      </c>
      <c r="N836">
        <f t="shared" si="138"/>
        <v>27</v>
      </c>
      <c r="O836">
        <f t="shared" si="139"/>
        <v>2017</v>
      </c>
      <c r="P836" s="3">
        <f t="shared" si="140"/>
        <v>42762</v>
      </c>
      <c r="Q836" t="str">
        <f t="shared" si="141"/>
        <v>Washington Wizards</v>
      </c>
      <c r="R836" t="str">
        <f t="shared" si="142"/>
        <v>Atlanta Hawks</v>
      </c>
    </row>
    <row r="837" spans="1:18" x14ac:dyDescent="0.3">
      <c r="A837" s="1" t="s">
        <v>728</v>
      </c>
      <c r="B837">
        <f>IF(OR(RIGHT(Full_2016_2017_Games_Data[[#This Row],[Column1]],4)="2016",RIGHT(Full_2016_2017_Games_Data[[#This Row],[Column1]],4)="2017"),1,0)</f>
        <v>0</v>
      </c>
      <c r="C837">
        <f>IF(AND(B836=1,B837=0,LEFT(Full_2016_2017_Games_Data[[#This Row],[Column1]],4)&lt;&gt;"OTat"),C835+1,IF(AND(B836=0,B837=0,LEFT(Full_2016_2017_Games_Data[[#This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Row],[Column1]],5)&lt;&gt;"4OTat"),C836+1,IF(OR(LEFT(Full_2016_2017_Games_Data[[#This Row],[Column1]],4)="OTat",LEFT(Full_2016_2017_Games_Data[[#This Row],[Column1]],4)="Full",LEFT(Full_2016_2017_Games_Data[[#This Row],[Column1]],5)="2OTat",LEFT(Full_2016_2017_Games_Data[[#This Row],[Column1]],5)="4OTat"),C836,"N/A")))</f>
        <v>702</v>
      </c>
      <c r="D837" t="str">
        <f>IF(AND(C837&lt;&gt;"N/A",C837&lt;&gt;C836),LEFT(Full_2016_2017_Games_Data[[#This Row],[Column1]],FIND("-",Full_2016_2017_Games_Data[[#This Row],[Column1]])-1),"N/A")</f>
        <v>Portland Trail Blazers112</v>
      </c>
      <c r="E837" t="str">
        <f>IFERROR(IF(AND(C837&lt;&gt;"N/A",C837&lt;&gt;C836),MID(Full_2016_2017_Games_Data[[#This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Grizzlies109</v>
      </c>
      <c r="F837" t="str">
        <f>IFERROR(IF(AND(D837&lt;&gt;"N/A",E837&lt;&gt;"N/A",C837&lt;&gt;C838),RIGHT(Full_2016_2017_Games_Data[[#This Row],[Column1]],LEN(Full_2016_2017_Games_Data[[#This Row],[Column1]])-FIND("at ",Full_2016_2017_Games_Data[[#This Row],[Column1]])-2),IF(AND(C837&lt;&gt;"N/A",C837&lt;&gt;C836),RIGHT(A838,LEN(A838)-FIND("at ",A838)-2),"N/A")),RIGHT(Full_2016_2017_Games_Data[[#This Row],[Column1]],LEN(Full_2016_2017_Games_Data[[#This Row],[Column1]])-FIND("at ",Full_2016_2017_Games_Data[[#This Row],[Column1]])-2))</f>
        <v>Portland</v>
      </c>
      <c r="G837" t="str">
        <f t="shared" ref="G837:G900" si="143">IFERROR(LEFT(F837,FIND("Originally",F837)-2),F837)</f>
        <v>Portland</v>
      </c>
      <c r="H837">
        <f t="shared" ref="H837:H900" si="144">IFERROR(VALUE(RIGHT(D837,3)),IFERROR(VALUE(RIGHT(D837,2)),"N/A"))</f>
        <v>112</v>
      </c>
      <c r="I837">
        <f t="shared" ref="I837:I900" si="145">IFERROR(VALUE(RIGHT(E837,3)),IFERROR(VALUE(RIGHT(E837,2)),"N/A"))</f>
        <v>109</v>
      </c>
      <c r="J837" s="3" t="str">
        <f>IF(B837=1,Full_2016_2017_Games_Data[[#This Row],[Column1]],"N/A")</f>
        <v>N/A</v>
      </c>
      <c r="K837" t="str">
        <f t="shared" ref="K837:K900" si="146">IF(J837&lt;&gt;"N/A",J837,K836)</f>
        <v>Jan 27, 2017</v>
      </c>
      <c r="L837" t="str">
        <f t="shared" ref="L837:L900" si="147">IF(I837&lt;&gt;"N/A",K837,"N/A")</f>
        <v>Jan 27, 2017</v>
      </c>
      <c r="M837">
        <f t="shared" ref="M837:M900" si="148">IFERROR(MONTH(1&amp;LEFT(L837,3)),"N/A")</f>
        <v>1</v>
      </c>
      <c r="N837">
        <f t="shared" ref="N837:N900" si="149">IFERROR(VALUE(MID(L837,FIND(" ",L837)+1,FIND(",",L837)-FIND(" ",L837)-1)),"N/A")</f>
        <v>27</v>
      </c>
      <c r="O837">
        <f t="shared" ref="O837:O900" si="150">IFERROR(VALUE(RIGHT(L837,4)),"N/A")</f>
        <v>2017</v>
      </c>
      <c r="P837" s="3">
        <f t="shared" ref="P837:P900" si="151">IFERROR(DATE(O837,M837,N837),"N/A")</f>
        <v>42762</v>
      </c>
      <c r="Q837" t="str">
        <f t="shared" ref="Q837:Q900" si="152">IF(D837&lt;&gt;H837,LEFT(D837,LEN(D837)-LEN(H837)),"N/A")</f>
        <v>Portland Trail Blazers</v>
      </c>
      <c r="R837" t="str">
        <f t="shared" ref="R837:R900" si="153">IF(E837&lt;&gt;I837,LEFT(E837,LEN(E837)-LEN(I837)),"N/A")</f>
        <v>Memphis Grizzlies</v>
      </c>
    </row>
    <row r="838" spans="1:18" x14ac:dyDescent="0.3">
      <c r="A838" s="1" t="s">
        <v>1439</v>
      </c>
      <c r="B838">
        <f>IF(OR(RIGHT(Full_2016_2017_Games_Data[[#This Row],[Column1]],4)="2016",RIGHT(Full_2016_2017_Games_Data[[#This Row],[Column1]],4)="2017"),1,0)</f>
        <v>1</v>
      </c>
      <c r="C838" t="str">
        <f>IF(AND(B837=1,B838=0,LEFT(Full_2016_2017_Games_Data[[#This Row],[Column1]],4)&lt;&gt;"OTat"),C836+1,IF(AND(B837=0,B838=0,LEFT(Full_2016_2017_Games_Data[[#This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Row],[Column1]],5)&lt;&gt;"4OTat"),C837+1,IF(OR(LEFT(Full_2016_2017_Games_Data[[#This Row],[Column1]],4)="OTat",LEFT(Full_2016_2017_Games_Data[[#This Row],[Column1]],4)="Full",LEFT(Full_2016_2017_Games_Data[[#This Row],[Column1]],5)="2OTat",LEFT(Full_2016_2017_Games_Data[[#This Row],[Column1]],5)="4OTat"),C837,"N/A")))</f>
        <v>N/A</v>
      </c>
      <c r="D838" t="str">
        <f>IF(AND(C838&lt;&gt;"N/A",C838&lt;&gt;C837),LEFT(Full_2016_2017_Games_Data[[#This Row],[Column1]],FIND("-",Full_2016_2017_Games_Data[[#This Row],[Column1]])-1),"N/A")</f>
        <v>N/A</v>
      </c>
      <c r="E838" t="str">
        <f>IFERROR(IF(AND(C838&lt;&gt;"N/A",C838&lt;&gt;C837),MID(Full_2016_2017_Games_Data[[#This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38" t="str">
        <f>IFERROR(IF(AND(D838&lt;&gt;"N/A",E838&lt;&gt;"N/A",C838&lt;&gt;C839),RIGHT(Full_2016_2017_Games_Data[[#This Row],[Column1]],LEN(Full_2016_2017_Games_Data[[#This Row],[Column1]])-FIND("at ",Full_2016_2017_Games_Data[[#This Row],[Column1]])-2),IF(AND(C838&lt;&gt;"N/A",C838&lt;&gt;C837),RIGHT(A839,LEN(A839)-FIND("at ",A839)-2),"N/A")),RIGHT(Full_2016_2017_Games_Data[[#This Row],[Column1]],LEN(Full_2016_2017_Games_Data[[#This Row],[Column1]])-FIND("at ",Full_2016_2017_Games_Data[[#This Row],[Column1]])-2))</f>
        <v>N/A</v>
      </c>
      <c r="G838" t="str">
        <f t="shared" si="143"/>
        <v>N/A</v>
      </c>
      <c r="H838" t="str">
        <f t="shared" si="144"/>
        <v>N/A</v>
      </c>
      <c r="I838" t="str">
        <f t="shared" si="145"/>
        <v>N/A</v>
      </c>
      <c r="J838" s="3" t="str">
        <f>IF(B838=1,Full_2016_2017_Games_Data[[#This Row],[Column1]],"N/A")</f>
        <v>Jan 28, 2017</v>
      </c>
      <c r="K838" t="str">
        <f t="shared" si="146"/>
        <v>Jan 28, 2017</v>
      </c>
      <c r="L838" t="str">
        <f t="shared" si="147"/>
        <v>N/A</v>
      </c>
      <c r="M838" t="str">
        <f t="shared" si="148"/>
        <v>N/A</v>
      </c>
      <c r="N838" t="str">
        <f t="shared" si="149"/>
        <v>N/A</v>
      </c>
      <c r="O838" t="str">
        <f t="shared" si="150"/>
        <v>N/A</v>
      </c>
      <c r="P838" s="3" t="str">
        <f t="shared" si="151"/>
        <v>N/A</v>
      </c>
      <c r="Q838" t="str">
        <f t="shared" si="152"/>
        <v>N/A</v>
      </c>
      <c r="R838" t="str">
        <f t="shared" si="153"/>
        <v>N/A</v>
      </c>
    </row>
    <row r="839" spans="1:18" x14ac:dyDescent="0.3">
      <c r="A839" s="1" t="s">
        <v>729</v>
      </c>
      <c r="B839">
        <f>IF(OR(RIGHT(Full_2016_2017_Games_Data[[#This Row],[Column1]],4)="2016",RIGHT(Full_2016_2017_Games_Data[[#This Row],[Column1]],4)="2017"),1,0)</f>
        <v>0</v>
      </c>
      <c r="C839">
        <f>IF(AND(B838=1,B839=0,LEFT(Full_2016_2017_Games_Data[[#This Row],[Column1]],4)&lt;&gt;"OTat"),C837+1,IF(AND(B838=0,B839=0,LEFT(Full_2016_2017_Games_Data[[#This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Row],[Column1]],5)&lt;&gt;"4OTat"),C838+1,IF(OR(LEFT(Full_2016_2017_Games_Data[[#This Row],[Column1]],4)="OTat",LEFT(Full_2016_2017_Games_Data[[#This Row],[Column1]],4)="Full",LEFT(Full_2016_2017_Games_Data[[#This Row],[Column1]],5)="2OTat",LEFT(Full_2016_2017_Games_Data[[#This Row],[Column1]],5)="4OTat"),C838,"N/A")))</f>
        <v>703</v>
      </c>
      <c r="D839" t="str">
        <f>IF(AND(C839&lt;&gt;"N/A",C839&lt;&gt;C838),LEFT(Full_2016_2017_Games_Data[[#This Row],[Column1]],FIND("-",Full_2016_2017_Games_Data[[#This Row],[Column1]])-1),"N/A")</f>
        <v>Sacramento Kings109</v>
      </c>
      <c r="E839" t="str">
        <f>IFERROR(IF(AND(C839&lt;&gt;"N/A",C839&lt;&gt;C838),MID(Full_2016_2017_Games_Data[[#This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Hornets106</v>
      </c>
      <c r="F839" t="str">
        <f>IFERROR(IF(AND(D839&lt;&gt;"N/A",E839&lt;&gt;"N/A",C839&lt;&gt;C840),RIGHT(Full_2016_2017_Games_Data[[#This Row],[Column1]],LEN(Full_2016_2017_Games_Data[[#This Row],[Column1]])-FIND("at ",Full_2016_2017_Games_Data[[#This Row],[Column1]])-2),IF(AND(C839&lt;&gt;"N/A",C839&lt;&gt;C838),RIGHT(A840,LEN(A840)-FIND("at ",A840)-2),"N/A")),RIGHT(Full_2016_2017_Games_Data[[#This Row],[Column1]],LEN(Full_2016_2017_Games_Data[[#This Row],[Column1]])-FIND("at ",Full_2016_2017_Games_Data[[#This Row],[Column1]])-2))</f>
        <v>Charlotte</v>
      </c>
      <c r="G839" t="str">
        <f t="shared" si="143"/>
        <v>Charlotte</v>
      </c>
      <c r="H839">
        <f t="shared" si="144"/>
        <v>109</v>
      </c>
      <c r="I839">
        <f t="shared" si="145"/>
        <v>106</v>
      </c>
      <c r="J839" s="3" t="str">
        <f>IF(B839=1,Full_2016_2017_Games_Data[[#This Row],[Column1]],"N/A")</f>
        <v>N/A</v>
      </c>
      <c r="K839" t="str">
        <f t="shared" si="146"/>
        <v>Jan 28, 2017</v>
      </c>
      <c r="L839" t="str">
        <f t="shared" si="147"/>
        <v>Jan 28, 2017</v>
      </c>
      <c r="M839">
        <f t="shared" si="148"/>
        <v>1</v>
      </c>
      <c r="N839">
        <f t="shared" si="149"/>
        <v>28</v>
      </c>
      <c r="O839">
        <f t="shared" si="150"/>
        <v>2017</v>
      </c>
      <c r="P839" s="3">
        <f t="shared" si="151"/>
        <v>42763</v>
      </c>
      <c r="Q839" t="str">
        <f t="shared" si="152"/>
        <v>Sacramento Kings</v>
      </c>
      <c r="R839" t="str">
        <f t="shared" si="153"/>
        <v>Charlotte Hornets</v>
      </c>
    </row>
    <row r="840" spans="1:18" x14ac:dyDescent="0.3">
      <c r="A840" s="1" t="s">
        <v>730</v>
      </c>
      <c r="B840">
        <f>IF(OR(RIGHT(Full_2016_2017_Games_Data[[#This Row],[Column1]],4)="2016",RIGHT(Full_2016_2017_Games_Data[[#This Row],[Column1]],4)="2017"),1,0)</f>
        <v>0</v>
      </c>
      <c r="C840">
        <f>IF(AND(B839=1,B840=0,LEFT(Full_2016_2017_Games_Data[[#This Row],[Column1]],4)&lt;&gt;"OTat"),C838+1,IF(AND(B839=0,B840=0,LEFT(Full_2016_2017_Games_Data[[#This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Row],[Column1]],5)&lt;&gt;"4OTat"),C839+1,IF(OR(LEFT(Full_2016_2017_Games_Data[[#This Row],[Column1]],4)="OTat",LEFT(Full_2016_2017_Games_Data[[#This Row],[Column1]],4)="Full",LEFT(Full_2016_2017_Games_Data[[#This Row],[Column1]],5)="2OTat",LEFT(Full_2016_2017_Games_Data[[#This Row],[Column1]],5)="4OTat"),C839,"N/A")))</f>
        <v>704</v>
      </c>
      <c r="D840" t="str">
        <f>IF(AND(C840&lt;&gt;"N/A",C840&lt;&gt;C839),LEFT(Full_2016_2017_Games_Data[[#This Row],[Column1]],FIND("-",Full_2016_2017_Games_Data[[#This Row],[Column1]])-1),"N/A")</f>
        <v>Miami Heat116</v>
      </c>
      <c r="E840" t="str">
        <f>IFERROR(IF(AND(C840&lt;&gt;"N/A",C840&lt;&gt;C839),MID(Full_2016_2017_Games_Data[[#This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Pistons103</v>
      </c>
      <c r="F840" t="str">
        <f>IFERROR(IF(AND(D840&lt;&gt;"N/A",E840&lt;&gt;"N/A",C840&lt;&gt;C841),RIGHT(Full_2016_2017_Games_Data[[#This Row],[Column1]],LEN(Full_2016_2017_Games_Data[[#This Row],[Column1]])-FIND("at ",Full_2016_2017_Games_Data[[#This Row],[Column1]])-2),IF(AND(C840&lt;&gt;"N/A",C840&lt;&gt;C839),RIGHT(A841,LEN(A841)-FIND("at ",A841)-2),"N/A")),RIGHT(Full_2016_2017_Games_Data[[#This Row],[Column1]],LEN(Full_2016_2017_Games_Data[[#This Row],[Column1]])-FIND("at ",Full_2016_2017_Games_Data[[#This Row],[Column1]])-2))</f>
        <v>Miami</v>
      </c>
      <c r="G840" t="str">
        <f t="shared" si="143"/>
        <v>Miami</v>
      </c>
      <c r="H840">
        <f t="shared" si="144"/>
        <v>116</v>
      </c>
      <c r="I840">
        <f t="shared" si="145"/>
        <v>103</v>
      </c>
      <c r="J840" s="3" t="str">
        <f>IF(B840=1,Full_2016_2017_Games_Data[[#This Row],[Column1]],"N/A")</f>
        <v>N/A</v>
      </c>
      <c r="K840" t="str">
        <f t="shared" si="146"/>
        <v>Jan 28, 2017</v>
      </c>
      <c r="L840" t="str">
        <f t="shared" si="147"/>
        <v>Jan 28, 2017</v>
      </c>
      <c r="M840">
        <f t="shared" si="148"/>
        <v>1</v>
      </c>
      <c r="N840">
        <f t="shared" si="149"/>
        <v>28</v>
      </c>
      <c r="O840">
        <f t="shared" si="150"/>
        <v>2017</v>
      </c>
      <c r="P840" s="3">
        <f t="shared" si="151"/>
        <v>42763</v>
      </c>
      <c r="Q840" t="str">
        <f t="shared" si="152"/>
        <v>Miami Heat</v>
      </c>
      <c r="R840" t="str">
        <f t="shared" si="153"/>
        <v>Detroit Pistons</v>
      </c>
    </row>
    <row r="841" spans="1:18" x14ac:dyDescent="0.3">
      <c r="A841" s="1" t="s">
        <v>731</v>
      </c>
      <c r="B841">
        <f>IF(OR(RIGHT(Full_2016_2017_Games_Data[[#This Row],[Column1]],4)="2016",RIGHT(Full_2016_2017_Games_Data[[#This Row],[Column1]],4)="2017"),1,0)</f>
        <v>0</v>
      </c>
      <c r="C841">
        <f>IF(AND(B840=1,B841=0,LEFT(Full_2016_2017_Games_Data[[#This Row],[Column1]],4)&lt;&gt;"OTat"),C839+1,IF(AND(B840=0,B841=0,LEFT(Full_2016_2017_Games_Data[[#This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Row],[Column1]],5)&lt;&gt;"4OTat"),C840+1,IF(OR(LEFT(Full_2016_2017_Games_Data[[#This Row],[Column1]],4)="OTat",LEFT(Full_2016_2017_Games_Data[[#This Row],[Column1]],4)="Full",LEFT(Full_2016_2017_Games_Data[[#This Row],[Column1]],5)="2OTat",LEFT(Full_2016_2017_Games_Data[[#This Row],[Column1]],5)="4OTat"),C840,"N/A")))</f>
        <v>705</v>
      </c>
      <c r="D841" t="str">
        <f>IF(AND(C841&lt;&gt;"N/A",C841&lt;&gt;C840),LEFT(Full_2016_2017_Games_Data[[#This Row],[Column1]],FIND("-",Full_2016_2017_Games_Data[[#This Row],[Column1]])-1),"N/A")</f>
        <v>Boston Celtics112</v>
      </c>
      <c r="E841" t="str">
        <f>IFERROR(IF(AND(C841&lt;&gt;"N/A",C841&lt;&gt;C840),MID(Full_2016_2017_Games_Data[[#This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Bucks108</v>
      </c>
      <c r="F841" t="str">
        <f>IFERROR(IF(AND(D841&lt;&gt;"N/A",E841&lt;&gt;"N/A",C841&lt;&gt;C842),RIGHT(Full_2016_2017_Games_Data[[#This Row],[Column1]],LEN(Full_2016_2017_Games_Data[[#This Row],[Column1]])-FIND("at ",Full_2016_2017_Games_Data[[#This Row],[Column1]])-2),IF(AND(C841&lt;&gt;"N/A",C841&lt;&gt;C840),RIGHT(A842,LEN(A842)-FIND("at ",A842)-2),"N/A")),RIGHT(Full_2016_2017_Games_Data[[#This Row],[Column1]],LEN(Full_2016_2017_Games_Data[[#This Row],[Column1]])-FIND("at ",Full_2016_2017_Games_Data[[#This Row],[Column1]])-2))</f>
        <v>Milwaukee</v>
      </c>
      <c r="G841" t="str">
        <f t="shared" si="143"/>
        <v>Milwaukee</v>
      </c>
      <c r="H841">
        <f t="shared" si="144"/>
        <v>112</v>
      </c>
      <c r="I841">
        <f t="shared" si="145"/>
        <v>108</v>
      </c>
      <c r="J841" s="3" t="str">
        <f>IF(B841=1,Full_2016_2017_Games_Data[[#This Row],[Column1]],"N/A")</f>
        <v>N/A</v>
      </c>
      <c r="K841" t="str">
        <f t="shared" si="146"/>
        <v>Jan 28, 2017</v>
      </c>
      <c r="L841" t="str">
        <f t="shared" si="147"/>
        <v>Jan 28, 2017</v>
      </c>
      <c r="M841">
        <f t="shared" si="148"/>
        <v>1</v>
      </c>
      <c r="N841">
        <f t="shared" si="149"/>
        <v>28</v>
      </c>
      <c r="O841">
        <f t="shared" si="150"/>
        <v>2017</v>
      </c>
      <c r="P841" s="3">
        <f t="shared" si="151"/>
        <v>42763</v>
      </c>
      <c r="Q841" t="str">
        <f t="shared" si="152"/>
        <v>Boston Celtics</v>
      </c>
      <c r="R841" t="str">
        <f t="shared" si="153"/>
        <v>Milwaukee Bucks</v>
      </c>
    </row>
    <row r="842" spans="1:18" x14ac:dyDescent="0.3">
      <c r="A842" s="1" t="s">
        <v>443</v>
      </c>
      <c r="B842">
        <f>IF(OR(RIGHT(Full_2016_2017_Games_Data[[#This Row],[Column1]],4)="2016",RIGHT(Full_2016_2017_Games_Data[[#This Row],[Column1]],4)="2017"),1,0)</f>
        <v>0</v>
      </c>
      <c r="C842">
        <f>IF(AND(B841=1,B842=0,LEFT(Full_2016_2017_Games_Data[[#This Row],[Column1]],4)&lt;&gt;"OTat"),C840+1,IF(AND(B841=0,B842=0,LEFT(Full_2016_2017_Games_Data[[#This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Row],[Column1]],5)&lt;&gt;"4OTat"),C841+1,IF(OR(LEFT(Full_2016_2017_Games_Data[[#This Row],[Column1]],4)="OTat",LEFT(Full_2016_2017_Games_Data[[#This Row],[Column1]],4)="Full",LEFT(Full_2016_2017_Games_Data[[#This Row],[Column1]],5)="2OTat",LEFT(Full_2016_2017_Games_Data[[#This Row],[Column1]],5)="4OTat"),C841,"N/A")))</f>
        <v>705</v>
      </c>
      <c r="D842" t="str">
        <f>IF(AND(C842&lt;&gt;"N/A",C842&lt;&gt;C841),LEFT(Full_2016_2017_Games_Data[[#This Row],[Column1]],FIND("-",Full_2016_2017_Games_Data[[#This Row],[Column1]])-1),"N/A")</f>
        <v>N/A</v>
      </c>
      <c r="E842" t="str">
        <f>IFERROR(IF(AND(C842&lt;&gt;"N/A",C842&lt;&gt;C841),MID(Full_2016_2017_Games_Data[[#This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42" t="str">
        <f>IFERROR(IF(AND(D842&lt;&gt;"N/A",E842&lt;&gt;"N/A",C842&lt;&gt;C843),RIGHT(Full_2016_2017_Games_Data[[#This Row],[Column1]],LEN(Full_2016_2017_Games_Data[[#This Row],[Column1]])-FIND("at ",Full_2016_2017_Games_Data[[#This Row],[Column1]])-2),IF(AND(C842&lt;&gt;"N/A",C842&lt;&gt;C841),RIGHT(A843,LEN(A843)-FIND("at ",A843)-2),"N/A")),RIGHT(Full_2016_2017_Games_Data[[#This Row],[Column1]],LEN(Full_2016_2017_Games_Data[[#This Row],[Column1]])-FIND("at ",Full_2016_2017_Games_Data[[#This Row],[Column1]])-2))</f>
        <v>N/A</v>
      </c>
      <c r="G842" t="str">
        <f t="shared" si="143"/>
        <v>N/A</v>
      </c>
      <c r="H842" t="str">
        <f t="shared" si="144"/>
        <v>N/A</v>
      </c>
      <c r="I842" t="str">
        <f t="shared" si="145"/>
        <v>N/A</v>
      </c>
      <c r="J842" s="3" t="str">
        <f>IF(B842=1,Full_2016_2017_Games_Data[[#This Row],[Column1]],"N/A")</f>
        <v>N/A</v>
      </c>
      <c r="K842" t="str">
        <f t="shared" si="146"/>
        <v>Jan 28, 2017</v>
      </c>
      <c r="L842" t="str">
        <f t="shared" si="147"/>
        <v>N/A</v>
      </c>
      <c r="M842" t="str">
        <f t="shared" si="148"/>
        <v>N/A</v>
      </c>
      <c r="N842" t="str">
        <f t="shared" si="149"/>
        <v>N/A</v>
      </c>
      <c r="O842" t="str">
        <f t="shared" si="150"/>
        <v>N/A</v>
      </c>
      <c r="P842" s="3" t="str">
        <f t="shared" si="151"/>
        <v>N/A</v>
      </c>
      <c r="Q842" t="str">
        <f t="shared" si="152"/>
        <v>N/A</v>
      </c>
      <c r="R842" t="str">
        <f t="shared" si="153"/>
        <v>N/A</v>
      </c>
    </row>
    <row r="843" spans="1:18" x14ac:dyDescent="0.3">
      <c r="A843" s="1" t="s">
        <v>732</v>
      </c>
      <c r="B843">
        <f>IF(OR(RIGHT(Full_2016_2017_Games_Data[[#This Row],[Column1]],4)="2016",RIGHT(Full_2016_2017_Games_Data[[#This Row],[Column1]],4)="2017"),1,0)</f>
        <v>0</v>
      </c>
      <c r="C843">
        <f>IF(AND(B842=1,B843=0,LEFT(Full_2016_2017_Games_Data[[#This Row],[Column1]],4)&lt;&gt;"OTat"),C841+1,IF(AND(B842=0,B843=0,LEFT(Full_2016_2017_Games_Data[[#This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Row],[Column1]],5)&lt;&gt;"4OTat"),C842+1,IF(OR(LEFT(Full_2016_2017_Games_Data[[#This Row],[Column1]],4)="OTat",LEFT(Full_2016_2017_Games_Data[[#This Row],[Column1]],4)="Full",LEFT(Full_2016_2017_Games_Data[[#This Row],[Column1]],5)="2OTat",LEFT(Full_2016_2017_Games_Data[[#This Row],[Column1]],5)="4OTat"),C842,"N/A")))</f>
        <v>706</v>
      </c>
      <c r="D843" t="str">
        <f>IF(AND(C843&lt;&gt;"N/A",C843&lt;&gt;C842),LEFT(Full_2016_2017_Games_Data[[#This Row],[Column1]],FIND("-",Full_2016_2017_Games_Data[[#This Row],[Column1]])-1),"N/A")</f>
        <v>Golden State Warriors144</v>
      </c>
      <c r="E843" t="str">
        <f>IFERROR(IF(AND(C843&lt;&gt;"N/A",C843&lt;&gt;C842),MID(Full_2016_2017_Games_Data[[#This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Clippers98</v>
      </c>
      <c r="F843" t="str">
        <f>IFERROR(IF(AND(D843&lt;&gt;"N/A",E843&lt;&gt;"N/A",C843&lt;&gt;C844),RIGHT(Full_2016_2017_Games_Data[[#This Row],[Column1]],LEN(Full_2016_2017_Games_Data[[#This Row],[Column1]])-FIND("at ",Full_2016_2017_Games_Data[[#This Row],[Column1]])-2),IF(AND(C843&lt;&gt;"N/A",C843&lt;&gt;C842),RIGHT(A844,LEN(A844)-FIND("at ",A844)-2),"N/A")),RIGHT(Full_2016_2017_Games_Data[[#This Row],[Column1]],LEN(Full_2016_2017_Games_Data[[#This Row],[Column1]])-FIND("at ",Full_2016_2017_Games_Data[[#This Row],[Column1]])-2))</f>
        <v>Golden State</v>
      </c>
      <c r="G843" t="str">
        <f t="shared" si="143"/>
        <v>Golden State</v>
      </c>
      <c r="H843">
        <f t="shared" si="144"/>
        <v>144</v>
      </c>
      <c r="I843">
        <f t="shared" si="145"/>
        <v>98</v>
      </c>
      <c r="J843" s="3" t="str">
        <f>IF(B843=1,Full_2016_2017_Games_Data[[#This Row],[Column1]],"N/A")</f>
        <v>N/A</v>
      </c>
      <c r="K843" t="str">
        <f t="shared" si="146"/>
        <v>Jan 28, 2017</v>
      </c>
      <c r="L843" t="str">
        <f t="shared" si="147"/>
        <v>Jan 28, 2017</v>
      </c>
      <c r="M843">
        <f t="shared" si="148"/>
        <v>1</v>
      </c>
      <c r="N843">
        <f t="shared" si="149"/>
        <v>28</v>
      </c>
      <c r="O843">
        <f t="shared" si="150"/>
        <v>2017</v>
      </c>
      <c r="P843" s="3">
        <f t="shared" si="151"/>
        <v>42763</v>
      </c>
      <c r="Q843" t="str">
        <f t="shared" si="152"/>
        <v>Golden State Warriors</v>
      </c>
      <c r="R843" t="str">
        <f t="shared" si="153"/>
        <v>Los Angeles Clippers</v>
      </c>
    </row>
    <row r="844" spans="1:18" x14ac:dyDescent="0.3">
      <c r="A844" s="1" t="s">
        <v>733</v>
      </c>
      <c r="B844">
        <f>IF(OR(RIGHT(Full_2016_2017_Games_Data[[#This Row],[Column1]],4)="2016",RIGHT(Full_2016_2017_Games_Data[[#This Row],[Column1]],4)="2017"),1,0)</f>
        <v>0</v>
      </c>
      <c r="C844">
        <f>IF(AND(B843=1,B844=0,LEFT(Full_2016_2017_Games_Data[[#This Row],[Column1]],4)&lt;&gt;"OTat"),C842+1,IF(AND(B843=0,B844=0,LEFT(Full_2016_2017_Games_Data[[#This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Row],[Column1]],5)&lt;&gt;"4OTat"),C843+1,IF(OR(LEFT(Full_2016_2017_Games_Data[[#This Row],[Column1]],4)="OTat",LEFT(Full_2016_2017_Games_Data[[#This Row],[Column1]],4)="Full",LEFT(Full_2016_2017_Games_Data[[#This Row],[Column1]],5)="2OTat",LEFT(Full_2016_2017_Games_Data[[#This Row],[Column1]],5)="4OTat"),C843,"N/A")))</f>
        <v>707</v>
      </c>
      <c r="D844" t="str">
        <f>IF(AND(C844&lt;&gt;"N/A",C844&lt;&gt;C843),LEFT(Full_2016_2017_Games_Data[[#This Row],[Column1]],FIND("-",Full_2016_2017_Games_Data[[#This Row],[Column1]])-1),"N/A")</f>
        <v>Memphis Grizzlies102</v>
      </c>
      <c r="E844" t="str">
        <f>IFERROR(IF(AND(C844&lt;&gt;"N/A",C844&lt;&gt;C843),MID(Full_2016_2017_Games_Data[[#This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Jazz95</v>
      </c>
      <c r="F844" t="str">
        <f>IFERROR(IF(AND(D844&lt;&gt;"N/A",E844&lt;&gt;"N/A",C844&lt;&gt;C845),RIGHT(Full_2016_2017_Games_Data[[#This Row],[Column1]],LEN(Full_2016_2017_Games_Data[[#This Row],[Column1]])-FIND("at ",Full_2016_2017_Games_Data[[#This Row],[Column1]])-2),IF(AND(C844&lt;&gt;"N/A",C844&lt;&gt;C843),RIGHT(A845,LEN(A845)-FIND("at ",A845)-2),"N/A")),RIGHT(Full_2016_2017_Games_Data[[#This Row],[Column1]],LEN(Full_2016_2017_Games_Data[[#This Row],[Column1]])-FIND("at ",Full_2016_2017_Games_Data[[#This Row],[Column1]])-2))</f>
        <v>Utah</v>
      </c>
      <c r="G844" t="str">
        <f t="shared" si="143"/>
        <v>Utah</v>
      </c>
      <c r="H844">
        <f t="shared" si="144"/>
        <v>102</v>
      </c>
      <c r="I844">
        <f t="shared" si="145"/>
        <v>95</v>
      </c>
      <c r="J844" s="3" t="str">
        <f>IF(B844=1,Full_2016_2017_Games_Data[[#This Row],[Column1]],"N/A")</f>
        <v>N/A</v>
      </c>
      <c r="K844" t="str">
        <f t="shared" si="146"/>
        <v>Jan 28, 2017</v>
      </c>
      <c r="L844" t="str">
        <f t="shared" si="147"/>
        <v>Jan 28, 2017</v>
      </c>
      <c r="M844">
        <f t="shared" si="148"/>
        <v>1</v>
      </c>
      <c r="N844">
        <f t="shared" si="149"/>
        <v>28</v>
      </c>
      <c r="O844">
        <f t="shared" si="150"/>
        <v>2017</v>
      </c>
      <c r="P844" s="3">
        <f t="shared" si="151"/>
        <v>42763</v>
      </c>
      <c r="Q844" t="str">
        <f t="shared" si="152"/>
        <v>Memphis Grizzlies</v>
      </c>
      <c r="R844" t="str">
        <f t="shared" si="153"/>
        <v>Utah Jazz</v>
      </c>
    </row>
    <row r="845" spans="1:18" x14ac:dyDescent="0.3">
      <c r="A845" s="1" t="s">
        <v>734</v>
      </c>
      <c r="B845">
        <f>IF(OR(RIGHT(Full_2016_2017_Games_Data[[#This Row],[Column1]],4)="2016",RIGHT(Full_2016_2017_Games_Data[[#This Row],[Column1]],4)="2017"),1,0)</f>
        <v>0</v>
      </c>
      <c r="C845">
        <f>IF(AND(B844=1,B845=0,LEFT(Full_2016_2017_Games_Data[[#This Row],[Column1]],4)&lt;&gt;"OTat"),C843+1,IF(AND(B844=0,B845=0,LEFT(Full_2016_2017_Games_Data[[#This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Row],[Column1]],5)&lt;&gt;"4OTat"),C844+1,IF(OR(LEFT(Full_2016_2017_Games_Data[[#This Row],[Column1]],4)="OTat",LEFT(Full_2016_2017_Games_Data[[#This Row],[Column1]],4)="Full",LEFT(Full_2016_2017_Games_Data[[#This Row],[Column1]],5)="2OTat",LEFT(Full_2016_2017_Games_Data[[#This Row],[Column1]],5)="4OTat"),C844,"N/A")))</f>
        <v>708</v>
      </c>
      <c r="D845" t="str">
        <f>IF(AND(C845&lt;&gt;"N/A",C845&lt;&gt;C844),LEFT(Full_2016_2017_Games_Data[[#This Row],[Column1]],FIND("-",Full_2016_2017_Games_Data[[#This Row],[Column1]])-1),"N/A")</f>
        <v>Denver Nuggets123</v>
      </c>
      <c r="E845" t="str">
        <f>IFERROR(IF(AND(C845&lt;&gt;"N/A",C845&lt;&gt;C844),MID(Full_2016_2017_Games_Data[[#This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Suns112</v>
      </c>
      <c r="F845" t="str">
        <f>IFERROR(IF(AND(D845&lt;&gt;"N/A",E845&lt;&gt;"N/A",C845&lt;&gt;C846),RIGHT(Full_2016_2017_Games_Data[[#This Row],[Column1]],LEN(Full_2016_2017_Games_Data[[#This Row],[Column1]])-FIND("at ",Full_2016_2017_Games_Data[[#This Row],[Column1]])-2),IF(AND(C845&lt;&gt;"N/A",C845&lt;&gt;C844),RIGHT(A846,LEN(A846)-FIND("at ",A846)-2),"N/A")),RIGHT(Full_2016_2017_Games_Data[[#This Row],[Column1]],LEN(Full_2016_2017_Games_Data[[#This Row],[Column1]])-FIND("at ",Full_2016_2017_Games_Data[[#This Row],[Column1]])-2))</f>
        <v>Phoenix</v>
      </c>
      <c r="G845" t="str">
        <f t="shared" si="143"/>
        <v>Phoenix</v>
      </c>
      <c r="H845">
        <f t="shared" si="144"/>
        <v>123</v>
      </c>
      <c r="I845">
        <f t="shared" si="145"/>
        <v>112</v>
      </c>
      <c r="J845" s="3" t="str">
        <f>IF(B845=1,Full_2016_2017_Games_Data[[#This Row],[Column1]],"N/A")</f>
        <v>N/A</v>
      </c>
      <c r="K845" t="str">
        <f t="shared" si="146"/>
        <v>Jan 28, 2017</v>
      </c>
      <c r="L845" t="str">
        <f t="shared" si="147"/>
        <v>Jan 28, 2017</v>
      </c>
      <c r="M845">
        <f t="shared" si="148"/>
        <v>1</v>
      </c>
      <c r="N845">
        <f t="shared" si="149"/>
        <v>28</v>
      </c>
      <c r="O845">
        <f t="shared" si="150"/>
        <v>2017</v>
      </c>
      <c r="P845" s="3">
        <f t="shared" si="151"/>
        <v>42763</v>
      </c>
      <c r="Q845" t="str">
        <f t="shared" si="152"/>
        <v>Denver Nuggets</v>
      </c>
      <c r="R845" t="str">
        <f t="shared" si="153"/>
        <v>Phoenix Suns</v>
      </c>
    </row>
    <row r="846" spans="1:18" x14ac:dyDescent="0.3">
      <c r="A846" s="1" t="s">
        <v>735</v>
      </c>
      <c r="B846">
        <f>IF(OR(RIGHT(Full_2016_2017_Games_Data[[#This Row],[Column1]],4)="2016",RIGHT(Full_2016_2017_Games_Data[[#This Row],[Column1]],4)="2017"),1,0)</f>
        <v>0</v>
      </c>
      <c r="C846">
        <f>IF(AND(B845=1,B846=0,LEFT(Full_2016_2017_Games_Data[[#This Row],[Column1]],4)&lt;&gt;"OTat"),C844+1,IF(AND(B845=0,B846=0,LEFT(Full_2016_2017_Games_Data[[#This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Row],[Column1]],5)&lt;&gt;"4OTat"),C845+1,IF(OR(LEFT(Full_2016_2017_Games_Data[[#This Row],[Column1]],4)="OTat",LEFT(Full_2016_2017_Games_Data[[#This Row],[Column1]],4)="Full",LEFT(Full_2016_2017_Games_Data[[#This Row],[Column1]],5)="2OTat",LEFT(Full_2016_2017_Games_Data[[#This Row],[Column1]],5)="4OTat"),C845,"N/A")))</f>
        <v>709</v>
      </c>
      <c r="D846" t="str">
        <f>IF(AND(C846&lt;&gt;"N/A",C846&lt;&gt;C845),LEFT(Full_2016_2017_Games_Data[[#This Row],[Column1]],FIND("-",Full_2016_2017_Games_Data[[#This Row],[Column1]])-1),"N/A")</f>
        <v>Minnesota Timberwolves129</v>
      </c>
      <c r="E846" t="str">
        <f>IFERROR(IF(AND(C846&lt;&gt;"N/A",C846&lt;&gt;C845),MID(Full_2016_2017_Games_Data[[#This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Nets109</v>
      </c>
      <c r="F846" t="str">
        <f>IFERROR(IF(AND(D846&lt;&gt;"N/A",E846&lt;&gt;"N/A",C846&lt;&gt;C847),RIGHT(Full_2016_2017_Games_Data[[#This Row],[Column1]],LEN(Full_2016_2017_Games_Data[[#This Row],[Column1]])-FIND("at ",Full_2016_2017_Games_Data[[#This Row],[Column1]])-2),IF(AND(C846&lt;&gt;"N/A",C846&lt;&gt;C845),RIGHT(A847,LEN(A847)-FIND("at ",A847)-2),"N/A")),RIGHT(Full_2016_2017_Games_Data[[#This Row],[Column1]],LEN(Full_2016_2017_Games_Data[[#This Row],[Column1]])-FIND("at ",Full_2016_2017_Games_Data[[#This Row],[Column1]])-2))</f>
        <v>Minnesota</v>
      </c>
      <c r="G846" t="str">
        <f t="shared" si="143"/>
        <v>Minnesota</v>
      </c>
      <c r="H846">
        <f t="shared" si="144"/>
        <v>129</v>
      </c>
      <c r="I846">
        <f t="shared" si="145"/>
        <v>109</v>
      </c>
      <c r="J846" s="3" t="str">
        <f>IF(B846=1,Full_2016_2017_Games_Data[[#This Row],[Column1]],"N/A")</f>
        <v>N/A</v>
      </c>
      <c r="K846" t="str">
        <f t="shared" si="146"/>
        <v>Jan 28, 2017</v>
      </c>
      <c r="L846" t="str">
        <f t="shared" si="147"/>
        <v>Jan 28, 2017</v>
      </c>
      <c r="M846">
        <f t="shared" si="148"/>
        <v>1</v>
      </c>
      <c r="N846">
        <f t="shared" si="149"/>
        <v>28</v>
      </c>
      <c r="O846">
        <f t="shared" si="150"/>
        <v>2017</v>
      </c>
      <c r="P846" s="3">
        <f t="shared" si="151"/>
        <v>42763</v>
      </c>
      <c r="Q846" t="str">
        <f t="shared" si="152"/>
        <v>Minnesota Timberwolves</v>
      </c>
      <c r="R846" t="str">
        <f t="shared" si="153"/>
        <v>Brooklyn Nets</v>
      </c>
    </row>
    <row r="847" spans="1:18" x14ac:dyDescent="0.3">
      <c r="A847" s="1" t="s">
        <v>1440</v>
      </c>
      <c r="B847">
        <f>IF(OR(RIGHT(Full_2016_2017_Games_Data[[#This Row],[Column1]],4)="2016",RIGHT(Full_2016_2017_Games_Data[[#This Row],[Column1]],4)="2017"),1,0)</f>
        <v>1</v>
      </c>
      <c r="C847" t="str">
        <f>IF(AND(B846=1,B847=0,LEFT(Full_2016_2017_Games_Data[[#This Row],[Column1]],4)&lt;&gt;"OTat"),C845+1,IF(AND(B846=0,B847=0,LEFT(Full_2016_2017_Games_Data[[#This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Row],[Column1]],5)&lt;&gt;"4OTat"),C846+1,IF(OR(LEFT(Full_2016_2017_Games_Data[[#This Row],[Column1]],4)="OTat",LEFT(Full_2016_2017_Games_Data[[#This Row],[Column1]],4)="Full",LEFT(Full_2016_2017_Games_Data[[#This Row],[Column1]],5)="2OTat",LEFT(Full_2016_2017_Games_Data[[#This Row],[Column1]],5)="4OTat"),C846,"N/A")))</f>
        <v>N/A</v>
      </c>
      <c r="D847" t="str">
        <f>IF(AND(C847&lt;&gt;"N/A",C847&lt;&gt;C846),LEFT(Full_2016_2017_Games_Data[[#This Row],[Column1]],FIND("-",Full_2016_2017_Games_Data[[#This Row],[Column1]])-1),"N/A")</f>
        <v>N/A</v>
      </c>
      <c r="E847" t="str">
        <f>IFERROR(IF(AND(C847&lt;&gt;"N/A",C847&lt;&gt;C846),MID(Full_2016_2017_Games_Data[[#This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47" t="str">
        <f>IFERROR(IF(AND(D847&lt;&gt;"N/A",E847&lt;&gt;"N/A",C847&lt;&gt;C848),RIGHT(Full_2016_2017_Games_Data[[#This Row],[Column1]],LEN(Full_2016_2017_Games_Data[[#This Row],[Column1]])-FIND("at ",Full_2016_2017_Games_Data[[#This Row],[Column1]])-2),IF(AND(C847&lt;&gt;"N/A",C847&lt;&gt;C846),RIGHT(A848,LEN(A848)-FIND("at ",A848)-2),"N/A")),RIGHT(Full_2016_2017_Games_Data[[#This Row],[Column1]],LEN(Full_2016_2017_Games_Data[[#This Row],[Column1]])-FIND("at ",Full_2016_2017_Games_Data[[#This Row],[Column1]])-2))</f>
        <v>N/A</v>
      </c>
      <c r="G847" t="str">
        <f t="shared" si="143"/>
        <v>N/A</v>
      </c>
      <c r="H847" t="str">
        <f t="shared" si="144"/>
        <v>N/A</v>
      </c>
      <c r="I847" t="str">
        <f t="shared" si="145"/>
        <v>N/A</v>
      </c>
      <c r="J847" s="3" t="str">
        <f>IF(B847=1,Full_2016_2017_Games_Data[[#This Row],[Column1]],"N/A")</f>
        <v>Jan 29, 2017</v>
      </c>
      <c r="K847" t="str">
        <f t="shared" si="146"/>
        <v>Jan 29, 2017</v>
      </c>
      <c r="L847" t="str">
        <f t="shared" si="147"/>
        <v>N/A</v>
      </c>
      <c r="M847" t="str">
        <f t="shared" si="148"/>
        <v>N/A</v>
      </c>
      <c r="N847" t="str">
        <f t="shared" si="149"/>
        <v>N/A</v>
      </c>
      <c r="O847" t="str">
        <f t="shared" si="150"/>
        <v>N/A</v>
      </c>
      <c r="P847" s="3" t="str">
        <f t="shared" si="151"/>
        <v>N/A</v>
      </c>
      <c r="Q847" t="str">
        <f t="shared" si="152"/>
        <v>N/A</v>
      </c>
      <c r="R847" t="str">
        <f t="shared" si="153"/>
        <v>N/A</v>
      </c>
    </row>
    <row r="848" spans="1:18" x14ac:dyDescent="0.3">
      <c r="A848" s="1" t="s">
        <v>736</v>
      </c>
      <c r="B848">
        <f>IF(OR(RIGHT(Full_2016_2017_Games_Data[[#This Row],[Column1]],4)="2016",RIGHT(Full_2016_2017_Games_Data[[#This Row],[Column1]],4)="2017"),1,0)</f>
        <v>0</v>
      </c>
      <c r="C848">
        <f>IF(AND(B847=1,B848=0,LEFT(Full_2016_2017_Games_Data[[#This Row],[Column1]],4)&lt;&gt;"OTat"),C846+1,IF(AND(B847=0,B848=0,LEFT(Full_2016_2017_Games_Data[[#This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Row],[Column1]],5)&lt;&gt;"4OTat"),C847+1,IF(OR(LEFT(Full_2016_2017_Games_Data[[#This Row],[Column1]],4)="OTat",LEFT(Full_2016_2017_Games_Data[[#This Row],[Column1]],4)="Full",LEFT(Full_2016_2017_Games_Data[[#This Row],[Column1]],5)="2OTat",LEFT(Full_2016_2017_Games_Data[[#This Row],[Column1]],5)="4OTat"),C847,"N/A")))</f>
        <v>710</v>
      </c>
      <c r="D848" t="str">
        <f>IF(AND(C848&lt;&gt;"N/A",C848&lt;&gt;C847),LEFT(Full_2016_2017_Games_Data[[#This Row],[Column1]],FIND("-",Full_2016_2017_Games_Data[[#This Row],[Column1]])-1),"N/A")</f>
        <v>Atlanta Hawks142</v>
      </c>
      <c r="E848" t="str">
        <f>IFERROR(IF(AND(C848&lt;&gt;"N/A",C848&lt;&gt;C847),MID(Full_2016_2017_Games_Data[[#This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Knicks139</v>
      </c>
      <c r="F848" t="str">
        <f>IFERROR(IF(AND(D848&lt;&gt;"N/A",E848&lt;&gt;"N/A",C848&lt;&gt;C849),RIGHT(Full_2016_2017_Games_Data[[#This Row],[Column1]],LEN(Full_2016_2017_Games_Data[[#This Row],[Column1]])-FIND("at ",Full_2016_2017_Games_Data[[#This Row],[Column1]])-2),IF(AND(C848&lt;&gt;"N/A",C848&lt;&gt;C847),RIGHT(A849,LEN(A849)-FIND("at ",A849)-2),"N/A")),RIGHT(Full_2016_2017_Games_Data[[#This Row],[Column1]],LEN(Full_2016_2017_Games_Data[[#This Row],[Column1]])-FIND("at ",Full_2016_2017_Games_Data[[#This Row],[Column1]])-2))</f>
        <v>Atlanta</v>
      </c>
      <c r="G848" t="str">
        <f t="shared" si="143"/>
        <v>Atlanta</v>
      </c>
      <c r="H848">
        <f t="shared" si="144"/>
        <v>142</v>
      </c>
      <c r="I848">
        <f t="shared" si="145"/>
        <v>139</v>
      </c>
      <c r="J848" s="3" t="str">
        <f>IF(B848=1,Full_2016_2017_Games_Data[[#This Row],[Column1]],"N/A")</f>
        <v>N/A</v>
      </c>
      <c r="K848" t="str">
        <f t="shared" si="146"/>
        <v>Jan 29, 2017</v>
      </c>
      <c r="L848" t="str">
        <f t="shared" si="147"/>
        <v>Jan 29, 2017</v>
      </c>
      <c r="M848">
        <f t="shared" si="148"/>
        <v>1</v>
      </c>
      <c r="N848">
        <f t="shared" si="149"/>
        <v>29</v>
      </c>
      <c r="O848">
        <f t="shared" si="150"/>
        <v>2017</v>
      </c>
      <c r="P848" s="3">
        <f t="shared" si="151"/>
        <v>42764</v>
      </c>
      <c r="Q848" t="str">
        <f t="shared" si="152"/>
        <v>Atlanta Hawks</v>
      </c>
      <c r="R848" t="str">
        <f t="shared" si="153"/>
        <v>New York Knicks</v>
      </c>
    </row>
    <row r="849" spans="1:18" x14ac:dyDescent="0.3">
      <c r="A849" s="1" t="s">
        <v>737</v>
      </c>
      <c r="B849">
        <f>IF(OR(RIGHT(Full_2016_2017_Games_Data[[#This Row],[Column1]],4)="2016",RIGHT(Full_2016_2017_Games_Data[[#This Row],[Column1]],4)="2017"),1,0)</f>
        <v>0</v>
      </c>
      <c r="C849">
        <f>IF(AND(B848=1,B849=0,LEFT(Full_2016_2017_Games_Data[[#This Row],[Column1]],4)&lt;&gt;"OTat"),C847+1,IF(AND(B848=0,B849=0,LEFT(Full_2016_2017_Games_Data[[#This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Row],[Column1]],5)&lt;&gt;"4OTat"),C848+1,IF(OR(LEFT(Full_2016_2017_Games_Data[[#This Row],[Column1]],4)="OTat",LEFT(Full_2016_2017_Games_Data[[#This Row],[Column1]],4)="Full",LEFT(Full_2016_2017_Games_Data[[#This Row],[Column1]],5)="2OTat",LEFT(Full_2016_2017_Games_Data[[#This Row],[Column1]],5)="4OTat"),C848,"N/A")))</f>
        <v>710</v>
      </c>
      <c r="D849" t="str">
        <f>IF(AND(C849&lt;&gt;"N/A",C849&lt;&gt;C848),LEFT(Full_2016_2017_Games_Data[[#This Row],[Column1]],FIND("-",Full_2016_2017_Games_Data[[#This Row],[Column1]])-1),"N/A")</f>
        <v>N/A</v>
      </c>
      <c r="E849" t="str">
        <f>IFERROR(IF(AND(C849&lt;&gt;"N/A",C849&lt;&gt;C848),MID(Full_2016_2017_Games_Data[[#This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49" t="str">
        <f>IFERROR(IF(AND(D849&lt;&gt;"N/A",E849&lt;&gt;"N/A",C849&lt;&gt;C850),RIGHT(Full_2016_2017_Games_Data[[#This Row],[Column1]],LEN(Full_2016_2017_Games_Data[[#This Row],[Column1]])-FIND("at ",Full_2016_2017_Games_Data[[#This Row],[Column1]])-2),IF(AND(C849&lt;&gt;"N/A",C849&lt;&gt;C848),RIGHT(A850,LEN(A850)-FIND("at ",A850)-2),"N/A")),RIGHT(Full_2016_2017_Games_Data[[#This Row],[Column1]],LEN(Full_2016_2017_Games_Data[[#This Row],[Column1]])-FIND("at ",Full_2016_2017_Games_Data[[#This Row],[Column1]])-2))</f>
        <v>N/A</v>
      </c>
      <c r="G849" t="str">
        <f t="shared" si="143"/>
        <v>N/A</v>
      </c>
      <c r="H849" t="str">
        <f t="shared" si="144"/>
        <v>N/A</v>
      </c>
      <c r="I849" t="str">
        <f t="shared" si="145"/>
        <v>N/A</v>
      </c>
      <c r="J849" s="3" t="str">
        <f>IF(B849=1,Full_2016_2017_Games_Data[[#This Row],[Column1]],"N/A")</f>
        <v>N/A</v>
      </c>
      <c r="K849" t="str">
        <f t="shared" si="146"/>
        <v>Jan 29, 2017</v>
      </c>
      <c r="L849" t="str">
        <f t="shared" si="147"/>
        <v>N/A</v>
      </c>
      <c r="M849" t="str">
        <f t="shared" si="148"/>
        <v>N/A</v>
      </c>
      <c r="N849" t="str">
        <f t="shared" si="149"/>
        <v>N/A</v>
      </c>
      <c r="O849" t="str">
        <f t="shared" si="150"/>
        <v>N/A</v>
      </c>
      <c r="P849" s="3" t="str">
        <f t="shared" si="151"/>
        <v>N/A</v>
      </c>
      <c r="Q849" t="str">
        <f t="shared" si="152"/>
        <v>N/A</v>
      </c>
      <c r="R849" t="str">
        <f t="shared" si="153"/>
        <v>N/A</v>
      </c>
    </row>
    <row r="850" spans="1:18" x14ac:dyDescent="0.3">
      <c r="A850" s="1" t="s">
        <v>738</v>
      </c>
      <c r="B850">
        <f>IF(OR(RIGHT(Full_2016_2017_Games_Data[[#This Row],[Column1]],4)="2016",RIGHT(Full_2016_2017_Games_Data[[#This Row],[Column1]],4)="2017"),1,0)</f>
        <v>0</v>
      </c>
      <c r="C850">
        <f>IF(AND(B849=1,B850=0,LEFT(Full_2016_2017_Games_Data[[#This Row],[Column1]],4)&lt;&gt;"OTat"),C848+1,IF(AND(B849=0,B850=0,LEFT(Full_2016_2017_Games_Data[[#This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Row],[Column1]],5)&lt;&gt;"4OTat"),C849+1,IF(OR(LEFT(Full_2016_2017_Games_Data[[#This Row],[Column1]],4)="OTat",LEFT(Full_2016_2017_Games_Data[[#This Row],[Column1]],4)="Full",LEFT(Full_2016_2017_Games_Data[[#This Row],[Column1]],5)="2OTat",LEFT(Full_2016_2017_Games_Data[[#This Row],[Column1]],5)="4OTat"),C849,"N/A")))</f>
        <v>711</v>
      </c>
      <c r="D850" t="str">
        <f>IF(AND(C850&lt;&gt;"N/A",C850&lt;&gt;C849),LEFT(Full_2016_2017_Games_Data[[#This Row],[Column1]],FIND("-",Full_2016_2017_Games_Data[[#This Row],[Column1]])-1),"N/A")</f>
        <v>Cleveland Cavaliers107</v>
      </c>
      <c r="E850" t="str">
        <f>IFERROR(IF(AND(C850&lt;&gt;"N/A",C850&lt;&gt;C849),MID(Full_2016_2017_Games_Data[[#This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Thunder91</v>
      </c>
      <c r="F850" t="str">
        <f>IFERROR(IF(AND(D850&lt;&gt;"N/A",E850&lt;&gt;"N/A",C850&lt;&gt;C851),RIGHT(Full_2016_2017_Games_Data[[#This Row],[Column1]],LEN(Full_2016_2017_Games_Data[[#This Row],[Column1]])-FIND("at ",Full_2016_2017_Games_Data[[#This Row],[Column1]])-2),IF(AND(C850&lt;&gt;"N/A",C850&lt;&gt;C849),RIGHT(A851,LEN(A851)-FIND("at ",A851)-2),"N/A")),RIGHT(Full_2016_2017_Games_Data[[#This Row],[Column1]],LEN(Full_2016_2017_Games_Data[[#This Row],[Column1]])-FIND("at ",Full_2016_2017_Games_Data[[#This Row],[Column1]])-2))</f>
        <v>Cleveland</v>
      </c>
      <c r="G850" t="str">
        <f t="shared" si="143"/>
        <v>Cleveland</v>
      </c>
      <c r="H850">
        <f t="shared" si="144"/>
        <v>107</v>
      </c>
      <c r="I850">
        <f t="shared" si="145"/>
        <v>91</v>
      </c>
      <c r="J850" s="3" t="str">
        <f>IF(B850=1,Full_2016_2017_Games_Data[[#This Row],[Column1]],"N/A")</f>
        <v>N/A</v>
      </c>
      <c r="K850" t="str">
        <f t="shared" si="146"/>
        <v>Jan 29, 2017</v>
      </c>
      <c r="L850" t="str">
        <f t="shared" si="147"/>
        <v>Jan 29, 2017</v>
      </c>
      <c r="M850">
        <f t="shared" si="148"/>
        <v>1</v>
      </c>
      <c r="N850">
        <f t="shared" si="149"/>
        <v>29</v>
      </c>
      <c r="O850">
        <f t="shared" si="150"/>
        <v>2017</v>
      </c>
      <c r="P850" s="3">
        <f t="shared" si="151"/>
        <v>42764</v>
      </c>
      <c r="Q850" t="str">
        <f t="shared" si="152"/>
        <v>Cleveland Cavaliers</v>
      </c>
      <c r="R850" t="str">
        <f t="shared" si="153"/>
        <v>Oklahoma City Thunder</v>
      </c>
    </row>
    <row r="851" spans="1:18" x14ac:dyDescent="0.3">
      <c r="A851" s="1" t="s">
        <v>739</v>
      </c>
      <c r="B851">
        <f>IF(OR(RIGHT(Full_2016_2017_Games_Data[[#This Row],[Column1]],4)="2016",RIGHT(Full_2016_2017_Games_Data[[#This Row],[Column1]],4)="2017"),1,0)</f>
        <v>0</v>
      </c>
      <c r="C851">
        <f>IF(AND(B850=1,B851=0,LEFT(Full_2016_2017_Games_Data[[#This Row],[Column1]],4)&lt;&gt;"OTat"),C849+1,IF(AND(B850=0,B851=0,LEFT(Full_2016_2017_Games_Data[[#This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Row],[Column1]],5)&lt;&gt;"4OTat"),C850+1,IF(OR(LEFT(Full_2016_2017_Games_Data[[#This Row],[Column1]],4)="OTat",LEFT(Full_2016_2017_Games_Data[[#This Row],[Column1]],4)="Full",LEFT(Full_2016_2017_Games_Data[[#This Row],[Column1]],5)="2OTat",LEFT(Full_2016_2017_Games_Data[[#This Row],[Column1]],5)="4OTat"),C850,"N/A")))</f>
        <v>712</v>
      </c>
      <c r="D851" t="str">
        <f>IF(AND(C851&lt;&gt;"N/A",C851&lt;&gt;C850),LEFT(Full_2016_2017_Games_Data[[#This Row],[Column1]],FIND("-",Full_2016_2017_Games_Data[[#This Row],[Column1]])-1),"N/A")</f>
        <v>Indiana Pacers120</v>
      </c>
      <c r="E851" t="str">
        <f>IFERROR(IF(AND(C851&lt;&gt;"N/A",C851&lt;&gt;C850),MID(Full_2016_2017_Games_Data[[#This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Rockets101</v>
      </c>
      <c r="F851" t="str">
        <f>IFERROR(IF(AND(D851&lt;&gt;"N/A",E851&lt;&gt;"N/A",C851&lt;&gt;C852),RIGHT(Full_2016_2017_Games_Data[[#This Row],[Column1]],LEN(Full_2016_2017_Games_Data[[#This Row],[Column1]])-FIND("at ",Full_2016_2017_Games_Data[[#This Row],[Column1]])-2),IF(AND(C851&lt;&gt;"N/A",C851&lt;&gt;C850),RIGHT(A852,LEN(A852)-FIND("at ",A852)-2),"N/A")),RIGHT(Full_2016_2017_Games_Data[[#This Row],[Column1]],LEN(Full_2016_2017_Games_Data[[#This Row],[Column1]])-FIND("at ",Full_2016_2017_Games_Data[[#This Row],[Column1]])-2))</f>
        <v>Indiana</v>
      </c>
      <c r="G851" t="str">
        <f t="shared" si="143"/>
        <v>Indiana</v>
      </c>
      <c r="H851">
        <f t="shared" si="144"/>
        <v>120</v>
      </c>
      <c r="I851">
        <f t="shared" si="145"/>
        <v>101</v>
      </c>
      <c r="J851" s="3" t="str">
        <f>IF(B851=1,Full_2016_2017_Games_Data[[#This Row],[Column1]],"N/A")</f>
        <v>N/A</v>
      </c>
      <c r="K851" t="str">
        <f t="shared" si="146"/>
        <v>Jan 29, 2017</v>
      </c>
      <c r="L851" t="str">
        <f t="shared" si="147"/>
        <v>Jan 29, 2017</v>
      </c>
      <c r="M851">
        <f t="shared" si="148"/>
        <v>1</v>
      </c>
      <c r="N851">
        <f t="shared" si="149"/>
        <v>29</v>
      </c>
      <c r="O851">
        <f t="shared" si="150"/>
        <v>2017</v>
      </c>
      <c r="P851" s="3">
        <f t="shared" si="151"/>
        <v>42764</v>
      </c>
      <c r="Q851" t="str">
        <f t="shared" si="152"/>
        <v>Indiana Pacers</v>
      </c>
      <c r="R851" t="str">
        <f t="shared" si="153"/>
        <v>Houston Rockets</v>
      </c>
    </row>
    <row r="852" spans="1:18" x14ac:dyDescent="0.3">
      <c r="A852" s="1" t="s">
        <v>740</v>
      </c>
      <c r="B852">
        <f>IF(OR(RIGHT(Full_2016_2017_Games_Data[[#This Row],[Column1]],4)="2016",RIGHT(Full_2016_2017_Games_Data[[#This Row],[Column1]],4)="2017"),1,0)</f>
        <v>0</v>
      </c>
      <c r="C852">
        <f>IF(AND(B851=1,B852=0,LEFT(Full_2016_2017_Games_Data[[#This Row],[Column1]],4)&lt;&gt;"OTat"),C850+1,IF(AND(B851=0,B852=0,LEFT(Full_2016_2017_Games_Data[[#This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Row],[Column1]],5)&lt;&gt;"4OTat"),C851+1,IF(OR(LEFT(Full_2016_2017_Games_Data[[#This Row],[Column1]],4)="OTat",LEFT(Full_2016_2017_Games_Data[[#This Row],[Column1]],4)="Full",LEFT(Full_2016_2017_Games_Data[[#This Row],[Column1]],5)="2OTat",LEFT(Full_2016_2017_Games_Data[[#This Row],[Column1]],5)="4OTat"),C851,"N/A")))</f>
        <v>713</v>
      </c>
      <c r="D852" t="str">
        <f>IF(AND(C852&lt;&gt;"N/A",C852&lt;&gt;C851),LEFT(Full_2016_2017_Games_Data[[#This Row],[Column1]],FIND("-",Full_2016_2017_Games_Data[[#This Row],[Column1]])-1),"N/A")</f>
        <v>Washington Wizards107</v>
      </c>
      <c r="E852" t="str">
        <f>IFERROR(IF(AND(C852&lt;&gt;"N/A",C852&lt;&gt;C851),MID(Full_2016_2017_Games_Data[[#This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Pelicans94</v>
      </c>
      <c r="F852" t="str">
        <f>IFERROR(IF(AND(D852&lt;&gt;"N/A",E852&lt;&gt;"N/A",C852&lt;&gt;C853),RIGHT(Full_2016_2017_Games_Data[[#This Row],[Column1]],LEN(Full_2016_2017_Games_Data[[#This Row],[Column1]])-FIND("at ",Full_2016_2017_Games_Data[[#This Row],[Column1]])-2),IF(AND(C852&lt;&gt;"N/A",C852&lt;&gt;C851),RIGHT(A853,LEN(A853)-FIND("at ",A853)-2),"N/A")),RIGHT(Full_2016_2017_Games_Data[[#This Row],[Column1]],LEN(Full_2016_2017_Games_Data[[#This Row],[Column1]])-FIND("at ",Full_2016_2017_Games_Data[[#This Row],[Column1]])-2))</f>
        <v>New Orleans</v>
      </c>
      <c r="G852" t="str">
        <f t="shared" si="143"/>
        <v>New Orleans</v>
      </c>
      <c r="H852">
        <f t="shared" si="144"/>
        <v>107</v>
      </c>
      <c r="I852">
        <f t="shared" si="145"/>
        <v>94</v>
      </c>
      <c r="J852" s="3" t="str">
        <f>IF(B852=1,Full_2016_2017_Games_Data[[#This Row],[Column1]],"N/A")</f>
        <v>N/A</v>
      </c>
      <c r="K852" t="str">
        <f t="shared" si="146"/>
        <v>Jan 29, 2017</v>
      </c>
      <c r="L852" t="str">
        <f t="shared" si="147"/>
        <v>Jan 29, 2017</v>
      </c>
      <c r="M852">
        <f t="shared" si="148"/>
        <v>1</v>
      </c>
      <c r="N852">
        <f t="shared" si="149"/>
        <v>29</v>
      </c>
      <c r="O852">
        <f t="shared" si="150"/>
        <v>2017</v>
      </c>
      <c r="P852" s="3">
        <f t="shared" si="151"/>
        <v>42764</v>
      </c>
      <c r="Q852" t="str">
        <f t="shared" si="152"/>
        <v>Washington Wizards</v>
      </c>
      <c r="R852" t="str">
        <f t="shared" si="153"/>
        <v>New Orleans Pelicans</v>
      </c>
    </row>
    <row r="853" spans="1:18" x14ac:dyDescent="0.3">
      <c r="A853" s="1" t="s">
        <v>741</v>
      </c>
      <c r="B853">
        <f>IF(OR(RIGHT(Full_2016_2017_Games_Data[[#This Row],[Column1]],4)="2016",RIGHT(Full_2016_2017_Games_Data[[#This Row],[Column1]],4)="2017"),1,0)</f>
        <v>0</v>
      </c>
      <c r="C853">
        <f>IF(AND(B852=1,B853=0,LEFT(Full_2016_2017_Games_Data[[#This Row],[Column1]],4)&lt;&gt;"OTat"),C851+1,IF(AND(B852=0,B853=0,LEFT(Full_2016_2017_Games_Data[[#This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Row],[Column1]],5)&lt;&gt;"4OTat"),C852+1,IF(OR(LEFT(Full_2016_2017_Games_Data[[#This Row],[Column1]],4)="OTat",LEFT(Full_2016_2017_Games_Data[[#This Row],[Column1]],4)="Full",LEFT(Full_2016_2017_Games_Data[[#This Row],[Column1]],5)="2OTat",LEFT(Full_2016_2017_Games_Data[[#This Row],[Column1]],5)="4OTat"),C852,"N/A")))</f>
        <v>714</v>
      </c>
      <c r="D853" t="str">
        <f>IF(AND(C853&lt;&gt;"N/A",C853&lt;&gt;C852),LEFT(Full_2016_2017_Games_Data[[#This Row],[Column1]],FIND("-",Full_2016_2017_Games_Data[[#This Row],[Column1]])-1),"N/A")</f>
        <v>Orlando Magic114</v>
      </c>
      <c r="E853" t="str">
        <f>IFERROR(IF(AND(C853&lt;&gt;"N/A",C853&lt;&gt;C852),MID(Full_2016_2017_Games_Data[[#This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Raptors113</v>
      </c>
      <c r="F853" t="str">
        <f>IFERROR(IF(AND(D853&lt;&gt;"N/A",E853&lt;&gt;"N/A",C853&lt;&gt;C854),RIGHT(Full_2016_2017_Games_Data[[#This Row],[Column1]],LEN(Full_2016_2017_Games_Data[[#This Row],[Column1]])-FIND("at ",Full_2016_2017_Games_Data[[#This Row],[Column1]])-2),IF(AND(C853&lt;&gt;"N/A",C853&lt;&gt;C852),RIGHT(A854,LEN(A854)-FIND("at ",A854)-2),"N/A")),RIGHT(Full_2016_2017_Games_Data[[#This Row],[Column1]],LEN(Full_2016_2017_Games_Data[[#This Row],[Column1]])-FIND("at ",Full_2016_2017_Games_Data[[#This Row],[Column1]])-2))</f>
        <v>Toronto</v>
      </c>
      <c r="G853" t="str">
        <f t="shared" si="143"/>
        <v>Toronto</v>
      </c>
      <c r="H853">
        <f t="shared" si="144"/>
        <v>114</v>
      </c>
      <c r="I853">
        <f t="shared" si="145"/>
        <v>113</v>
      </c>
      <c r="J853" s="3" t="str">
        <f>IF(B853=1,Full_2016_2017_Games_Data[[#This Row],[Column1]],"N/A")</f>
        <v>N/A</v>
      </c>
      <c r="K853" t="str">
        <f t="shared" si="146"/>
        <v>Jan 29, 2017</v>
      </c>
      <c r="L853" t="str">
        <f t="shared" si="147"/>
        <v>Jan 29, 2017</v>
      </c>
      <c r="M853">
        <f t="shared" si="148"/>
        <v>1</v>
      </c>
      <c r="N853">
        <f t="shared" si="149"/>
        <v>29</v>
      </c>
      <c r="O853">
        <f t="shared" si="150"/>
        <v>2017</v>
      </c>
      <c r="P853" s="3">
        <f t="shared" si="151"/>
        <v>42764</v>
      </c>
      <c r="Q853" t="str">
        <f t="shared" si="152"/>
        <v>Orlando Magic</v>
      </c>
      <c r="R853" t="str">
        <f t="shared" si="153"/>
        <v>Toronto Raptors</v>
      </c>
    </row>
    <row r="854" spans="1:18" x14ac:dyDescent="0.3">
      <c r="A854" s="1" t="s">
        <v>742</v>
      </c>
      <c r="B854">
        <f>IF(OR(RIGHT(Full_2016_2017_Games_Data[[#This Row],[Column1]],4)="2016",RIGHT(Full_2016_2017_Games_Data[[#This Row],[Column1]],4)="2017"),1,0)</f>
        <v>0</v>
      </c>
      <c r="C854">
        <f>IF(AND(B853=1,B854=0,LEFT(Full_2016_2017_Games_Data[[#This Row],[Column1]],4)&lt;&gt;"OTat"),C852+1,IF(AND(B853=0,B854=0,LEFT(Full_2016_2017_Games_Data[[#This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Row],[Column1]],5)&lt;&gt;"4OTat"),C853+1,IF(OR(LEFT(Full_2016_2017_Games_Data[[#This Row],[Column1]],4)="OTat",LEFT(Full_2016_2017_Games_Data[[#This Row],[Column1]],4)="Full",LEFT(Full_2016_2017_Games_Data[[#This Row],[Column1]],5)="2OTat",LEFT(Full_2016_2017_Games_Data[[#This Row],[Column1]],5)="4OTat"),C853,"N/A")))</f>
        <v>715</v>
      </c>
      <c r="D854" t="str">
        <f>IF(AND(C854&lt;&gt;"N/A",C854&lt;&gt;C853),LEFT(Full_2016_2017_Games_Data[[#This Row],[Column1]],FIND("-",Full_2016_2017_Games_Data[[#This Row],[Column1]])-1),"N/A")</f>
        <v>Chicago Bulls121</v>
      </c>
      <c r="E854" t="str">
        <f>IFERROR(IF(AND(C854&lt;&gt;"N/A",C854&lt;&gt;C853),MID(Full_2016_2017_Games_Data[[#This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76ers108</v>
      </c>
      <c r="F854" t="str">
        <f>IFERROR(IF(AND(D854&lt;&gt;"N/A",E854&lt;&gt;"N/A",C854&lt;&gt;C855),RIGHT(Full_2016_2017_Games_Data[[#This Row],[Column1]],LEN(Full_2016_2017_Games_Data[[#This Row],[Column1]])-FIND("at ",Full_2016_2017_Games_Data[[#This Row],[Column1]])-2),IF(AND(C854&lt;&gt;"N/A",C854&lt;&gt;C853),RIGHT(A855,LEN(A855)-FIND("at ",A855)-2),"N/A")),RIGHT(Full_2016_2017_Games_Data[[#This Row],[Column1]],LEN(Full_2016_2017_Games_Data[[#This Row],[Column1]])-FIND("at ",Full_2016_2017_Games_Data[[#This Row],[Column1]])-2))</f>
        <v>Chicago</v>
      </c>
      <c r="G854" t="str">
        <f t="shared" si="143"/>
        <v>Chicago</v>
      </c>
      <c r="H854">
        <f t="shared" si="144"/>
        <v>121</v>
      </c>
      <c r="I854">
        <f t="shared" si="145"/>
        <v>108</v>
      </c>
      <c r="J854" s="3" t="str">
        <f>IF(B854=1,Full_2016_2017_Games_Data[[#This Row],[Column1]],"N/A")</f>
        <v>N/A</v>
      </c>
      <c r="K854" t="str">
        <f t="shared" si="146"/>
        <v>Jan 29, 2017</v>
      </c>
      <c r="L854" t="str">
        <f t="shared" si="147"/>
        <v>Jan 29, 2017</v>
      </c>
      <c r="M854">
        <f t="shared" si="148"/>
        <v>1</v>
      </c>
      <c r="N854">
        <f t="shared" si="149"/>
        <v>29</v>
      </c>
      <c r="O854">
        <f t="shared" si="150"/>
        <v>2017</v>
      </c>
      <c r="P854" s="3">
        <f t="shared" si="151"/>
        <v>42764</v>
      </c>
      <c r="Q854" t="str">
        <f t="shared" si="152"/>
        <v>Chicago Bulls</v>
      </c>
      <c r="R854" t="str">
        <f t="shared" si="153"/>
        <v>Philadelphia 76ers</v>
      </c>
    </row>
    <row r="855" spans="1:18" x14ac:dyDescent="0.3">
      <c r="A855" s="1" t="s">
        <v>743</v>
      </c>
      <c r="B855">
        <f>IF(OR(RIGHT(Full_2016_2017_Games_Data[[#This Row],[Column1]],4)="2016",RIGHT(Full_2016_2017_Games_Data[[#This Row],[Column1]],4)="2017"),1,0)</f>
        <v>0</v>
      </c>
      <c r="C855">
        <f>IF(AND(B854=1,B855=0,LEFT(Full_2016_2017_Games_Data[[#This Row],[Column1]],4)&lt;&gt;"OTat"),C853+1,IF(AND(B854=0,B855=0,LEFT(Full_2016_2017_Games_Data[[#This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Row],[Column1]],5)&lt;&gt;"4OTat"),C854+1,IF(OR(LEFT(Full_2016_2017_Games_Data[[#This Row],[Column1]],4)="OTat",LEFT(Full_2016_2017_Games_Data[[#This Row],[Column1]],4)="Full",LEFT(Full_2016_2017_Games_Data[[#This Row],[Column1]],5)="2OTat",LEFT(Full_2016_2017_Games_Data[[#This Row],[Column1]],5)="4OTat"),C854,"N/A")))</f>
        <v>716</v>
      </c>
      <c r="D855" t="str">
        <f>IF(AND(C855&lt;&gt;"N/A",C855&lt;&gt;C854),LEFT(Full_2016_2017_Games_Data[[#This Row],[Column1]],FIND("-",Full_2016_2017_Games_Data[[#This Row],[Column1]])-1),"N/A")</f>
        <v>Dallas Mavericks105</v>
      </c>
      <c r="E855" t="str">
        <f>IFERROR(IF(AND(C855&lt;&gt;"N/A",C855&lt;&gt;C854),MID(Full_2016_2017_Games_Data[[#This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Spurs101</v>
      </c>
      <c r="F855" t="str">
        <f>IFERROR(IF(AND(D855&lt;&gt;"N/A",E855&lt;&gt;"N/A",C855&lt;&gt;C856),RIGHT(Full_2016_2017_Games_Data[[#This Row],[Column1]],LEN(Full_2016_2017_Games_Data[[#This Row],[Column1]])-FIND("at ",Full_2016_2017_Games_Data[[#This Row],[Column1]])-2),IF(AND(C855&lt;&gt;"N/A",C855&lt;&gt;C854),RIGHT(A856,LEN(A856)-FIND("at ",A856)-2),"N/A")),RIGHT(Full_2016_2017_Games_Data[[#This Row],[Column1]],LEN(Full_2016_2017_Games_Data[[#This Row],[Column1]])-FIND("at ",Full_2016_2017_Games_Data[[#This Row],[Column1]])-2))</f>
        <v>San Antonio</v>
      </c>
      <c r="G855" t="str">
        <f t="shared" si="143"/>
        <v>San Antonio</v>
      </c>
      <c r="H855">
        <f t="shared" si="144"/>
        <v>105</v>
      </c>
      <c r="I855">
        <f t="shared" si="145"/>
        <v>101</v>
      </c>
      <c r="J855" s="3" t="str">
        <f>IF(B855=1,Full_2016_2017_Games_Data[[#This Row],[Column1]],"N/A")</f>
        <v>N/A</v>
      </c>
      <c r="K855" t="str">
        <f t="shared" si="146"/>
        <v>Jan 29, 2017</v>
      </c>
      <c r="L855" t="str">
        <f t="shared" si="147"/>
        <v>Jan 29, 2017</v>
      </c>
      <c r="M855">
        <f t="shared" si="148"/>
        <v>1</v>
      </c>
      <c r="N855">
        <f t="shared" si="149"/>
        <v>29</v>
      </c>
      <c r="O855">
        <f t="shared" si="150"/>
        <v>2017</v>
      </c>
      <c r="P855" s="3">
        <f t="shared" si="151"/>
        <v>42764</v>
      </c>
      <c r="Q855" t="str">
        <f t="shared" si="152"/>
        <v>Dallas Mavericks</v>
      </c>
      <c r="R855" t="str">
        <f t="shared" si="153"/>
        <v>San Antonio Spurs</v>
      </c>
    </row>
    <row r="856" spans="1:18" x14ac:dyDescent="0.3">
      <c r="A856" s="1" t="s">
        <v>744</v>
      </c>
      <c r="B856">
        <f>IF(OR(RIGHT(Full_2016_2017_Games_Data[[#This Row],[Column1]],4)="2016",RIGHT(Full_2016_2017_Games_Data[[#This Row],[Column1]],4)="2017"),1,0)</f>
        <v>0</v>
      </c>
      <c r="C856">
        <f>IF(AND(B855=1,B856=0,LEFT(Full_2016_2017_Games_Data[[#This Row],[Column1]],4)&lt;&gt;"OTat"),C854+1,IF(AND(B855=0,B856=0,LEFT(Full_2016_2017_Games_Data[[#This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Row],[Column1]],5)&lt;&gt;"4OTat"),C855+1,IF(OR(LEFT(Full_2016_2017_Games_Data[[#This Row],[Column1]],4)="OTat",LEFT(Full_2016_2017_Games_Data[[#This Row],[Column1]],4)="Full",LEFT(Full_2016_2017_Games_Data[[#This Row],[Column1]],5)="2OTat",LEFT(Full_2016_2017_Games_Data[[#This Row],[Column1]],5)="4OTat"),C855,"N/A")))</f>
        <v>717</v>
      </c>
      <c r="D856" t="str">
        <f>IF(AND(C856&lt;&gt;"N/A",C856&lt;&gt;C855),LEFT(Full_2016_2017_Games_Data[[#This Row],[Column1]],FIND("-",Full_2016_2017_Games_Data[[#This Row],[Column1]])-1),"N/A")</f>
        <v>Golden State Warriors113</v>
      </c>
      <c r="E856" t="str">
        <f>IFERROR(IF(AND(C856&lt;&gt;"N/A",C856&lt;&gt;C855),MID(Full_2016_2017_Games_Data[[#This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Blazers111</v>
      </c>
      <c r="F856" t="str">
        <f>IFERROR(IF(AND(D856&lt;&gt;"N/A",E856&lt;&gt;"N/A",C856&lt;&gt;C857),RIGHT(Full_2016_2017_Games_Data[[#This Row],[Column1]],LEN(Full_2016_2017_Games_Data[[#This Row],[Column1]])-FIND("at ",Full_2016_2017_Games_Data[[#This Row],[Column1]])-2),IF(AND(C856&lt;&gt;"N/A",C856&lt;&gt;C855),RIGHT(A857,LEN(A857)-FIND("at ",A857)-2),"N/A")),RIGHT(Full_2016_2017_Games_Data[[#This Row],[Column1]],LEN(Full_2016_2017_Games_Data[[#This Row],[Column1]])-FIND("at ",Full_2016_2017_Games_Data[[#This Row],[Column1]])-2))</f>
        <v>Portland</v>
      </c>
      <c r="G856" t="str">
        <f t="shared" si="143"/>
        <v>Portland</v>
      </c>
      <c r="H856">
        <f t="shared" si="144"/>
        <v>113</v>
      </c>
      <c r="I856">
        <f t="shared" si="145"/>
        <v>111</v>
      </c>
      <c r="J856" s="3" t="str">
        <f>IF(B856=1,Full_2016_2017_Games_Data[[#This Row],[Column1]],"N/A")</f>
        <v>N/A</v>
      </c>
      <c r="K856" t="str">
        <f t="shared" si="146"/>
        <v>Jan 29, 2017</v>
      </c>
      <c r="L856" t="str">
        <f t="shared" si="147"/>
        <v>Jan 29, 2017</v>
      </c>
      <c r="M856">
        <f t="shared" si="148"/>
        <v>1</v>
      </c>
      <c r="N856">
        <f t="shared" si="149"/>
        <v>29</v>
      </c>
      <c r="O856">
        <f t="shared" si="150"/>
        <v>2017</v>
      </c>
      <c r="P856" s="3">
        <f t="shared" si="151"/>
        <v>42764</v>
      </c>
      <c r="Q856" t="str">
        <f t="shared" si="152"/>
        <v>Golden State Warriors</v>
      </c>
      <c r="R856" t="str">
        <f t="shared" si="153"/>
        <v>Portland Trail Blazers</v>
      </c>
    </row>
    <row r="857" spans="1:18" x14ac:dyDescent="0.3">
      <c r="A857" s="1" t="s">
        <v>1441</v>
      </c>
      <c r="B857">
        <f>IF(OR(RIGHT(Full_2016_2017_Games_Data[[#This Row],[Column1]],4)="2016",RIGHT(Full_2016_2017_Games_Data[[#This Row],[Column1]],4)="2017"),1,0)</f>
        <v>1</v>
      </c>
      <c r="C857" t="str">
        <f>IF(AND(B856=1,B857=0,LEFT(Full_2016_2017_Games_Data[[#This Row],[Column1]],4)&lt;&gt;"OTat"),C855+1,IF(AND(B856=0,B857=0,LEFT(Full_2016_2017_Games_Data[[#This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Row],[Column1]],5)&lt;&gt;"4OTat"),C856+1,IF(OR(LEFT(Full_2016_2017_Games_Data[[#This Row],[Column1]],4)="OTat",LEFT(Full_2016_2017_Games_Data[[#This Row],[Column1]],4)="Full",LEFT(Full_2016_2017_Games_Data[[#This Row],[Column1]],5)="2OTat",LEFT(Full_2016_2017_Games_Data[[#This Row],[Column1]],5)="4OTat"),C856,"N/A")))</f>
        <v>N/A</v>
      </c>
      <c r="D857" t="str">
        <f>IF(AND(C857&lt;&gt;"N/A",C857&lt;&gt;C856),LEFT(Full_2016_2017_Games_Data[[#This Row],[Column1]],FIND("-",Full_2016_2017_Games_Data[[#This Row],[Column1]])-1),"N/A")</f>
        <v>N/A</v>
      </c>
      <c r="E857" t="str">
        <f>IFERROR(IF(AND(C857&lt;&gt;"N/A",C857&lt;&gt;C856),MID(Full_2016_2017_Games_Data[[#This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57" t="str">
        <f>IFERROR(IF(AND(D857&lt;&gt;"N/A",E857&lt;&gt;"N/A",C857&lt;&gt;C858),RIGHT(Full_2016_2017_Games_Data[[#This Row],[Column1]],LEN(Full_2016_2017_Games_Data[[#This Row],[Column1]])-FIND("at ",Full_2016_2017_Games_Data[[#This Row],[Column1]])-2),IF(AND(C857&lt;&gt;"N/A",C857&lt;&gt;C856),RIGHT(A858,LEN(A858)-FIND("at ",A858)-2),"N/A")),RIGHT(Full_2016_2017_Games_Data[[#This Row],[Column1]],LEN(Full_2016_2017_Games_Data[[#This Row],[Column1]])-FIND("at ",Full_2016_2017_Games_Data[[#This Row],[Column1]])-2))</f>
        <v>N/A</v>
      </c>
      <c r="G857" t="str">
        <f t="shared" si="143"/>
        <v>N/A</v>
      </c>
      <c r="H857" t="str">
        <f t="shared" si="144"/>
        <v>N/A</v>
      </c>
      <c r="I857" t="str">
        <f t="shared" si="145"/>
        <v>N/A</v>
      </c>
      <c r="J857" s="3" t="str">
        <f>IF(B857=1,Full_2016_2017_Games_Data[[#This Row],[Column1]],"N/A")</f>
        <v>Jan 30, 2017</v>
      </c>
      <c r="K857" t="str">
        <f t="shared" si="146"/>
        <v>Jan 30, 2017</v>
      </c>
      <c r="L857" t="str">
        <f t="shared" si="147"/>
        <v>N/A</v>
      </c>
      <c r="M857" t="str">
        <f t="shared" si="148"/>
        <v>N/A</v>
      </c>
      <c r="N857" t="str">
        <f t="shared" si="149"/>
        <v>N/A</v>
      </c>
      <c r="O857" t="str">
        <f t="shared" si="150"/>
        <v>N/A</v>
      </c>
      <c r="P857" s="3" t="str">
        <f t="shared" si="151"/>
        <v>N/A</v>
      </c>
      <c r="Q857" t="str">
        <f t="shared" si="152"/>
        <v>N/A</v>
      </c>
      <c r="R857" t="str">
        <f t="shared" si="153"/>
        <v>N/A</v>
      </c>
    </row>
    <row r="858" spans="1:18" x14ac:dyDescent="0.3">
      <c r="A858" s="1" t="s">
        <v>1442</v>
      </c>
      <c r="B858">
        <f>IF(OR(RIGHT(Full_2016_2017_Games_Data[[#This Row],[Column1]],4)="2016",RIGHT(Full_2016_2017_Games_Data[[#This Row],[Column1]],4)="2017"),1,0)</f>
        <v>0</v>
      </c>
      <c r="C858">
        <f>IF(AND(B857=1,B858=0,LEFT(Full_2016_2017_Games_Data[[#This Row],[Column1]],4)&lt;&gt;"OTat"),C856+1,IF(AND(B857=0,B858=0,LEFT(Full_2016_2017_Games_Data[[#This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Row],[Column1]],5)&lt;&gt;"4OTat"),C857+1,IF(OR(LEFT(Full_2016_2017_Games_Data[[#This Row],[Column1]],4)="OTat",LEFT(Full_2016_2017_Games_Data[[#This Row],[Column1]],4)="Full",LEFT(Full_2016_2017_Games_Data[[#This Row],[Column1]],5)="2OTat",LEFT(Full_2016_2017_Games_Data[[#This Row],[Column1]],5)="4OTat"),C857,"N/A")))</f>
        <v>718</v>
      </c>
      <c r="D858" t="str">
        <f>IF(AND(C858&lt;&gt;"N/A",C858&lt;&gt;C857),LEFT(Full_2016_2017_Games_Data[[#This Row],[Column1]],FIND("-",Full_2016_2017_Games_Data[[#This Row],[Column1]])-1),"N/A")</f>
        <v>Philadelphia 76ers122</v>
      </c>
      <c r="E858" t="str">
        <f>IFERROR(IF(AND(C858&lt;&gt;"N/A",C858&lt;&gt;C857),MID(Full_2016_2017_Games_Data[[#This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Kings119</v>
      </c>
      <c r="F858" t="str">
        <f>IFERROR(IF(AND(D858&lt;&gt;"N/A",E858&lt;&gt;"N/A",C858&lt;&gt;C859),RIGHT(Full_2016_2017_Games_Data[[#This Row],[Column1]],LEN(Full_2016_2017_Games_Data[[#This Row],[Column1]])-FIND("at ",Full_2016_2017_Games_Data[[#This Row],[Column1]])-2),IF(AND(C858&lt;&gt;"N/A",C858&lt;&gt;C857),RIGHT(A859,LEN(A859)-FIND("at ",A859)-2),"N/A")),RIGHT(Full_2016_2017_Games_Data[[#This Row],[Column1]],LEN(Full_2016_2017_Games_Data[[#This Row],[Column1]])-FIND("at ",Full_2016_2017_Games_Data[[#This Row],[Column1]])-2))</f>
        <v>Philadelphia Originally scheduled for Nov 30, 2016. Postponed due to condensation on the court</v>
      </c>
      <c r="G858" t="str">
        <f t="shared" si="143"/>
        <v>Philadelphia</v>
      </c>
      <c r="H858">
        <f t="shared" si="144"/>
        <v>122</v>
      </c>
      <c r="I858">
        <f t="shared" si="145"/>
        <v>119</v>
      </c>
      <c r="J858" s="3" t="str">
        <f>IF(B858=1,Full_2016_2017_Games_Data[[#This Row],[Column1]],"N/A")</f>
        <v>N/A</v>
      </c>
      <c r="K858" t="str">
        <f t="shared" si="146"/>
        <v>Jan 30, 2017</v>
      </c>
      <c r="L858" t="str">
        <f t="shared" si="147"/>
        <v>Jan 30, 2017</v>
      </c>
      <c r="M858">
        <f t="shared" si="148"/>
        <v>1</v>
      </c>
      <c r="N858">
        <f t="shared" si="149"/>
        <v>30</v>
      </c>
      <c r="O858">
        <f t="shared" si="150"/>
        <v>2017</v>
      </c>
      <c r="P858" s="3">
        <f t="shared" si="151"/>
        <v>42765</v>
      </c>
      <c r="Q858" t="str">
        <f t="shared" si="152"/>
        <v>Philadelphia 76ers</v>
      </c>
      <c r="R858" t="str">
        <f t="shared" si="153"/>
        <v>Sacramento Kings</v>
      </c>
    </row>
    <row r="859" spans="1:18" x14ac:dyDescent="0.3">
      <c r="A859" s="1" t="s">
        <v>745</v>
      </c>
      <c r="B859">
        <f>IF(OR(RIGHT(Full_2016_2017_Games_Data[[#This Row],[Column1]],4)="2016",RIGHT(Full_2016_2017_Games_Data[[#This Row],[Column1]],4)="2017"),1,0)</f>
        <v>0</v>
      </c>
      <c r="C859">
        <f>IF(AND(B858=1,B859=0,LEFT(Full_2016_2017_Games_Data[[#This Row],[Column1]],4)&lt;&gt;"OTat"),C857+1,IF(AND(B858=0,B859=0,LEFT(Full_2016_2017_Games_Data[[#This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Row],[Column1]],5)&lt;&gt;"4OTat"),C858+1,IF(OR(LEFT(Full_2016_2017_Games_Data[[#This Row],[Column1]],4)="OTat",LEFT(Full_2016_2017_Games_Data[[#This Row],[Column1]],4)="Full",LEFT(Full_2016_2017_Games_Data[[#This Row],[Column1]],5)="2OTat",LEFT(Full_2016_2017_Games_Data[[#This Row],[Column1]],5)="4OTat"),C858,"N/A")))</f>
        <v>719</v>
      </c>
      <c r="D859" t="str">
        <f>IF(AND(C859&lt;&gt;"N/A",C859&lt;&gt;C858),LEFT(Full_2016_2017_Games_Data[[#This Row],[Column1]],FIND("-",Full_2016_2017_Games_Data[[#This Row],[Column1]])-1),"N/A")</f>
        <v>Miami Heat104</v>
      </c>
      <c r="E859" t="str">
        <f>IFERROR(IF(AND(C859&lt;&gt;"N/A",C859&lt;&gt;C858),MID(Full_2016_2017_Games_Data[[#This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Nets96</v>
      </c>
      <c r="F859" t="str">
        <f>IFERROR(IF(AND(D859&lt;&gt;"N/A",E859&lt;&gt;"N/A",C859&lt;&gt;C860),RIGHT(Full_2016_2017_Games_Data[[#This Row],[Column1]],LEN(Full_2016_2017_Games_Data[[#This Row],[Column1]])-FIND("at ",Full_2016_2017_Games_Data[[#This Row],[Column1]])-2),IF(AND(C859&lt;&gt;"N/A",C859&lt;&gt;C858),RIGHT(A860,LEN(A860)-FIND("at ",A860)-2),"N/A")),RIGHT(Full_2016_2017_Games_Data[[#This Row],[Column1]],LEN(Full_2016_2017_Games_Data[[#This Row],[Column1]])-FIND("at ",Full_2016_2017_Games_Data[[#This Row],[Column1]])-2))</f>
        <v>Miami</v>
      </c>
      <c r="G859" t="str">
        <f t="shared" si="143"/>
        <v>Miami</v>
      </c>
      <c r="H859">
        <f t="shared" si="144"/>
        <v>104</v>
      </c>
      <c r="I859">
        <f t="shared" si="145"/>
        <v>96</v>
      </c>
      <c r="J859" s="3" t="str">
        <f>IF(B859=1,Full_2016_2017_Games_Data[[#This Row],[Column1]],"N/A")</f>
        <v>N/A</v>
      </c>
      <c r="K859" t="str">
        <f t="shared" si="146"/>
        <v>Jan 30, 2017</v>
      </c>
      <c r="L859" t="str">
        <f t="shared" si="147"/>
        <v>Jan 30, 2017</v>
      </c>
      <c r="M859">
        <f t="shared" si="148"/>
        <v>1</v>
      </c>
      <c r="N859">
        <f t="shared" si="149"/>
        <v>30</v>
      </c>
      <c r="O859">
        <f t="shared" si="150"/>
        <v>2017</v>
      </c>
      <c r="P859" s="3">
        <f t="shared" si="151"/>
        <v>42765</v>
      </c>
      <c r="Q859" t="str">
        <f t="shared" si="152"/>
        <v>Miami Heat</v>
      </c>
      <c r="R859" t="str">
        <f t="shared" si="153"/>
        <v>Brooklyn Nets</v>
      </c>
    </row>
    <row r="860" spans="1:18" x14ac:dyDescent="0.3">
      <c r="A860" s="1" t="s">
        <v>746</v>
      </c>
      <c r="B860">
        <f>IF(OR(RIGHT(Full_2016_2017_Games_Data[[#This Row],[Column1]],4)="2016",RIGHT(Full_2016_2017_Games_Data[[#This Row],[Column1]],4)="2017"),1,0)</f>
        <v>0</v>
      </c>
      <c r="C860">
        <f>IF(AND(B859=1,B860=0,LEFT(Full_2016_2017_Games_Data[[#This Row],[Column1]],4)&lt;&gt;"OTat"),C858+1,IF(AND(B859=0,B860=0,LEFT(Full_2016_2017_Games_Data[[#This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Row],[Column1]],5)&lt;&gt;"4OTat"),C859+1,IF(OR(LEFT(Full_2016_2017_Games_Data[[#This Row],[Column1]],4)="OTat",LEFT(Full_2016_2017_Games_Data[[#This Row],[Column1]],4)="Full",LEFT(Full_2016_2017_Games_Data[[#This Row],[Column1]],5)="2OTat",LEFT(Full_2016_2017_Games_Data[[#This Row],[Column1]],5)="4OTat"),C859,"N/A")))</f>
        <v>720</v>
      </c>
      <c r="D860" t="str">
        <f>IF(AND(C860&lt;&gt;"N/A",C860&lt;&gt;C859),LEFT(Full_2016_2017_Games_Data[[#This Row],[Column1]],FIND("-",Full_2016_2017_Games_Data[[#This Row],[Column1]])-1),"N/A")</f>
        <v>Minnesota Timberwolves111</v>
      </c>
      <c r="E860" t="str">
        <f>IFERROR(IF(AND(C860&lt;&gt;"N/A",C860&lt;&gt;C859),MID(Full_2016_2017_Games_Data[[#This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Magic105</v>
      </c>
      <c r="F860" t="str">
        <f>IFERROR(IF(AND(D860&lt;&gt;"N/A",E860&lt;&gt;"N/A",C860&lt;&gt;C861),RIGHT(Full_2016_2017_Games_Data[[#This Row],[Column1]],LEN(Full_2016_2017_Games_Data[[#This Row],[Column1]])-FIND("at ",Full_2016_2017_Games_Data[[#This Row],[Column1]])-2),IF(AND(C860&lt;&gt;"N/A",C860&lt;&gt;C859),RIGHT(A861,LEN(A861)-FIND("at ",A861)-2),"N/A")),RIGHT(Full_2016_2017_Games_Data[[#This Row],[Column1]],LEN(Full_2016_2017_Games_Data[[#This Row],[Column1]])-FIND("at ",Full_2016_2017_Games_Data[[#This Row],[Column1]])-2))</f>
        <v>Minnesota</v>
      </c>
      <c r="G860" t="str">
        <f t="shared" si="143"/>
        <v>Minnesota</v>
      </c>
      <c r="H860">
        <f t="shared" si="144"/>
        <v>111</v>
      </c>
      <c r="I860">
        <f t="shared" si="145"/>
        <v>105</v>
      </c>
      <c r="J860" s="3" t="str">
        <f>IF(B860=1,Full_2016_2017_Games_Data[[#This Row],[Column1]],"N/A")</f>
        <v>N/A</v>
      </c>
      <c r="K860" t="str">
        <f t="shared" si="146"/>
        <v>Jan 30, 2017</v>
      </c>
      <c r="L860" t="str">
        <f t="shared" si="147"/>
        <v>Jan 30, 2017</v>
      </c>
      <c r="M860">
        <f t="shared" si="148"/>
        <v>1</v>
      </c>
      <c r="N860">
        <f t="shared" si="149"/>
        <v>30</v>
      </c>
      <c r="O860">
        <f t="shared" si="150"/>
        <v>2017</v>
      </c>
      <c r="P860" s="3">
        <f t="shared" si="151"/>
        <v>42765</v>
      </c>
      <c r="Q860" t="str">
        <f t="shared" si="152"/>
        <v>Minnesota Timberwolves</v>
      </c>
      <c r="R860" t="str">
        <f t="shared" si="153"/>
        <v>Orlando Magic</v>
      </c>
    </row>
    <row r="861" spans="1:18" x14ac:dyDescent="0.3">
      <c r="A861" s="1" t="s">
        <v>421</v>
      </c>
      <c r="B861">
        <f>IF(OR(RIGHT(Full_2016_2017_Games_Data[[#This Row],[Column1]],4)="2016",RIGHT(Full_2016_2017_Games_Data[[#This Row],[Column1]],4)="2017"),1,0)</f>
        <v>0</v>
      </c>
      <c r="C861">
        <f>IF(AND(B860=1,B861=0,LEFT(Full_2016_2017_Games_Data[[#This Row],[Column1]],4)&lt;&gt;"OTat"),C859+1,IF(AND(B860=0,B861=0,LEFT(Full_2016_2017_Games_Data[[#This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Row],[Column1]],5)&lt;&gt;"4OTat"),C860+1,IF(OR(LEFT(Full_2016_2017_Games_Data[[#This Row],[Column1]],4)="OTat",LEFT(Full_2016_2017_Games_Data[[#This Row],[Column1]],4)="Full",LEFT(Full_2016_2017_Games_Data[[#This Row],[Column1]],5)="2OTat",LEFT(Full_2016_2017_Games_Data[[#This Row],[Column1]],5)="4OTat"),C860,"N/A")))</f>
        <v>720</v>
      </c>
      <c r="D861" t="str">
        <f>IF(AND(C861&lt;&gt;"N/A",C861&lt;&gt;C860),LEFT(Full_2016_2017_Games_Data[[#This Row],[Column1]],FIND("-",Full_2016_2017_Games_Data[[#This Row],[Column1]])-1),"N/A")</f>
        <v>N/A</v>
      </c>
      <c r="E861" t="str">
        <f>IFERROR(IF(AND(C861&lt;&gt;"N/A",C861&lt;&gt;C860),MID(Full_2016_2017_Games_Data[[#This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61" t="str">
        <f>IFERROR(IF(AND(D861&lt;&gt;"N/A",E861&lt;&gt;"N/A",C861&lt;&gt;C862),RIGHT(Full_2016_2017_Games_Data[[#This Row],[Column1]],LEN(Full_2016_2017_Games_Data[[#This Row],[Column1]])-FIND("at ",Full_2016_2017_Games_Data[[#This Row],[Column1]])-2),IF(AND(C861&lt;&gt;"N/A",C861&lt;&gt;C860),RIGHT(A862,LEN(A862)-FIND("at ",A862)-2),"N/A")),RIGHT(Full_2016_2017_Games_Data[[#This Row],[Column1]],LEN(Full_2016_2017_Games_Data[[#This Row],[Column1]])-FIND("at ",Full_2016_2017_Games_Data[[#This Row],[Column1]])-2))</f>
        <v>N/A</v>
      </c>
      <c r="G861" t="str">
        <f t="shared" si="143"/>
        <v>N/A</v>
      </c>
      <c r="H861" t="str">
        <f t="shared" si="144"/>
        <v>N/A</v>
      </c>
      <c r="I861" t="str">
        <f t="shared" si="145"/>
        <v>N/A</v>
      </c>
      <c r="J861" s="3" t="str">
        <f>IF(B861=1,Full_2016_2017_Games_Data[[#This Row],[Column1]],"N/A")</f>
        <v>N/A</v>
      </c>
      <c r="K861" t="str">
        <f t="shared" si="146"/>
        <v>Jan 30, 2017</v>
      </c>
      <c r="L861" t="str">
        <f t="shared" si="147"/>
        <v>N/A</v>
      </c>
      <c r="M861" t="str">
        <f t="shared" si="148"/>
        <v>N/A</v>
      </c>
      <c r="N861" t="str">
        <f t="shared" si="149"/>
        <v>N/A</v>
      </c>
      <c r="O861" t="str">
        <f t="shared" si="150"/>
        <v>N/A</v>
      </c>
      <c r="P861" s="3" t="str">
        <f t="shared" si="151"/>
        <v>N/A</v>
      </c>
      <c r="Q861" t="str">
        <f t="shared" si="152"/>
        <v>N/A</v>
      </c>
      <c r="R861" t="str">
        <f t="shared" si="153"/>
        <v>N/A</v>
      </c>
    </row>
    <row r="862" spans="1:18" x14ac:dyDescent="0.3">
      <c r="A862" s="1" t="s">
        <v>747</v>
      </c>
      <c r="B862">
        <f>IF(OR(RIGHT(Full_2016_2017_Games_Data[[#This Row],[Column1]],4)="2016",RIGHT(Full_2016_2017_Games_Data[[#This Row],[Column1]],4)="2017"),1,0)</f>
        <v>0</v>
      </c>
      <c r="C862">
        <f>IF(AND(B861=1,B862=0,LEFT(Full_2016_2017_Games_Data[[#This Row],[Column1]],4)&lt;&gt;"OTat"),C860+1,IF(AND(B861=0,B862=0,LEFT(Full_2016_2017_Games_Data[[#This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Row],[Column1]],5)&lt;&gt;"4OTat"),C861+1,IF(OR(LEFT(Full_2016_2017_Games_Data[[#This Row],[Column1]],4)="OTat",LEFT(Full_2016_2017_Games_Data[[#This Row],[Column1]],4)="Full",LEFT(Full_2016_2017_Games_Data[[#This Row],[Column1]],5)="2OTat",LEFT(Full_2016_2017_Games_Data[[#This Row],[Column1]],5)="4OTat"),C861,"N/A")))</f>
        <v>721</v>
      </c>
      <c r="D862" t="str">
        <f>IF(AND(C862&lt;&gt;"N/A",C862&lt;&gt;C861),LEFT(Full_2016_2017_Games_Data[[#This Row],[Column1]],FIND("-",Full_2016_2017_Games_Data[[#This Row],[Column1]])-1),"N/A")</f>
        <v>Boston Celtics113</v>
      </c>
      <c r="E862" t="str">
        <f>IFERROR(IF(AND(C862&lt;&gt;"N/A",C862&lt;&gt;C861),MID(Full_2016_2017_Games_Data[[#This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Pistons109</v>
      </c>
      <c r="F862" t="str">
        <f>IFERROR(IF(AND(D862&lt;&gt;"N/A",E862&lt;&gt;"N/A",C862&lt;&gt;C863),RIGHT(Full_2016_2017_Games_Data[[#This Row],[Column1]],LEN(Full_2016_2017_Games_Data[[#This Row],[Column1]])-FIND("at ",Full_2016_2017_Games_Data[[#This Row],[Column1]])-2),IF(AND(C862&lt;&gt;"N/A",C862&lt;&gt;C861),RIGHT(A863,LEN(A863)-FIND("at ",A863)-2),"N/A")),RIGHT(Full_2016_2017_Games_Data[[#This Row],[Column1]],LEN(Full_2016_2017_Games_Data[[#This Row],[Column1]])-FIND("at ",Full_2016_2017_Games_Data[[#This Row],[Column1]])-2))</f>
        <v>Boston</v>
      </c>
      <c r="G862" t="str">
        <f t="shared" si="143"/>
        <v>Boston</v>
      </c>
      <c r="H862">
        <f t="shared" si="144"/>
        <v>113</v>
      </c>
      <c r="I862">
        <f t="shared" si="145"/>
        <v>109</v>
      </c>
      <c r="J862" s="3" t="str">
        <f>IF(B862=1,Full_2016_2017_Games_Data[[#This Row],[Column1]],"N/A")</f>
        <v>N/A</v>
      </c>
      <c r="K862" t="str">
        <f t="shared" si="146"/>
        <v>Jan 30, 2017</v>
      </c>
      <c r="L862" t="str">
        <f t="shared" si="147"/>
        <v>Jan 30, 2017</v>
      </c>
      <c r="M862">
        <f t="shared" si="148"/>
        <v>1</v>
      </c>
      <c r="N862">
        <f t="shared" si="149"/>
        <v>30</v>
      </c>
      <c r="O862">
        <f t="shared" si="150"/>
        <v>2017</v>
      </c>
      <c r="P862" s="3">
        <f t="shared" si="151"/>
        <v>42765</v>
      </c>
      <c r="Q862" t="str">
        <f t="shared" si="152"/>
        <v>Boston Celtics</v>
      </c>
      <c r="R862" t="str">
        <f t="shared" si="153"/>
        <v>Detroit Pistons</v>
      </c>
    </row>
    <row r="863" spans="1:18" x14ac:dyDescent="0.3">
      <c r="A863" s="1" t="s">
        <v>748</v>
      </c>
      <c r="B863">
        <f>IF(OR(RIGHT(Full_2016_2017_Games_Data[[#This Row],[Column1]],4)="2016",RIGHT(Full_2016_2017_Games_Data[[#This Row],[Column1]],4)="2017"),1,0)</f>
        <v>0</v>
      </c>
      <c r="C863">
        <f>IF(AND(B862=1,B863=0,LEFT(Full_2016_2017_Games_Data[[#This Row],[Column1]],4)&lt;&gt;"OTat"),C861+1,IF(AND(B862=0,B863=0,LEFT(Full_2016_2017_Games_Data[[#This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Row],[Column1]],5)&lt;&gt;"4OTat"),C862+1,IF(OR(LEFT(Full_2016_2017_Games_Data[[#This Row],[Column1]],4)="OTat",LEFT(Full_2016_2017_Games_Data[[#This Row],[Column1]],4)="Full",LEFT(Full_2016_2017_Games_Data[[#This Row],[Column1]],5)="2OTat",LEFT(Full_2016_2017_Games_Data[[#This Row],[Column1]],5)="4OTat"),C862,"N/A")))</f>
        <v>722</v>
      </c>
      <c r="D863" t="str">
        <f>IF(AND(C863&lt;&gt;"N/A",C863&lt;&gt;C862),LEFT(Full_2016_2017_Games_Data[[#This Row],[Column1]],FIND("-",Full_2016_2017_Games_Data[[#This Row],[Column1]])-1),"N/A")</f>
        <v>Dallas Mavericks104</v>
      </c>
      <c r="E863" t="str">
        <f>IFERROR(IF(AND(C863&lt;&gt;"N/A",C863&lt;&gt;C862),MID(Full_2016_2017_Games_Data[[#This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Cavaliers97</v>
      </c>
      <c r="F863" t="str">
        <f>IFERROR(IF(AND(D863&lt;&gt;"N/A",E863&lt;&gt;"N/A",C863&lt;&gt;C864),RIGHT(Full_2016_2017_Games_Data[[#This Row],[Column1]],LEN(Full_2016_2017_Games_Data[[#This Row],[Column1]])-FIND("at ",Full_2016_2017_Games_Data[[#This Row],[Column1]])-2),IF(AND(C863&lt;&gt;"N/A",C863&lt;&gt;C862),RIGHT(A864,LEN(A864)-FIND("at ",A864)-2),"N/A")),RIGHT(Full_2016_2017_Games_Data[[#This Row],[Column1]],LEN(Full_2016_2017_Games_Data[[#This Row],[Column1]])-FIND("at ",Full_2016_2017_Games_Data[[#This Row],[Column1]])-2))</f>
        <v>Dallas</v>
      </c>
      <c r="G863" t="str">
        <f t="shared" si="143"/>
        <v>Dallas</v>
      </c>
      <c r="H863">
        <f t="shared" si="144"/>
        <v>104</v>
      </c>
      <c r="I863">
        <f t="shared" si="145"/>
        <v>97</v>
      </c>
      <c r="J863" s="3" t="str">
        <f>IF(B863=1,Full_2016_2017_Games_Data[[#This Row],[Column1]],"N/A")</f>
        <v>N/A</v>
      </c>
      <c r="K863" t="str">
        <f t="shared" si="146"/>
        <v>Jan 30, 2017</v>
      </c>
      <c r="L863" t="str">
        <f t="shared" si="147"/>
        <v>Jan 30, 2017</v>
      </c>
      <c r="M863">
        <f t="shared" si="148"/>
        <v>1</v>
      </c>
      <c r="N863">
        <f t="shared" si="149"/>
        <v>30</v>
      </c>
      <c r="O863">
        <f t="shared" si="150"/>
        <v>2017</v>
      </c>
      <c r="P863" s="3">
        <f t="shared" si="151"/>
        <v>42765</v>
      </c>
      <c r="Q863" t="str">
        <f t="shared" si="152"/>
        <v>Dallas Mavericks</v>
      </c>
      <c r="R863" t="str">
        <f t="shared" si="153"/>
        <v>Cleveland Cavaliers</v>
      </c>
    </row>
    <row r="864" spans="1:18" x14ac:dyDescent="0.3">
      <c r="A864" s="1" t="s">
        <v>749</v>
      </c>
      <c r="B864">
        <f>IF(OR(RIGHT(Full_2016_2017_Games_Data[[#This Row],[Column1]],4)="2016",RIGHT(Full_2016_2017_Games_Data[[#This Row],[Column1]],4)="2017"),1,0)</f>
        <v>0</v>
      </c>
      <c r="C864">
        <f>IF(AND(B863=1,B864=0,LEFT(Full_2016_2017_Games_Data[[#This Row],[Column1]],4)&lt;&gt;"OTat"),C862+1,IF(AND(B863=0,B864=0,LEFT(Full_2016_2017_Games_Data[[#This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Row],[Column1]],5)&lt;&gt;"4OTat"),C863+1,IF(OR(LEFT(Full_2016_2017_Games_Data[[#This Row],[Column1]],4)="OTat",LEFT(Full_2016_2017_Games_Data[[#This Row],[Column1]],4)="Full",LEFT(Full_2016_2017_Games_Data[[#This Row],[Column1]],5)="2OTat",LEFT(Full_2016_2017_Games_Data[[#This Row],[Column1]],5)="4OTat"),C863,"N/A")))</f>
        <v>723</v>
      </c>
      <c r="D864" t="str">
        <f>IF(AND(C864&lt;&gt;"N/A",C864&lt;&gt;C863),LEFT(Full_2016_2017_Games_Data[[#This Row],[Column1]],FIND("-",Full_2016_2017_Games_Data[[#This Row],[Column1]])-1),"N/A")</f>
        <v>Memphis Grizzlies115</v>
      </c>
      <c r="E864" t="str">
        <f>IFERROR(IF(AND(C864&lt;&gt;"N/A",C864&lt;&gt;C863),MID(Full_2016_2017_Games_Data[[#This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Suns96</v>
      </c>
      <c r="F864" t="str">
        <f>IFERROR(IF(AND(D864&lt;&gt;"N/A",E864&lt;&gt;"N/A",C864&lt;&gt;C865),RIGHT(Full_2016_2017_Games_Data[[#This Row],[Column1]],LEN(Full_2016_2017_Games_Data[[#This Row],[Column1]])-FIND("at ",Full_2016_2017_Games_Data[[#This Row],[Column1]])-2),IF(AND(C864&lt;&gt;"N/A",C864&lt;&gt;C863),RIGHT(A865,LEN(A865)-FIND("at ",A865)-2),"N/A")),RIGHT(Full_2016_2017_Games_Data[[#This Row],[Column1]],LEN(Full_2016_2017_Games_Data[[#This Row],[Column1]])-FIND("at ",Full_2016_2017_Games_Data[[#This Row],[Column1]])-2))</f>
        <v>Phoenix</v>
      </c>
      <c r="G864" t="str">
        <f t="shared" si="143"/>
        <v>Phoenix</v>
      </c>
      <c r="H864">
        <f t="shared" si="144"/>
        <v>115</v>
      </c>
      <c r="I864">
        <f t="shared" si="145"/>
        <v>96</v>
      </c>
      <c r="J864" s="3" t="str">
        <f>IF(B864=1,Full_2016_2017_Games_Data[[#This Row],[Column1]],"N/A")</f>
        <v>N/A</v>
      </c>
      <c r="K864" t="str">
        <f t="shared" si="146"/>
        <v>Jan 30, 2017</v>
      </c>
      <c r="L864" t="str">
        <f t="shared" si="147"/>
        <v>Jan 30, 2017</v>
      </c>
      <c r="M864">
        <f t="shared" si="148"/>
        <v>1</v>
      </c>
      <c r="N864">
        <f t="shared" si="149"/>
        <v>30</v>
      </c>
      <c r="O864">
        <f t="shared" si="150"/>
        <v>2017</v>
      </c>
      <c r="P864" s="3">
        <f t="shared" si="151"/>
        <v>42765</v>
      </c>
      <c r="Q864" t="str">
        <f t="shared" si="152"/>
        <v>Memphis Grizzlies</v>
      </c>
      <c r="R864" t="str">
        <f t="shared" si="153"/>
        <v>Phoenix Suns</v>
      </c>
    </row>
    <row r="865" spans="1:18" x14ac:dyDescent="0.3">
      <c r="A865" s="1" t="s">
        <v>1443</v>
      </c>
      <c r="B865">
        <f>IF(OR(RIGHT(Full_2016_2017_Games_Data[[#This Row],[Column1]],4)="2016",RIGHT(Full_2016_2017_Games_Data[[#This Row],[Column1]],4)="2017"),1,0)</f>
        <v>1</v>
      </c>
      <c r="C865" t="str">
        <f>IF(AND(B864=1,B865=0,LEFT(Full_2016_2017_Games_Data[[#This Row],[Column1]],4)&lt;&gt;"OTat"),C863+1,IF(AND(B864=0,B865=0,LEFT(Full_2016_2017_Games_Data[[#This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Row],[Column1]],5)&lt;&gt;"4OTat"),C864+1,IF(OR(LEFT(Full_2016_2017_Games_Data[[#This Row],[Column1]],4)="OTat",LEFT(Full_2016_2017_Games_Data[[#This Row],[Column1]],4)="Full",LEFT(Full_2016_2017_Games_Data[[#This Row],[Column1]],5)="2OTat",LEFT(Full_2016_2017_Games_Data[[#This Row],[Column1]],5)="4OTat"),C864,"N/A")))</f>
        <v>N/A</v>
      </c>
      <c r="D865" t="str">
        <f>IF(AND(C865&lt;&gt;"N/A",C865&lt;&gt;C864),LEFT(Full_2016_2017_Games_Data[[#This Row],[Column1]],FIND("-",Full_2016_2017_Games_Data[[#This Row],[Column1]])-1),"N/A")</f>
        <v>N/A</v>
      </c>
      <c r="E865" t="str">
        <f>IFERROR(IF(AND(C865&lt;&gt;"N/A",C865&lt;&gt;C864),MID(Full_2016_2017_Games_Data[[#This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65" t="str">
        <f>IFERROR(IF(AND(D865&lt;&gt;"N/A",E865&lt;&gt;"N/A",C865&lt;&gt;C866),RIGHT(Full_2016_2017_Games_Data[[#This Row],[Column1]],LEN(Full_2016_2017_Games_Data[[#This Row],[Column1]])-FIND("at ",Full_2016_2017_Games_Data[[#This Row],[Column1]])-2),IF(AND(C865&lt;&gt;"N/A",C865&lt;&gt;C864),RIGHT(A866,LEN(A866)-FIND("at ",A866)-2),"N/A")),RIGHT(Full_2016_2017_Games_Data[[#This Row],[Column1]],LEN(Full_2016_2017_Games_Data[[#This Row],[Column1]])-FIND("at ",Full_2016_2017_Games_Data[[#This Row],[Column1]])-2))</f>
        <v>N/A</v>
      </c>
      <c r="G865" t="str">
        <f t="shared" si="143"/>
        <v>N/A</v>
      </c>
      <c r="H865" t="str">
        <f t="shared" si="144"/>
        <v>N/A</v>
      </c>
      <c r="I865" t="str">
        <f t="shared" si="145"/>
        <v>N/A</v>
      </c>
      <c r="J865" s="3" t="str">
        <f>IF(B865=1,Full_2016_2017_Games_Data[[#This Row],[Column1]],"N/A")</f>
        <v>Jan 31, 2017</v>
      </c>
      <c r="K865" t="str">
        <f t="shared" si="146"/>
        <v>Jan 31, 2017</v>
      </c>
      <c r="L865" t="str">
        <f t="shared" si="147"/>
        <v>N/A</v>
      </c>
      <c r="M865" t="str">
        <f t="shared" si="148"/>
        <v>N/A</v>
      </c>
      <c r="N865" t="str">
        <f t="shared" si="149"/>
        <v>N/A</v>
      </c>
      <c r="O865" t="str">
        <f t="shared" si="150"/>
        <v>N/A</v>
      </c>
      <c r="P865" s="3" t="str">
        <f t="shared" si="151"/>
        <v>N/A</v>
      </c>
      <c r="Q865" t="str">
        <f t="shared" si="152"/>
        <v>N/A</v>
      </c>
      <c r="R865" t="str">
        <f t="shared" si="153"/>
        <v>N/A</v>
      </c>
    </row>
    <row r="866" spans="1:18" x14ac:dyDescent="0.3">
      <c r="A866" s="1" t="s">
        <v>750</v>
      </c>
      <c r="B866">
        <f>IF(OR(RIGHT(Full_2016_2017_Games_Data[[#This Row],[Column1]],4)="2016",RIGHT(Full_2016_2017_Games_Data[[#This Row],[Column1]],4)="2017"),1,0)</f>
        <v>0</v>
      </c>
      <c r="C866">
        <f>IF(AND(B865=1,B866=0,LEFT(Full_2016_2017_Games_Data[[#This Row],[Column1]],4)&lt;&gt;"OTat"),C864+1,IF(AND(B865=0,B866=0,LEFT(Full_2016_2017_Games_Data[[#This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Row],[Column1]],5)&lt;&gt;"4OTat"),C865+1,IF(OR(LEFT(Full_2016_2017_Games_Data[[#This Row],[Column1]],4)="OTat",LEFT(Full_2016_2017_Games_Data[[#This Row],[Column1]],4)="Full",LEFT(Full_2016_2017_Games_Data[[#This Row],[Column1]],5)="2OTat",LEFT(Full_2016_2017_Games_Data[[#This Row],[Column1]],5)="4OTat"),C865,"N/A")))</f>
        <v>724</v>
      </c>
      <c r="D866" t="str">
        <f>IF(AND(C866&lt;&gt;"N/A",C866&lt;&gt;C865),LEFT(Full_2016_2017_Games_Data[[#This Row],[Column1]],FIND("-",Full_2016_2017_Games_Data[[#This Row],[Column1]])-1),"N/A")</f>
        <v>Washington Wizards117</v>
      </c>
      <c r="E866" t="str">
        <f>IFERROR(IF(AND(C866&lt;&gt;"N/A",C866&lt;&gt;C865),MID(Full_2016_2017_Games_Data[[#This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Knicks101</v>
      </c>
      <c r="F866" t="str">
        <f>IFERROR(IF(AND(D866&lt;&gt;"N/A",E866&lt;&gt;"N/A",C866&lt;&gt;C867),RIGHT(Full_2016_2017_Games_Data[[#This Row],[Column1]],LEN(Full_2016_2017_Games_Data[[#This Row],[Column1]])-FIND("at ",Full_2016_2017_Games_Data[[#This Row],[Column1]])-2),IF(AND(C866&lt;&gt;"N/A",C866&lt;&gt;C865),RIGHT(A867,LEN(A867)-FIND("at ",A867)-2),"N/A")),RIGHT(Full_2016_2017_Games_Data[[#This Row],[Column1]],LEN(Full_2016_2017_Games_Data[[#This Row],[Column1]])-FIND("at ",Full_2016_2017_Games_Data[[#This Row],[Column1]])-2))</f>
        <v>Washington</v>
      </c>
      <c r="G866" t="str">
        <f t="shared" si="143"/>
        <v>Washington</v>
      </c>
      <c r="H866">
        <f t="shared" si="144"/>
        <v>117</v>
      </c>
      <c r="I866">
        <f t="shared" si="145"/>
        <v>101</v>
      </c>
      <c r="J866" s="3" t="str">
        <f>IF(B866=1,Full_2016_2017_Games_Data[[#This Row],[Column1]],"N/A")</f>
        <v>N/A</v>
      </c>
      <c r="K866" t="str">
        <f t="shared" si="146"/>
        <v>Jan 31, 2017</v>
      </c>
      <c r="L866" t="str">
        <f t="shared" si="147"/>
        <v>Jan 31, 2017</v>
      </c>
      <c r="M866">
        <f t="shared" si="148"/>
        <v>1</v>
      </c>
      <c r="N866">
        <f t="shared" si="149"/>
        <v>31</v>
      </c>
      <c r="O866">
        <f t="shared" si="150"/>
        <v>2017</v>
      </c>
      <c r="P866" s="3">
        <f t="shared" si="151"/>
        <v>42766</v>
      </c>
      <c r="Q866" t="str">
        <f t="shared" si="152"/>
        <v>Washington Wizards</v>
      </c>
      <c r="R866" t="str">
        <f t="shared" si="153"/>
        <v>New York Knicks</v>
      </c>
    </row>
    <row r="867" spans="1:18" x14ac:dyDescent="0.3">
      <c r="A867" s="1" t="s">
        <v>751</v>
      </c>
      <c r="B867">
        <f>IF(OR(RIGHT(Full_2016_2017_Games_Data[[#This Row],[Column1]],4)="2016",RIGHT(Full_2016_2017_Games_Data[[#This Row],[Column1]],4)="2017"),1,0)</f>
        <v>0</v>
      </c>
      <c r="C867">
        <f>IF(AND(B866=1,B867=0,LEFT(Full_2016_2017_Games_Data[[#This Row],[Column1]],4)&lt;&gt;"OTat"),C865+1,IF(AND(B866=0,B867=0,LEFT(Full_2016_2017_Games_Data[[#This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Row],[Column1]],5)&lt;&gt;"4OTat"),C866+1,IF(OR(LEFT(Full_2016_2017_Games_Data[[#This Row],[Column1]],4)="OTat",LEFT(Full_2016_2017_Games_Data[[#This Row],[Column1]],4)="Full",LEFT(Full_2016_2017_Games_Data[[#This Row],[Column1]],5)="2OTat",LEFT(Full_2016_2017_Games_Data[[#This Row],[Column1]],5)="4OTat"),C866,"N/A")))</f>
        <v>725</v>
      </c>
      <c r="D867" t="str">
        <f>IF(AND(C867&lt;&gt;"N/A",C867&lt;&gt;C866),LEFT(Full_2016_2017_Games_Data[[#This Row],[Column1]],FIND("-",Full_2016_2017_Games_Data[[#This Row],[Column1]])-1),"N/A")</f>
        <v>Toronto Raptors108</v>
      </c>
      <c r="E867" t="str">
        <f>IFERROR(IF(AND(C867&lt;&gt;"N/A",C867&lt;&gt;C866),MID(Full_2016_2017_Games_Data[[#This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Pelicans106</v>
      </c>
      <c r="F867" t="str">
        <f>IFERROR(IF(AND(D867&lt;&gt;"N/A",E867&lt;&gt;"N/A",C867&lt;&gt;C868),RIGHT(Full_2016_2017_Games_Data[[#This Row],[Column1]],LEN(Full_2016_2017_Games_Data[[#This Row],[Column1]])-FIND("at ",Full_2016_2017_Games_Data[[#This Row],[Column1]])-2),IF(AND(C867&lt;&gt;"N/A",C867&lt;&gt;C866),RIGHT(A868,LEN(A868)-FIND("at ",A868)-2),"N/A")),RIGHT(Full_2016_2017_Games_Data[[#This Row],[Column1]],LEN(Full_2016_2017_Games_Data[[#This Row],[Column1]])-FIND("at ",Full_2016_2017_Games_Data[[#This Row],[Column1]])-2))</f>
        <v>Toronto</v>
      </c>
      <c r="G867" t="str">
        <f t="shared" si="143"/>
        <v>Toronto</v>
      </c>
      <c r="H867">
        <f t="shared" si="144"/>
        <v>108</v>
      </c>
      <c r="I867">
        <f t="shared" si="145"/>
        <v>106</v>
      </c>
      <c r="J867" s="3" t="str">
        <f>IF(B867=1,Full_2016_2017_Games_Data[[#This Row],[Column1]],"N/A")</f>
        <v>N/A</v>
      </c>
      <c r="K867" t="str">
        <f t="shared" si="146"/>
        <v>Jan 31, 2017</v>
      </c>
      <c r="L867" t="str">
        <f t="shared" si="147"/>
        <v>Jan 31, 2017</v>
      </c>
      <c r="M867">
        <f t="shared" si="148"/>
        <v>1</v>
      </c>
      <c r="N867">
        <f t="shared" si="149"/>
        <v>31</v>
      </c>
      <c r="O867">
        <f t="shared" si="150"/>
        <v>2017</v>
      </c>
      <c r="P867" s="3">
        <f t="shared" si="151"/>
        <v>42766</v>
      </c>
      <c r="Q867" t="str">
        <f t="shared" si="152"/>
        <v>Toronto Raptors</v>
      </c>
      <c r="R867" t="str">
        <f t="shared" si="153"/>
        <v>New Orleans Pelicans</v>
      </c>
    </row>
    <row r="868" spans="1:18" x14ac:dyDescent="0.3">
      <c r="A868" s="1" t="s">
        <v>752</v>
      </c>
      <c r="B868">
        <f>IF(OR(RIGHT(Full_2016_2017_Games_Data[[#This Row],[Column1]],4)="2016",RIGHT(Full_2016_2017_Games_Data[[#This Row],[Column1]],4)="2017"),1,0)</f>
        <v>0</v>
      </c>
      <c r="C868">
        <f>IF(AND(B867=1,B868=0,LEFT(Full_2016_2017_Games_Data[[#This Row],[Column1]],4)&lt;&gt;"OTat"),C866+1,IF(AND(B867=0,B868=0,LEFT(Full_2016_2017_Games_Data[[#This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Row],[Column1]],5)&lt;&gt;"4OTat"),C867+1,IF(OR(LEFT(Full_2016_2017_Games_Data[[#This Row],[Column1]],4)="OTat",LEFT(Full_2016_2017_Games_Data[[#This Row],[Column1]],4)="Full",LEFT(Full_2016_2017_Games_Data[[#This Row],[Column1]],5)="2OTat",LEFT(Full_2016_2017_Games_Data[[#This Row],[Column1]],5)="4OTat"),C867,"N/A")))</f>
        <v>725</v>
      </c>
      <c r="D868" t="str">
        <f>IF(AND(C868&lt;&gt;"N/A",C868&lt;&gt;C867),LEFT(Full_2016_2017_Games_Data[[#This Row],[Column1]],FIND("-",Full_2016_2017_Games_Data[[#This Row],[Column1]])-1),"N/A")</f>
        <v>N/A</v>
      </c>
      <c r="E868" t="str">
        <f>IFERROR(IF(AND(C868&lt;&gt;"N/A",C868&lt;&gt;C867),MID(Full_2016_2017_Games_Data[[#This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68" t="str">
        <f>IFERROR(IF(AND(D868&lt;&gt;"N/A",E868&lt;&gt;"N/A",C868&lt;&gt;C869),RIGHT(Full_2016_2017_Games_Data[[#This Row],[Column1]],LEN(Full_2016_2017_Games_Data[[#This Row],[Column1]])-FIND("at ",Full_2016_2017_Games_Data[[#This Row],[Column1]])-2),IF(AND(C868&lt;&gt;"N/A",C868&lt;&gt;C867),RIGHT(A869,LEN(A869)-FIND("at ",A869)-2),"N/A")),RIGHT(Full_2016_2017_Games_Data[[#This Row],[Column1]],LEN(Full_2016_2017_Games_Data[[#This Row],[Column1]])-FIND("at ",Full_2016_2017_Games_Data[[#This Row],[Column1]])-2))</f>
        <v>N/A</v>
      </c>
      <c r="G868" t="str">
        <f t="shared" si="143"/>
        <v>N/A</v>
      </c>
      <c r="H868" t="str">
        <f t="shared" si="144"/>
        <v>N/A</v>
      </c>
      <c r="I868" t="str">
        <f t="shared" si="145"/>
        <v>N/A</v>
      </c>
      <c r="J868" s="3" t="str">
        <f>IF(B868=1,Full_2016_2017_Games_Data[[#This Row],[Column1]],"N/A")</f>
        <v>N/A</v>
      </c>
      <c r="K868" t="str">
        <f t="shared" si="146"/>
        <v>Jan 31, 2017</v>
      </c>
      <c r="L868" t="str">
        <f t="shared" si="147"/>
        <v>N/A</v>
      </c>
      <c r="M868" t="str">
        <f t="shared" si="148"/>
        <v>N/A</v>
      </c>
      <c r="N868" t="str">
        <f t="shared" si="149"/>
        <v>N/A</v>
      </c>
      <c r="O868" t="str">
        <f t="shared" si="150"/>
        <v>N/A</v>
      </c>
      <c r="P868" s="3" t="str">
        <f t="shared" si="151"/>
        <v>N/A</v>
      </c>
      <c r="Q868" t="str">
        <f t="shared" si="152"/>
        <v>N/A</v>
      </c>
      <c r="R868" t="str">
        <f t="shared" si="153"/>
        <v>N/A</v>
      </c>
    </row>
    <row r="869" spans="1:18" x14ac:dyDescent="0.3">
      <c r="A869" s="1" t="s">
        <v>753</v>
      </c>
      <c r="B869">
        <f>IF(OR(RIGHT(Full_2016_2017_Games_Data[[#This Row],[Column1]],4)="2016",RIGHT(Full_2016_2017_Games_Data[[#This Row],[Column1]],4)="2017"),1,0)</f>
        <v>0</v>
      </c>
      <c r="C869">
        <f>IF(AND(B868=1,B869=0,LEFT(Full_2016_2017_Games_Data[[#This Row],[Column1]],4)&lt;&gt;"OTat"),C867+1,IF(AND(B868=0,B869=0,LEFT(Full_2016_2017_Games_Data[[#This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Row],[Column1]],5)&lt;&gt;"4OTat"),C868+1,IF(OR(LEFT(Full_2016_2017_Games_Data[[#This Row],[Column1]],4)="OTat",LEFT(Full_2016_2017_Games_Data[[#This Row],[Column1]],4)="Full",LEFT(Full_2016_2017_Games_Data[[#This Row],[Column1]],5)="2OTat",LEFT(Full_2016_2017_Games_Data[[#This Row],[Column1]],5)="4OTat"),C868,"N/A")))</f>
        <v>726</v>
      </c>
      <c r="D869" t="str">
        <f>IF(AND(C869&lt;&gt;"N/A",C869&lt;&gt;C868),LEFT(Full_2016_2017_Games_Data[[#This Row],[Column1]],FIND("-",Full_2016_2017_Games_Data[[#This Row],[Column1]])-1),"N/A")</f>
        <v>Houston Rockets105</v>
      </c>
      <c r="E869" t="str">
        <f>IFERROR(IF(AND(C869&lt;&gt;"N/A",C869&lt;&gt;C868),MID(Full_2016_2017_Games_Data[[#This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Kings83</v>
      </c>
      <c r="F869" t="str">
        <f>IFERROR(IF(AND(D869&lt;&gt;"N/A",E869&lt;&gt;"N/A",C869&lt;&gt;C870),RIGHT(Full_2016_2017_Games_Data[[#This Row],[Column1]],LEN(Full_2016_2017_Games_Data[[#This Row],[Column1]])-FIND("at ",Full_2016_2017_Games_Data[[#This Row],[Column1]])-2),IF(AND(C869&lt;&gt;"N/A",C869&lt;&gt;C868),RIGHT(A870,LEN(A870)-FIND("at ",A870)-2),"N/A")),RIGHT(Full_2016_2017_Games_Data[[#This Row],[Column1]],LEN(Full_2016_2017_Games_Data[[#This Row],[Column1]])-FIND("at ",Full_2016_2017_Games_Data[[#This Row],[Column1]])-2))</f>
        <v>Houston</v>
      </c>
      <c r="G869" t="str">
        <f t="shared" si="143"/>
        <v>Houston</v>
      </c>
      <c r="H869">
        <f t="shared" si="144"/>
        <v>105</v>
      </c>
      <c r="I869">
        <f t="shared" si="145"/>
        <v>83</v>
      </c>
      <c r="J869" s="3" t="str">
        <f>IF(B869=1,Full_2016_2017_Games_Data[[#This Row],[Column1]],"N/A")</f>
        <v>N/A</v>
      </c>
      <c r="K869" t="str">
        <f t="shared" si="146"/>
        <v>Jan 31, 2017</v>
      </c>
      <c r="L869" t="str">
        <f t="shared" si="147"/>
        <v>Jan 31, 2017</v>
      </c>
      <c r="M869">
        <f t="shared" si="148"/>
        <v>1</v>
      </c>
      <c r="N869">
        <f t="shared" si="149"/>
        <v>31</v>
      </c>
      <c r="O869">
        <f t="shared" si="150"/>
        <v>2017</v>
      </c>
      <c r="P869" s="3">
        <f t="shared" si="151"/>
        <v>42766</v>
      </c>
      <c r="Q869" t="str">
        <f t="shared" si="152"/>
        <v>Houston Rockets</v>
      </c>
      <c r="R869" t="str">
        <f t="shared" si="153"/>
        <v>Sacramento Kings</v>
      </c>
    </row>
    <row r="870" spans="1:18" x14ac:dyDescent="0.3">
      <c r="A870" s="1" t="s">
        <v>754</v>
      </c>
      <c r="B870">
        <f>IF(OR(RIGHT(Full_2016_2017_Games_Data[[#This Row],[Column1]],4)="2016",RIGHT(Full_2016_2017_Games_Data[[#This Row],[Column1]],4)="2017"),1,0)</f>
        <v>0</v>
      </c>
      <c r="C870">
        <f>IF(AND(B869=1,B870=0,LEFT(Full_2016_2017_Games_Data[[#This Row],[Column1]],4)&lt;&gt;"OTat"),C868+1,IF(AND(B869=0,B870=0,LEFT(Full_2016_2017_Games_Data[[#This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Row],[Column1]],5)&lt;&gt;"4OTat"),C869+1,IF(OR(LEFT(Full_2016_2017_Games_Data[[#This Row],[Column1]],4)="OTat",LEFT(Full_2016_2017_Games_Data[[#This Row],[Column1]],4)="Full",LEFT(Full_2016_2017_Games_Data[[#This Row],[Column1]],5)="2OTat",LEFT(Full_2016_2017_Games_Data[[#This Row],[Column1]],5)="4OTat"),C869,"N/A")))</f>
        <v>727</v>
      </c>
      <c r="D870" t="str">
        <f>IF(AND(C870&lt;&gt;"N/A",C870&lt;&gt;C869),LEFT(Full_2016_2017_Games_Data[[#This Row],[Column1]],FIND("-",Full_2016_2017_Games_Data[[#This Row],[Column1]])-1),"N/A")</f>
        <v>San Antonio Spurs108</v>
      </c>
      <c r="E870" t="str">
        <f>IFERROR(IF(AND(C870&lt;&gt;"N/A",C870&lt;&gt;C869),MID(Full_2016_2017_Games_Data[[#This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Thunder94</v>
      </c>
      <c r="F870" t="str">
        <f>IFERROR(IF(AND(D870&lt;&gt;"N/A",E870&lt;&gt;"N/A",C870&lt;&gt;C871),RIGHT(Full_2016_2017_Games_Data[[#This Row],[Column1]],LEN(Full_2016_2017_Games_Data[[#This Row],[Column1]])-FIND("at ",Full_2016_2017_Games_Data[[#This Row],[Column1]])-2),IF(AND(C870&lt;&gt;"N/A",C870&lt;&gt;C869),RIGHT(A871,LEN(A871)-FIND("at ",A871)-2),"N/A")),RIGHT(Full_2016_2017_Games_Data[[#This Row],[Column1]],LEN(Full_2016_2017_Games_Data[[#This Row],[Column1]])-FIND("at ",Full_2016_2017_Games_Data[[#This Row],[Column1]])-2))</f>
        <v>San Antonio</v>
      </c>
      <c r="G870" t="str">
        <f t="shared" si="143"/>
        <v>San Antonio</v>
      </c>
      <c r="H870">
        <f t="shared" si="144"/>
        <v>108</v>
      </c>
      <c r="I870">
        <f t="shared" si="145"/>
        <v>94</v>
      </c>
      <c r="J870" s="3" t="str">
        <f>IF(B870=1,Full_2016_2017_Games_Data[[#This Row],[Column1]],"N/A")</f>
        <v>N/A</v>
      </c>
      <c r="K870" t="str">
        <f t="shared" si="146"/>
        <v>Jan 31, 2017</v>
      </c>
      <c r="L870" t="str">
        <f t="shared" si="147"/>
        <v>Jan 31, 2017</v>
      </c>
      <c r="M870">
        <f t="shared" si="148"/>
        <v>1</v>
      </c>
      <c r="N870">
        <f t="shared" si="149"/>
        <v>31</v>
      </c>
      <c r="O870">
        <f t="shared" si="150"/>
        <v>2017</v>
      </c>
      <c r="P870" s="3">
        <f t="shared" si="151"/>
        <v>42766</v>
      </c>
      <c r="Q870" t="str">
        <f t="shared" si="152"/>
        <v>San Antonio Spurs</v>
      </c>
      <c r="R870" t="str">
        <f t="shared" si="153"/>
        <v>Oklahoma City Thunder</v>
      </c>
    </row>
    <row r="871" spans="1:18" x14ac:dyDescent="0.3">
      <c r="A871" s="1" t="s">
        <v>755</v>
      </c>
      <c r="B871">
        <f>IF(OR(RIGHT(Full_2016_2017_Games_Data[[#This Row],[Column1]],4)="2016",RIGHT(Full_2016_2017_Games_Data[[#This Row],[Column1]],4)="2017"),1,0)</f>
        <v>0</v>
      </c>
      <c r="C871">
        <f>IF(AND(B870=1,B871=0,LEFT(Full_2016_2017_Games_Data[[#This Row],[Column1]],4)&lt;&gt;"OTat"),C869+1,IF(AND(B870=0,B871=0,LEFT(Full_2016_2017_Games_Data[[#This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Row],[Column1]],5)&lt;&gt;"4OTat"),C870+1,IF(OR(LEFT(Full_2016_2017_Games_Data[[#This Row],[Column1]],4)="OTat",LEFT(Full_2016_2017_Games_Data[[#This Row],[Column1]],4)="Full",LEFT(Full_2016_2017_Games_Data[[#This Row],[Column1]],5)="2OTat",LEFT(Full_2016_2017_Games_Data[[#This Row],[Column1]],5)="4OTat"),C870,"N/A")))</f>
        <v>728</v>
      </c>
      <c r="D871" t="str">
        <f>IF(AND(C871&lt;&gt;"N/A",C871&lt;&gt;C870),LEFT(Full_2016_2017_Games_Data[[#This Row],[Column1]],FIND("-",Full_2016_2017_Games_Data[[#This Row],[Column1]])-1),"N/A")</f>
        <v>Portland Trail Blazers115</v>
      </c>
      <c r="E871" t="str">
        <f>IFERROR(IF(AND(C871&lt;&gt;"N/A",C871&lt;&gt;C870),MID(Full_2016_2017_Games_Data[[#This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Hornets98</v>
      </c>
      <c r="F871" t="str">
        <f>IFERROR(IF(AND(D871&lt;&gt;"N/A",E871&lt;&gt;"N/A",C871&lt;&gt;C872),RIGHT(Full_2016_2017_Games_Data[[#This Row],[Column1]],LEN(Full_2016_2017_Games_Data[[#This Row],[Column1]])-FIND("at ",Full_2016_2017_Games_Data[[#This Row],[Column1]])-2),IF(AND(C871&lt;&gt;"N/A",C871&lt;&gt;C870),RIGHT(A872,LEN(A872)-FIND("at ",A872)-2),"N/A")),RIGHT(Full_2016_2017_Games_Data[[#This Row],[Column1]],LEN(Full_2016_2017_Games_Data[[#This Row],[Column1]])-FIND("at ",Full_2016_2017_Games_Data[[#This Row],[Column1]])-2))</f>
        <v>Portland</v>
      </c>
      <c r="G871" t="str">
        <f t="shared" si="143"/>
        <v>Portland</v>
      </c>
      <c r="H871">
        <f t="shared" si="144"/>
        <v>115</v>
      </c>
      <c r="I871">
        <f t="shared" si="145"/>
        <v>98</v>
      </c>
      <c r="J871" s="3" t="str">
        <f>IF(B871=1,Full_2016_2017_Games_Data[[#This Row],[Column1]],"N/A")</f>
        <v>N/A</v>
      </c>
      <c r="K871" t="str">
        <f t="shared" si="146"/>
        <v>Jan 31, 2017</v>
      </c>
      <c r="L871" t="str">
        <f t="shared" si="147"/>
        <v>Jan 31, 2017</v>
      </c>
      <c r="M871">
        <f t="shared" si="148"/>
        <v>1</v>
      </c>
      <c r="N871">
        <f t="shared" si="149"/>
        <v>31</v>
      </c>
      <c r="O871">
        <f t="shared" si="150"/>
        <v>2017</v>
      </c>
      <c r="P871" s="3">
        <f t="shared" si="151"/>
        <v>42766</v>
      </c>
      <c r="Q871" t="str">
        <f t="shared" si="152"/>
        <v>Portland Trail Blazers</v>
      </c>
      <c r="R871" t="str">
        <f t="shared" si="153"/>
        <v>Charlotte Hornets</v>
      </c>
    </row>
    <row r="872" spans="1:18" x14ac:dyDescent="0.3">
      <c r="A872" s="1" t="s">
        <v>756</v>
      </c>
      <c r="B872">
        <f>IF(OR(RIGHT(Full_2016_2017_Games_Data[[#This Row],[Column1]],4)="2016",RIGHT(Full_2016_2017_Games_Data[[#This Row],[Column1]],4)="2017"),1,0)</f>
        <v>0</v>
      </c>
      <c r="C872">
        <f>IF(AND(B871=1,B872=0,LEFT(Full_2016_2017_Games_Data[[#This Row],[Column1]],4)&lt;&gt;"OTat"),C870+1,IF(AND(B871=0,B872=0,LEFT(Full_2016_2017_Games_Data[[#This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Row],[Column1]],5)&lt;&gt;"4OTat"),C871+1,IF(OR(LEFT(Full_2016_2017_Games_Data[[#This Row],[Column1]],4)="OTat",LEFT(Full_2016_2017_Games_Data[[#This Row],[Column1]],4)="Full",LEFT(Full_2016_2017_Games_Data[[#This Row],[Column1]],5)="2OTat",LEFT(Full_2016_2017_Games_Data[[#This Row],[Column1]],5)="4OTat"),C871,"N/A")))</f>
        <v>729</v>
      </c>
      <c r="D872" t="str">
        <f>IF(AND(C872&lt;&gt;"N/A",C872&lt;&gt;C871),LEFT(Full_2016_2017_Games_Data[[#This Row],[Column1]],FIND("-",Full_2016_2017_Games_Data[[#This Row],[Column1]])-1),"N/A")</f>
        <v>Los Angeles Lakers120</v>
      </c>
      <c r="E872" t="str">
        <f>IFERROR(IF(AND(C872&lt;&gt;"N/A",C872&lt;&gt;C871),MID(Full_2016_2017_Games_Data[[#This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Nuggets116</v>
      </c>
      <c r="F872" t="str">
        <f>IFERROR(IF(AND(D872&lt;&gt;"N/A",E872&lt;&gt;"N/A",C872&lt;&gt;C873),RIGHT(Full_2016_2017_Games_Data[[#This Row],[Column1]],LEN(Full_2016_2017_Games_Data[[#This Row],[Column1]])-FIND("at ",Full_2016_2017_Games_Data[[#This Row],[Column1]])-2),IF(AND(C872&lt;&gt;"N/A",C872&lt;&gt;C871),RIGHT(A873,LEN(A873)-FIND("at ",A873)-2),"N/A")),RIGHT(Full_2016_2017_Games_Data[[#This Row],[Column1]],LEN(Full_2016_2017_Games_Data[[#This Row],[Column1]])-FIND("at ",Full_2016_2017_Games_Data[[#This Row],[Column1]])-2))</f>
        <v>Los Angeles</v>
      </c>
      <c r="G872" t="str">
        <f t="shared" si="143"/>
        <v>Los Angeles</v>
      </c>
      <c r="H872">
        <f t="shared" si="144"/>
        <v>120</v>
      </c>
      <c r="I872">
        <f t="shared" si="145"/>
        <v>116</v>
      </c>
      <c r="J872" s="3" t="str">
        <f>IF(B872=1,Full_2016_2017_Games_Data[[#This Row],[Column1]],"N/A")</f>
        <v>N/A</v>
      </c>
      <c r="K872" t="str">
        <f t="shared" si="146"/>
        <v>Jan 31, 2017</v>
      </c>
      <c r="L872" t="str">
        <f t="shared" si="147"/>
        <v>Jan 31, 2017</v>
      </c>
      <c r="M872">
        <f t="shared" si="148"/>
        <v>1</v>
      </c>
      <c r="N872">
        <f t="shared" si="149"/>
        <v>31</v>
      </c>
      <c r="O872">
        <f t="shared" si="150"/>
        <v>2017</v>
      </c>
      <c r="P872" s="3">
        <f t="shared" si="151"/>
        <v>42766</v>
      </c>
      <c r="Q872" t="str">
        <f t="shared" si="152"/>
        <v>Los Angeles Lakers</v>
      </c>
      <c r="R872" t="str">
        <f t="shared" si="153"/>
        <v>Denver Nuggets</v>
      </c>
    </row>
    <row r="873" spans="1:18" x14ac:dyDescent="0.3">
      <c r="A873" s="1" t="s">
        <v>1444</v>
      </c>
      <c r="B873">
        <f>IF(OR(RIGHT(Full_2016_2017_Games_Data[[#This Row],[Column1]],4)="2016",RIGHT(Full_2016_2017_Games_Data[[#This Row],[Column1]],4)="2017"),1,0)</f>
        <v>1</v>
      </c>
      <c r="C873" t="str">
        <f>IF(AND(B872=1,B873=0,LEFT(Full_2016_2017_Games_Data[[#This Row],[Column1]],4)&lt;&gt;"OTat"),C871+1,IF(AND(B872=0,B873=0,LEFT(Full_2016_2017_Games_Data[[#This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Row],[Column1]],5)&lt;&gt;"4OTat"),C872+1,IF(OR(LEFT(Full_2016_2017_Games_Data[[#This Row],[Column1]],4)="OTat",LEFT(Full_2016_2017_Games_Data[[#This Row],[Column1]],4)="Full",LEFT(Full_2016_2017_Games_Data[[#This Row],[Column1]],5)="2OTat",LEFT(Full_2016_2017_Games_Data[[#This Row],[Column1]],5)="4OTat"),C872,"N/A")))</f>
        <v>N/A</v>
      </c>
      <c r="D873" t="str">
        <f>IF(AND(C873&lt;&gt;"N/A",C873&lt;&gt;C872),LEFT(Full_2016_2017_Games_Data[[#This Row],[Column1]],FIND("-",Full_2016_2017_Games_Data[[#This Row],[Column1]])-1),"N/A")</f>
        <v>N/A</v>
      </c>
      <c r="E873" t="str">
        <f>IFERROR(IF(AND(C873&lt;&gt;"N/A",C873&lt;&gt;C872),MID(Full_2016_2017_Games_Data[[#This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73" t="str">
        <f>IFERROR(IF(AND(D873&lt;&gt;"N/A",E873&lt;&gt;"N/A",C873&lt;&gt;C874),RIGHT(Full_2016_2017_Games_Data[[#This Row],[Column1]],LEN(Full_2016_2017_Games_Data[[#This Row],[Column1]])-FIND("at ",Full_2016_2017_Games_Data[[#This Row],[Column1]])-2),IF(AND(C873&lt;&gt;"N/A",C873&lt;&gt;C872),RIGHT(A874,LEN(A874)-FIND("at ",A874)-2),"N/A")),RIGHT(Full_2016_2017_Games_Data[[#This Row],[Column1]],LEN(Full_2016_2017_Games_Data[[#This Row],[Column1]])-FIND("at ",Full_2016_2017_Games_Data[[#This Row],[Column1]])-2))</f>
        <v>N/A</v>
      </c>
      <c r="G873" t="str">
        <f t="shared" si="143"/>
        <v>N/A</v>
      </c>
      <c r="H873" t="str">
        <f t="shared" si="144"/>
        <v>N/A</v>
      </c>
      <c r="I873" t="str">
        <f t="shared" si="145"/>
        <v>N/A</v>
      </c>
      <c r="J873" s="3" t="str">
        <f>IF(B873=1,Full_2016_2017_Games_Data[[#This Row],[Column1]],"N/A")</f>
        <v>Feb 1, 2017</v>
      </c>
      <c r="K873" t="str">
        <f t="shared" si="146"/>
        <v>Feb 1, 2017</v>
      </c>
      <c r="L873" t="str">
        <f t="shared" si="147"/>
        <v>N/A</v>
      </c>
      <c r="M873" t="str">
        <f t="shared" si="148"/>
        <v>N/A</v>
      </c>
      <c r="N873" t="str">
        <f t="shared" si="149"/>
        <v>N/A</v>
      </c>
      <c r="O873" t="str">
        <f t="shared" si="150"/>
        <v>N/A</v>
      </c>
      <c r="P873" s="3" t="str">
        <f t="shared" si="151"/>
        <v>N/A</v>
      </c>
      <c r="Q873" t="str">
        <f t="shared" si="152"/>
        <v>N/A</v>
      </c>
      <c r="R873" t="str">
        <f t="shared" si="153"/>
        <v>N/A</v>
      </c>
    </row>
    <row r="874" spans="1:18" x14ac:dyDescent="0.3">
      <c r="A874" s="1" t="s">
        <v>757</v>
      </c>
      <c r="B874">
        <f>IF(OR(RIGHT(Full_2016_2017_Games_Data[[#This Row],[Column1]],4)="2016",RIGHT(Full_2016_2017_Games_Data[[#This Row],[Column1]],4)="2017"),1,0)</f>
        <v>0</v>
      </c>
      <c r="C874">
        <f>IF(AND(B873=1,B874=0,LEFT(Full_2016_2017_Games_Data[[#This Row],[Column1]],4)&lt;&gt;"OTat"),C872+1,IF(AND(B873=0,B874=0,LEFT(Full_2016_2017_Games_Data[[#This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Row],[Column1]],5)&lt;&gt;"4OTat"),C873+1,IF(OR(LEFT(Full_2016_2017_Games_Data[[#This Row],[Column1]],4)="OTat",LEFT(Full_2016_2017_Games_Data[[#This Row],[Column1]],4)="Full",LEFT(Full_2016_2017_Games_Data[[#This Row],[Column1]],5)="2OTat",LEFT(Full_2016_2017_Games_Data[[#This Row],[Column1]],5)="4OTat"),C873,"N/A")))</f>
        <v>730</v>
      </c>
      <c r="D874" t="str">
        <f>IF(AND(C874&lt;&gt;"N/A",C874&lt;&gt;C873),LEFT(Full_2016_2017_Games_Data[[#This Row],[Column1]],FIND("-",Full_2016_2017_Games_Data[[#This Row],[Column1]])-1),"N/A")</f>
        <v>Indiana Pacers98</v>
      </c>
      <c r="E874" t="str">
        <f>IFERROR(IF(AND(C874&lt;&gt;"N/A",C874&lt;&gt;C873),MID(Full_2016_2017_Games_Data[[#This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Magic88</v>
      </c>
      <c r="F874" t="str">
        <f>IFERROR(IF(AND(D874&lt;&gt;"N/A",E874&lt;&gt;"N/A",C874&lt;&gt;C875),RIGHT(Full_2016_2017_Games_Data[[#This Row],[Column1]],LEN(Full_2016_2017_Games_Data[[#This Row],[Column1]])-FIND("at ",Full_2016_2017_Games_Data[[#This Row],[Column1]])-2),IF(AND(C874&lt;&gt;"N/A",C874&lt;&gt;C873),RIGHT(A875,LEN(A875)-FIND("at ",A875)-2),"N/A")),RIGHT(Full_2016_2017_Games_Data[[#This Row],[Column1]],LEN(Full_2016_2017_Games_Data[[#This Row],[Column1]])-FIND("at ",Full_2016_2017_Games_Data[[#This Row],[Column1]])-2))</f>
        <v>Orlando</v>
      </c>
      <c r="G874" t="str">
        <f t="shared" si="143"/>
        <v>Orlando</v>
      </c>
      <c r="H874">
        <f t="shared" si="144"/>
        <v>98</v>
      </c>
      <c r="I874">
        <f t="shared" si="145"/>
        <v>88</v>
      </c>
      <c r="J874" s="3" t="str">
        <f>IF(B874=1,Full_2016_2017_Games_Data[[#This Row],[Column1]],"N/A")</f>
        <v>N/A</v>
      </c>
      <c r="K874" t="str">
        <f t="shared" si="146"/>
        <v>Feb 1, 2017</v>
      </c>
      <c r="L874" t="str">
        <f t="shared" si="147"/>
        <v>Feb 1, 2017</v>
      </c>
      <c r="M874">
        <f t="shared" si="148"/>
        <v>2</v>
      </c>
      <c r="N874">
        <f t="shared" si="149"/>
        <v>1</v>
      </c>
      <c r="O874">
        <f t="shared" si="150"/>
        <v>2017</v>
      </c>
      <c r="P874" s="3">
        <f t="shared" si="151"/>
        <v>42767</v>
      </c>
      <c r="Q874" t="str">
        <f t="shared" si="152"/>
        <v>Indiana Pacers</v>
      </c>
      <c r="R874" t="str">
        <f t="shared" si="153"/>
        <v>Orlando Magic</v>
      </c>
    </row>
    <row r="875" spans="1:18" x14ac:dyDescent="0.3">
      <c r="A875" s="1" t="s">
        <v>758</v>
      </c>
      <c r="B875">
        <f>IF(OR(RIGHT(Full_2016_2017_Games_Data[[#This Row],[Column1]],4)="2016",RIGHT(Full_2016_2017_Games_Data[[#This Row],[Column1]],4)="2017"),1,0)</f>
        <v>0</v>
      </c>
      <c r="C875">
        <f>IF(AND(B874=1,B875=0,LEFT(Full_2016_2017_Games_Data[[#This Row],[Column1]],4)&lt;&gt;"OTat"),C873+1,IF(AND(B874=0,B875=0,LEFT(Full_2016_2017_Games_Data[[#This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Row],[Column1]],5)&lt;&gt;"4OTat"),C874+1,IF(OR(LEFT(Full_2016_2017_Games_Data[[#This Row],[Column1]],4)="OTat",LEFT(Full_2016_2017_Games_Data[[#This Row],[Column1]],4)="Full",LEFT(Full_2016_2017_Games_Data[[#This Row],[Column1]],5)="2OTat",LEFT(Full_2016_2017_Games_Data[[#This Row],[Column1]],5)="4OTat"),C874,"N/A")))</f>
        <v>731</v>
      </c>
      <c r="D875" t="str">
        <f>IF(AND(C875&lt;&gt;"N/A",C875&lt;&gt;C874),LEFT(Full_2016_2017_Games_Data[[#This Row],[Column1]],FIND("-",Full_2016_2017_Games_Data[[#This Row],[Column1]])-1),"N/A")</f>
        <v>Cleveland Cavaliers125</v>
      </c>
      <c r="E875" t="str">
        <f>IFERROR(IF(AND(C875&lt;&gt;"N/A",C875&lt;&gt;C874),MID(Full_2016_2017_Games_Data[[#This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Timberwolves97</v>
      </c>
      <c r="F875" t="str">
        <f>IFERROR(IF(AND(D875&lt;&gt;"N/A",E875&lt;&gt;"N/A",C875&lt;&gt;C876),RIGHT(Full_2016_2017_Games_Data[[#This Row],[Column1]],LEN(Full_2016_2017_Games_Data[[#This Row],[Column1]])-FIND("at ",Full_2016_2017_Games_Data[[#This Row],[Column1]])-2),IF(AND(C875&lt;&gt;"N/A",C875&lt;&gt;C874),RIGHT(A876,LEN(A876)-FIND("at ",A876)-2),"N/A")),RIGHT(Full_2016_2017_Games_Data[[#This Row],[Column1]],LEN(Full_2016_2017_Games_Data[[#This Row],[Column1]])-FIND("at ",Full_2016_2017_Games_Data[[#This Row],[Column1]])-2))</f>
        <v>Cleveland</v>
      </c>
      <c r="G875" t="str">
        <f t="shared" si="143"/>
        <v>Cleveland</v>
      </c>
      <c r="H875">
        <f t="shared" si="144"/>
        <v>125</v>
      </c>
      <c r="I875">
        <f t="shared" si="145"/>
        <v>97</v>
      </c>
      <c r="J875" s="3" t="str">
        <f>IF(B875=1,Full_2016_2017_Games_Data[[#This Row],[Column1]],"N/A")</f>
        <v>N/A</v>
      </c>
      <c r="K875" t="str">
        <f t="shared" si="146"/>
        <v>Feb 1, 2017</v>
      </c>
      <c r="L875" t="str">
        <f t="shared" si="147"/>
        <v>Feb 1, 2017</v>
      </c>
      <c r="M875">
        <f t="shared" si="148"/>
        <v>2</v>
      </c>
      <c r="N875">
        <f t="shared" si="149"/>
        <v>1</v>
      </c>
      <c r="O875">
        <f t="shared" si="150"/>
        <v>2017</v>
      </c>
      <c r="P875" s="3">
        <f t="shared" si="151"/>
        <v>42767</v>
      </c>
      <c r="Q875" t="str">
        <f t="shared" si="152"/>
        <v>Cleveland Cavaliers</v>
      </c>
      <c r="R875" t="str">
        <f t="shared" si="153"/>
        <v>Minnesota Timberwolves</v>
      </c>
    </row>
    <row r="876" spans="1:18" x14ac:dyDescent="0.3">
      <c r="A876" s="1" t="s">
        <v>759</v>
      </c>
      <c r="B876">
        <f>IF(OR(RIGHT(Full_2016_2017_Games_Data[[#This Row],[Column1]],4)="2016",RIGHT(Full_2016_2017_Games_Data[[#This Row],[Column1]],4)="2017"),1,0)</f>
        <v>0</v>
      </c>
      <c r="C876">
        <f>IF(AND(B875=1,B876=0,LEFT(Full_2016_2017_Games_Data[[#This Row],[Column1]],4)&lt;&gt;"OTat"),C874+1,IF(AND(B875=0,B876=0,LEFT(Full_2016_2017_Games_Data[[#This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Row],[Column1]],5)&lt;&gt;"4OTat"),C875+1,IF(OR(LEFT(Full_2016_2017_Games_Data[[#This Row],[Column1]],4)="OTat",LEFT(Full_2016_2017_Games_Data[[#This Row],[Column1]],4)="Full",LEFT(Full_2016_2017_Games_Data[[#This Row],[Column1]],5)="2OTat",LEFT(Full_2016_2017_Games_Data[[#This Row],[Column1]],5)="4OTat"),C875,"N/A")))</f>
        <v>732</v>
      </c>
      <c r="D876" t="str">
        <f>IF(AND(C876&lt;&gt;"N/A",C876&lt;&gt;C875),LEFT(Full_2016_2017_Games_Data[[#This Row],[Column1]],FIND("-",Full_2016_2017_Games_Data[[#This Row],[Column1]])-1),"N/A")</f>
        <v>Boston Celtics109</v>
      </c>
      <c r="E876" t="str">
        <f>IFERROR(IF(AND(C876&lt;&gt;"N/A",C876&lt;&gt;C875),MID(Full_2016_2017_Games_Data[[#This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Raptors104</v>
      </c>
      <c r="F876" t="str">
        <f>IFERROR(IF(AND(D876&lt;&gt;"N/A",E876&lt;&gt;"N/A",C876&lt;&gt;C877),RIGHT(Full_2016_2017_Games_Data[[#This Row],[Column1]],LEN(Full_2016_2017_Games_Data[[#This Row],[Column1]])-FIND("at ",Full_2016_2017_Games_Data[[#This Row],[Column1]])-2),IF(AND(C876&lt;&gt;"N/A",C876&lt;&gt;C875),RIGHT(A877,LEN(A877)-FIND("at ",A877)-2),"N/A")),RIGHT(Full_2016_2017_Games_Data[[#This Row],[Column1]],LEN(Full_2016_2017_Games_Data[[#This Row],[Column1]])-FIND("at ",Full_2016_2017_Games_Data[[#This Row],[Column1]])-2))</f>
        <v>Boston</v>
      </c>
      <c r="G876" t="str">
        <f t="shared" si="143"/>
        <v>Boston</v>
      </c>
      <c r="H876">
        <f t="shared" si="144"/>
        <v>109</v>
      </c>
      <c r="I876">
        <f t="shared" si="145"/>
        <v>104</v>
      </c>
      <c r="J876" s="3" t="str">
        <f>IF(B876=1,Full_2016_2017_Games_Data[[#This Row],[Column1]],"N/A")</f>
        <v>N/A</v>
      </c>
      <c r="K876" t="str">
        <f t="shared" si="146"/>
        <v>Feb 1, 2017</v>
      </c>
      <c r="L876" t="str">
        <f t="shared" si="147"/>
        <v>Feb 1, 2017</v>
      </c>
      <c r="M876">
        <f t="shared" si="148"/>
        <v>2</v>
      </c>
      <c r="N876">
        <f t="shared" si="149"/>
        <v>1</v>
      </c>
      <c r="O876">
        <f t="shared" si="150"/>
        <v>2017</v>
      </c>
      <c r="P876" s="3">
        <f t="shared" si="151"/>
        <v>42767</v>
      </c>
      <c r="Q876" t="str">
        <f t="shared" si="152"/>
        <v>Boston Celtics</v>
      </c>
      <c r="R876" t="str">
        <f t="shared" si="153"/>
        <v>Toronto Raptors</v>
      </c>
    </row>
    <row r="877" spans="1:18" x14ac:dyDescent="0.3">
      <c r="A877" s="1" t="s">
        <v>760</v>
      </c>
      <c r="B877">
        <f>IF(OR(RIGHT(Full_2016_2017_Games_Data[[#This Row],[Column1]],4)="2016",RIGHT(Full_2016_2017_Games_Data[[#This Row],[Column1]],4)="2017"),1,0)</f>
        <v>0</v>
      </c>
      <c r="C877">
        <f>IF(AND(B876=1,B877=0,LEFT(Full_2016_2017_Games_Data[[#This Row],[Column1]],4)&lt;&gt;"OTat"),C875+1,IF(AND(B876=0,B877=0,LEFT(Full_2016_2017_Games_Data[[#This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Row],[Column1]],5)&lt;&gt;"4OTat"),C876+1,IF(OR(LEFT(Full_2016_2017_Games_Data[[#This Row],[Column1]],4)="OTat",LEFT(Full_2016_2017_Games_Data[[#This Row],[Column1]],4)="Full",LEFT(Full_2016_2017_Games_Data[[#This Row],[Column1]],5)="2OTat",LEFT(Full_2016_2017_Games_Data[[#This Row],[Column1]],5)="4OTat"),C876,"N/A")))</f>
        <v>733</v>
      </c>
      <c r="D877" t="str">
        <f>IF(AND(C877&lt;&gt;"N/A",C877&lt;&gt;C876),LEFT(Full_2016_2017_Games_Data[[#This Row],[Column1]],FIND("-",Full_2016_2017_Games_Data[[#This Row],[Column1]])-1),"N/A")</f>
        <v>New York Knicks95</v>
      </c>
      <c r="E877" t="str">
        <f>IFERROR(IF(AND(C877&lt;&gt;"N/A",C877&lt;&gt;C876),MID(Full_2016_2017_Games_Data[[#This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Nets90</v>
      </c>
      <c r="F877" t="str">
        <f>IFERROR(IF(AND(D877&lt;&gt;"N/A",E877&lt;&gt;"N/A",C877&lt;&gt;C878),RIGHT(Full_2016_2017_Games_Data[[#This Row],[Column1]],LEN(Full_2016_2017_Games_Data[[#This Row],[Column1]])-FIND("at ",Full_2016_2017_Games_Data[[#This Row],[Column1]])-2),IF(AND(C877&lt;&gt;"N/A",C877&lt;&gt;C876),RIGHT(A878,LEN(A878)-FIND("at ",A878)-2),"N/A")),RIGHT(Full_2016_2017_Games_Data[[#This Row],[Column1]],LEN(Full_2016_2017_Games_Data[[#This Row],[Column1]])-FIND("at ",Full_2016_2017_Games_Data[[#This Row],[Column1]])-2))</f>
        <v>Brooklyn</v>
      </c>
      <c r="G877" t="str">
        <f t="shared" si="143"/>
        <v>Brooklyn</v>
      </c>
      <c r="H877">
        <f t="shared" si="144"/>
        <v>95</v>
      </c>
      <c r="I877">
        <f t="shared" si="145"/>
        <v>90</v>
      </c>
      <c r="J877" s="3" t="str">
        <f>IF(B877=1,Full_2016_2017_Games_Data[[#This Row],[Column1]],"N/A")</f>
        <v>N/A</v>
      </c>
      <c r="K877" t="str">
        <f t="shared" si="146"/>
        <v>Feb 1, 2017</v>
      </c>
      <c r="L877" t="str">
        <f t="shared" si="147"/>
        <v>Feb 1, 2017</v>
      </c>
      <c r="M877">
        <f t="shared" si="148"/>
        <v>2</v>
      </c>
      <c r="N877">
        <f t="shared" si="149"/>
        <v>1</v>
      </c>
      <c r="O877">
        <f t="shared" si="150"/>
        <v>2017</v>
      </c>
      <c r="P877" s="3">
        <f t="shared" si="151"/>
        <v>42767</v>
      </c>
      <c r="Q877" t="str">
        <f t="shared" si="152"/>
        <v>New York Knicks</v>
      </c>
      <c r="R877" t="str">
        <f t="shared" si="153"/>
        <v>Brooklyn Nets</v>
      </c>
    </row>
    <row r="878" spans="1:18" x14ac:dyDescent="0.3">
      <c r="A878" s="1" t="s">
        <v>761</v>
      </c>
      <c r="B878">
        <f>IF(OR(RIGHT(Full_2016_2017_Games_Data[[#This Row],[Column1]],4)="2016",RIGHT(Full_2016_2017_Games_Data[[#This Row],[Column1]],4)="2017"),1,0)</f>
        <v>0</v>
      </c>
      <c r="C878">
        <f>IF(AND(B877=1,B878=0,LEFT(Full_2016_2017_Games_Data[[#This Row],[Column1]],4)&lt;&gt;"OTat"),C876+1,IF(AND(B877=0,B878=0,LEFT(Full_2016_2017_Games_Data[[#This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Row],[Column1]],5)&lt;&gt;"4OTat"),C877+1,IF(OR(LEFT(Full_2016_2017_Games_Data[[#This Row],[Column1]],4)="OTat",LEFT(Full_2016_2017_Games_Data[[#This Row],[Column1]],4)="Full",LEFT(Full_2016_2017_Games_Data[[#This Row],[Column1]],5)="2OTat",LEFT(Full_2016_2017_Games_Data[[#This Row],[Column1]],5)="4OTat"),C877,"N/A")))</f>
        <v>734</v>
      </c>
      <c r="D878" t="str">
        <f>IF(AND(C878&lt;&gt;"N/A",C878&lt;&gt;C877),LEFT(Full_2016_2017_Games_Data[[#This Row],[Column1]],FIND("-",Full_2016_2017_Games_Data[[#This Row],[Column1]])-1),"N/A")</f>
        <v>Miami Heat116</v>
      </c>
      <c r="E878" t="str">
        <f>IFERROR(IF(AND(C878&lt;&gt;"N/A",C878&lt;&gt;C877),MID(Full_2016_2017_Games_Data[[#This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Hawks93</v>
      </c>
      <c r="F878" t="str">
        <f>IFERROR(IF(AND(D878&lt;&gt;"N/A",E878&lt;&gt;"N/A",C878&lt;&gt;C879),RIGHT(Full_2016_2017_Games_Data[[#This Row],[Column1]],LEN(Full_2016_2017_Games_Data[[#This Row],[Column1]])-FIND("at ",Full_2016_2017_Games_Data[[#This Row],[Column1]])-2),IF(AND(C878&lt;&gt;"N/A",C878&lt;&gt;C877),RIGHT(A879,LEN(A879)-FIND("at ",A879)-2),"N/A")),RIGHT(Full_2016_2017_Games_Data[[#This Row],[Column1]],LEN(Full_2016_2017_Games_Data[[#This Row],[Column1]])-FIND("at ",Full_2016_2017_Games_Data[[#This Row],[Column1]])-2))</f>
        <v>Miami</v>
      </c>
      <c r="G878" t="str">
        <f t="shared" si="143"/>
        <v>Miami</v>
      </c>
      <c r="H878">
        <f t="shared" si="144"/>
        <v>116</v>
      </c>
      <c r="I878">
        <f t="shared" si="145"/>
        <v>93</v>
      </c>
      <c r="J878" s="3" t="str">
        <f>IF(B878=1,Full_2016_2017_Games_Data[[#This Row],[Column1]],"N/A")</f>
        <v>N/A</v>
      </c>
      <c r="K878" t="str">
        <f t="shared" si="146"/>
        <v>Feb 1, 2017</v>
      </c>
      <c r="L878" t="str">
        <f t="shared" si="147"/>
        <v>Feb 1, 2017</v>
      </c>
      <c r="M878">
        <f t="shared" si="148"/>
        <v>2</v>
      </c>
      <c r="N878">
        <f t="shared" si="149"/>
        <v>1</v>
      </c>
      <c r="O878">
        <f t="shared" si="150"/>
        <v>2017</v>
      </c>
      <c r="P878" s="3">
        <f t="shared" si="151"/>
        <v>42767</v>
      </c>
      <c r="Q878" t="str">
        <f t="shared" si="152"/>
        <v>Miami Heat</v>
      </c>
      <c r="R878" t="str">
        <f t="shared" si="153"/>
        <v>Atlanta Hawks</v>
      </c>
    </row>
    <row r="879" spans="1:18" x14ac:dyDescent="0.3">
      <c r="A879" s="1" t="s">
        <v>762</v>
      </c>
      <c r="B879">
        <f>IF(OR(RIGHT(Full_2016_2017_Games_Data[[#This Row],[Column1]],4)="2016",RIGHT(Full_2016_2017_Games_Data[[#This Row],[Column1]],4)="2017"),1,0)</f>
        <v>0</v>
      </c>
      <c r="C879">
        <f>IF(AND(B878=1,B879=0,LEFT(Full_2016_2017_Games_Data[[#This Row],[Column1]],4)&lt;&gt;"OTat"),C877+1,IF(AND(B878=0,B879=0,LEFT(Full_2016_2017_Games_Data[[#This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Row],[Column1]],5)&lt;&gt;"4OTat"),C878+1,IF(OR(LEFT(Full_2016_2017_Games_Data[[#This Row],[Column1]],4)="OTat",LEFT(Full_2016_2017_Games_Data[[#This Row],[Column1]],4)="Full",LEFT(Full_2016_2017_Games_Data[[#This Row],[Column1]],5)="2OTat",LEFT(Full_2016_2017_Games_Data[[#This Row],[Column1]],5)="4OTat"),C878,"N/A")))</f>
        <v>735</v>
      </c>
      <c r="D879" t="str">
        <f>IF(AND(C879&lt;&gt;"N/A",C879&lt;&gt;C878),LEFT(Full_2016_2017_Games_Data[[#This Row],[Column1]],FIND("-",Full_2016_2017_Games_Data[[#This Row],[Column1]])-1),"N/A")</f>
        <v>Detroit Pistons118</v>
      </c>
      <c r="E879" t="str">
        <f>IFERROR(IF(AND(C879&lt;&gt;"N/A",C879&lt;&gt;C878),MID(Full_2016_2017_Games_Data[[#This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Pelicans98</v>
      </c>
      <c r="F879" t="str">
        <f>IFERROR(IF(AND(D879&lt;&gt;"N/A",E879&lt;&gt;"N/A",C879&lt;&gt;C880),RIGHT(Full_2016_2017_Games_Data[[#This Row],[Column1]],LEN(Full_2016_2017_Games_Data[[#This Row],[Column1]])-FIND("at ",Full_2016_2017_Games_Data[[#This Row],[Column1]])-2),IF(AND(C879&lt;&gt;"N/A",C879&lt;&gt;C878),RIGHT(A880,LEN(A880)-FIND("at ",A880)-2),"N/A")),RIGHT(Full_2016_2017_Games_Data[[#This Row],[Column1]],LEN(Full_2016_2017_Games_Data[[#This Row],[Column1]])-FIND("at ",Full_2016_2017_Games_Data[[#This Row],[Column1]])-2))</f>
        <v>Detroit</v>
      </c>
      <c r="G879" t="str">
        <f t="shared" si="143"/>
        <v>Detroit</v>
      </c>
      <c r="H879">
        <f t="shared" si="144"/>
        <v>118</v>
      </c>
      <c r="I879">
        <f t="shared" si="145"/>
        <v>98</v>
      </c>
      <c r="J879" s="3" t="str">
        <f>IF(B879=1,Full_2016_2017_Games_Data[[#This Row],[Column1]],"N/A")</f>
        <v>N/A</v>
      </c>
      <c r="K879" t="str">
        <f t="shared" si="146"/>
        <v>Feb 1, 2017</v>
      </c>
      <c r="L879" t="str">
        <f t="shared" si="147"/>
        <v>Feb 1, 2017</v>
      </c>
      <c r="M879">
        <f t="shared" si="148"/>
        <v>2</v>
      </c>
      <c r="N879">
        <f t="shared" si="149"/>
        <v>1</v>
      </c>
      <c r="O879">
        <f t="shared" si="150"/>
        <v>2017</v>
      </c>
      <c r="P879" s="3">
        <f t="shared" si="151"/>
        <v>42767</v>
      </c>
      <c r="Q879" t="str">
        <f t="shared" si="152"/>
        <v>Detroit Pistons</v>
      </c>
      <c r="R879" t="str">
        <f t="shared" si="153"/>
        <v>New Orleans Pelicans</v>
      </c>
    </row>
    <row r="880" spans="1:18" x14ac:dyDescent="0.3">
      <c r="A880" s="1" t="s">
        <v>763</v>
      </c>
      <c r="B880">
        <f>IF(OR(RIGHT(Full_2016_2017_Games_Data[[#This Row],[Column1]],4)="2016",RIGHT(Full_2016_2017_Games_Data[[#This Row],[Column1]],4)="2017"),1,0)</f>
        <v>0</v>
      </c>
      <c r="C880">
        <f>IF(AND(B879=1,B880=0,LEFT(Full_2016_2017_Games_Data[[#This Row],[Column1]],4)&lt;&gt;"OTat"),C878+1,IF(AND(B879=0,B880=0,LEFT(Full_2016_2017_Games_Data[[#This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Row],[Column1]],5)&lt;&gt;"4OTat"),C879+1,IF(OR(LEFT(Full_2016_2017_Games_Data[[#This Row],[Column1]],4)="OTat",LEFT(Full_2016_2017_Games_Data[[#This Row],[Column1]],4)="Full",LEFT(Full_2016_2017_Games_Data[[#This Row],[Column1]],5)="2OTat",LEFT(Full_2016_2017_Games_Data[[#This Row],[Column1]],5)="4OTat"),C879,"N/A")))</f>
        <v>736</v>
      </c>
      <c r="D880" t="str">
        <f>IF(AND(C880&lt;&gt;"N/A",C880&lt;&gt;C879),LEFT(Full_2016_2017_Games_Data[[#This Row],[Column1]],FIND("-",Full_2016_2017_Games_Data[[#This Row],[Column1]])-1),"N/A")</f>
        <v>Dallas Mavericks113</v>
      </c>
      <c r="E880" t="str">
        <f>IFERROR(IF(AND(C880&lt;&gt;"N/A",C880&lt;&gt;C879),MID(Full_2016_2017_Games_Data[[#This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76ers95</v>
      </c>
      <c r="F880" t="str">
        <f>IFERROR(IF(AND(D880&lt;&gt;"N/A",E880&lt;&gt;"N/A",C880&lt;&gt;C881),RIGHT(Full_2016_2017_Games_Data[[#This Row],[Column1]],LEN(Full_2016_2017_Games_Data[[#This Row],[Column1]])-FIND("at ",Full_2016_2017_Games_Data[[#This Row],[Column1]])-2),IF(AND(C880&lt;&gt;"N/A",C880&lt;&gt;C879),RIGHT(A881,LEN(A881)-FIND("at ",A881)-2),"N/A")),RIGHT(Full_2016_2017_Games_Data[[#This Row],[Column1]],LEN(Full_2016_2017_Games_Data[[#This Row],[Column1]])-FIND("at ",Full_2016_2017_Games_Data[[#This Row],[Column1]])-2))</f>
        <v>Dallas</v>
      </c>
      <c r="G880" t="str">
        <f t="shared" si="143"/>
        <v>Dallas</v>
      </c>
      <c r="H880">
        <f t="shared" si="144"/>
        <v>113</v>
      </c>
      <c r="I880">
        <f t="shared" si="145"/>
        <v>95</v>
      </c>
      <c r="J880" s="3" t="str">
        <f>IF(B880=1,Full_2016_2017_Games_Data[[#This Row],[Column1]],"N/A")</f>
        <v>N/A</v>
      </c>
      <c r="K880" t="str">
        <f t="shared" si="146"/>
        <v>Feb 1, 2017</v>
      </c>
      <c r="L880" t="str">
        <f t="shared" si="147"/>
        <v>Feb 1, 2017</v>
      </c>
      <c r="M880">
        <f t="shared" si="148"/>
        <v>2</v>
      </c>
      <c r="N880">
        <f t="shared" si="149"/>
        <v>1</v>
      </c>
      <c r="O880">
        <f t="shared" si="150"/>
        <v>2017</v>
      </c>
      <c r="P880" s="3">
        <f t="shared" si="151"/>
        <v>42767</v>
      </c>
      <c r="Q880" t="str">
        <f t="shared" si="152"/>
        <v>Dallas Mavericks</v>
      </c>
      <c r="R880" t="str">
        <f t="shared" si="153"/>
        <v>Philadelphia 76ers</v>
      </c>
    </row>
    <row r="881" spans="1:18" x14ac:dyDescent="0.3">
      <c r="A881" s="1" t="s">
        <v>764</v>
      </c>
      <c r="B881">
        <f>IF(OR(RIGHT(Full_2016_2017_Games_Data[[#This Row],[Column1]],4)="2016",RIGHT(Full_2016_2017_Games_Data[[#This Row],[Column1]],4)="2017"),1,0)</f>
        <v>0</v>
      </c>
      <c r="C881">
        <f>IF(AND(B880=1,B881=0,LEFT(Full_2016_2017_Games_Data[[#This Row],[Column1]],4)&lt;&gt;"OTat"),C879+1,IF(AND(B880=0,B881=0,LEFT(Full_2016_2017_Games_Data[[#This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Row],[Column1]],5)&lt;&gt;"4OTat"),C880+1,IF(OR(LEFT(Full_2016_2017_Games_Data[[#This Row],[Column1]],4)="OTat",LEFT(Full_2016_2017_Games_Data[[#This Row],[Column1]],4)="Full",LEFT(Full_2016_2017_Games_Data[[#This Row],[Column1]],5)="2OTat",LEFT(Full_2016_2017_Games_Data[[#This Row],[Column1]],5)="4OTat"),C880,"N/A")))</f>
        <v>737</v>
      </c>
      <c r="D881" t="str">
        <f>IF(AND(C881&lt;&gt;"N/A",C881&lt;&gt;C880),LEFT(Full_2016_2017_Games_Data[[#This Row],[Column1]],FIND("-",Full_2016_2017_Games_Data[[#This Row],[Column1]])-1),"N/A")</f>
        <v>Memphis Grizzlies119</v>
      </c>
      <c r="E881" t="str">
        <f>IFERROR(IF(AND(C881&lt;&gt;"N/A",C881&lt;&gt;C880),MID(Full_2016_2017_Games_Data[[#This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Nuggets99</v>
      </c>
      <c r="F881" t="str">
        <f>IFERROR(IF(AND(D881&lt;&gt;"N/A",E881&lt;&gt;"N/A",C881&lt;&gt;C882),RIGHT(Full_2016_2017_Games_Data[[#This Row],[Column1]],LEN(Full_2016_2017_Games_Data[[#This Row],[Column1]])-FIND("at ",Full_2016_2017_Games_Data[[#This Row],[Column1]])-2),IF(AND(C881&lt;&gt;"N/A",C881&lt;&gt;C880),RIGHT(A882,LEN(A882)-FIND("at ",A882)-2),"N/A")),RIGHT(Full_2016_2017_Games_Data[[#This Row],[Column1]],LEN(Full_2016_2017_Games_Data[[#This Row],[Column1]])-FIND("at ",Full_2016_2017_Games_Data[[#This Row],[Column1]])-2))</f>
        <v>Denver</v>
      </c>
      <c r="G881" t="str">
        <f t="shared" si="143"/>
        <v>Denver</v>
      </c>
      <c r="H881">
        <f t="shared" si="144"/>
        <v>119</v>
      </c>
      <c r="I881">
        <f t="shared" si="145"/>
        <v>99</v>
      </c>
      <c r="J881" s="3" t="str">
        <f>IF(B881=1,Full_2016_2017_Games_Data[[#This Row],[Column1]],"N/A")</f>
        <v>N/A</v>
      </c>
      <c r="K881" t="str">
        <f t="shared" si="146"/>
        <v>Feb 1, 2017</v>
      </c>
      <c r="L881" t="str">
        <f t="shared" si="147"/>
        <v>Feb 1, 2017</v>
      </c>
      <c r="M881">
        <f t="shared" si="148"/>
        <v>2</v>
      </c>
      <c r="N881">
        <f t="shared" si="149"/>
        <v>1</v>
      </c>
      <c r="O881">
        <f t="shared" si="150"/>
        <v>2017</v>
      </c>
      <c r="P881" s="3">
        <f t="shared" si="151"/>
        <v>42767</v>
      </c>
      <c r="Q881" t="str">
        <f t="shared" si="152"/>
        <v>Memphis Grizzlies</v>
      </c>
      <c r="R881" t="str">
        <f t="shared" si="153"/>
        <v>Denver Nuggets</v>
      </c>
    </row>
    <row r="882" spans="1:18" x14ac:dyDescent="0.3">
      <c r="A882" s="1" t="s">
        <v>765</v>
      </c>
      <c r="B882">
        <f>IF(OR(RIGHT(Full_2016_2017_Games_Data[[#This Row],[Column1]],4)="2016",RIGHT(Full_2016_2017_Games_Data[[#This Row],[Column1]],4)="2017"),1,0)</f>
        <v>0</v>
      </c>
      <c r="C882">
        <f>IF(AND(B881=1,B882=0,LEFT(Full_2016_2017_Games_Data[[#This Row],[Column1]],4)&lt;&gt;"OTat"),C880+1,IF(AND(B881=0,B882=0,LEFT(Full_2016_2017_Games_Data[[#This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Row],[Column1]],5)&lt;&gt;"4OTat"),C881+1,IF(OR(LEFT(Full_2016_2017_Games_Data[[#This Row],[Column1]],4)="OTat",LEFT(Full_2016_2017_Games_Data[[#This Row],[Column1]],4)="Full",LEFT(Full_2016_2017_Games_Data[[#This Row],[Column1]],5)="2OTat",LEFT(Full_2016_2017_Games_Data[[#This Row],[Column1]],5)="4OTat"),C881,"N/A")))</f>
        <v>738</v>
      </c>
      <c r="D882" t="str">
        <f>IF(AND(C882&lt;&gt;"N/A",C882&lt;&gt;C881),LEFT(Full_2016_2017_Games_Data[[#This Row],[Column1]],FIND("-",Full_2016_2017_Games_Data[[#This Row],[Column1]])-1),"N/A")</f>
        <v>Utah Jazz104</v>
      </c>
      <c r="E882" t="str">
        <f>IFERROR(IF(AND(C882&lt;&gt;"N/A",C882&lt;&gt;C881),MID(Full_2016_2017_Games_Data[[#This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Bucks88</v>
      </c>
      <c r="F882" t="str">
        <f>IFERROR(IF(AND(D882&lt;&gt;"N/A",E882&lt;&gt;"N/A",C882&lt;&gt;C883),RIGHT(Full_2016_2017_Games_Data[[#This Row],[Column1]],LEN(Full_2016_2017_Games_Data[[#This Row],[Column1]])-FIND("at ",Full_2016_2017_Games_Data[[#This Row],[Column1]])-2),IF(AND(C882&lt;&gt;"N/A",C882&lt;&gt;C881),RIGHT(A883,LEN(A883)-FIND("at ",A883)-2),"N/A")),RIGHT(Full_2016_2017_Games_Data[[#This Row],[Column1]],LEN(Full_2016_2017_Games_Data[[#This Row],[Column1]])-FIND("at ",Full_2016_2017_Games_Data[[#This Row],[Column1]])-2))</f>
        <v>Utah</v>
      </c>
      <c r="G882" t="str">
        <f t="shared" si="143"/>
        <v>Utah</v>
      </c>
      <c r="H882">
        <f t="shared" si="144"/>
        <v>104</v>
      </c>
      <c r="I882">
        <f t="shared" si="145"/>
        <v>88</v>
      </c>
      <c r="J882" s="3" t="str">
        <f>IF(B882=1,Full_2016_2017_Games_Data[[#This Row],[Column1]],"N/A")</f>
        <v>N/A</v>
      </c>
      <c r="K882" t="str">
        <f t="shared" si="146"/>
        <v>Feb 1, 2017</v>
      </c>
      <c r="L882" t="str">
        <f t="shared" si="147"/>
        <v>Feb 1, 2017</v>
      </c>
      <c r="M882">
        <f t="shared" si="148"/>
        <v>2</v>
      </c>
      <c r="N882">
        <f t="shared" si="149"/>
        <v>1</v>
      </c>
      <c r="O882">
        <f t="shared" si="150"/>
        <v>2017</v>
      </c>
      <c r="P882" s="3">
        <f t="shared" si="151"/>
        <v>42767</v>
      </c>
      <c r="Q882" t="str">
        <f t="shared" si="152"/>
        <v>Utah Jazz</v>
      </c>
      <c r="R882" t="str">
        <f t="shared" si="153"/>
        <v>Milwaukee Bucks</v>
      </c>
    </row>
    <row r="883" spans="1:18" x14ac:dyDescent="0.3">
      <c r="A883" s="1" t="s">
        <v>766</v>
      </c>
      <c r="B883">
        <f>IF(OR(RIGHT(Full_2016_2017_Games_Data[[#This Row],[Column1]],4)="2016",RIGHT(Full_2016_2017_Games_Data[[#This Row],[Column1]],4)="2017"),1,0)</f>
        <v>0</v>
      </c>
      <c r="C883">
        <f>IF(AND(B882=1,B883=0,LEFT(Full_2016_2017_Games_Data[[#This Row],[Column1]],4)&lt;&gt;"OTat"),C881+1,IF(AND(B882=0,B883=0,LEFT(Full_2016_2017_Games_Data[[#This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Row],[Column1]],5)&lt;&gt;"4OTat"),C882+1,IF(OR(LEFT(Full_2016_2017_Games_Data[[#This Row],[Column1]],4)="OTat",LEFT(Full_2016_2017_Games_Data[[#This Row],[Column1]],4)="Full",LEFT(Full_2016_2017_Games_Data[[#This Row],[Column1]],5)="2OTat",LEFT(Full_2016_2017_Games_Data[[#This Row],[Column1]],5)="4OTat"),C882,"N/A")))</f>
        <v>739</v>
      </c>
      <c r="D883" t="str">
        <f>IF(AND(C883&lt;&gt;"N/A",C883&lt;&gt;C882),LEFT(Full_2016_2017_Games_Data[[#This Row],[Column1]],FIND("-",Full_2016_2017_Games_Data[[#This Row],[Column1]])-1),"N/A")</f>
        <v>Los Angeles Clippers124</v>
      </c>
      <c r="E883" t="str">
        <f>IFERROR(IF(AND(C883&lt;&gt;"N/A",C883&lt;&gt;C882),MID(Full_2016_2017_Games_Data[[#This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Suns114</v>
      </c>
      <c r="F883" t="str">
        <f>IFERROR(IF(AND(D883&lt;&gt;"N/A",E883&lt;&gt;"N/A",C883&lt;&gt;C884),RIGHT(Full_2016_2017_Games_Data[[#This Row],[Column1]],LEN(Full_2016_2017_Games_Data[[#This Row],[Column1]])-FIND("at ",Full_2016_2017_Games_Data[[#This Row],[Column1]])-2),IF(AND(C883&lt;&gt;"N/A",C883&lt;&gt;C882),RIGHT(A884,LEN(A884)-FIND("at ",A884)-2),"N/A")),RIGHT(Full_2016_2017_Games_Data[[#This Row],[Column1]],LEN(Full_2016_2017_Games_Data[[#This Row],[Column1]])-FIND("at ",Full_2016_2017_Games_Data[[#This Row],[Column1]])-2))</f>
        <v>Phoenix</v>
      </c>
      <c r="G883" t="str">
        <f t="shared" si="143"/>
        <v>Phoenix</v>
      </c>
      <c r="H883">
        <f t="shared" si="144"/>
        <v>124</v>
      </c>
      <c r="I883">
        <f t="shared" si="145"/>
        <v>114</v>
      </c>
      <c r="J883" s="3" t="str">
        <f>IF(B883=1,Full_2016_2017_Games_Data[[#This Row],[Column1]],"N/A")</f>
        <v>N/A</v>
      </c>
      <c r="K883" t="str">
        <f t="shared" si="146"/>
        <v>Feb 1, 2017</v>
      </c>
      <c r="L883" t="str">
        <f t="shared" si="147"/>
        <v>Feb 1, 2017</v>
      </c>
      <c r="M883">
        <f t="shared" si="148"/>
        <v>2</v>
      </c>
      <c r="N883">
        <f t="shared" si="149"/>
        <v>1</v>
      </c>
      <c r="O883">
        <f t="shared" si="150"/>
        <v>2017</v>
      </c>
      <c r="P883" s="3">
        <f t="shared" si="151"/>
        <v>42767</v>
      </c>
      <c r="Q883" t="str">
        <f t="shared" si="152"/>
        <v>Los Angeles Clippers</v>
      </c>
      <c r="R883" t="str">
        <f t="shared" si="153"/>
        <v>Phoenix Suns</v>
      </c>
    </row>
    <row r="884" spans="1:18" x14ac:dyDescent="0.3">
      <c r="A884" s="1" t="s">
        <v>767</v>
      </c>
      <c r="B884">
        <f>IF(OR(RIGHT(Full_2016_2017_Games_Data[[#This Row],[Column1]],4)="2016",RIGHT(Full_2016_2017_Games_Data[[#This Row],[Column1]],4)="2017"),1,0)</f>
        <v>0</v>
      </c>
      <c r="C884">
        <f>IF(AND(B883=1,B884=0,LEFT(Full_2016_2017_Games_Data[[#This Row],[Column1]],4)&lt;&gt;"OTat"),C882+1,IF(AND(B883=0,B884=0,LEFT(Full_2016_2017_Games_Data[[#This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Row],[Column1]],5)&lt;&gt;"4OTat"),C883+1,IF(OR(LEFT(Full_2016_2017_Games_Data[[#This Row],[Column1]],4)="OTat",LEFT(Full_2016_2017_Games_Data[[#This Row],[Column1]],4)="Full",LEFT(Full_2016_2017_Games_Data[[#This Row],[Column1]],5)="2OTat",LEFT(Full_2016_2017_Games_Data[[#This Row],[Column1]],5)="4OTat"),C883,"N/A")))</f>
        <v>740</v>
      </c>
      <c r="D884" t="str">
        <f>IF(AND(C884&lt;&gt;"N/A",C884&lt;&gt;C883),LEFT(Full_2016_2017_Games_Data[[#This Row],[Column1]],FIND("-",Full_2016_2017_Games_Data[[#This Row],[Column1]])-1),"N/A")</f>
        <v>Chicago Bulls128</v>
      </c>
      <c r="E884" t="str">
        <f>IFERROR(IF(AND(C884&lt;&gt;"N/A",C884&lt;&gt;C883),MID(Full_2016_2017_Games_Data[[#This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Thunder100</v>
      </c>
      <c r="F884" t="str">
        <f>IFERROR(IF(AND(D884&lt;&gt;"N/A",E884&lt;&gt;"N/A",C884&lt;&gt;C885),RIGHT(Full_2016_2017_Games_Data[[#This Row],[Column1]],LEN(Full_2016_2017_Games_Data[[#This Row],[Column1]])-FIND("at ",Full_2016_2017_Games_Data[[#This Row],[Column1]])-2),IF(AND(C884&lt;&gt;"N/A",C884&lt;&gt;C883),RIGHT(A885,LEN(A885)-FIND("at ",A885)-2),"N/A")),RIGHT(Full_2016_2017_Games_Data[[#This Row],[Column1]],LEN(Full_2016_2017_Games_Data[[#This Row],[Column1]])-FIND("at ",Full_2016_2017_Games_Data[[#This Row],[Column1]])-2))</f>
        <v>Oklahoma City</v>
      </c>
      <c r="G884" t="str">
        <f t="shared" si="143"/>
        <v>Oklahoma City</v>
      </c>
      <c r="H884">
        <f t="shared" si="144"/>
        <v>128</v>
      </c>
      <c r="I884">
        <f t="shared" si="145"/>
        <v>100</v>
      </c>
      <c r="J884" s="3" t="str">
        <f>IF(B884=1,Full_2016_2017_Games_Data[[#This Row],[Column1]],"N/A")</f>
        <v>N/A</v>
      </c>
      <c r="K884" t="str">
        <f t="shared" si="146"/>
        <v>Feb 1, 2017</v>
      </c>
      <c r="L884" t="str">
        <f t="shared" si="147"/>
        <v>Feb 1, 2017</v>
      </c>
      <c r="M884">
        <f t="shared" si="148"/>
        <v>2</v>
      </c>
      <c r="N884">
        <f t="shared" si="149"/>
        <v>1</v>
      </c>
      <c r="O884">
        <f t="shared" si="150"/>
        <v>2017</v>
      </c>
      <c r="P884" s="3">
        <f t="shared" si="151"/>
        <v>42767</v>
      </c>
      <c r="Q884" t="str">
        <f t="shared" si="152"/>
        <v>Chicago Bulls</v>
      </c>
      <c r="R884" t="str">
        <f t="shared" si="153"/>
        <v>Oklahoma City Thunder</v>
      </c>
    </row>
    <row r="885" spans="1:18" x14ac:dyDescent="0.3">
      <c r="A885" s="1" t="s">
        <v>768</v>
      </c>
      <c r="B885">
        <f>IF(OR(RIGHT(Full_2016_2017_Games_Data[[#This Row],[Column1]],4)="2016",RIGHT(Full_2016_2017_Games_Data[[#This Row],[Column1]],4)="2017"),1,0)</f>
        <v>0</v>
      </c>
      <c r="C885">
        <f>IF(AND(B884=1,B885=0,LEFT(Full_2016_2017_Games_Data[[#This Row],[Column1]],4)&lt;&gt;"OTat"),C883+1,IF(AND(B884=0,B885=0,LEFT(Full_2016_2017_Games_Data[[#This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Row],[Column1]],5)&lt;&gt;"4OTat"),C884+1,IF(OR(LEFT(Full_2016_2017_Games_Data[[#This Row],[Column1]],4)="OTat",LEFT(Full_2016_2017_Games_Data[[#This Row],[Column1]],4)="Full",LEFT(Full_2016_2017_Games_Data[[#This Row],[Column1]],5)="2OTat",LEFT(Full_2016_2017_Games_Data[[#This Row],[Column1]],5)="4OTat"),C884,"N/A")))</f>
        <v>741</v>
      </c>
      <c r="D885" t="str">
        <f>IF(AND(C885&lt;&gt;"N/A",C885&lt;&gt;C884),LEFT(Full_2016_2017_Games_Data[[#This Row],[Column1]],FIND("-",Full_2016_2017_Games_Data[[#This Row],[Column1]])-1),"N/A")</f>
        <v>Golden State Warriors126</v>
      </c>
      <c r="E885" t="str">
        <f>IFERROR(IF(AND(C885&lt;&gt;"N/A",C885&lt;&gt;C884),MID(Full_2016_2017_Games_Data[[#This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Hornets111</v>
      </c>
      <c r="F885" t="str">
        <f>IFERROR(IF(AND(D885&lt;&gt;"N/A",E885&lt;&gt;"N/A",C885&lt;&gt;C886),RIGHT(Full_2016_2017_Games_Data[[#This Row],[Column1]],LEN(Full_2016_2017_Games_Data[[#This Row],[Column1]])-FIND("at ",Full_2016_2017_Games_Data[[#This Row],[Column1]])-2),IF(AND(C885&lt;&gt;"N/A",C885&lt;&gt;C884),RIGHT(A886,LEN(A886)-FIND("at ",A886)-2),"N/A")),RIGHT(Full_2016_2017_Games_Data[[#This Row],[Column1]],LEN(Full_2016_2017_Games_Data[[#This Row],[Column1]])-FIND("at ",Full_2016_2017_Games_Data[[#This Row],[Column1]])-2))</f>
        <v>Golden State</v>
      </c>
      <c r="G885" t="str">
        <f t="shared" si="143"/>
        <v>Golden State</v>
      </c>
      <c r="H885">
        <f t="shared" si="144"/>
        <v>126</v>
      </c>
      <c r="I885">
        <f t="shared" si="145"/>
        <v>111</v>
      </c>
      <c r="J885" s="3" t="str">
        <f>IF(B885=1,Full_2016_2017_Games_Data[[#This Row],[Column1]],"N/A")</f>
        <v>N/A</v>
      </c>
      <c r="K885" t="str">
        <f t="shared" si="146"/>
        <v>Feb 1, 2017</v>
      </c>
      <c r="L885" t="str">
        <f t="shared" si="147"/>
        <v>Feb 1, 2017</v>
      </c>
      <c r="M885">
        <f t="shared" si="148"/>
        <v>2</v>
      </c>
      <c r="N885">
        <f t="shared" si="149"/>
        <v>1</v>
      </c>
      <c r="O885">
        <f t="shared" si="150"/>
        <v>2017</v>
      </c>
      <c r="P885" s="3">
        <f t="shared" si="151"/>
        <v>42767</v>
      </c>
      <c r="Q885" t="str">
        <f t="shared" si="152"/>
        <v>Golden State Warriors</v>
      </c>
      <c r="R885" t="str">
        <f t="shared" si="153"/>
        <v>Charlotte Hornets</v>
      </c>
    </row>
    <row r="886" spans="1:18" x14ac:dyDescent="0.3">
      <c r="A886" s="1" t="s">
        <v>1445</v>
      </c>
      <c r="B886">
        <f>IF(OR(RIGHT(Full_2016_2017_Games_Data[[#This Row],[Column1]],4)="2016",RIGHT(Full_2016_2017_Games_Data[[#This Row],[Column1]],4)="2017"),1,0)</f>
        <v>1</v>
      </c>
      <c r="C886" t="str">
        <f>IF(AND(B885=1,B886=0,LEFT(Full_2016_2017_Games_Data[[#This Row],[Column1]],4)&lt;&gt;"OTat"),C884+1,IF(AND(B885=0,B886=0,LEFT(Full_2016_2017_Games_Data[[#This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Row],[Column1]],5)&lt;&gt;"4OTat"),C885+1,IF(OR(LEFT(Full_2016_2017_Games_Data[[#This Row],[Column1]],4)="OTat",LEFT(Full_2016_2017_Games_Data[[#This Row],[Column1]],4)="Full",LEFT(Full_2016_2017_Games_Data[[#This Row],[Column1]],5)="2OTat",LEFT(Full_2016_2017_Games_Data[[#This Row],[Column1]],5)="4OTat"),C885,"N/A")))</f>
        <v>N/A</v>
      </c>
      <c r="D886" t="str">
        <f>IF(AND(C886&lt;&gt;"N/A",C886&lt;&gt;C885),LEFT(Full_2016_2017_Games_Data[[#This Row],[Column1]],FIND("-",Full_2016_2017_Games_Data[[#This Row],[Column1]])-1),"N/A")</f>
        <v>N/A</v>
      </c>
      <c r="E886" t="str">
        <f>IFERROR(IF(AND(C886&lt;&gt;"N/A",C886&lt;&gt;C885),MID(Full_2016_2017_Games_Data[[#This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86" t="str">
        <f>IFERROR(IF(AND(D886&lt;&gt;"N/A",E886&lt;&gt;"N/A",C886&lt;&gt;C887),RIGHT(Full_2016_2017_Games_Data[[#This Row],[Column1]],LEN(Full_2016_2017_Games_Data[[#This Row],[Column1]])-FIND("at ",Full_2016_2017_Games_Data[[#This Row],[Column1]])-2),IF(AND(C886&lt;&gt;"N/A",C886&lt;&gt;C885),RIGHT(A887,LEN(A887)-FIND("at ",A887)-2),"N/A")),RIGHT(Full_2016_2017_Games_Data[[#This Row],[Column1]],LEN(Full_2016_2017_Games_Data[[#This Row],[Column1]])-FIND("at ",Full_2016_2017_Games_Data[[#This Row],[Column1]])-2))</f>
        <v>N/A</v>
      </c>
      <c r="G886" t="str">
        <f t="shared" si="143"/>
        <v>N/A</v>
      </c>
      <c r="H886" t="str">
        <f t="shared" si="144"/>
        <v>N/A</v>
      </c>
      <c r="I886" t="str">
        <f t="shared" si="145"/>
        <v>N/A</v>
      </c>
      <c r="J886" s="3" t="str">
        <f>IF(B886=1,Full_2016_2017_Games_Data[[#This Row],[Column1]],"N/A")</f>
        <v>Feb 2, 2017</v>
      </c>
      <c r="K886" t="str">
        <f t="shared" si="146"/>
        <v>Feb 2, 2017</v>
      </c>
      <c r="L886" t="str">
        <f t="shared" si="147"/>
        <v>N/A</v>
      </c>
      <c r="M886" t="str">
        <f t="shared" si="148"/>
        <v>N/A</v>
      </c>
      <c r="N886" t="str">
        <f t="shared" si="149"/>
        <v>N/A</v>
      </c>
      <c r="O886" t="str">
        <f t="shared" si="150"/>
        <v>N/A</v>
      </c>
      <c r="P886" s="3" t="str">
        <f t="shared" si="151"/>
        <v>N/A</v>
      </c>
      <c r="Q886" t="str">
        <f t="shared" si="152"/>
        <v>N/A</v>
      </c>
      <c r="R886" t="str">
        <f t="shared" si="153"/>
        <v>N/A</v>
      </c>
    </row>
    <row r="887" spans="1:18" x14ac:dyDescent="0.3">
      <c r="A887" s="1" t="s">
        <v>769</v>
      </c>
      <c r="B887">
        <f>IF(OR(RIGHT(Full_2016_2017_Games_Data[[#This Row],[Column1]],4)="2016",RIGHT(Full_2016_2017_Games_Data[[#This Row],[Column1]],4)="2017"),1,0)</f>
        <v>0</v>
      </c>
      <c r="C887">
        <f>IF(AND(B886=1,B887=0,LEFT(Full_2016_2017_Games_Data[[#This Row],[Column1]],4)&lt;&gt;"OTat"),C885+1,IF(AND(B886=0,B887=0,LEFT(Full_2016_2017_Games_Data[[#This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Row],[Column1]],5)&lt;&gt;"4OTat"),C886+1,IF(OR(LEFT(Full_2016_2017_Games_Data[[#This Row],[Column1]],4)="OTat",LEFT(Full_2016_2017_Games_Data[[#This Row],[Column1]],4)="Full",LEFT(Full_2016_2017_Games_Data[[#This Row],[Column1]],5)="2OTat",LEFT(Full_2016_2017_Games_Data[[#This Row],[Column1]],5)="4OTat"),C886,"N/A")))</f>
        <v>742</v>
      </c>
      <c r="D887" t="str">
        <f>IF(AND(C887&lt;&gt;"N/A",C887&lt;&gt;C886),LEFT(Full_2016_2017_Games_Data[[#This Row],[Column1]],FIND("-",Full_2016_2017_Games_Data[[#This Row],[Column1]])-1),"N/A")</f>
        <v>Washington Wizards116</v>
      </c>
      <c r="E887" t="str">
        <f>IFERROR(IF(AND(C887&lt;&gt;"N/A",C887&lt;&gt;C886),MID(Full_2016_2017_Games_Data[[#This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Lakers108</v>
      </c>
      <c r="F887" t="str">
        <f>IFERROR(IF(AND(D887&lt;&gt;"N/A",E887&lt;&gt;"N/A",C887&lt;&gt;C888),RIGHT(Full_2016_2017_Games_Data[[#This Row],[Column1]],LEN(Full_2016_2017_Games_Data[[#This Row],[Column1]])-FIND("at ",Full_2016_2017_Games_Data[[#This Row],[Column1]])-2),IF(AND(C887&lt;&gt;"N/A",C887&lt;&gt;C886),RIGHT(A888,LEN(A888)-FIND("at ",A888)-2),"N/A")),RIGHT(Full_2016_2017_Games_Data[[#This Row],[Column1]],LEN(Full_2016_2017_Games_Data[[#This Row],[Column1]])-FIND("at ",Full_2016_2017_Games_Data[[#This Row],[Column1]])-2))</f>
        <v>Washington</v>
      </c>
      <c r="G887" t="str">
        <f t="shared" si="143"/>
        <v>Washington</v>
      </c>
      <c r="H887">
        <f t="shared" si="144"/>
        <v>116</v>
      </c>
      <c r="I887">
        <f t="shared" si="145"/>
        <v>108</v>
      </c>
      <c r="J887" s="3" t="str">
        <f>IF(B887=1,Full_2016_2017_Games_Data[[#This Row],[Column1]],"N/A")</f>
        <v>N/A</v>
      </c>
      <c r="K887" t="str">
        <f t="shared" si="146"/>
        <v>Feb 2, 2017</v>
      </c>
      <c r="L887" t="str">
        <f t="shared" si="147"/>
        <v>Feb 2, 2017</v>
      </c>
      <c r="M887">
        <f t="shared" si="148"/>
        <v>2</v>
      </c>
      <c r="N887">
        <f t="shared" si="149"/>
        <v>2</v>
      </c>
      <c r="O887">
        <f t="shared" si="150"/>
        <v>2017</v>
      </c>
      <c r="P887" s="3">
        <f t="shared" si="151"/>
        <v>42768</v>
      </c>
      <c r="Q887" t="str">
        <f t="shared" si="152"/>
        <v>Washington Wizards</v>
      </c>
      <c r="R887" t="str">
        <f t="shared" si="153"/>
        <v>Los Angeles Lakers</v>
      </c>
    </row>
    <row r="888" spans="1:18" x14ac:dyDescent="0.3">
      <c r="A888" s="1" t="s">
        <v>770</v>
      </c>
      <c r="B888">
        <f>IF(OR(RIGHT(Full_2016_2017_Games_Data[[#This Row],[Column1]],4)="2016",RIGHT(Full_2016_2017_Games_Data[[#This Row],[Column1]],4)="2017"),1,0)</f>
        <v>0</v>
      </c>
      <c r="C888">
        <f>IF(AND(B887=1,B888=0,LEFT(Full_2016_2017_Games_Data[[#This Row],[Column1]],4)&lt;&gt;"OTat"),C886+1,IF(AND(B887=0,B888=0,LEFT(Full_2016_2017_Games_Data[[#This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Row],[Column1]],5)&lt;&gt;"4OTat"),C887+1,IF(OR(LEFT(Full_2016_2017_Games_Data[[#This Row],[Column1]],4)="OTat",LEFT(Full_2016_2017_Games_Data[[#This Row],[Column1]],4)="Full",LEFT(Full_2016_2017_Games_Data[[#This Row],[Column1]],5)="2OTat",LEFT(Full_2016_2017_Games_Data[[#This Row],[Column1]],5)="4OTat"),C887,"N/A")))</f>
        <v>743</v>
      </c>
      <c r="D888" t="str">
        <f>IF(AND(C888&lt;&gt;"N/A",C888&lt;&gt;C887),LEFT(Full_2016_2017_Games_Data[[#This Row],[Column1]],FIND("-",Full_2016_2017_Games_Data[[#This Row],[Column1]])-1),"N/A")</f>
        <v>Atlanta Hawks113</v>
      </c>
      <c r="E888" t="str">
        <f>IFERROR(IF(AND(C888&lt;&gt;"N/A",C888&lt;&gt;C887),MID(Full_2016_2017_Games_Data[[#This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Rockets108</v>
      </c>
      <c r="F888" t="str">
        <f>IFERROR(IF(AND(D888&lt;&gt;"N/A",E888&lt;&gt;"N/A",C888&lt;&gt;C889),RIGHT(Full_2016_2017_Games_Data[[#This Row],[Column1]],LEN(Full_2016_2017_Games_Data[[#This Row],[Column1]])-FIND("at ",Full_2016_2017_Games_Data[[#This Row],[Column1]])-2),IF(AND(C888&lt;&gt;"N/A",C888&lt;&gt;C887),RIGHT(A889,LEN(A889)-FIND("at ",A889)-2),"N/A")),RIGHT(Full_2016_2017_Games_Data[[#This Row],[Column1]],LEN(Full_2016_2017_Games_Data[[#This Row],[Column1]])-FIND("at ",Full_2016_2017_Games_Data[[#This Row],[Column1]])-2))</f>
        <v>Houston</v>
      </c>
      <c r="G888" t="str">
        <f t="shared" si="143"/>
        <v>Houston</v>
      </c>
      <c r="H888">
        <f t="shared" si="144"/>
        <v>113</v>
      </c>
      <c r="I888">
        <f t="shared" si="145"/>
        <v>108</v>
      </c>
      <c r="J888" s="3" t="str">
        <f>IF(B888=1,Full_2016_2017_Games_Data[[#This Row],[Column1]],"N/A")</f>
        <v>N/A</v>
      </c>
      <c r="K888" t="str">
        <f t="shared" si="146"/>
        <v>Feb 2, 2017</v>
      </c>
      <c r="L888" t="str">
        <f t="shared" si="147"/>
        <v>Feb 2, 2017</v>
      </c>
      <c r="M888">
        <f t="shared" si="148"/>
        <v>2</v>
      </c>
      <c r="N888">
        <f t="shared" si="149"/>
        <v>2</v>
      </c>
      <c r="O888">
        <f t="shared" si="150"/>
        <v>2017</v>
      </c>
      <c r="P888" s="3">
        <f t="shared" si="151"/>
        <v>42768</v>
      </c>
      <c r="Q888" t="str">
        <f t="shared" si="152"/>
        <v>Atlanta Hawks</v>
      </c>
      <c r="R888" t="str">
        <f t="shared" si="153"/>
        <v>Houston Rockets</v>
      </c>
    </row>
    <row r="889" spans="1:18" x14ac:dyDescent="0.3">
      <c r="A889" s="1" t="s">
        <v>771</v>
      </c>
      <c r="B889">
        <f>IF(OR(RIGHT(Full_2016_2017_Games_Data[[#This Row],[Column1]],4)="2016",RIGHT(Full_2016_2017_Games_Data[[#This Row],[Column1]],4)="2017"),1,0)</f>
        <v>0</v>
      </c>
      <c r="C889">
        <f>IF(AND(B888=1,B889=0,LEFT(Full_2016_2017_Games_Data[[#This Row],[Column1]],4)&lt;&gt;"OTat"),C887+1,IF(AND(B888=0,B889=0,LEFT(Full_2016_2017_Games_Data[[#This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Row],[Column1]],5)&lt;&gt;"4OTat"),C888+1,IF(OR(LEFT(Full_2016_2017_Games_Data[[#This Row],[Column1]],4)="OTat",LEFT(Full_2016_2017_Games_Data[[#This Row],[Column1]],4)="Full",LEFT(Full_2016_2017_Games_Data[[#This Row],[Column1]],5)="2OTat",LEFT(Full_2016_2017_Games_Data[[#This Row],[Column1]],5)="4OTat"),C888,"N/A")))</f>
        <v>744</v>
      </c>
      <c r="D889" t="str">
        <f>IF(AND(C889&lt;&gt;"N/A",C889&lt;&gt;C888),LEFT(Full_2016_2017_Games_Data[[#This Row],[Column1]],FIND("-",Full_2016_2017_Games_Data[[#This Row],[Column1]])-1),"N/A")</f>
        <v>San Antonio Spurs102</v>
      </c>
      <c r="E889" t="str">
        <f>IFERROR(IF(AND(C889&lt;&gt;"N/A",C889&lt;&gt;C888),MID(Full_2016_2017_Games_Data[[#This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76ers86</v>
      </c>
      <c r="F889" t="str">
        <f>IFERROR(IF(AND(D889&lt;&gt;"N/A",E889&lt;&gt;"N/A",C889&lt;&gt;C890),RIGHT(Full_2016_2017_Games_Data[[#This Row],[Column1]],LEN(Full_2016_2017_Games_Data[[#This Row],[Column1]])-FIND("at ",Full_2016_2017_Games_Data[[#This Row],[Column1]])-2),IF(AND(C889&lt;&gt;"N/A",C889&lt;&gt;C888),RIGHT(A890,LEN(A890)-FIND("at ",A890)-2),"N/A")),RIGHT(Full_2016_2017_Games_Data[[#This Row],[Column1]],LEN(Full_2016_2017_Games_Data[[#This Row],[Column1]])-FIND("at ",Full_2016_2017_Games_Data[[#This Row],[Column1]])-2))</f>
        <v>San Antonio</v>
      </c>
      <c r="G889" t="str">
        <f t="shared" si="143"/>
        <v>San Antonio</v>
      </c>
      <c r="H889">
        <f t="shared" si="144"/>
        <v>102</v>
      </c>
      <c r="I889">
        <f t="shared" si="145"/>
        <v>86</v>
      </c>
      <c r="J889" s="3" t="str">
        <f>IF(B889=1,Full_2016_2017_Games_Data[[#This Row],[Column1]],"N/A")</f>
        <v>N/A</v>
      </c>
      <c r="K889" t="str">
        <f t="shared" si="146"/>
        <v>Feb 2, 2017</v>
      </c>
      <c r="L889" t="str">
        <f t="shared" si="147"/>
        <v>Feb 2, 2017</v>
      </c>
      <c r="M889">
        <f t="shared" si="148"/>
        <v>2</v>
      </c>
      <c r="N889">
        <f t="shared" si="149"/>
        <v>2</v>
      </c>
      <c r="O889">
        <f t="shared" si="150"/>
        <v>2017</v>
      </c>
      <c r="P889" s="3">
        <f t="shared" si="151"/>
        <v>42768</v>
      </c>
      <c r="Q889" t="str">
        <f t="shared" si="152"/>
        <v>San Antonio Spurs</v>
      </c>
      <c r="R889" t="str">
        <f t="shared" si="153"/>
        <v>Philadelphia 76ers</v>
      </c>
    </row>
    <row r="890" spans="1:18" x14ac:dyDescent="0.3">
      <c r="A890" s="1" t="s">
        <v>772</v>
      </c>
      <c r="B890">
        <f>IF(OR(RIGHT(Full_2016_2017_Games_Data[[#This Row],[Column1]],4)="2016",RIGHT(Full_2016_2017_Games_Data[[#This Row],[Column1]],4)="2017"),1,0)</f>
        <v>0</v>
      </c>
      <c r="C890">
        <f>IF(AND(B889=1,B890=0,LEFT(Full_2016_2017_Games_Data[[#This Row],[Column1]],4)&lt;&gt;"OTat"),C888+1,IF(AND(B889=0,B890=0,LEFT(Full_2016_2017_Games_Data[[#This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Row],[Column1]],5)&lt;&gt;"4OTat"),C889+1,IF(OR(LEFT(Full_2016_2017_Games_Data[[#This Row],[Column1]],4)="OTat",LEFT(Full_2016_2017_Games_Data[[#This Row],[Column1]],4)="Full",LEFT(Full_2016_2017_Games_Data[[#This Row],[Column1]],5)="2OTat",LEFT(Full_2016_2017_Games_Data[[#This Row],[Column1]],5)="4OTat"),C889,"N/A")))</f>
        <v>745</v>
      </c>
      <c r="D890" t="str">
        <f>IF(AND(C890&lt;&gt;"N/A",C890&lt;&gt;C889),LEFT(Full_2016_2017_Games_Data[[#This Row],[Column1]],FIND("-",Full_2016_2017_Games_Data[[#This Row],[Column1]])-1),"N/A")</f>
        <v>Golden State Warriors133</v>
      </c>
      <c r="E890" t="str">
        <f>IFERROR(IF(AND(C890&lt;&gt;"N/A",C890&lt;&gt;C889),MID(Full_2016_2017_Games_Data[[#This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Clippers120</v>
      </c>
      <c r="F890" t="str">
        <f>IFERROR(IF(AND(D890&lt;&gt;"N/A",E890&lt;&gt;"N/A",C890&lt;&gt;C891),RIGHT(Full_2016_2017_Games_Data[[#This Row],[Column1]],LEN(Full_2016_2017_Games_Data[[#This Row],[Column1]])-FIND("at ",Full_2016_2017_Games_Data[[#This Row],[Column1]])-2),IF(AND(C890&lt;&gt;"N/A",C890&lt;&gt;C889),RIGHT(A891,LEN(A891)-FIND("at ",A891)-2),"N/A")),RIGHT(Full_2016_2017_Games_Data[[#This Row],[Column1]],LEN(Full_2016_2017_Games_Data[[#This Row],[Column1]])-FIND("at ",Full_2016_2017_Games_Data[[#This Row],[Column1]])-2))</f>
        <v>Los Angeles</v>
      </c>
      <c r="G890" t="str">
        <f t="shared" si="143"/>
        <v>Los Angeles</v>
      </c>
      <c r="H890">
        <f t="shared" si="144"/>
        <v>133</v>
      </c>
      <c r="I890">
        <f t="shared" si="145"/>
        <v>120</v>
      </c>
      <c r="J890" s="3" t="str">
        <f>IF(B890=1,Full_2016_2017_Games_Data[[#This Row],[Column1]],"N/A")</f>
        <v>N/A</v>
      </c>
      <c r="K890" t="str">
        <f t="shared" si="146"/>
        <v>Feb 2, 2017</v>
      </c>
      <c r="L890" t="str">
        <f t="shared" si="147"/>
        <v>Feb 2, 2017</v>
      </c>
      <c r="M890">
        <f t="shared" si="148"/>
        <v>2</v>
      </c>
      <c r="N890">
        <f t="shared" si="149"/>
        <v>2</v>
      </c>
      <c r="O890">
        <f t="shared" si="150"/>
        <v>2017</v>
      </c>
      <c r="P890" s="3">
        <f t="shared" si="151"/>
        <v>42768</v>
      </c>
      <c r="Q890" t="str">
        <f t="shared" si="152"/>
        <v>Golden State Warriors</v>
      </c>
      <c r="R890" t="str">
        <f t="shared" si="153"/>
        <v>Los Angeles Clippers</v>
      </c>
    </row>
    <row r="891" spans="1:18" x14ac:dyDescent="0.3">
      <c r="A891" s="1" t="s">
        <v>1446</v>
      </c>
      <c r="B891">
        <f>IF(OR(RIGHT(Full_2016_2017_Games_Data[[#This Row],[Column1]],4)="2016",RIGHT(Full_2016_2017_Games_Data[[#This Row],[Column1]],4)="2017"),1,0)</f>
        <v>1</v>
      </c>
      <c r="C891" t="str">
        <f>IF(AND(B890=1,B891=0,LEFT(Full_2016_2017_Games_Data[[#This Row],[Column1]],4)&lt;&gt;"OTat"),C889+1,IF(AND(B890=0,B891=0,LEFT(Full_2016_2017_Games_Data[[#This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Row],[Column1]],5)&lt;&gt;"4OTat"),C890+1,IF(OR(LEFT(Full_2016_2017_Games_Data[[#This Row],[Column1]],4)="OTat",LEFT(Full_2016_2017_Games_Data[[#This Row],[Column1]],4)="Full",LEFT(Full_2016_2017_Games_Data[[#This Row],[Column1]],5)="2OTat",LEFT(Full_2016_2017_Games_Data[[#This Row],[Column1]],5)="4OTat"),C890,"N/A")))</f>
        <v>N/A</v>
      </c>
      <c r="D891" t="str">
        <f>IF(AND(C891&lt;&gt;"N/A",C891&lt;&gt;C890),LEFT(Full_2016_2017_Games_Data[[#This Row],[Column1]],FIND("-",Full_2016_2017_Games_Data[[#This Row],[Column1]])-1),"N/A")</f>
        <v>N/A</v>
      </c>
      <c r="E891" t="str">
        <f>IFERROR(IF(AND(C891&lt;&gt;"N/A",C891&lt;&gt;C890),MID(Full_2016_2017_Games_Data[[#This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91" t="str">
        <f>IFERROR(IF(AND(D891&lt;&gt;"N/A",E891&lt;&gt;"N/A",C891&lt;&gt;C892),RIGHT(Full_2016_2017_Games_Data[[#This Row],[Column1]],LEN(Full_2016_2017_Games_Data[[#This Row],[Column1]])-FIND("at ",Full_2016_2017_Games_Data[[#This Row],[Column1]])-2),IF(AND(C891&lt;&gt;"N/A",C891&lt;&gt;C890),RIGHT(A892,LEN(A892)-FIND("at ",A892)-2),"N/A")),RIGHT(Full_2016_2017_Games_Data[[#This Row],[Column1]],LEN(Full_2016_2017_Games_Data[[#This Row],[Column1]])-FIND("at ",Full_2016_2017_Games_Data[[#This Row],[Column1]])-2))</f>
        <v>N/A</v>
      </c>
      <c r="G891" t="str">
        <f t="shared" si="143"/>
        <v>N/A</v>
      </c>
      <c r="H891" t="str">
        <f t="shared" si="144"/>
        <v>N/A</v>
      </c>
      <c r="I891" t="str">
        <f t="shared" si="145"/>
        <v>N/A</v>
      </c>
      <c r="J891" s="3" t="str">
        <f>IF(B891=1,Full_2016_2017_Games_Data[[#This Row],[Column1]],"N/A")</f>
        <v>Feb 3, 2017</v>
      </c>
      <c r="K891" t="str">
        <f t="shared" si="146"/>
        <v>Feb 3, 2017</v>
      </c>
      <c r="L891" t="str">
        <f t="shared" si="147"/>
        <v>N/A</v>
      </c>
      <c r="M891" t="str">
        <f t="shared" si="148"/>
        <v>N/A</v>
      </c>
      <c r="N891" t="str">
        <f t="shared" si="149"/>
        <v>N/A</v>
      </c>
      <c r="O891" t="str">
        <f t="shared" si="150"/>
        <v>N/A</v>
      </c>
      <c r="P891" s="3" t="str">
        <f t="shared" si="151"/>
        <v>N/A</v>
      </c>
      <c r="Q891" t="str">
        <f t="shared" si="152"/>
        <v>N/A</v>
      </c>
      <c r="R891" t="str">
        <f t="shared" si="153"/>
        <v>N/A</v>
      </c>
    </row>
    <row r="892" spans="1:18" x14ac:dyDescent="0.3">
      <c r="A892" s="1" t="s">
        <v>773</v>
      </c>
      <c r="B892">
        <f>IF(OR(RIGHT(Full_2016_2017_Games_Data[[#This Row],[Column1]],4)="2016",RIGHT(Full_2016_2017_Games_Data[[#This Row],[Column1]],4)="2017"),1,0)</f>
        <v>0</v>
      </c>
      <c r="C892">
        <f>IF(AND(B891=1,B892=0,LEFT(Full_2016_2017_Games_Data[[#This Row],[Column1]],4)&lt;&gt;"OTat"),C890+1,IF(AND(B891=0,B892=0,LEFT(Full_2016_2017_Games_Data[[#This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Row],[Column1]],5)&lt;&gt;"4OTat"),C891+1,IF(OR(LEFT(Full_2016_2017_Games_Data[[#This Row],[Column1]],4)="OTat",LEFT(Full_2016_2017_Games_Data[[#This Row],[Column1]],4)="Full",LEFT(Full_2016_2017_Games_Data[[#This Row],[Column1]],5)="2OTat",LEFT(Full_2016_2017_Games_Data[[#This Row],[Column1]],5)="4OTat"),C891,"N/A")))</f>
        <v>746</v>
      </c>
      <c r="D892" t="str">
        <f>IF(AND(C892&lt;&gt;"N/A",C892&lt;&gt;C891),LEFT(Full_2016_2017_Games_Data[[#This Row],[Column1]],FIND("-",Full_2016_2017_Games_Data[[#This Row],[Column1]])-1),"N/A")</f>
        <v>Orlando Magic102</v>
      </c>
      <c r="E892" t="str">
        <f>IFERROR(IF(AND(C892&lt;&gt;"N/A",C892&lt;&gt;C891),MID(Full_2016_2017_Games_Data[[#This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Raptors94</v>
      </c>
      <c r="F892" t="str">
        <f>IFERROR(IF(AND(D892&lt;&gt;"N/A",E892&lt;&gt;"N/A",C892&lt;&gt;C893),RIGHT(Full_2016_2017_Games_Data[[#This Row],[Column1]],LEN(Full_2016_2017_Games_Data[[#This Row],[Column1]])-FIND("at ",Full_2016_2017_Games_Data[[#This Row],[Column1]])-2),IF(AND(C892&lt;&gt;"N/A",C892&lt;&gt;C891),RIGHT(A893,LEN(A893)-FIND("at ",A893)-2),"N/A")),RIGHT(Full_2016_2017_Games_Data[[#This Row],[Column1]],LEN(Full_2016_2017_Games_Data[[#This Row],[Column1]])-FIND("at ",Full_2016_2017_Games_Data[[#This Row],[Column1]])-2))</f>
        <v>Orlando</v>
      </c>
      <c r="G892" t="str">
        <f t="shared" si="143"/>
        <v>Orlando</v>
      </c>
      <c r="H892">
        <f t="shared" si="144"/>
        <v>102</v>
      </c>
      <c r="I892">
        <f t="shared" si="145"/>
        <v>94</v>
      </c>
      <c r="J892" s="3" t="str">
        <f>IF(B892=1,Full_2016_2017_Games_Data[[#This Row],[Column1]],"N/A")</f>
        <v>N/A</v>
      </c>
      <c r="K892" t="str">
        <f t="shared" si="146"/>
        <v>Feb 3, 2017</v>
      </c>
      <c r="L892" t="str">
        <f t="shared" si="147"/>
        <v>Feb 3, 2017</v>
      </c>
      <c r="M892">
        <f t="shared" si="148"/>
        <v>2</v>
      </c>
      <c r="N892">
        <f t="shared" si="149"/>
        <v>3</v>
      </c>
      <c r="O892">
        <f t="shared" si="150"/>
        <v>2017</v>
      </c>
      <c r="P892" s="3">
        <f t="shared" si="151"/>
        <v>42769</v>
      </c>
      <c r="Q892" t="str">
        <f t="shared" si="152"/>
        <v>Orlando Magic</v>
      </c>
      <c r="R892" t="str">
        <f t="shared" si="153"/>
        <v>Toronto Raptors</v>
      </c>
    </row>
    <row r="893" spans="1:18" x14ac:dyDescent="0.3">
      <c r="A893" s="1" t="s">
        <v>774</v>
      </c>
      <c r="B893">
        <f>IF(OR(RIGHT(Full_2016_2017_Games_Data[[#This Row],[Column1]],4)="2016",RIGHT(Full_2016_2017_Games_Data[[#This Row],[Column1]],4)="2017"),1,0)</f>
        <v>0</v>
      </c>
      <c r="C893">
        <f>IF(AND(B892=1,B893=0,LEFT(Full_2016_2017_Games_Data[[#This Row],[Column1]],4)&lt;&gt;"OTat"),C891+1,IF(AND(B892=0,B893=0,LEFT(Full_2016_2017_Games_Data[[#This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Row],[Column1]],5)&lt;&gt;"4OTat"),C892+1,IF(OR(LEFT(Full_2016_2017_Games_Data[[#This Row],[Column1]],4)="OTat",LEFT(Full_2016_2017_Games_Data[[#This Row],[Column1]],4)="Full",LEFT(Full_2016_2017_Games_Data[[#This Row],[Column1]],5)="2OTat",LEFT(Full_2016_2017_Games_Data[[#This Row],[Column1]],5)="4OTat"),C892,"N/A")))</f>
        <v>747</v>
      </c>
      <c r="D893" t="str">
        <f>IF(AND(C893&lt;&gt;"N/A",C893&lt;&gt;C892),LEFT(Full_2016_2017_Games_Data[[#This Row],[Column1]],FIND("-",Full_2016_2017_Games_Data[[#This Row],[Column1]])-1),"N/A")</f>
        <v>Indiana Pacers106</v>
      </c>
      <c r="E893" t="str">
        <f>IFERROR(IF(AND(C893&lt;&gt;"N/A",C893&lt;&gt;C892),MID(Full_2016_2017_Games_Data[[#This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Nets97</v>
      </c>
      <c r="F893" t="str">
        <f>IFERROR(IF(AND(D893&lt;&gt;"N/A",E893&lt;&gt;"N/A",C893&lt;&gt;C894),RIGHT(Full_2016_2017_Games_Data[[#This Row],[Column1]],LEN(Full_2016_2017_Games_Data[[#This Row],[Column1]])-FIND("at ",Full_2016_2017_Games_Data[[#This Row],[Column1]])-2),IF(AND(C893&lt;&gt;"N/A",C893&lt;&gt;C892),RIGHT(A894,LEN(A894)-FIND("at ",A894)-2),"N/A")),RIGHT(Full_2016_2017_Games_Data[[#This Row],[Column1]],LEN(Full_2016_2017_Games_Data[[#This Row],[Column1]])-FIND("at ",Full_2016_2017_Games_Data[[#This Row],[Column1]])-2))</f>
        <v>Brooklyn</v>
      </c>
      <c r="G893" t="str">
        <f t="shared" si="143"/>
        <v>Brooklyn</v>
      </c>
      <c r="H893">
        <f t="shared" si="144"/>
        <v>106</v>
      </c>
      <c r="I893">
        <f t="shared" si="145"/>
        <v>97</v>
      </c>
      <c r="J893" s="3" t="str">
        <f>IF(B893=1,Full_2016_2017_Games_Data[[#This Row],[Column1]],"N/A")</f>
        <v>N/A</v>
      </c>
      <c r="K893" t="str">
        <f t="shared" si="146"/>
        <v>Feb 3, 2017</v>
      </c>
      <c r="L893" t="str">
        <f t="shared" si="147"/>
        <v>Feb 3, 2017</v>
      </c>
      <c r="M893">
        <f t="shared" si="148"/>
        <v>2</v>
      </c>
      <c r="N893">
        <f t="shared" si="149"/>
        <v>3</v>
      </c>
      <c r="O893">
        <f t="shared" si="150"/>
        <v>2017</v>
      </c>
      <c r="P893" s="3">
        <f t="shared" si="151"/>
        <v>42769</v>
      </c>
      <c r="Q893" t="str">
        <f t="shared" si="152"/>
        <v>Indiana Pacers</v>
      </c>
      <c r="R893" t="str">
        <f t="shared" si="153"/>
        <v>Brooklyn Nets</v>
      </c>
    </row>
    <row r="894" spans="1:18" x14ac:dyDescent="0.3">
      <c r="A894" s="1" t="s">
        <v>775</v>
      </c>
      <c r="B894">
        <f>IF(OR(RIGHT(Full_2016_2017_Games_Data[[#This Row],[Column1]],4)="2016",RIGHT(Full_2016_2017_Games_Data[[#This Row],[Column1]],4)="2017"),1,0)</f>
        <v>0</v>
      </c>
      <c r="C894">
        <f>IF(AND(B893=1,B894=0,LEFT(Full_2016_2017_Games_Data[[#This Row],[Column1]],4)&lt;&gt;"OTat"),C892+1,IF(AND(B893=0,B894=0,LEFT(Full_2016_2017_Games_Data[[#This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Row],[Column1]],5)&lt;&gt;"4OTat"),C893+1,IF(OR(LEFT(Full_2016_2017_Games_Data[[#This Row],[Column1]],4)="OTat",LEFT(Full_2016_2017_Games_Data[[#This Row],[Column1]],4)="Full",LEFT(Full_2016_2017_Games_Data[[#This Row],[Column1]],5)="2OTat",LEFT(Full_2016_2017_Games_Data[[#This Row],[Column1]],5)="4OTat"),C893,"N/A")))</f>
        <v>748</v>
      </c>
      <c r="D894" t="str">
        <f>IF(AND(C894&lt;&gt;"N/A",C894&lt;&gt;C893),LEFT(Full_2016_2017_Games_Data[[#This Row],[Column1]],FIND("-",Full_2016_2017_Games_Data[[#This Row],[Column1]])-1),"N/A")</f>
        <v>Detroit Pistons116</v>
      </c>
      <c r="E894" t="str">
        <f>IFERROR(IF(AND(C894&lt;&gt;"N/A",C894&lt;&gt;C893),MID(Full_2016_2017_Games_Data[[#This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Timberwolves108</v>
      </c>
      <c r="F894" t="str">
        <f>IFERROR(IF(AND(D894&lt;&gt;"N/A",E894&lt;&gt;"N/A",C894&lt;&gt;C895),RIGHT(Full_2016_2017_Games_Data[[#This Row],[Column1]],LEN(Full_2016_2017_Games_Data[[#This Row],[Column1]])-FIND("at ",Full_2016_2017_Games_Data[[#This Row],[Column1]])-2),IF(AND(C894&lt;&gt;"N/A",C894&lt;&gt;C893),RIGHT(A895,LEN(A895)-FIND("at ",A895)-2),"N/A")),RIGHT(Full_2016_2017_Games_Data[[#This Row],[Column1]],LEN(Full_2016_2017_Games_Data[[#This Row],[Column1]])-FIND("at ",Full_2016_2017_Games_Data[[#This Row],[Column1]])-2))</f>
        <v>Detroit</v>
      </c>
      <c r="G894" t="str">
        <f t="shared" si="143"/>
        <v>Detroit</v>
      </c>
      <c r="H894">
        <f t="shared" si="144"/>
        <v>116</v>
      </c>
      <c r="I894">
        <f t="shared" si="145"/>
        <v>108</v>
      </c>
      <c r="J894" s="3" t="str">
        <f>IF(B894=1,Full_2016_2017_Games_Data[[#This Row],[Column1]],"N/A")</f>
        <v>N/A</v>
      </c>
      <c r="K894" t="str">
        <f t="shared" si="146"/>
        <v>Feb 3, 2017</v>
      </c>
      <c r="L894" t="str">
        <f t="shared" si="147"/>
        <v>Feb 3, 2017</v>
      </c>
      <c r="M894">
        <f t="shared" si="148"/>
        <v>2</v>
      </c>
      <c r="N894">
        <f t="shared" si="149"/>
        <v>3</v>
      </c>
      <c r="O894">
        <f t="shared" si="150"/>
        <v>2017</v>
      </c>
      <c r="P894" s="3">
        <f t="shared" si="151"/>
        <v>42769</v>
      </c>
      <c r="Q894" t="str">
        <f t="shared" si="152"/>
        <v>Detroit Pistons</v>
      </c>
      <c r="R894" t="str">
        <f t="shared" si="153"/>
        <v>Minnesota Timberwolves</v>
      </c>
    </row>
    <row r="895" spans="1:18" x14ac:dyDescent="0.3">
      <c r="A895" s="1" t="s">
        <v>776</v>
      </c>
      <c r="B895">
        <f>IF(OR(RIGHT(Full_2016_2017_Games_Data[[#This Row],[Column1]],4)="2016",RIGHT(Full_2016_2017_Games_Data[[#This Row],[Column1]],4)="2017"),1,0)</f>
        <v>0</v>
      </c>
      <c r="C895">
        <f>IF(AND(B894=1,B895=0,LEFT(Full_2016_2017_Games_Data[[#This Row],[Column1]],4)&lt;&gt;"OTat"),C893+1,IF(AND(B894=0,B895=0,LEFT(Full_2016_2017_Games_Data[[#This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Row],[Column1]],5)&lt;&gt;"4OTat"),C894+1,IF(OR(LEFT(Full_2016_2017_Games_Data[[#This Row],[Column1]],4)="OTat",LEFT(Full_2016_2017_Games_Data[[#This Row],[Column1]],4)="Full",LEFT(Full_2016_2017_Games_Data[[#This Row],[Column1]],5)="2OTat",LEFT(Full_2016_2017_Games_Data[[#This Row],[Column1]],5)="4OTat"),C894,"N/A")))</f>
        <v>749</v>
      </c>
      <c r="D895" t="str">
        <f>IF(AND(C895&lt;&gt;"N/A",C895&lt;&gt;C894),LEFT(Full_2016_2017_Games_Data[[#This Row],[Column1]],FIND("-",Full_2016_2017_Games_Data[[#This Row],[Column1]])-1),"N/A")</f>
        <v>Houston Rockets121</v>
      </c>
      <c r="E895" t="str">
        <f>IFERROR(IF(AND(C895&lt;&gt;"N/A",C895&lt;&gt;C894),MID(Full_2016_2017_Games_Data[[#This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Bulls117</v>
      </c>
      <c r="F895" t="str">
        <f>IFERROR(IF(AND(D895&lt;&gt;"N/A",E895&lt;&gt;"N/A",C895&lt;&gt;C896),RIGHT(Full_2016_2017_Games_Data[[#This Row],[Column1]],LEN(Full_2016_2017_Games_Data[[#This Row],[Column1]])-FIND("at ",Full_2016_2017_Games_Data[[#This Row],[Column1]])-2),IF(AND(C895&lt;&gt;"N/A",C895&lt;&gt;C894),RIGHT(A896,LEN(A896)-FIND("at ",A896)-2),"N/A")),RIGHT(Full_2016_2017_Games_Data[[#This Row],[Column1]],LEN(Full_2016_2017_Games_Data[[#This Row],[Column1]])-FIND("at ",Full_2016_2017_Games_Data[[#This Row],[Column1]])-2))</f>
        <v>Houston</v>
      </c>
      <c r="G895" t="str">
        <f t="shared" si="143"/>
        <v>Houston</v>
      </c>
      <c r="H895">
        <f t="shared" si="144"/>
        <v>121</v>
      </c>
      <c r="I895">
        <f t="shared" si="145"/>
        <v>117</v>
      </c>
      <c r="J895" s="3" t="str">
        <f>IF(B895=1,Full_2016_2017_Games_Data[[#This Row],[Column1]],"N/A")</f>
        <v>N/A</v>
      </c>
      <c r="K895" t="str">
        <f t="shared" si="146"/>
        <v>Feb 3, 2017</v>
      </c>
      <c r="L895" t="str">
        <f t="shared" si="147"/>
        <v>Feb 3, 2017</v>
      </c>
      <c r="M895">
        <f t="shared" si="148"/>
        <v>2</v>
      </c>
      <c r="N895">
        <f t="shared" si="149"/>
        <v>3</v>
      </c>
      <c r="O895">
        <f t="shared" si="150"/>
        <v>2017</v>
      </c>
      <c r="P895" s="3">
        <f t="shared" si="151"/>
        <v>42769</v>
      </c>
      <c r="Q895" t="str">
        <f t="shared" si="152"/>
        <v>Houston Rockets</v>
      </c>
      <c r="R895" t="str">
        <f t="shared" si="153"/>
        <v>Chicago Bulls</v>
      </c>
    </row>
    <row r="896" spans="1:18" x14ac:dyDescent="0.3">
      <c r="A896" s="1" t="s">
        <v>777</v>
      </c>
      <c r="B896">
        <f>IF(OR(RIGHT(Full_2016_2017_Games_Data[[#This Row],[Column1]],4)="2016",RIGHT(Full_2016_2017_Games_Data[[#This Row],[Column1]],4)="2017"),1,0)</f>
        <v>0</v>
      </c>
      <c r="C896">
        <f>IF(AND(B895=1,B896=0,LEFT(Full_2016_2017_Games_Data[[#This Row],[Column1]],4)&lt;&gt;"OTat"),C894+1,IF(AND(B895=0,B896=0,LEFT(Full_2016_2017_Games_Data[[#This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Row],[Column1]],5)&lt;&gt;"4OTat"),C895+1,IF(OR(LEFT(Full_2016_2017_Games_Data[[#This Row],[Column1]],4)="OTat",LEFT(Full_2016_2017_Games_Data[[#This Row],[Column1]],4)="Full",LEFT(Full_2016_2017_Games_Data[[#This Row],[Column1]],5)="2OTat",LEFT(Full_2016_2017_Games_Data[[#This Row],[Column1]],5)="4OTat"),C895,"N/A")))</f>
        <v>749</v>
      </c>
      <c r="D896" t="str">
        <f>IF(AND(C896&lt;&gt;"N/A",C896&lt;&gt;C895),LEFT(Full_2016_2017_Games_Data[[#This Row],[Column1]],FIND("-",Full_2016_2017_Games_Data[[#This Row],[Column1]])-1),"N/A")</f>
        <v>N/A</v>
      </c>
      <c r="E896" t="str">
        <f>IFERROR(IF(AND(C896&lt;&gt;"N/A",C896&lt;&gt;C895),MID(Full_2016_2017_Games_Data[[#This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896" t="str">
        <f>IFERROR(IF(AND(D896&lt;&gt;"N/A",E896&lt;&gt;"N/A",C896&lt;&gt;C897),RIGHT(Full_2016_2017_Games_Data[[#This Row],[Column1]],LEN(Full_2016_2017_Games_Data[[#This Row],[Column1]])-FIND("at ",Full_2016_2017_Games_Data[[#This Row],[Column1]])-2),IF(AND(C896&lt;&gt;"N/A",C896&lt;&gt;C895),RIGHT(A897,LEN(A897)-FIND("at ",A897)-2),"N/A")),RIGHT(Full_2016_2017_Games_Data[[#This Row],[Column1]],LEN(Full_2016_2017_Games_Data[[#This Row],[Column1]])-FIND("at ",Full_2016_2017_Games_Data[[#This Row],[Column1]])-2))</f>
        <v>N/A</v>
      </c>
      <c r="G896" t="str">
        <f t="shared" si="143"/>
        <v>N/A</v>
      </c>
      <c r="H896" t="str">
        <f t="shared" si="144"/>
        <v>N/A</v>
      </c>
      <c r="I896" t="str">
        <f t="shared" si="145"/>
        <v>N/A</v>
      </c>
      <c r="J896" s="3" t="str">
        <f>IF(B896=1,Full_2016_2017_Games_Data[[#This Row],[Column1]],"N/A")</f>
        <v>N/A</v>
      </c>
      <c r="K896" t="str">
        <f t="shared" si="146"/>
        <v>Feb 3, 2017</v>
      </c>
      <c r="L896" t="str">
        <f t="shared" si="147"/>
        <v>N/A</v>
      </c>
      <c r="M896" t="str">
        <f t="shared" si="148"/>
        <v>N/A</v>
      </c>
      <c r="N896" t="str">
        <f t="shared" si="149"/>
        <v>N/A</v>
      </c>
      <c r="O896" t="str">
        <f t="shared" si="150"/>
        <v>N/A</v>
      </c>
      <c r="P896" s="3" t="str">
        <f t="shared" si="151"/>
        <v>N/A</v>
      </c>
      <c r="Q896" t="str">
        <f t="shared" si="152"/>
        <v>N/A</v>
      </c>
      <c r="R896" t="str">
        <f t="shared" si="153"/>
        <v>N/A</v>
      </c>
    </row>
    <row r="897" spans="1:18" x14ac:dyDescent="0.3">
      <c r="A897" s="1" t="s">
        <v>778</v>
      </c>
      <c r="B897">
        <f>IF(OR(RIGHT(Full_2016_2017_Games_Data[[#This Row],[Column1]],4)="2016",RIGHT(Full_2016_2017_Games_Data[[#This Row],[Column1]],4)="2017"),1,0)</f>
        <v>0</v>
      </c>
      <c r="C897">
        <f>IF(AND(B896=1,B897=0,LEFT(Full_2016_2017_Games_Data[[#This Row],[Column1]],4)&lt;&gt;"OTat"),C895+1,IF(AND(B896=0,B897=0,LEFT(Full_2016_2017_Games_Data[[#This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Row],[Column1]],5)&lt;&gt;"4OTat"),C896+1,IF(OR(LEFT(Full_2016_2017_Games_Data[[#This Row],[Column1]],4)="OTat",LEFT(Full_2016_2017_Games_Data[[#This Row],[Column1]],4)="Full",LEFT(Full_2016_2017_Games_Data[[#This Row],[Column1]],5)="2OTat",LEFT(Full_2016_2017_Games_Data[[#This Row],[Column1]],5)="4OTat"),C896,"N/A")))</f>
        <v>750</v>
      </c>
      <c r="D897" t="str">
        <f>IF(AND(C897&lt;&gt;"N/A",C897&lt;&gt;C896),LEFT(Full_2016_2017_Games_Data[[#This Row],[Column1]],FIND("-",Full_2016_2017_Games_Data[[#This Row],[Column1]])-1),"N/A")</f>
        <v>Oklahoma City Thunder114</v>
      </c>
      <c r="E897" t="str">
        <f>IFERROR(IF(AND(C897&lt;&gt;"N/A",C897&lt;&gt;C896),MID(Full_2016_2017_Games_Data[[#This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Grizzlies102</v>
      </c>
      <c r="F897" t="str">
        <f>IFERROR(IF(AND(D897&lt;&gt;"N/A",E897&lt;&gt;"N/A",C897&lt;&gt;C898),RIGHT(Full_2016_2017_Games_Data[[#This Row],[Column1]],LEN(Full_2016_2017_Games_Data[[#This Row],[Column1]])-FIND("at ",Full_2016_2017_Games_Data[[#This Row],[Column1]])-2),IF(AND(C897&lt;&gt;"N/A",C897&lt;&gt;C896),RIGHT(A898,LEN(A898)-FIND("at ",A898)-2),"N/A")),RIGHT(Full_2016_2017_Games_Data[[#This Row],[Column1]],LEN(Full_2016_2017_Games_Data[[#This Row],[Column1]])-FIND("at ",Full_2016_2017_Games_Data[[#This Row],[Column1]])-2))</f>
        <v>Oklahoma City</v>
      </c>
      <c r="G897" t="str">
        <f t="shared" si="143"/>
        <v>Oklahoma City</v>
      </c>
      <c r="H897">
        <f t="shared" si="144"/>
        <v>114</v>
      </c>
      <c r="I897">
        <f t="shared" si="145"/>
        <v>102</v>
      </c>
      <c r="J897" s="3" t="str">
        <f>IF(B897=1,Full_2016_2017_Games_Data[[#This Row],[Column1]],"N/A")</f>
        <v>N/A</v>
      </c>
      <c r="K897" t="str">
        <f t="shared" si="146"/>
        <v>Feb 3, 2017</v>
      </c>
      <c r="L897" t="str">
        <f t="shared" si="147"/>
        <v>Feb 3, 2017</v>
      </c>
      <c r="M897">
        <f t="shared" si="148"/>
        <v>2</v>
      </c>
      <c r="N897">
        <f t="shared" si="149"/>
        <v>3</v>
      </c>
      <c r="O897">
        <f t="shared" si="150"/>
        <v>2017</v>
      </c>
      <c r="P897" s="3">
        <f t="shared" si="151"/>
        <v>42769</v>
      </c>
      <c r="Q897" t="str">
        <f t="shared" si="152"/>
        <v>Oklahoma City Thunder</v>
      </c>
      <c r="R897" t="str">
        <f t="shared" si="153"/>
        <v>Memphis Grizzlies</v>
      </c>
    </row>
    <row r="898" spans="1:18" x14ac:dyDescent="0.3">
      <c r="A898" s="1" t="s">
        <v>779</v>
      </c>
      <c r="B898">
        <f>IF(OR(RIGHT(Full_2016_2017_Games_Data[[#This Row],[Column1]],4)="2016",RIGHT(Full_2016_2017_Games_Data[[#This Row],[Column1]],4)="2017"),1,0)</f>
        <v>0</v>
      </c>
      <c r="C898">
        <f>IF(AND(B897=1,B898=0,LEFT(Full_2016_2017_Games_Data[[#This Row],[Column1]],4)&lt;&gt;"OTat"),C896+1,IF(AND(B897=0,B898=0,LEFT(Full_2016_2017_Games_Data[[#This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Row],[Column1]],5)&lt;&gt;"4OTat"),C897+1,IF(OR(LEFT(Full_2016_2017_Games_Data[[#This Row],[Column1]],4)="OTat",LEFT(Full_2016_2017_Games_Data[[#This Row],[Column1]],4)="Full",LEFT(Full_2016_2017_Games_Data[[#This Row],[Column1]],5)="2OTat",LEFT(Full_2016_2017_Games_Data[[#This Row],[Column1]],5)="4OTat"),C897,"N/A")))</f>
        <v>751</v>
      </c>
      <c r="D898" t="str">
        <f>IF(AND(C898&lt;&gt;"N/A",C898&lt;&gt;C897),LEFT(Full_2016_2017_Games_Data[[#This Row],[Column1]],FIND("-",Full_2016_2017_Games_Data[[#This Row],[Column1]])-1),"N/A")</f>
        <v>Boston Celtics113</v>
      </c>
      <c r="E898" t="str">
        <f>IFERROR(IF(AND(C898&lt;&gt;"N/A",C898&lt;&gt;C897),MID(Full_2016_2017_Games_Data[[#This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Lakers107</v>
      </c>
      <c r="F898" t="str">
        <f>IFERROR(IF(AND(D898&lt;&gt;"N/A",E898&lt;&gt;"N/A",C898&lt;&gt;C899),RIGHT(Full_2016_2017_Games_Data[[#This Row],[Column1]],LEN(Full_2016_2017_Games_Data[[#This Row],[Column1]])-FIND("at ",Full_2016_2017_Games_Data[[#This Row],[Column1]])-2),IF(AND(C898&lt;&gt;"N/A",C898&lt;&gt;C897),RIGHT(A899,LEN(A899)-FIND("at ",A899)-2),"N/A")),RIGHT(Full_2016_2017_Games_Data[[#This Row],[Column1]],LEN(Full_2016_2017_Games_Data[[#This Row],[Column1]])-FIND("at ",Full_2016_2017_Games_Data[[#This Row],[Column1]])-2))</f>
        <v>Boston</v>
      </c>
      <c r="G898" t="str">
        <f t="shared" si="143"/>
        <v>Boston</v>
      </c>
      <c r="H898">
        <f t="shared" si="144"/>
        <v>113</v>
      </c>
      <c r="I898">
        <f t="shared" si="145"/>
        <v>107</v>
      </c>
      <c r="J898" s="3" t="str">
        <f>IF(B898=1,Full_2016_2017_Games_Data[[#This Row],[Column1]],"N/A")</f>
        <v>N/A</v>
      </c>
      <c r="K898" t="str">
        <f t="shared" si="146"/>
        <v>Feb 3, 2017</v>
      </c>
      <c r="L898" t="str">
        <f t="shared" si="147"/>
        <v>Feb 3, 2017</v>
      </c>
      <c r="M898">
        <f t="shared" si="148"/>
        <v>2</v>
      </c>
      <c r="N898">
        <f t="shared" si="149"/>
        <v>3</v>
      </c>
      <c r="O898">
        <f t="shared" si="150"/>
        <v>2017</v>
      </c>
      <c r="P898" s="3">
        <f t="shared" si="151"/>
        <v>42769</v>
      </c>
      <c r="Q898" t="str">
        <f t="shared" si="152"/>
        <v>Boston Celtics</v>
      </c>
      <c r="R898" t="str">
        <f t="shared" si="153"/>
        <v>Los Angeles Lakers</v>
      </c>
    </row>
    <row r="899" spans="1:18" x14ac:dyDescent="0.3">
      <c r="A899" s="1" t="s">
        <v>780</v>
      </c>
      <c r="B899">
        <f>IF(OR(RIGHT(Full_2016_2017_Games_Data[[#This Row],[Column1]],4)="2016",RIGHT(Full_2016_2017_Games_Data[[#This Row],[Column1]],4)="2017"),1,0)</f>
        <v>0</v>
      </c>
      <c r="C899">
        <f>IF(AND(B898=1,B899=0,LEFT(Full_2016_2017_Games_Data[[#This Row],[Column1]],4)&lt;&gt;"OTat"),C897+1,IF(AND(B898=0,B899=0,LEFT(Full_2016_2017_Games_Data[[#This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Row],[Column1]],5)&lt;&gt;"4OTat"),C898+1,IF(OR(LEFT(Full_2016_2017_Games_Data[[#This Row],[Column1]],4)="OTat",LEFT(Full_2016_2017_Games_Data[[#This Row],[Column1]],4)="Full",LEFT(Full_2016_2017_Games_Data[[#This Row],[Column1]],5)="2OTat",LEFT(Full_2016_2017_Games_Data[[#This Row],[Column1]],5)="4OTat"),C898,"N/A")))</f>
        <v>752</v>
      </c>
      <c r="D899" t="str">
        <f>IF(AND(C899&lt;&gt;"N/A",C899&lt;&gt;C898),LEFT(Full_2016_2017_Games_Data[[#This Row],[Column1]],FIND("-",Full_2016_2017_Games_Data[[#This Row],[Column1]])-1),"N/A")</f>
        <v>Denver Nuggets121</v>
      </c>
      <c r="E899" t="str">
        <f>IFERROR(IF(AND(C899&lt;&gt;"N/A",C899&lt;&gt;C898),MID(Full_2016_2017_Games_Data[[#This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Bucks117</v>
      </c>
      <c r="F899" t="str">
        <f>IFERROR(IF(AND(D899&lt;&gt;"N/A",E899&lt;&gt;"N/A",C899&lt;&gt;C900),RIGHT(Full_2016_2017_Games_Data[[#This Row],[Column1]],LEN(Full_2016_2017_Games_Data[[#This Row],[Column1]])-FIND("at ",Full_2016_2017_Games_Data[[#This Row],[Column1]])-2),IF(AND(C899&lt;&gt;"N/A",C899&lt;&gt;C898),RIGHT(A900,LEN(A900)-FIND("at ",A900)-2),"N/A")),RIGHT(Full_2016_2017_Games_Data[[#This Row],[Column1]],LEN(Full_2016_2017_Games_Data[[#This Row],[Column1]])-FIND("at ",Full_2016_2017_Games_Data[[#This Row],[Column1]])-2))</f>
        <v>Denver</v>
      </c>
      <c r="G899" t="str">
        <f t="shared" si="143"/>
        <v>Denver</v>
      </c>
      <c r="H899">
        <f t="shared" si="144"/>
        <v>121</v>
      </c>
      <c r="I899">
        <f t="shared" si="145"/>
        <v>117</v>
      </c>
      <c r="J899" s="3" t="str">
        <f>IF(B899=1,Full_2016_2017_Games_Data[[#This Row],[Column1]],"N/A")</f>
        <v>N/A</v>
      </c>
      <c r="K899" t="str">
        <f t="shared" si="146"/>
        <v>Feb 3, 2017</v>
      </c>
      <c r="L899" t="str">
        <f t="shared" si="147"/>
        <v>Feb 3, 2017</v>
      </c>
      <c r="M899">
        <f t="shared" si="148"/>
        <v>2</v>
      </c>
      <c r="N899">
        <f t="shared" si="149"/>
        <v>3</v>
      </c>
      <c r="O899">
        <f t="shared" si="150"/>
        <v>2017</v>
      </c>
      <c r="P899" s="3">
        <f t="shared" si="151"/>
        <v>42769</v>
      </c>
      <c r="Q899" t="str">
        <f t="shared" si="152"/>
        <v>Denver Nuggets</v>
      </c>
      <c r="R899" t="str">
        <f t="shared" si="153"/>
        <v>Milwaukee Bucks</v>
      </c>
    </row>
    <row r="900" spans="1:18" x14ac:dyDescent="0.3">
      <c r="A900" s="1" t="s">
        <v>781</v>
      </c>
      <c r="B900">
        <f>IF(OR(RIGHT(Full_2016_2017_Games_Data[[#This Row],[Column1]],4)="2016",RIGHT(Full_2016_2017_Games_Data[[#This Row],[Column1]],4)="2017"),1,0)</f>
        <v>0</v>
      </c>
      <c r="C900">
        <f>IF(AND(B899=1,B900=0,LEFT(Full_2016_2017_Games_Data[[#This Row],[Column1]],4)&lt;&gt;"OTat"),C898+1,IF(AND(B899=0,B900=0,LEFT(Full_2016_2017_Games_Data[[#This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Row],[Column1]],5)&lt;&gt;"4OTat"),C899+1,IF(OR(LEFT(Full_2016_2017_Games_Data[[#This Row],[Column1]],4)="OTat",LEFT(Full_2016_2017_Games_Data[[#This Row],[Column1]],4)="Full",LEFT(Full_2016_2017_Games_Data[[#This Row],[Column1]],5)="2OTat",LEFT(Full_2016_2017_Games_Data[[#This Row],[Column1]],5)="4OTat"),C899,"N/A")))</f>
        <v>753</v>
      </c>
      <c r="D900" t="str">
        <f>IF(AND(C900&lt;&gt;"N/A",C900&lt;&gt;C899),LEFT(Full_2016_2017_Games_Data[[#This Row],[Column1]],FIND("-",Full_2016_2017_Games_Data[[#This Row],[Column1]])-1),"N/A")</f>
        <v>Phoenix Suns105</v>
      </c>
      <c r="E900" t="str">
        <f>IFERROR(IF(AND(C900&lt;&gt;"N/A",C900&lt;&gt;C899),MID(Full_2016_2017_Games_Data[[#This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Kings103</v>
      </c>
      <c r="F900" t="str">
        <f>IFERROR(IF(AND(D900&lt;&gt;"N/A",E900&lt;&gt;"N/A",C900&lt;&gt;C901),RIGHT(Full_2016_2017_Games_Data[[#This Row],[Column1]],LEN(Full_2016_2017_Games_Data[[#This Row],[Column1]])-FIND("at ",Full_2016_2017_Games_Data[[#This Row],[Column1]])-2),IF(AND(C900&lt;&gt;"N/A",C900&lt;&gt;C899),RIGHT(A901,LEN(A901)-FIND("at ",A901)-2),"N/A")),RIGHT(Full_2016_2017_Games_Data[[#This Row],[Column1]],LEN(Full_2016_2017_Games_Data[[#This Row],[Column1]])-FIND("at ",Full_2016_2017_Games_Data[[#This Row],[Column1]])-2))</f>
        <v>Sacramento</v>
      </c>
      <c r="G900" t="str">
        <f t="shared" si="143"/>
        <v>Sacramento</v>
      </c>
      <c r="H900">
        <f t="shared" si="144"/>
        <v>105</v>
      </c>
      <c r="I900">
        <f t="shared" si="145"/>
        <v>103</v>
      </c>
      <c r="J900" s="3" t="str">
        <f>IF(B900=1,Full_2016_2017_Games_Data[[#This Row],[Column1]],"N/A")</f>
        <v>N/A</v>
      </c>
      <c r="K900" t="str">
        <f t="shared" si="146"/>
        <v>Feb 3, 2017</v>
      </c>
      <c r="L900" t="str">
        <f t="shared" si="147"/>
        <v>Feb 3, 2017</v>
      </c>
      <c r="M900">
        <f t="shared" si="148"/>
        <v>2</v>
      </c>
      <c r="N900">
        <f t="shared" si="149"/>
        <v>3</v>
      </c>
      <c r="O900">
        <f t="shared" si="150"/>
        <v>2017</v>
      </c>
      <c r="P900" s="3">
        <f t="shared" si="151"/>
        <v>42769</v>
      </c>
      <c r="Q900" t="str">
        <f t="shared" si="152"/>
        <v>Phoenix Suns</v>
      </c>
      <c r="R900" t="str">
        <f t="shared" si="153"/>
        <v>Sacramento Kings</v>
      </c>
    </row>
    <row r="901" spans="1:18" x14ac:dyDescent="0.3">
      <c r="A901" s="1" t="s">
        <v>782</v>
      </c>
      <c r="B901">
        <f>IF(OR(RIGHT(Full_2016_2017_Games_Data[[#This Row],[Column1]],4)="2016",RIGHT(Full_2016_2017_Games_Data[[#This Row],[Column1]],4)="2017"),1,0)</f>
        <v>0</v>
      </c>
      <c r="C901">
        <f>IF(AND(B900=1,B901=0,LEFT(Full_2016_2017_Games_Data[[#This Row],[Column1]],4)&lt;&gt;"OTat"),C899+1,IF(AND(B900=0,B901=0,LEFT(Full_2016_2017_Games_Data[[#This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Row],[Column1]],5)&lt;&gt;"4OTat"),C900+1,IF(OR(LEFT(Full_2016_2017_Games_Data[[#This Row],[Column1]],4)="OTat",LEFT(Full_2016_2017_Games_Data[[#This Row],[Column1]],4)="Full",LEFT(Full_2016_2017_Games_Data[[#This Row],[Column1]],5)="2OTat",LEFT(Full_2016_2017_Games_Data[[#This Row],[Column1]],5)="4OTat"),C900,"N/A")))</f>
        <v>754</v>
      </c>
      <c r="D901" t="str">
        <f>IF(AND(C901&lt;&gt;"N/A",C901&lt;&gt;C900),LEFT(Full_2016_2017_Games_Data[[#This Row],[Column1]],FIND("-",Full_2016_2017_Games_Data[[#This Row],[Column1]])-1),"N/A")</f>
        <v>Dallas Mavericks108</v>
      </c>
      <c r="E901" t="str">
        <f>IFERROR(IF(AND(C901&lt;&gt;"N/A",C901&lt;&gt;C900),MID(Full_2016_2017_Games_Data[[#This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Blazers104</v>
      </c>
      <c r="F901" t="str">
        <f>IFERROR(IF(AND(D901&lt;&gt;"N/A",E901&lt;&gt;"N/A",C901&lt;&gt;C902),RIGHT(Full_2016_2017_Games_Data[[#This Row],[Column1]],LEN(Full_2016_2017_Games_Data[[#This Row],[Column1]])-FIND("at ",Full_2016_2017_Games_Data[[#This Row],[Column1]])-2),IF(AND(C901&lt;&gt;"N/A",C901&lt;&gt;C900),RIGHT(A902,LEN(A902)-FIND("at ",A902)-2),"N/A")),RIGHT(Full_2016_2017_Games_Data[[#This Row],[Column1]],LEN(Full_2016_2017_Games_Data[[#This Row],[Column1]])-FIND("at ",Full_2016_2017_Games_Data[[#This Row],[Column1]])-2))</f>
        <v>Portland</v>
      </c>
      <c r="G901" t="str">
        <f t="shared" ref="G901:G964" si="154">IFERROR(LEFT(F901,FIND("Originally",F901)-2),F901)</f>
        <v>Portland</v>
      </c>
      <c r="H901">
        <f t="shared" ref="H901:H964" si="155">IFERROR(VALUE(RIGHT(D901,3)),IFERROR(VALUE(RIGHT(D901,2)),"N/A"))</f>
        <v>108</v>
      </c>
      <c r="I901">
        <f t="shared" ref="I901:I964" si="156">IFERROR(VALUE(RIGHT(E901,3)),IFERROR(VALUE(RIGHT(E901,2)),"N/A"))</f>
        <v>104</v>
      </c>
      <c r="J901" s="3" t="str">
        <f>IF(B901=1,Full_2016_2017_Games_Data[[#This Row],[Column1]],"N/A")</f>
        <v>N/A</v>
      </c>
      <c r="K901" t="str">
        <f t="shared" ref="K901:K964" si="157">IF(J901&lt;&gt;"N/A",J901,K900)</f>
        <v>Feb 3, 2017</v>
      </c>
      <c r="L901" t="str">
        <f t="shared" ref="L901:L964" si="158">IF(I901&lt;&gt;"N/A",K901,"N/A")</f>
        <v>Feb 3, 2017</v>
      </c>
      <c r="M901">
        <f t="shared" ref="M901:M964" si="159">IFERROR(MONTH(1&amp;LEFT(L901,3)),"N/A")</f>
        <v>2</v>
      </c>
      <c r="N901">
        <f t="shared" ref="N901:N964" si="160">IFERROR(VALUE(MID(L901,FIND(" ",L901)+1,FIND(",",L901)-FIND(" ",L901)-1)),"N/A")</f>
        <v>3</v>
      </c>
      <c r="O901">
        <f t="shared" ref="O901:O964" si="161">IFERROR(VALUE(RIGHT(L901,4)),"N/A")</f>
        <v>2017</v>
      </c>
      <c r="P901" s="3">
        <f t="shared" ref="P901:P964" si="162">IFERROR(DATE(O901,M901,N901),"N/A")</f>
        <v>42769</v>
      </c>
      <c r="Q901" t="str">
        <f t="shared" ref="Q901:Q964" si="163">IF(D901&lt;&gt;H901,LEFT(D901,LEN(D901)-LEN(H901)),"N/A")</f>
        <v>Dallas Mavericks</v>
      </c>
      <c r="R901" t="str">
        <f t="shared" ref="R901:R964" si="164">IF(E901&lt;&gt;I901,LEFT(E901,LEN(E901)-LEN(I901)),"N/A")</f>
        <v>Portland Trail Blazers</v>
      </c>
    </row>
    <row r="902" spans="1:18" x14ac:dyDescent="0.3">
      <c r="A902" s="1" t="s">
        <v>1447</v>
      </c>
      <c r="B902">
        <f>IF(OR(RIGHT(Full_2016_2017_Games_Data[[#This Row],[Column1]],4)="2016",RIGHT(Full_2016_2017_Games_Data[[#This Row],[Column1]],4)="2017"),1,0)</f>
        <v>1</v>
      </c>
      <c r="C902" t="str">
        <f>IF(AND(B901=1,B902=0,LEFT(Full_2016_2017_Games_Data[[#This Row],[Column1]],4)&lt;&gt;"OTat"),C900+1,IF(AND(B901=0,B902=0,LEFT(Full_2016_2017_Games_Data[[#This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Row],[Column1]],5)&lt;&gt;"4OTat"),C901+1,IF(OR(LEFT(Full_2016_2017_Games_Data[[#This Row],[Column1]],4)="OTat",LEFT(Full_2016_2017_Games_Data[[#This Row],[Column1]],4)="Full",LEFT(Full_2016_2017_Games_Data[[#This Row],[Column1]],5)="2OTat",LEFT(Full_2016_2017_Games_Data[[#This Row],[Column1]],5)="4OTat"),C901,"N/A")))</f>
        <v>N/A</v>
      </c>
      <c r="D902" t="str">
        <f>IF(AND(C902&lt;&gt;"N/A",C902&lt;&gt;C901),LEFT(Full_2016_2017_Games_Data[[#This Row],[Column1]],FIND("-",Full_2016_2017_Games_Data[[#This Row],[Column1]])-1),"N/A")</f>
        <v>N/A</v>
      </c>
      <c r="E902" t="str">
        <f>IFERROR(IF(AND(C902&lt;&gt;"N/A",C902&lt;&gt;C901),MID(Full_2016_2017_Games_Data[[#This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02" t="str">
        <f>IFERROR(IF(AND(D902&lt;&gt;"N/A",E902&lt;&gt;"N/A",C902&lt;&gt;C903),RIGHT(Full_2016_2017_Games_Data[[#This Row],[Column1]],LEN(Full_2016_2017_Games_Data[[#This Row],[Column1]])-FIND("at ",Full_2016_2017_Games_Data[[#This Row],[Column1]])-2),IF(AND(C902&lt;&gt;"N/A",C902&lt;&gt;C901),RIGHT(A903,LEN(A903)-FIND("at ",A903)-2),"N/A")),RIGHT(Full_2016_2017_Games_Data[[#This Row],[Column1]],LEN(Full_2016_2017_Games_Data[[#This Row],[Column1]])-FIND("at ",Full_2016_2017_Games_Data[[#This Row],[Column1]])-2))</f>
        <v>N/A</v>
      </c>
      <c r="G902" t="str">
        <f t="shared" si="154"/>
        <v>N/A</v>
      </c>
      <c r="H902" t="str">
        <f t="shared" si="155"/>
        <v>N/A</v>
      </c>
      <c r="I902" t="str">
        <f t="shared" si="156"/>
        <v>N/A</v>
      </c>
      <c r="J902" s="3" t="str">
        <f>IF(B902=1,Full_2016_2017_Games_Data[[#This Row],[Column1]],"N/A")</f>
        <v>Feb 4, 2017</v>
      </c>
      <c r="K902" t="str">
        <f t="shared" si="157"/>
        <v>Feb 4, 2017</v>
      </c>
      <c r="L902" t="str">
        <f t="shared" si="158"/>
        <v>N/A</v>
      </c>
      <c r="M902" t="str">
        <f t="shared" si="159"/>
        <v>N/A</v>
      </c>
      <c r="N902" t="str">
        <f t="shared" si="160"/>
        <v>N/A</v>
      </c>
      <c r="O902" t="str">
        <f t="shared" si="161"/>
        <v>N/A</v>
      </c>
      <c r="P902" s="3" t="str">
        <f t="shared" si="162"/>
        <v>N/A</v>
      </c>
      <c r="Q902" t="str">
        <f t="shared" si="163"/>
        <v>N/A</v>
      </c>
      <c r="R902" t="str">
        <f t="shared" si="164"/>
        <v>N/A</v>
      </c>
    </row>
    <row r="903" spans="1:18" x14ac:dyDescent="0.3">
      <c r="A903" s="1" t="s">
        <v>783</v>
      </c>
      <c r="B903">
        <f>IF(OR(RIGHT(Full_2016_2017_Games_Data[[#This Row],[Column1]],4)="2016",RIGHT(Full_2016_2017_Games_Data[[#This Row],[Column1]],4)="2017"),1,0)</f>
        <v>0</v>
      </c>
      <c r="C903">
        <f>IF(AND(B902=1,B903=0,LEFT(Full_2016_2017_Games_Data[[#This Row],[Column1]],4)&lt;&gt;"OTat"),C901+1,IF(AND(B902=0,B903=0,LEFT(Full_2016_2017_Games_Data[[#This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Row],[Column1]],5)&lt;&gt;"4OTat"),C902+1,IF(OR(LEFT(Full_2016_2017_Games_Data[[#This Row],[Column1]],4)="OTat",LEFT(Full_2016_2017_Games_Data[[#This Row],[Column1]],4)="Full",LEFT(Full_2016_2017_Games_Data[[#This Row],[Column1]],5)="2OTat",LEFT(Full_2016_2017_Games_Data[[#This Row],[Column1]],5)="4OTat"),C902,"N/A")))</f>
        <v>755</v>
      </c>
      <c r="D903" t="str">
        <f>IF(AND(C903&lt;&gt;"N/A",C903&lt;&gt;C902),LEFT(Full_2016_2017_Games_Data[[#This Row],[Column1]],FIND("-",Full_2016_2017_Games_Data[[#This Row],[Column1]])-1),"N/A")</f>
        <v>Washington Wizards105</v>
      </c>
      <c r="E903" t="str">
        <f>IFERROR(IF(AND(C903&lt;&gt;"N/A",C903&lt;&gt;C902),MID(Full_2016_2017_Games_Data[[#This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Pelicans91</v>
      </c>
      <c r="F903" t="str">
        <f>IFERROR(IF(AND(D903&lt;&gt;"N/A",E903&lt;&gt;"N/A",C903&lt;&gt;C904),RIGHT(Full_2016_2017_Games_Data[[#This Row],[Column1]],LEN(Full_2016_2017_Games_Data[[#This Row],[Column1]])-FIND("at ",Full_2016_2017_Games_Data[[#This Row],[Column1]])-2),IF(AND(C903&lt;&gt;"N/A",C903&lt;&gt;C902),RIGHT(A904,LEN(A904)-FIND("at ",A904)-2),"N/A")),RIGHT(Full_2016_2017_Games_Data[[#This Row],[Column1]],LEN(Full_2016_2017_Games_Data[[#This Row],[Column1]])-FIND("at ",Full_2016_2017_Games_Data[[#This Row],[Column1]])-2))</f>
        <v>Washington</v>
      </c>
      <c r="G903" t="str">
        <f t="shared" si="154"/>
        <v>Washington</v>
      </c>
      <c r="H903">
        <f t="shared" si="155"/>
        <v>105</v>
      </c>
      <c r="I903">
        <f t="shared" si="156"/>
        <v>91</v>
      </c>
      <c r="J903" s="3" t="str">
        <f>IF(B903=1,Full_2016_2017_Games_Data[[#This Row],[Column1]],"N/A")</f>
        <v>N/A</v>
      </c>
      <c r="K903" t="str">
        <f t="shared" si="157"/>
        <v>Feb 4, 2017</v>
      </c>
      <c r="L903" t="str">
        <f t="shared" si="158"/>
        <v>Feb 4, 2017</v>
      </c>
      <c r="M903">
        <f t="shared" si="159"/>
        <v>2</v>
      </c>
      <c r="N903">
        <f t="shared" si="160"/>
        <v>4</v>
      </c>
      <c r="O903">
        <f t="shared" si="161"/>
        <v>2017</v>
      </c>
      <c r="P903" s="3">
        <f t="shared" si="162"/>
        <v>42770</v>
      </c>
      <c r="Q903" t="str">
        <f t="shared" si="163"/>
        <v>Washington Wizards</v>
      </c>
      <c r="R903" t="str">
        <f t="shared" si="164"/>
        <v>New Orleans Pelicans</v>
      </c>
    </row>
    <row r="904" spans="1:18" x14ac:dyDescent="0.3">
      <c r="A904" s="1" t="s">
        <v>784</v>
      </c>
      <c r="B904">
        <f>IF(OR(RIGHT(Full_2016_2017_Games_Data[[#This Row],[Column1]],4)="2016",RIGHT(Full_2016_2017_Games_Data[[#This Row],[Column1]],4)="2017"),1,0)</f>
        <v>0</v>
      </c>
      <c r="C904">
        <f>IF(AND(B903=1,B904=0,LEFT(Full_2016_2017_Games_Data[[#This Row],[Column1]],4)&lt;&gt;"OTat"),C902+1,IF(AND(B903=0,B904=0,LEFT(Full_2016_2017_Games_Data[[#This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Row],[Column1]],5)&lt;&gt;"4OTat"),C903+1,IF(OR(LEFT(Full_2016_2017_Games_Data[[#This Row],[Column1]],4)="OTat",LEFT(Full_2016_2017_Games_Data[[#This Row],[Column1]],4)="Full",LEFT(Full_2016_2017_Games_Data[[#This Row],[Column1]],5)="2OTat",LEFT(Full_2016_2017_Games_Data[[#This Row],[Column1]],5)="4OTat"),C903,"N/A")))</f>
        <v>756</v>
      </c>
      <c r="D904" t="str">
        <f>IF(AND(C904&lt;&gt;"N/A",C904&lt;&gt;C903),LEFT(Full_2016_2017_Games_Data[[#This Row],[Column1]],FIND("-",Full_2016_2017_Games_Data[[#This Row],[Column1]])-1),"N/A")</f>
        <v>Atlanta Hawks113</v>
      </c>
      <c r="E904" t="str">
        <f>IFERROR(IF(AND(C904&lt;&gt;"N/A",C904&lt;&gt;C903),MID(Full_2016_2017_Games_Data[[#This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Magic86</v>
      </c>
      <c r="F904" t="str">
        <f>IFERROR(IF(AND(D904&lt;&gt;"N/A",E904&lt;&gt;"N/A",C904&lt;&gt;C905),RIGHT(Full_2016_2017_Games_Data[[#This Row],[Column1]],LEN(Full_2016_2017_Games_Data[[#This Row],[Column1]])-FIND("at ",Full_2016_2017_Games_Data[[#This Row],[Column1]])-2),IF(AND(C904&lt;&gt;"N/A",C904&lt;&gt;C903),RIGHT(A905,LEN(A905)-FIND("at ",A905)-2),"N/A")),RIGHT(Full_2016_2017_Games_Data[[#This Row],[Column1]],LEN(Full_2016_2017_Games_Data[[#This Row],[Column1]])-FIND("at ",Full_2016_2017_Games_Data[[#This Row],[Column1]])-2))</f>
        <v>Atlanta</v>
      </c>
      <c r="G904" t="str">
        <f t="shared" si="154"/>
        <v>Atlanta</v>
      </c>
      <c r="H904">
        <f t="shared" si="155"/>
        <v>113</v>
      </c>
      <c r="I904">
        <f t="shared" si="156"/>
        <v>86</v>
      </c>
      <c r="J904" s="3" t="str">
        <f>IF(B904=1,Full_2016_2017_Games_Data[[#This Row],[Column1]],"N/A")</f>
        <v>N/A</v>
      </c>
      <c r="K904" t="str">
        <f t="shared" si="157"/>
        <v>Feb 4, 2017</v>
      </c>
      <c r="L904" t="str">
        <f t="shared" si="158"/>
        <v>Feb 4, 2017</v>
      </c>
      <c r="M904">
        <f t="shared" si="159"/>
        <v>2</v>
      </c>
      <c r="N904">
        <f t="shared" si="160"/>
        <v>4</v>
      </c>
      <c r="O904">
        <f t="shared" si="161"/>
        <v>2017</v>
      </c>
      <c r="P904" s="3">
        <f t="shared" si="162"/>
        <v>42770</v>
      </c>
      <c r="Q904" t="str">
        <f t="shared" si="163"/>
        <v>Atlanta Hawks</v>
      </c>
      <c r="R904" t="str">
        <f t="shared" si="164"/>
        <v>Orlando Magic</v>
      </c>
    </row>
    <row r="905" spans="1:18" x14ac:dyDescent="0.3">
      <c r="A905" s="1" t="s">
        <v>785</v>
      </c>
      <c r="B905">
        <f>IF(OR(RIGHT(Full_2016_2017_Games_Data[[#This Row],[Column1]],4)="2016",RIGHT(Full_2016_2017_Games_Data[[#This Row],[Column1]],4)="2017"),1,0)</f>
        <v>0</v>
      </c>
      <c r="C905">
        <f>IF(AND(B904=1,B905=0,LEFT(Full_2016_2017_Games_Data[[#This Row],[Column1]],4)&lt;&gt;"OTat"),C903+1,IF(AND(B904=0,B905=0,LEFT(Full_2016_2017_Games_Data[[#This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Row],[Column1]],5)&lt;&gt;"4OTat"),C904+1,IF(OR(LEFT(Full_2016_2017_Games_Data[[#This Row],[Column1]],4)="OTat",LEFT(Full_2016_2017_Games_Data[[#This Row],[Column1]],4)="Full",LEFT(Full_2016_2017_Games_Data[[#This Row],[Column1]],5)="2OTat",LEFT(Full_2016_2017_Games_Data[[#This Row],[Column1]],5)="4OTat"),C904,"N/A")))</f>
        <v>757</v>
      </c>
      <c r="D905" t="str">
        <f>IF(AND(C905&lt;&gt;"N/A",C905&lt;&gt;C904),LEFT(Full_2016_2017_Games_Data[[#This Row],[Column1]],FIND("-",Full_2016_2017_Games_Data[[#This Row],[Column1]])-1),"N/A")</f>
        <v>Indiana Pacers105</v>
      </c>
      <c r="E905" t="str">
        <f>IFERROR(IF(AND(C905&lt;&gt;"N/A",C905&lt;&gt;C904),MID(Full_2016_2017_Games_Data[[#This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Pistons84</v>
      </c>
      <c r="F905" t="str">
        <f>IFERROR(IF(AND(D905&lt;&gt;"N/A",E905&lt;&gt;"N/A",C905&lt;&gt;C906),RIGHT(Full_2016_2017_Games_Data[[#This Row],[Column1]],LEN(Full_2016_2017_Games_Data[[#This Row],[Column1]])-FIND("at ",Full_2016_2017_Games_Data[[#This Row],[Column1]])-2),IF(AND(C905&lt;&gt;"N/A",C905&lt;&gt;C904),RIGHT(A906,LEN(A906)-FIND("at ",A906)-2),"N/A")),RIGHT(Full_2016_2017_Games_Data[[#This Row],[Column1]],LEN(Full_2016_2017_Games_Data[[#This Row],[Column1]])-FIND("at ",Full_2016_2017_Games_Data[[#This Row],[Column1]])-2))</f>
        <v>Indiana</v>
      </c>
      <c r="G905" t="str">
        <f t="shared" si="154"/>
        <v>Indiana</v>
      </c>
      <c r="H905">
        <f t="shared" si="155"/>
        <v>105</v>
      </c>
      <c r="I905">
        <f t="shared" si="156"/>
        <v>84</v>
      </c>
      <c r="J905" s="3" t="str">
        <f>IF(B905=1,Full_2016_2017_Games_Data[[#This Row],[Column1]],"N/A")</f>
        <v>N/A</v>
      </c>
      <c r="K905" t="str">
        <f t="shared" si="157"/>
        <v>Feb 4, 2017</v>
      </c>
      <c r="L905" t="str">
        <f t="shared" si="158"/>
        <v>Feb 4, 2017</v>
      </c>
      <c r="M905">
        <f t="shared" si="159"/>
        <v>2</v>
      </c>
      <c r="N905">
        <f t="shared" si="160"/>
        <v>4</v>
      </c>
      <c r="O905">
        <f t="shared" si="161"/>
        <v>2017</v>
      </c>
      <c r="P905" s="3">
        <f t="shared" si="162"/>
        <v>42770</v>
      </c>
      <c r="Q905" t="str">
        <f t="shared" si="163"/>
        <v>Indiana Pacers</v>
      </c>
      <c r="R905" t="str">
        <f t="shared" si="164"/>
        <v>Detroit Pistons</v>
      </c>
    </row>
    <row r="906" spans="1:18" x14ac:dyDescent="0.3">
      <c r="A906" s="1" t="s">
        <v>786</v>
      </c>
      <c r="B906">
        <f>IF(OR(RIGHT(Full_2016_2017_Games_Data[[#This Row],[Column1]],4)="2016",RIGHT(Full_2016_2017_Games_Data[[#This Row],[Column1]],4)="2017"),1,0)</f>
        <v>0</v>
      </c>
      <c r="C906">
        <f>IF(AND(B905=1,B906=0,LEFT(Full_2016_2017_Games_Data[[#This Row],[Column1]],4)&lt;&gt;"OTat"),C904+1,IF(AND(B905=0,B906=0,LEFT(Full_2016_2017_Games_Data[[#This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Row],[Column1]],5)&lt;&gt;"4OTat"),C905+1,IF(OR(LEFT(Full_2016_2017_Games_Data[[#This Row],[Column1]],4)="OTat",LEFT(Full_2016_2017_Games_Data[[#This Row],[Column1]],4)="Full",LEFT(Full_2016_2017_Games_Data[[#This Row],[Column1]],5)="2OTat",LEFT(Full_2016_2017_Games_Data[[#This Row],[Column1]],5)="4OTat"),C905,"N/A")))</f>
        <v>758</v>
      </c>
      <c r="D906" t="str">
        <f>IF(AND(C906&lt;&gt;"N/A",C906&lt;&gt;C905),LEFT(Full_2016_2017_Games_Data[[#This Row],[Column1]],FIND("-",Full_2016_2017_Games_Data[[#This Row],[Column1]])-1),"N/A")</f>
        <v>Miami Heat125</v>
      </c>
      <c r="E906" t="str">
        <f>IFERROR(IF(AND(C906&lt;&gt;"N/A",C906&lt;&gt;C905),MID(Full_2016_2017_Games_Data[[#This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76ers102</v>
      </c>
      <c r="F906" t="str">
        <f>IFERROR(IF(AND(D906&lt;&gt;"N/A",E906&lt;&gt;"N/A",C906&lt;&gt;C907),RIGHT(Full_2016_2017_Games_Data[[#This Row],[Column1]],LEN(Full_2016_2017_Games_Data[[#This Row],[Column1]])-FIND("at ",Full_2016_2017_Games_Data[[#This Row],[Column1]])-2),IF(AND(C906&lt;&gt;"N/A",C906&lt;&gt;C905),RIGHT(A907,LEN(A907)-FIND("at ",A907)-2),"N/A")),RIGHT(Full_2016_2017_Games_Data[[#This Row],[Column1]],LEN(Full_2016_2017_Games_Data[[#This Row],[Column1]])-FIND("at ",Full_2016_2017_Games_Data[[#This Row],[Column1]])-2))</f>
        <v>Miami</v>
      </c>
      <c r="G906" t="str">
        <f t="shared" si="154"/>
        <v>Miami</v>
      </c>
      <c r="H906">
        <f t="shared" si="155"/>
        <v>125</v>
      </c>
      <c r="I906">
        <f t="shared" si="156"/>
        <v>102</v>
      </c>
      <c r="J906" s="3" t="str">
        <f>IF(B906=1,Full_2016_2017_Games_Data[[#This Row],[Column1]],"N/A")</f>
        <v>N/A</v>
      </c>
      <c r="K906" t="str">
        <f t="shared" si="157"/>
        <v>Feb 4, 2017</v>
      </c>
      <c r="L906" t="str">
        <f t="shared" si="158"/>
        <v>Feb 4, 2017</v>
      </c>
      <c r="M906">
        <f t="shared" si="159"/>
        <v>2</v>
      </c>
      <c r="N906">
        <f t="shared" si="160"/>
        <v>4</v>
      </c>
      <c r="O906">
        <f t="shared" si="161"/>
        <v>2017</v>
      </c>
      <c r="P906" s="3">
        <f t="shared" si="162"/>
        <v>42770</v>
      </c>
      <c r="Q906" t="str">
        <f t="shared" si="163"/>
        <v>Miami Heat</v>
      </c>
      <c r="R906" t="str">
        <f t="shared" si="164"/>
        <v>Philadelphia 76ers</v>
      </c>
    </row>
    <row r="907" spans="1:18" x14ac:dyDescent="0.3">
      <c r="A907" s="1" t="s">
        <v>787</v>
      </c>
      <c r="B907">
        <f>IF(OR(RIGHT(Full_2016_2017_Games_Data[[#This Row],[Column1]],4)="2016",RIGHT(Full_2016_2017_Games_Data[[#This Row],[Column1]],4)="2017"),1,0)</f>
        <v>0</v>
      </c>
      <c r="C907">
        <f>IF(AND(B906=1,B907=0,LEFT(Full_2016_2017_Games_Data[[#This Row],[Column1]],4)&lt;&gt;"OTat"),C905+1,IF(AND(B906=0,B907=0,LEFT(Full_2016_2017_Games_Data[[#This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Row],[Column1]],5)&lt;&gt;"4OTat"),C906+1,IF(OR(LEFT(Full_2016_2017_Games_Data[[#This Row],[Column1]],4)="OTat",LEFT(Full_2016_2017_Games_Data[[#This Row],[Column1]],4)="Full",LEFT(Full_2016_2017_Games_Data[[#This Row],[Column1]],5)="2OTat",LEFT(Full_2016_2017_Games_Data[[#This Row],[Column1]],5)="4OTat"),C906,"N/A")))</f>
        <v>759</v>
      </c>
      <c r="D907" t="str">
        <f>IF(AND(C907&lt;&gt;"N/A",C907&lt;&gt;C906),LEFT(Full_2016_2017_Games_Data[[#This Row],[Column1]],FIND("-",Full_2016_2017_Games_Data[[#This Row],[Column1]])-1),"N/A")</f>
        <v>Cleveland Cavaliers111</v>
      </c>
      <c r="E907" t="str">
        <f>IFERROR(IF(AND(C907&lt;&gt;"N/A",C907&lt;&gt;C906),MID(Full_2016_2017_Games_Data[[#This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Knicks104</v>
      </c>
      <c r="F907" t="str">
        <f>IFERROR(IF(AND(D907&lt;&gt;"N/A",E907&lt;&gt;"N/A",C907&lt;&gt;C908),RIGHT(Full_2016_2017_Games_Data[[#This Row],[Column1]],LEN(Full_2016_2017_Games_Data[[#This Row],[Column1]])-FIND("at ",Full_2016_2017_Games_Data[[#This Row],[Column1]])-2),IF(AND(C907&lt;&gt;"N/A",C907&lt;&gt;C906),RIGHT(A908,LEN(A908)-FIND("at ",A908)-2),"N/A")),RIGHT(Full_2016_2017_Games_Data[[#This Row],[Column1]],LEN(Full_2016_2017_Games_Data[[#This Row],[Column1]])-FIND("at ",Full_2016_2017_Games_Data[[#This Row],[Column1]])-2))</f>
        <v>New York</v>
      </c>
      <c r="G907" t="str">
        <f t="shared" si="154"/>
        <v>New York</v>
      </c>
      <c r="H907">
        <f t="shared" si="155"/>
        <v>111</v>
      </c>
      <c r="I907">
        <f t="shared" si="156"/>
        <v>104</v>
      </c>
      <c r="J907" s="3" t="str">
        <f>IF(B907=1,Full_2016_2017_Games_Data[[#This Row],[Column1]],"N/A")</f>
        <v>N/A</v>
      </c>
      <c r="K907" t="str">
        <f t="shared" si="157"/>
        <v>Feb 4, 2017</v>
      </c>
      <c r="L907" t="str">
        <f t="shared" si="158"/>
        <v>Feb 4, 2017</v>
      </c>
      <c r="M907">
        <f t="shared" si="159"/>
        <v>2</v>
      </c>
      <c r="N907">
        <f t="shared" si="160"/>
        <v>4</v>
      </c>
      <c r="O907">
        <f t="shared" si="161"/>
        <v>2017</v>
      </c>
      <c r="P907" s="3">
        <f t="shared" si="162"/>
        <v>42770</v>
      </c>
      <c r="Q907" t="str">
        <f t="shared" si="163"/>
        <v>Cleveland Cavaliers</v>
      </c>
      <c r="R907" t="str">
        <f t="shared" si="164"/>
        <v>New York Knicks</v>
      </c>
    </row>
    <row r="908" spans="1:18" x14ac:dyDescent="0.3">
      <c r="A908" s="1" t="s">
        <v>788</v>
      </c>
      <c r="B908">
        <f>IF(OR(RIGHT(Full_2016_2017_Games_Data[[#This Row],[Column1]],4)="2016",RIGHT(Full_2016_2017_Games_Data[[#This Row],[Column1]],4)="2017"),1,0)</f>
        <v>0</v>
      </c>
      <c r="C908">
        <f>IF(AND(B907=1,B908=0,LEFT(Full_2016_2017_Games_Data[[#This Row],[Column1]],4)&lt;&gt;"OTat"),C906+1,IF(AND(B907=0,B908=0,LEFT(Full_2016_2017_Games_Data[[#This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Row],[Column1]],5)&lt;&gt;"4OTat"),C907+1,IF(OR(LEFT(Full_2016_2017_Games_Data[[#This Row],[Column1]],4)="OTat",LEFT(Full_2016_2017_Games_Data[[#This Row],[Column1]],4)="Full",LEFT(Full_2016_2017_Games_Data[[#This Row],[Column1]],5)="2OTat",LEFT(Full_2016_2017_Games_Data[[#This Row],[Column1]],5)="4OTat"),C907,"N/A")))</f>
        <v>760</v>
      </c>
      <c r="D908" t="str">
        <f>IF(AND(C908&lt;&gt;"N/A",C908&lt;&gt;C907),LEFT(Full_2016_2017_Games_Data[[#This Row],[Column1]],FIND("-",Full_2016_2017_Games_Data[[#This Row],[Column1]])-1),"N/A")</f>
        <v>Utah Jazz105</v>
      </c>
      <c r="E908" t="str">
        <f>IFERROR(IF(AND(C908&lt;&gt;"N/A",C908&lt;&gt;C907),MID(Full_2016_2017_Games_Data[[#This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Hornets98</v>
      </c>
      <c r="F908" t="str">
        <f>IFERROR(IF(AND(D908&lt;&gt;"N/A",E908&lt;&gt;"N/A",C908&lt;&gt;C909),RIGHT(Full_2016_2017_Games_Data[[#This Row],[Column1]],LEN(Full_2016_2017_Games_Data[[#This Row],[Column1]])-FIND("at ",Full_2016_2017_Games_Data[[#This Row],[Column1]])-2),IF(AND(C908&lt;&gt;"N/A",C908&lt;&gt;C907),RIGHT(A909,LEN(A909)-FIND("at ",A909)-2),"N/A")),RIGHT(Full_2016_2017_Games_Data[[#This Row],[Column1]],LEN(Full_2016_2017_Games_Data[[#This Row],[Column1]])-FIND("at ",Full_2016_2017_Games_Data[[#This Row],[Column1]])-2))</f>
        <v>Utah</v>
      </c>
      <c r="G908" t="str">
        <f t="shared" si="154"/>
        <v>Utah</v>
      </c>
      <c r="H908">
        <f t="shared" si="155"/>
        <v>105</v>
      </c>
      <c r="I908">
        <f t="shared" si="156"/>
        <v>98</v>
      </c>
      <c r="J908" s="3" t="str">
        <f>IF(B908=1,Full_2016_2017_Games_Data[[#This Row],[Column1]],"N/A")</f>
        <v>N/A</v>
      </c>
      <c r="K908" t="str">
        <f t="shared" si="157"/>
        <v>Feb 4, 2017</v>
      </c>
      <c r="L908" t="str">
        <f t="shared" si="158"/>
        <v>Feb 4, 2017</v>
      </c>
      <c r="M908">
        <f t="shared" si="159"/>
        <v>2</v>
      </c>
      <c r="N908">
        <f t="shared" si="160"/>
        <v>4</v>
      </c>
      <c r="O908">
        <f t="shared" si="161"/>
        <v>2017</v>
      </c>
      <c r="P908" s="3">
        <f t="shared" si="162"/>
        <v>42770</v>
      </c>
      <c r="Q908" t="str">
        <f t="shared" si="163"/>
        <v>Utah Jazz</v>
      </c>
      <c r="R908" t="str">
        <f t="shared" si="164"/>
        <v>Charlotte Hornets</v>
      </c>
    </row>
    <row r="909" spans="1:18" x14ac:dyDescent="0.3">
      <c r="A909" s="1" t="s">
        <v>789</v>
      </c>
      <c r="B909">
        <f>IF(OR(RIGHT(Full_2016_2017_Games_Data[[#This Row],[Column1]],4)="2016",RIGHT(Full_2016_2017_Games_Data[[#This Row],[Column1]],4)="2017"),1,0)</f>
        <v>0</v>
      </c>
      <c r="C909">
        <f>IF(AND(B908=1,B909=0,LEFT(Full_2016_2017_Games_Data[[#This Row],[Column1]],4)&lt;&gt;"OTat"),C907+1,IF(AND(B908=0,B909=0,LEFT(Full_2016_2017_Games_Data[[#This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Row],[Column1]],5)&lt;&gt;"4OTat"),C908+1,IF(OR(LEFT(Full_2016_2017_Games_Data[[#This Row],[Column1]],4)="OTat",LEFT(Full_2016_2017_Games_Data[[#This Row],[Column1]],4)="Full",LEFT(Full_2016_2017_Games_Data[[#This Row],[Column1]],5)="2OTat",LEFT(Full_2016_2017_Games_Data[[#This Row],[Column1]],5)="4OTat"),C908,"N/A")))</f>
        <v>761</v>
      </c>
      <c r="D909" t="str">
        <f>IF(AND(C909&lt;&gt;"N/A",C909&lt;&gt;C908),LEFT(Full_2016_2017_Games_Data[[#This Row],[Column1]],FIND("-",Full_2016_2017_Games_Data[[#This Row],[Column1]])-1),"N/A")</f>
        <v>Milwaukee Bucks137</v>
      </c>
      <c r="E909" t="str">
        <f>IFERROR(IF(AND(C909&lt;&gt;"N/A",C909&lt;&gt;C908),MID(Full_2016_2017_Games_Data[[#This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Suns112</v>
      </c>
      <c r="F909" t="str">
        <f>IFERROR(IF(AND(D909&lt;&gt;"N/A",E909&lt;&gt;"N/A",C909&lt;&gt;C910),RIGHT(Full_2016_2017_Games_Data[[#This Row],[Column1]],LEN(Full_2016_2017_Games_Data[[#This Row],[Column1]])-FIND("at ",Full_2016_2017_Games_Data[[#This Row],[Column1]])-2),IF(AND(C909&lt;&gt;"N/A",C909&lt;&gt;C908),RIGHT(A910,LEN(A910)-FIND("at ",A910)-2),"N/A")),RIGHT(Full_2016_2017_Games_Data[[#This Row],[Column1]],LEN(Full_2016_2017_Games_Data[[#This Row],[Column1]])-FIND("at ",Full_2016_2017_Games_Data[[#This Row],[Column1]])-2))</f>
        <v>Phoenix</v>
      </c>
      <c r="G909" t="str">
        <f t="shared" si="154"/>
        <v>Phoenix</v>
      </c>
      <c r="H909">
        <f t="shared" si="155"/>
        <v>137</v>
      </c>
      <c r="I909">
        <f t="shared" si="156"/>
        <v>112</v>
      </c>
      <c r="J909" s="3" t="str">
        <f>IF(B909=1,Full_2016_2017_Games_Data[[#This Row],[Column1]],"N/A")</f>
        <v>N/A</v>
      </c>
      <c r="K909" t="str">
        <f t="shared" si="157"/>
        <v>Feb 4, 2017</v>
      </c>
      <c r="L909" t="str">
        <f t="shared" si="158"/>
        <v>Feb 4, 2017</v>
      </c>
      <c r="M909">
        <f t="shared" si="159"/>
        <v>2</v>
      </c>
      <c r="N909">
        <f t="shared" si="160"/>
        <v>4</v>
      </c>
      <c r="O909">
        <f t="shared" si="161"/>
        <v>2017</v>
      </c>
      <c r="P909" s="3">
        <f t="shared" si="162"/>
        <v>42770</v>
      </c>
      <c r="Q909" t="str">
        <f t="shared" si="163"/>
        <v>Milwaukee Bucks</v>
      </c>
      <c r="R909" t="str">
        <f t="shared" si="164"/>
        <v>Phoenix Suns</v>
      </c>
    </row>
    <row r="910" spans="1:18" x14ac:dyDescent="0.3">
      <c r="A910" s="1" t="s">
        <v>790</v>
      </c>
      <c r="B910">
        <f>IF(OR(RIGHT(Full_2016_2017_Games_Data[[#This Row],[Column1]],4)="2016",RIGHT(Full_2016_2017_Games_Data[[#This Row],[Column1]],4)="2017"),1,0)</f>
        <v>0</v>
      </c>
      <c r="C910">
        <f>IF(AND(B909=1,B910=0,LEFT(Full_2016_2017_Games_Data[[#This Row],[Column1]],4)&lt;&gt;"OTat"),C908+1,IF(AND(B909=0,B910=0,LEFT(Full_2016_2017_Games_Data[[#This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Row],[Column1]],5)&lt;&gt;"4OTat"),C909+1,IF(OR(LEFT(Full_2016_2017_Games_Data[[#This Row],[Column1]],4)="OTat",LEFT(Full_2016_2017_Games_Data[[#This Row],[Column1]],4)="Full",LEFT(Full_2016_2017_Games_Data[[#This Row],[Column1]],5)="2OTat",LEFT(Full_2016_2017_Games_Data[[#This Row],[Column1]],5)="4OTat"),C909,"N/A")))</f>
        <v>762</v>
      </c>
      <c r="D910" t="str">
        <f>IF(AND(C910&lt;&gt;"N/A",C910&lt;&gt;C909),LEFT(Full_2016_2017_Games_Data[[#This Row],[Column1]],FIND("-",Full_2016_2017_Games_Data[[#This Row],[Column1]])-1),"N/A")</f>
        <v>San Antonio Spurs121</v>
      </c>
      <c r="E910" t="str">
        <f>IFERROR(IF(AND(C910&lt;&gt;"N/A",C910&lt;&gt;C909),MID(Full_2016_2017_Games_Data[[#This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Nuggets97</v>
      </c>
      <c r="F910" t="str">
        <f>IFERROR(IF(AND(D910&lt;&gt;"N/A",E910&lt;&gt;"N/A",C910&lt;&gt;C911),RIGHT(Full_2016_2017_Games_Data[[#This Row],[Column1]],LEN(Full_2016_2017_Games_Data[[#This Row],[Column1]])-FIND("at ",Full_2016_2017_Games_Data[[#This Row],[Column1]])-2),IF(AND(C910&lt;&gt;"N/A",C910&lt;&gt;C909),RIGHT(A911,LEN(A911)-FIND("at ",A911)-2),"N/A")),RIGHT(Full_2016_2017_Games_Data[[#This Row],[Column1]],LEN(Full_2016_2017_Games_Data[[#This Row],[Column1]])-FIND("at ",Full_2016_2017_Games_Data[[#This Row],[Column1]])-2))</f>
        <v>San Antonio</v>
      </c>
      <c r="G910" t="str">
        <f t="shared" si="154"/>
        <v>San Antonio</v>
      </c>
      <c r="H910">
        <f t="shared" si="155"/>
        <v>121</v>
      </c>
      <c r="I910">
        <f t="shared" si="156"/>
        <v>97</v>
      </c>
      <c r="J910" s="3" t="str">
        <f>IF(B910=1,Full_2016_2017_Games_Data[[#This Row],[Column1]],"N/A")</f>
        <v>N/A</v>
      </c>
      <c r="K910" t="str">
        <f t="shared" si="157"/>
        <v>Feb 4, 2017</v>
      </c>
      <c r="L910" t="str">
        <f t="shared" si="158"/>
        <v>Feb 4, 2017</v>
      </c>
      <c r="M910">
        <f t="shared" si="159"/>
        <v>2</v>
      </c>
      <c r="N910">
        <f t="shared" si="160"/>
        <v>4</v>
      </c>
      <c r="O910">
        <f t="shared" si="161"/>
        <v>2017</v>
      </c>
      <c r="P910" s="3">
        <f t="shared" si="162"/>
        <v>42770</v>
      </c>
      <c r="Q910" t="str">
        <f t="shared" si="163"/>
        <v>San Antonio Spurs</v>
      </c>
      <c r="R910" t="str">
        <f t="shared" si="164"/>
        <v>Denver Nuggets</v>
      </c>
    </row>
    <row r="911" spans="1:18" x14ac:dyDescent="0.3">
      <c r="A911" s="1" t="s">
        <v>791</v>
      </c>
      <c r="B911">
        <f>IF(OR(RIGHT(Full_2016_2017_Games_Data[[#This Row],[Column1]],4)="2016",RIGHT(Full_2016_2017_Games_Data[[#This Row],[Column1]],4)="2017"),1,0)</f>
        <v>0</v>
      </c>
      <c r="C911">
        <f>IF(AND(B910=1,B911=0,LEFT(Full_2016_2017_Games_Data[[#This Row],[Column1]],4)&lt;&gt;"OTat"),C909+1,IF(AND(B910=0,B911=0,LEFT(Full_2016_2017_Games_Data[[#This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Row],[Column1]],5)&lt;&gt;"4OTat"),C910+1,IF(OR(LEFT(Full_2016_2017_Games_Data[[#This Row],[Column1]],4)="OTat",LEFT(Full_2016_2017_Games_Data[[#This Row],[Column1]],4)="Full",LEFT(Full_2016_2017_Games_Data[[#This Row],[Column1]],5)="2OTat",LEFT(Full_2016_2017_Games_Data[[#This Row],[Column1]],5)="4OTat"),C910,"N/A")))</f>
        <v>763</v>
      </c>
      <c r="D911" t="str">
        <f>IF(AND(C911&lt;&gt;"N/A",C911&lt;&gt;C910),LEFT(Full_2016_2017_Games_Data[[#This Row],[Column1]],FIND("-",Full_2016_2017_Games_Data[[#This Row],[Column1]])-1),"N/A")</f>
        <v>Memphis Grizzlies107</v>
      </c>
      <c r="E911" t="str">
        <f>IFERROR(IF(AND(C911&lt;&gt;"N/A",C911&lt;&gt;C910),MID(Full_2016_2017_Games_Data[[#This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Timberwolves99</v>
      </c>
      <c r="F911" t="str">
        <f>IFERROR(IF(AND(D911&lt;&gt;"N/A",E911&lt;&gt;"N/A",C911&lt;&gt;C912),RIGHT(Full_2016_2017_Games_Data[[#This Row],[Column1]],LEN(Full_2016_2017_Games_Data[[#This Row],[Column1]])-FIND("at ",Full_2016_2017_Games_Data[[#This Row],[Column1]])-2),IF(AND(C911&lt;&gt;"N/A",C911&lt;&gt;C910),RIGHT(A912,LEN(A912)-FIND("at ",A912)-2),"N/A")),RIGHT(Full_2016_2017_Games_Data[[#This Row],[Column1]],LEN(Full_2016_2017_Games_Data[[#This Row],[Column1]])-FIND("at ",Full_2016_2017_Games_Data[[#This Row],[Column1]])-2))</f>
        <v>Minnesota</v>
      </c>
      <c r="G911" t="str">
        <f t="shared" si="154"/>
        <v>Minnesota</v>
      </c>
      <c r="H911">
        <f t="shared" si="155"/>
        <v>107</v>
      </c>
      <c r="I911">
        <f t="shared" si="156"/>
        <v>99</v>
      </c>
      <c r="J911" s="3" t="str">
        <f>IF(B911=1,Full_2016_2017_Games_Data[[#This Row],[Column1]],"N/A")</f>
        <v>N/A</v>
      </c>
      <c r="K911" t="str">
        <f t="shared" si="157"/>
        <v>Feb 4, 2017</v>
      </c>
      <c r="L911" t="str">
        <f t="shared" si="158"/>
        <v>Feb 4, 2017</v>
      </c>
      <c r="M911">
        <f t="shared" si="159"/>
        <v>2</v>
      </c>
      <c r="N911">
        <f t="shared" si="160"/>
        <v>4</v>
      </c>
      <c r="O911">
        <f t="shared" si="161"/>
        <v>2017</v>
      </c>
      <c r="P911" s="3">
        <f t="shared" si="162"/>
        <v>42770</v>
      </c>
      <c r="Q911" t="str">
        <f t="shared" si="163"/>
        <v>Memphis Grizzlies</v>
      </c>
      <c r="R911" t="str">
        <f t="shared" si="164"/>
        <v>Minnesota Timberwolves</v>
      </c>
    </row>
    <row r="912" spans="1:18" x14ac:dyDescent="0.3">
      <c r="A912" s="1" t="s">
        <v>792</v>
      </c>
      <c r="B912">
        <f>IF(OR(RIGHT(Full_2016_2017_Games_Data[[#This Row],[Column1]],4)="2016",RIGHT(Full_2016_2017_Games_Data[[#This Row],[Column1]],4)="2017"),1,0)</f>
        <v>0</v>
      </c>
      <c r="C912">
        <f>IF(AND(B911=1,B912=0,LEFT(Full_2016_2017_Games_Data[[#This Row],[Column1]],4)&lt;&gt;"OTat"),C910+1,IF(AND(B911=0,B912=0,LEFT(Full_2016_2017_Games_Data[[#This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Row],[Column1]],5)&lt;&gt;"4OTat"),C911+1,IF(OR(LEFT(Full_2016_2017_Games_Data[[#This Row],[Column1]],4)="OTat",LEFT(Full_2016_2017_Games_Data[[#This Row],[Column1]],4)="Full",LEFT(Full_2016_2017_Games_Data[[#This Row],[Column1]],5)="2OTat",LEFT(Full_2016_2017_Games_Data[[#This Row],[Column1]],5)="4OTat"),C911,"N/A")))</f>
        <v>764</v>
      </c>
      <c r="D912" t="str">
        <f>IF(AND(C912&lt;&gt;"N/A",C912&lt;&gt;C911),LEFT(Full_2016_2017_Games_Data[[#This Row],[Column1]],FIND("-",Full_2016_2017_Games_Data[[#This Row],[Column1]])-1),"N/A")</f>
        <v>Sacramento Kings109</v>
      </c>
      <c r="E912" t="str">
        <f>IFERROR(IF(AND(C912&lt;&gt;"N/A",C912&lt;&gt;C911),MID(Full_2016_2017_Games_Data[[#This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Warriors106</v>
      </c>
      <c r="F912" t="str">
        <f>IFERROR(IF(AND(D912&lt;&gt;"N/A",E912&lt;&gt;"N/A",C912&lt;&gt;C913),RIGHT(Full_2016_2017_Games_Data[[#This Row],[Column1]],LEN(Full_2016_2017_Games_Data[[#This Row],[Column1]])-FIND("at ",Full_2016_2017_Games_Data[[#This Row],[Column1]])-2),IF(AND(C912&lt;&gt;"N/A",C912&lt;&gt;C911),RIGHT(A913,LEN(A913)-FIND("at ",A913)-2),"N/A")),RIGHT(Full_2016_2017_Games_Data[[#This Row],[Column1]],LEN(Full_2016_2017_Games_Data[[#This Row],[Column1]])-FIND("at ",Full_2016_2017_Games_Data[[#This Row],[Column1]])-2))</f>
        <v>Sacramento</v>
      </c>
      <c r="G912" t="str">
        <f t="shared" si="154"/>
        <v>Sacramento</v>
      </c>
      <c r="H912">
        <f t="shared" si="155"/>
        <v>109</v>
      </c>
      <c r="I912">
        <f t="shared" si="156"/>
        <v>106</v>
      </c>
      <c r="J912" s="3" t="str">
        <f>IF(B912=1,Full_2016_2017_Games_Data[[#This Row],[Column1]],"N/A")</f>
        <v>N/A</v>
      </c>
      <c r="K912" t="str">
        <f t="shared" si="157"/>
        <v>Feb 4, 2017</v>
      </c>
      <c r="L912" t="str">
        <f t="shared" si="158"/>
        <v>Feb 4, 2017</v>
      </c>
      <c r="M912">
        <f t="shared" si="159"/>
        <v>2</v>
      </c>
      <c r="N912">
        <f t="shared" si="160"/>
        <v>4</v>
      </c>
      <c r="O912">
        <f t="shared" si="161"/>
        <v>2017</v>
      </c>
      <c r="P912" s="3">
        <f t="shared" si="162"/>
        <v>42770</v>
      </c>
      <c r="Q912" t="str">
        <f t="shared" si="163"/>
        <v>Sacramento Kings</v>
      </c>
      <c r="R912" t="str">
        <f t="shared" si="164"/>
        <v>Golden State Warriors</v>
      </c>
    </row>
    <row r="913" spans="1:18" x14ac:dyDescent="0.3">
      <c r="A913" s="1" t="s">
        <v>793</v>
      </c>
      <c r="B913">
        <f>IF(OR(RIGHT(Full_2016_2017_Games_Data[[#This Row],[Column1]],4)="2016",RIGHT(Full_2016_2017_Games_Data[[#This Row],[Column1]],4)="2017"),1,0)</f>
        <v>0</v>
      </c>
      <c r="C913">
        <f>IF(AND(B912=1,B913=0,LEFT(Full_2016_2017_Games_Data[[#This Row],[Column1]],4)&lt;&gt;"OTat"),C911+1,IF(AND(B912=0,B913=0,LEFT(Full_2016_2017_Games_Data[[#This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Row],[Column1]],5)&lt;&gt;"4OTat"),C912+1,IF(OR(LEFT(Full_2016_2017_Games_Data[[#This Row],[Column1]],4)="OTat",LEFT(Full_2016_2017_Games_Data[[#This Row],[Column1]],4)="Full",LEFT(Full_2016_2017_Games_Data[[#This Row],[Column1]],5)="2OTat",LEFT(Full_2016_2017_Games_Data[[#This Row],[Column1]],5)="4OTat"),C912,"N/A")))</f>
        <v>764</v>
      </c>
      <c r="D913" t="str">
        <f>IF(AND(C913&lt;&gt;"N/A",C913&lt;&gt;C912),LEFT(Full_2016_2017_Games_Data[[#This Row],[Column1]],FIND("-",Full_2016_2017_Games_Data[[#This Row],[Column1]])-1),"N/A")</f>
        <v>N/A</v>
      </c>
      <c r="E913" t="str">
        <f>IFERROR(IF(AND(C913&lt;&gt;"N/A",C913&lt;&gt;C912),MID(Full_2016_2017_Games_Data[[#This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13" t="str">
        <f>IFERROR(IF(AND(D913&lt;&gt;"N/A",E913&lt;&gt;"N/A",C913&lt;&gt;C914),RIGHT(Full_2016_2017_Games_Data[[#This Row],[Column1]],LEN(Full_2016_2017_Games_Data[[#This Row],[Column1]])-FIND("at ",Full_2016_2017_Games_Data[[#This Row],[Column1]])-2),IF(AND(C913&lt;&gt;"N/A",C913&lt;&gt;C912),RIGHT(A914,LEN(A914)-FIND("at ",A914)-2),"N/A")),RIGHT(Full_2016_2017_Games_Data[[#This Row],[Column1]],LEN(Full_2016_2017_Games_Data[[#This Row],[Column1]])-FIND("at ",Full_2016_2017_Games_Data[[#This Row],[Column1]])-2))</f>
        <v>N/A</v>
      </c>
      <c r="G913" t="str">
        <f t="shared" si="154"/>
        <v>N/A</v>
      </c>
      <c r="H913" t="str">
        <f t="shared" si="155"/>
        <v>N/A</v>
      </c>
      <c r="I913" t="str">
        <f t="shared" si="156"/>
        <v>N/A</v>
      </c>
      <c r="J913" s="3" t="str">
        <f>IF(B913=1,Full_2016_2017_Games_Data[[#This Row],[Column1]],"N/A")</f>
        <v>N/A</v>
      </c>
      <c r="K913" t="str">
        <f t="shared" si="157"/>
        <v>Feb 4, 2017</v>
      </c>
      <c r="L913" t="str">
        <f t="shared" si="158"/>
        <v>N/A</v>
      </c>
      <c r="M913" t="str">
        <f t="shared" si="159"/>
        <v>N/A</v>
      </c>
      <c r="N913" t="str">
        <f t="shared" si="160"/>
        <v>N/A</v>
      </c>
      <c r="O913" t="str">
        <f t="shared" si="161"/>
        <v>N/A</v>
      </c>
      <c r="P913" s="3" t="str">
        <f t="shared" si="162"/>
        <v>N/A</v>
      </c>
      <c r="Q913" t="str">
        <f t="shared" si="163"/>
        <v>N/A</v>
      </c>
      <c r="R913" t="str">
        <f t="shared" si="164"/>
        <v>N/A</v>
      </c>
    </row>
    <row r="914" spans="1:18" x14ac:dyDescent="0.3">
      <c r="A914" s="1" t="s">
        <v>1448</v>
      </c>
      <c r="B914">
        <f>IF(OR(RIGHT(Full_2016_2017_Games_Data[[#This Row],[Column1]],4)="2016",RIGHT(Full_2016_2017_Games_Data[[#This Row],[Column1]],4)="2017"),1,0)</f>
        <v>1</v>
      </c>
      <c r="C914" t="str">
        <f>IF(AND(B913=1,B914=0,LEFT(Full_2016_2017_Games_Data[[#This Row],[Column1]],4)&lt;&gt;"OTat"),C912+1,IF(AND(B913=0,B914=0,LEFT(Full_2016_2017_Games_Data[[#This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Row],[Column1]],5)&lt;&gt;"4OTat"),C913+1,IF(OR(LEFT(Full_2016_2017_Games_Data[[#This Row],[Column1]],4)="OTat",LEFT(Full_2016_2017_Games_Data[[#This Row],[Column1]],4)="Full",LEFT(Full_2016_2017_Games_Data[[#This Row],[Column1]],5)="2OTat",LEFT(Full_2016_2017_Games_Data[[#This Row],[Column1]],5)="4OTat"),C913,"N/A")))</f>
        <v>N/A</v>
      </c>
      <c r="D914" t="str">
        <f>IF(AND(C914&lt;&gt;"N/A",C914&lt;&gt;C913),LEFT(Full_2016_2017_Games_Data[[#This Row],[Column1]],FIND("-",Full_2016_2017_Games_Data[[#This Row],[Column1]])-1),"N/A")</f>
        <v>N/A</v>
      </c>
      <c r="E914" t="str">
        <f>IFERROR(IF(AND(C914&lt;&gt;"N/A",C914&lt;&gt;C913),MID(Full_2016_2017_Games_Data[[#This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14" t="str">
        <f>IFERROR(IF(AND(D914&lt;&gt;"N/A",E914&lt;&gt;"N/A",C914&lt;&gt;C915),RIGHT(Full_2016_2017_Games_Data[[#This Row],[Column1]],LEN(Full_2016_2017_Games_Data[[#This Row],[Column1]])-FIND("at ",Full_2016_2017_Games_Data[[#This Row],[Column1]])-2),IF(AND(C914&lt;&gt;"N/A",C914&lt;&gt;C913),RIGHT(A915,LEN(A915)-FIND("at ",A915)-2),"N/A")),RIGHT(Full_2016_2017_Games_Data[[#This Row],[Column1]],LEN(Full_2016_2017_Games_Data[[#This Row],[Column1]])-FIND("at ",Full_2016_2017_Games_Data[[#This Row],[Column1]])-2))</f>
        <v>N/A</v>
      </c>
      <c r="G914" t="str">
        <f t="shared" si="154"/>
        <v>N/A</v>
      </c>
      <c r="H914" t="str">
        <f t="shared" si="155"/>
        <v>N/A</v>
      </c>
      <c r="I914" t="str">
        <f t="shared" si="156"/>
        <v>N/A</v>
      </c>
      <c r="J914" s="3" t="str">
        <f>IF(B914=1,Full_2016_2017_Games_Data[[#This Row],[Column1]],"N/A")</f>
        <v>Feb 5, 2017</v>
      </c>
      <c r="K914" t="str">
        <f t="shared" si="157"/>
        <v>Feb 5, 2017</v>
      </c>
      <c r="L914" t="str">
        <f t="shared" si="158"/>
        <v>N/A</v>
      </c>
      <c r="M914" t="str">
        <f t="shared" si="159"/>
        <v>N/A</v>
      </c>
      <c r="N914" t="str">
        <f t="shared" si="160"/>
        <v>N/A</v>
      </c>
      <c r="O914" t="str">
        <f t="shared" si="161"/>
        <v>N/A</v>
      </c>
      <c r="P914" s="3" t="str">
        <f t="shared" si="162"/>
        <v>N/A</v>
      </c>
      <c r="Q914" t="str">
        <f t="shared" si="163"/>
        <v>N/A</v>
      </c>
      <c r="R914" t="str">
        <f t="shared" si="164"/>
        <v>N/A</v>
      </c>
    </row>
    <row r="915" spans="1:18" x14ac:dyDescent="0.3">
      <c r="A915" s="1" t="s">
        <v>794</v>
      </c>
      <c r="B915">
        <f>IF(OR(RIGHT(Full_2016_2017_Games_Data[[#This Row],[Column1]],4)="2016",RIGHT(Full_2016_2017_Games_Data[[#This Row],[Column1]],4)="2017"),1,0)</f>
        <v>0</v>
      </c>
      <c r="C915">
        <f>IF(AND(B914=1,B915=0,LEFT(Full_2016_2017_Games_Data[[#This Row],[Column1]],4)&lt;&gt;"OTat"),C913+1,IF(AND(B914=0,B915=0,LEFT(Full_2016_2017_Games_Data[[#This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Row],[Column1]],5)&lt;&gt;"4OTat"),C914+1,IF(OR(LEFT(Full_2016_2017_Games_Data[[#This Row],[Column1]],4)="OTat",LEFT(Full_2016_2017_Games_Data[[#This Row],[Column1]],4)="Full",LEFT(Full_2016_2017_Games_Data[[#This Row],[Column1]],5)="2OTat",LEFT(Full_2016_2017_Games_Data[[#This Row],[Column1]],5)="4OTat"),C914,"N/A")))</f>
        <v>765</v>
      </c>
      <c r="D915" t="str">
        <f>IF(AND(C915&lt;&gt;"N/A",C915&lt;&gt;C914),LEFT(Full_2016_2017_Games_Data[[#This Row],[Column1]],FIND("-",Full_2016_2017_Games_Data[[#This Row],[Column1]])-1),"N/A")</f>
        <v>Toronto Raptors103</v>
      </c>
      <c r="E915" t="str">
        <f>IFERROR(IF(AND(C915&lt;&gt;"N/A",C915&lt;&gt;C914),MID(Full_2016_2017_Games_Data[[#This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Nets95</v>
      </c>
      <c r="F915" t="str">
        <f>IFERROR(IF(AND(D915&lt;&gt;"N/A",E915&lt;&gt;"N/A",C915&lt;&gt;C916),RIGHT(Full_2016_2017_Games_Data[[#This Row],[Column1]],LEN(Full_2016_2017_Games_Data[[#This Row],[Column1]])-FIND("at ",Full_2016_2017_Games_Data[[#This Row],[Column1]])-2),IF(AND(C915&lt;&gt;"N/A",C915&lt;&gt;C914),RIGHT(A916,LEN(A916)-FIND("at ",A916)-2),"N/A")),RIGHT(Full_2016_2017_Games_Data[[#This Row],[Column1]],LEN(Full_2016_2017_Games_Data[[#This Row],[Column1]])-FIND("at ",Full_2016_2017_Games_Data[[#This Row],[Column1]])-2))</f>
        <v>Brooklyn</v>
      </c>
      <c r="G915" t="str">
        <f t="shared" si="154"/>
        <v>Brooklyn</v>
      </c>
      <c r="H915">
        <f t="shared" si="155"/>
        <v>103</v>
      </c>
      <c r="I915">
        <f t="shared" si="156"/>
        <v>95</v>
      </c>
      <c r="J915" s="3" t="str">
        <f>IF(B915=1,Full_2016_2017_Games_Data[[#This Row],[Column1]],"N/A")</f>
        <v>N/A</v>
      </c>
      <c r="K915" t="str">
        <f t="shared" si="157"/>
        <v>Feb 5, 2017</v>
      </c>
      <c r="L915" t="str">
        <f t="shared" si="158"/>
        <v>Feb 5, 2017</v>
      </c>
      <c r="M915">
        <f t="shared" si="159"/>
        <v>2</v>
      </c>
      <c r="N915">
        <f t="shared" si="160"/>
        <v>5</v>
      </c>
      <c r="O915">
        <f t="shared" si="161"/>
        <v>2017</v>
      </c>
      <c r="P915" s="3">
        <f t="shared" si="162"/>
        <v>42771</v>
      </c>
      <c r="Q915" t="str">
        <f t="shared" si="163"/>
        <v>Toronto Raptors</v>
      </c>
      <c r="R915" t="str">
        <f t="shared" si="164"/>
        <v>Brooklyn Nets</v>
      </c>
    </row>
    <row r="916" spans="1:18" x14ac:dyDescent="0.3">
      <c r="A916" s="1" t="s">
        <v>795</v>
      </c>
      <c r="B916">
        <f>IF(OR(RIGHT(Full_2016_2017_Games_Data[[#This Row],[Column1]],4)="2016",RIGHT(Full_2016_2017_Games_Data[[#This Row],[Column1]],4)="2017"),1,0)</f>
        <v>0</v>
      </c>
      <c r="C916">
        <f>IF(AND(B915=1,B916=0,LEFT(Full_2016_2017_Games_Data[[#This Row],[Column1]],4)&lt;&gt;"OTat"),C914+1,IF(AND(B915=0,B916=0,LEFT(Full_2016_2017_Games_Data[[#This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Row],[Column1]],5)&lt;&gt;"4OTat"),C915+1,IF(OR(LEFT(Full_2016_2017_Games_Data[[#This Row],[Column1]],4)="OTat",LEFT(Full_2016_2017_Games_Data[[#This Row],[Column1]],4)="Full",LEFT(Full_2016_2017_Games_Data[[#This Row],[Column1]],5)="2OTat",LEFT(Full_2016_2017_Games_Data[[#This Row],[Column1]],5)="4OTat"),C915,"N/A")))</f>
        <v>766</v>
      </c>
      <c r="D916" t="str">
        <f>IF(AND(C916&lt;&gt;"N/A",C916&lt;&gt;C915),LEFT(Full_2016_2017_Games_Data[[#This Row],[Column1]],FIND("-",Full_2016_2017_Games_Data[[#This Row],[Column1]])-1),"N/A")</f>
        <v>Boston Celtics107</v>
      </c>
      <c r="E916" t="str">
        <f>IFERROR(IF(AND(C916&lt;&gt;"N/A",C916&lt;&gt;C915),MID(Full_2016_2017_Games_Data[[#This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Clippers102</v>
      </c>
      <c r="F916" t="str">
        <f>IFERROR(IF(AND(D916&lt;&gt;"N/A",E916&lt;&gt;"N/A",C916&lt;&gt;C917),RIGHT(Full_2016_2017_Games_Data[[#This Row],[Column1]],LEN(Full_2016_2017_Games_Data[[#This Row],[Column1]])-FIND("at ",Full_2016_2017_Games_Data[[#This Row],[Column1]])-2),IF(AND(C916&lt;&gt;"N/A",C916&lt;&gt;C915),RIGHT(A917,LEN(A917)-FIND("at ",A917)-2),"N/A")),RIGHT(Full_2016_2017_Games_Data[[#This Row],[Column1]],LEN(Full_2016_2017_Games_Data[[#This Row],[Column1]])-FIND("at ",Full_2016_2017_Games_Data[[#This Row],[Column1]])-2))</f>
        <v>Boston</v>
      </c>
      <c r="G916" t="str">
        <f t="shared" si="154"/>
        <v>Boston</v>
      </c>
      <c r="H916">
        <f t="shared" si="155"/>
        <v>107</v>
      </c>
      <c r="I916">
        <f t="shared" si="156"/>
        <v>102</v>
      </c>
      <c r="J916" s="3" t="str">
        <f>IF(B916=1,Full_2016_2017_Games_Data[[#This Row],[Column1]],"N/A")</f>
        <v>N/A</v>
      </c>
      <c r="K916" t="str">
        <f t="shared" si="157"/>
        <v>Feb 5, 2017</v>
      </c>
      <c r="L916" t="str">
        <f t="shared" si="158"/>
        <v>Feb 5, 2017</v>
      </c>
      <c r="M916">
        <f t="shared" si="159"/>
        <v>2</v>
      </c>
      <c r="N916">
        <f t="shared" si="160"/>
        <v>5</v>
      </c>
      <c r="O916">
        <f t="shared" si="161"/>
        <v>2017</v>
      </c>
      <c r="P916" s="3">
        <f t="shared" si="162"/>
        <v>42771</v>
      </c>
      <c r="Q916" t="str">
        <f t="shared" si="163"/>
        <v>Boston Celtics</v>
      </c>
      <c r="R916" t="str">
        <f t="shared" si="164"/>
        <v>Los Angeles Clippers</v>
      </c>
    </row>
    <row r="917" spans="1:18" x14ac:dyDescent="0.3">
      <c r="A917" s="1" t="s">
        <v>796</v>
      </c>
      <c r="B917">
        <f>IF(OR(RIGHT(Full_2016_2017_Games_Data[[#This Row],[Column1]],4)="2016",RIGHT(Full_2016_2017_Games_Data[[#This Row],[Column1]],4)="2017"),1,0)</f>
        <v>0</v>
      </c>
      <c r="C917">
        <f>IF(AND(B916=1,B917=0,LEFT(Full_2016_2017_Games_Data[[#This Row],[Column1]],4)&lt;&gt;"OTat"),C915+1,IF(AND(B916=0,B917=0,LEFT(Full_2016_2017_Games_Data[[#This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Row],[Column1]],5)&lt;&gt;"4OTat"),C916+1,IF(OR(LEFT(Full_2016_2017_Games_Data[[#This Row],[Column1]],4)="OTat",LEFT(Full_2016_2017_Games_Data[[#This Row],[Column1]],4)="Full",LEFT(Full_2016_2017_Games_Data[[#This Row],[Column1]],5)="2OTat",LEFT(Full_2016_2017_Games_Data[[#This Row],[Column1]],5)="4OTat"),C916,"N/A")))</f>
        <v>767</v>
      </c>
      <c r="D917" t="str">
        <f>IF(AND(C917&lt;&gt;"N/A",C917&lt;&gt;C916),LEFT(Full_2016_2017_Games_Data[[#This Row],[Column1]],FIND("-",Full_2016_2017_Games_Data[[#This Row],[Column1]])-1),"N/A")</f>
        <v>Oklahoma City Thunder105</v>
      </c>
      <c r="E917" t="str">
        <f>IFERROR(IF(AND(C917&lt;&gt;"N/A",C917&lt;&gt;C916),MID(Full_2016_2017_Games_Data[[#This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Blazers99</v>
      </c>
      <c r="F917" t="str">
        <f>IFERROR(IF(AND(D917&lt;&gt;"N/A",E917&lt;&gt;"N/A",C917&lt;&gt;C918),RIGHT(Full_2016_2017_Games_Data[[#This Row],[Column1]],LEN(Full_2016_2017_Games_Data[[#This Row],[Column1]])-FIND("at ",Full_2016_2017_Games_Data[[#This Row],[Column1]])-2),IF(AND(C917&lt;&gt;"N/A",C917&lt;&gt;C916),RIGHT(A918,LEN(A918)-FIND("at ",A918)-2),"N/A")),RIGHT(Full_2016_2017_Games_Data[[#This Row],[Column1]],LEN(Full_2016_2017_Games_Data[[#This Row],[Column1]])-FIND("at ",Full_2016_2017_Games_Data[[#This Row],[Column1]])-2))</f>
        <v>Oklahoma City</v>
      </c>
      <c r="G917" t="str">
        <f t="shared" si="154"/>
        <v>Oklahoma City</v>
      </c>
      <c r="H917">
        <f t="shared" si="155"/>
        <v>105</v>
      </c>
      <c r="I917">
        <f t="shared" si="156"/>
        <v>99</v>
      </c>
      <c r="J917" s="3" t="str">
        <f>IF(B917=1,Full_2016_2017_Games_Data[[#This Row],[Column1]],"N/A")</f>
        <v>N/A</v>
      </c>
      <c r="K917" t="str">
        <f t="shared" si="157"/>
        <v>Feb 5, 2017</v>
      </c>
      <c r="L917" t="str">
        <f t="shared" si="158"/>
        <v>Feb 5, 2017</v>
      </c>
      <c r="M917">
        <f t="shared" si="159"/>
        <v>2</v>
      </c>
      <c r="N917">
        <f t="shared" si="160"/>
        <v>5</v>
      </c>
      <c r="O917">
        <f t="shared" si="161"/>
        <v>2017</v>
      </c>
      <c r="P917" s="3">
        <f t="shared" si="162"/>
        <v>42771</v>
      </c>
      <c r="Q917" t="str">
        <f t="shared" si="163"/>
        <v>Oklahoma City Thunder</v>
      </c>
      <c r="R917" t="str">
        <f t="shared" si="164"/>
        <v>Portland Trail Blazers</v>
      </c>
    </row>
    <row r="918" spans="1:18" x14ac:dyDescent="0.3">
      <c r="A918" s="1" t="s">
        <v>1449</v>
      </c>
      <c r="B918">
        <f>IF(OR(RIGHT(Full_2016_2017_Games_Data[[#This Row],[Column1]],4)="2016",RIGHT(Full_2016_2017_Games_Data[[#This Row],[Column1]],4)="2017"),1,0)</f>
        <v>1</v>
      </c>
      <c r="C918" t="str">
        <f>IF(AND(B917=1,B918=0,LEFT(Full_2016_2017_Games_Data[[#This Row],[Column1]],4)&lt;&gt;"OTat"),C916+1,IF(AND(B917=0,B918=0,LEFT(Full_2016_2017_Games_Data[[#This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Row],[Column1]],5)&lt;&gt;"4OTat"),C917+1,IF(OR(LEFT(Full_2016_2017_Games_Data[[#This Row],[Column1]],4)="OTat",LEFT(Full_2016_2017_Games_Data[[#This Row],[Column1]],4)="Full",LEFT(Full_2016_2017_Games_Data[[#This Row],[Column1]],5)="2OTat",LEFT(Full_2016_2017_Games_Data[[#This Row],[Column1]],5)="4OTat"),C917,"N/A")))</f>
        <v>N/A</v>
      </c>
      <c r="D918" t="str">
        <f>IF(AND(C918&lt;&gt;"N/A",C918&lt;&gt;C917),LEFT(Full_2016_2017_Games_Data[[#This Row],[Column1]],FIND("-",Full_2016_2017_Games_Data[[#This Row],[Column1]])-1),"N/A")</f>
        <v>N/A</v>
      </c>
      <c r="E918" t="str">
        <f>IFERROR(IF(AND(C918&lt;&gt;"N/A",C918&lt;&gt;C917),MID(Full_2016_2017_Games_Data[[#This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18" t="str">
        <f>IFERROR(IF(AND(D918&lt;&gt;"N/A",E918&lt;&gt;"N/A",C918&lt;&gt;C919),RIGHT(Full_2016_2017_Games_Data[[#This Row],[Column1]],LEN(Full_2016_2017_Games_Data[[#This Row],[Column1]])-FIND("at ",Full_2016_2017_Games_Data[[#This Row],[Column1]])-2),IF(AND(C918&lt;&gt;"N/A",C918&lt;&gt;C917),RIGHT(A919,LEN(A919)-FIND("at ",A919)-2),"N/A")),RIGHT(Full_2016_2017_Games_Data[[#This Row],[Column1]],LEN(Full_2016_2017_Games_Data[[#This Row],[Column1]])-FIND("at ",Full_2016_2017_Games_Data[[#This Row],[Column1]])-2))</f>
        <v>N/A</v>
      </c>
      <c r="G918" t="str">
        <f t="shared" si="154"/>
        <v>N/A</v>
      </c>
      <c r="H918" t="str">
        <f t="shared" si="155"/>
        <v>N/A</v>
      </c>
      <c r="I918" t="str">
        <f t="shared" si="156"/>
        <v>N/A</v>
      </c>
      <c r="J918" s="3" t="str">
        <f>IF(B918=1,Full_2016_2017_Games_Data[[#This Row],[Column1]],"N/A")</f>
        <v>Feb 6, 2017</v>
      </c>
      <c r="K918" t="str">
        <f t="shared" si="157"/>
        <v>Feb 6, 2017</v>
      </c>
      <c r="L918" t="str">
        <f t="shared" si="158"/>
        <v>N/A</v>
      </c>
      <c r="M918" t="str">
        <f t="shared" si="159"/>
        <v>N/A</v>
      </c>
      <c r="N918" t="str">
        <f t="shared" si="160"/>
        <v>N/A</v>
      </c>
      <c r="O918" t="str">
        <f t="shared" si="161"/>
        <v>N/A</v>
      </c>
      <c r="P918" s="3" t="str">
        <f t="shared" si="162"/>
        <v>N/A</v>
      </c>
      <c r="Q918" t="str">
        <f t="shared" si="163"/>
        <v>N/A</v>
      </c>
      <c r="R918" t="str">
        <f t="shared" si="164"/>
        <v>N/A</v>
      </c>
    </row>
    <row r="919" spans="1:18" x14ac:dyDescent="0.3">
      <c r="A919" s="1" t="s">
        <v>797</v>
      </c>
      <c r="B919">
        <f>IF(OR(RIGHT(Full_2016_2017_Games_Data[[#This Row],[Column1]],4)="2016",RIGHT(Full_2016_2017_Games_Data[[#This Row],[Column1]],4)="2017"),1,0)</f>
        <v>0</v>
      </c>
      <c r="C919">
        <f>IF(AND(B918=1,B919=0,LEFT(Full_2016_2017_Games_Data[[#This Row],[Column1]],4)&lt;&gt;"OTat"),C917+1,IF(AND(B918=0,B919=0,LEFT(Full_2016_2017_Games_Data[[#This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Row],[Column1]],5)&lt;&gt;"4OTat"),C918+1,IF(OR(LEFT(Full_2016_2017_Games_Data[[#This Row],[Column1]],4)="OTat",LEFT(Full_2016_2017_Games_Data[[#This Row],[Column1]],4)="Full",LEFT(Full_2016_2017_Games_Data[[#This Row],[Column1]],5)="2OTat",LEFT(Full_2016_2017_Games_Data[[#This Row],[Column1]],5)="4OTat"),C918,"N/A")))</f>
        <v>768</v>
      </c>
      <c r="D919" t="str">
        <f>IF(AND(C919&lt;&gt;"N/A",C919&lt;&gt;C918),LEFT(Full_2016_2017_Games_Data[[#This Row],[Column1]],FIND("-",Full_2016_2017_Games_Data[[#This Row],[Column1]])-1),"N/A")</f>
        <v>Los Angeles Lakers121</v>
      </c>
      <c r="E919" t="str">
        <f>IFERROR(IF(AND(C919&lt;&gt;"N/A",C919&lt;&gt;C918),MID(Full_2016_2017_Games_Data[[#This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Knicks107</v>
      </c>
      <c r="F919" t="str">
        <f>IFERROR(IF(AND(D919&lt;&gt;"N/A",E919&lt;&gt;"N/A",C919&lt;&gt;C920),RIGHT(Full_2016_2017_Games_Data[[#This Row],[Column1]],LEN(Full_2016_2017_Games_Data[[#This Row],[Column1]])-FIND("at ",Full_2016_2017_Games_Data[[#This Row],[Column1]])-2),IF(AND(C919&lt;&gt;"N/A",C919&lt;&gt;C918),RIGHT(A920,LEN(A920)-FIND("at ",A920)-2),"N/A")),RIGHT(Full_2016_2017_Games_Data[[#This Row],[Column1]],LEN(Full_2016_2017_Games_Data[[#This Row],[Column1]])-FIND("at ",Full_2016_2017_Games_Data[[#This Row],[Column1]])-2))</f>
        <v>New York</v>
      </c>
      <c r="G919" t="str">
        <f t="shared" si="154"/>
        <v>New York</v>
      </c>
      <c r="H919">
        <f t="shared" si="155"/>
        <v>121</v>
      </c>
      <c r="I919">
        <f t="shared" si="156"/>
        <v>107</v>
      </c>
      <c r="J919" s="3" t="str">
        <f>IF(B919=1,Full_2016_2017_Games_Data[[#This Row],[Column1]],"N/A")</f>
        <v>N/A</v>
      </c>
      <c r="K919" t="str">
        <f t="shared" si="157"/>
        <v>Feb 6, 2017</v>
      </c>
      <c r="L919" t="str">
        <f t="shared" si="158"/>
        <v>Feb 6, 2017</v>
      </c>
      <c r="M919">
        <f t="shared" si="159"/>
        <v>2</v>
      </c>
      <c r="N919">
        <f t="shared" si="160"/>
        <v>6</v>
      </c>
      <c r="O919">
        <f t="shared" si="161"/>
        <v>2017</v>
      </c>
      <c r="P919" s="3">
        <f t="shared" si="162"/>
        <v>42772</v>
      </c>
      <c r="Q919" t="str">
        <f t="shared" si="163"/>
        <v>Los Angeles Lakers</v>
      </c>
      <c r="R919" t="str">
        <f t="shared" si="164"/>
        <v>New York Knicks</v>
      </c>
    </row>
    <row r="920" spans="1:18" x14ac:dyDescent="0.3">
      <c r="A920" s="1" t="s">
        <v>798</v>
      </c>
      <c r="B920">
        <f>IF(OR(RIGHT(Full_2016_2017_Games_Data[[#This Row],[Column1]],4)="2016",RIGHT(Full_2016_2017_Games_Data[[#This Row],[Column1]],4)="2017"),1,0)</f>
        <v>0</v>
      </c>
      <c r="C920">
        <f>IF(AND(B919=1,B920=0,LEFT(Full_2016_2017_Games_Data[[#This Row],[Column1]],4)&lt;&gt;"OTat"),C918+1,IF(AND(B919=0,B920=0,LEFT(Full_2016_2017_Games_Data[[#This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Row],[Column1]],5)&lt;&gt;"4OTat"),C919+1,IF(OR(LEFT(Full_2016_2017_Games_Data[[#This Row],[Column1]],4)="OTat",LEFT(Full_2016_2017_Games_Data[[#This Row],[Column1]],4)="Full",LEFT(Full_2016_2017_Games_Data[[#This Row],[Column1]],5)="2OTat",LEFT(Full_2016_2017_Games_Data[[#This Row],[Column1]],5)="4OTat"),C919,"N/A")))</f>
        <v>769</v>
      </c>
      <c r="D920" t="str">
        <f>IF(AND(C920&lt;&gt;"N/A",C920&lt;&gt;C919),LEFT(Full_2016_2017_Games_Data[[#This Row],[Column1]],FIND("-",Full_2016_2017_Games_Data[[#This Row],[Column1]])-1),"N/A")</f>
        <v>Cleveland Cavaliers140</v>
      </c>
      <c r="E920" t="str">
        <f>IFERROR(IF(AND(C920&lt;&gt;"N/A",C920&lt;&gt;C919),MID(Full_2016_2017_Games_Data[[#This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Wizards135</v>
      </c>
      <c r="F920" t="str">
        <f>IFERROR(IF(AND(D920&lt;&gt;"N/A",E920&lt;&gt;"N/A",C920&lt;&gt;C921),RIGHT(Full_2016_2017_Games_Data[[#This Row],[Column1]],LEN(Full_2016_2017_Games_Data[[#This Row],[Column1]])-FIND("at ",Full_2016_2017_Games_Data[[#This Row],[Column1]])-2),IF(AND(C920&lt;&gt;"N/A",C920&lt;&gt;C919),RIGHT(A921,LEN(A921)-FIND("at ",A921)-2),"N/A")),RIGHT(Full_2016_2017_Games_Data[[#This Row],[Column1]],LEN(Full_2016_2017_Games_Data[[#This Row],[Column1]])-FIND("at ",Full_2016_2017_Games_Data[[#This Row],[Column1]])-2))</f>
        <v>Washington</v>
      </c>
      <c r="G920" t="str">
        <f t="shared" si="154"/>
        <v>Washington</v>
      </c>
      <c r="H920">
        <f t="shared" si="155"/>
        <v>140</v>
      </c>
      <c r="I920">
        <f t="shared" si="156"/>
        <v>135</v>
      </c>
      <c r="J920" s="3" t="str">
        <f>IF(B920=1,Full_2016_2017_Games_Data[[#This Row],[Column1]],"N/A")</f>
        <v>N/A</v>
      </c>
      <c r="K920" t="str">
        <f t="shared" si="157"/>
        <v>Feb 6, 2017</v>
      </c>
      <c r="L920" t="str">
        <f t="shared" si="158"/>
        <v>Feb 6, 2017</v>
      </c>
      <c r="M920">
        <f t="shared" si="159"/>
        <v>2</v>
      </c>
      <c r="N920">
        <f t="shared" si="160"/>
        <v>6</v>
      </c>
      <c r="O920">
        <f t="shared" si="161"/>
        <v>2017</v>
      </c>
      <c r="P920" s="3">
        <f t="shared" si="162"/>
        <v>42772</v>
      </c>
      <c r="Q920" t="str">
        <f t="shared" si="163"/>
        <v>Cleveland Cavaliers</v>
      </c>
      <c r="R920" t="str">
        <f t="shared" si="164"/>
        <v>Washington Wizards</v>
      </c>
    </row>
    <row r="921" spans="1:18" x14ac:dyDescent="0.3">
      <c r="A921" s="1" t="s">
        <v>267</v>
      </c>
      <c r="B921">
        <f>IF(OR(RIGHT(Full_2016_2017_Games_Data[[#This Row],[Column1]],4)="2016",RIGHT(Full_2016_2017_Games_Data[[#This Row],[Column1]],4)="2017"),1,0)</f>
        <v>0</v>
      </c>
      <c r="C921">
        <f>IF(AND(B920=1,B921=0,LEFT(Full_2016_2017_Games_Data[[#This Row],[Column1]],4)&lt;&gt;"OTat"),C919+1,IF(AND(B920=0,B921=0,LEFT(Full_2016_2017_Games_Data[[#This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Row],[Column1]],5)&lt;&gt;"4OTat"),C920+1,IF(OR(LEFT(Full_2016_2017_Games_Data[[#This Row],[Column1]],4)="OTat",LEFT(Full_2016_2017_Games_Data[[#This Row],[Column1]],4)="Full",LEFT(Full_2016_2017_Games_Data[[#This Row],[Column1]],5)="2OTat",LEFT(Full_2016_2017_Games_Data[[#This Row],[Column1]],5)="4OTat"),C920,"N/A")))</f>
        <v>769</v>
      </c>
      <c r="D921" t="str">
        <f>IF(AND(C921&lt;&gt;"N/A",C921&lt;&gt;C920),LEFT(Full_2016_2017_Games_Data[[#This Row],[Column1]],FIND("-",Full_2016_2017_Games_Data[[#This Row],[Column1]])-1),"N/A")</f>
        <v>N/A</v>
      </c>
      <c r="E921" t="str">
        <f>IFERROR(IF(AND(C921&lt;&gt;"N/A",C921&lt;&gt;C920),MID(Full_2016_2017_Games_Data[[#This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21" t="str">
        <f>IFERROR(IF(AND(D921&lt;&gt;"N/A",E921&lt;&gt;"N/A",C921&lt;&gt;C922),RIGHT(Full_2016_2017_Games_Data[[#This Row],[Column1]],LEN(Full_2016_2017_Games_Data[[#This Row],[Column1]])-FIND("at ",Full_2016_2017_Games_Data[[#This Row],[Column1]])-2),IF(AND(C921&lt;&gt;"N/A",C921&lt;&gt;C920),RIGHT(A922,LEN(A922)-FIND("at ",A922)-2),"N/A")),RIGHT(Full_2016_2017_Games_Data[[#This Row],[Column1]],LEN(Full_2016_2017_Games_Data[[#This Row],[Column1]])-FIND("at ",Full_2016_2017_Games_Data[[#This Row],[Column1]])-2))</f>
        <v>N/A</v>
      </c>
      <c r="G921" t="str">
        <f t="shared" si="154"/>
        <v>N/A</v>
      </c>
      <c r="H921" t="str">
        <f t="shared" si="155"/>
        <v>N/A</v>
      </c>
      <c r="I921" t="str">
        <f t="shared" si="156"/>
        <v>N/A</v>
      </c>
      <c r="J921" s="3" t="str">
        <f>IF(B921=1,Full_2016_2017_Games_Data[[#This Row],[Column1]],"N/A")</f>
        <v>N/A</v>
      </c>
      <c r="K921" t="str">
        <f t="shared" si="157"/>
        <v>Feb 6, 2017</v>
      </c>
      <c r="L921" t="str">
        <f t="shared" si="158"/>
        <v>N/A</v>
      </c>
      <c r="M921" t="str">
        <f t="shared" si="159"/>
        <v>N/A</v>
      </c>
      <c r="N921" t="str">
        <f t="shared" si="160"/>
        <v>N/A</v>
      </c>
      <c r="O921" t="str">
        <f t="shared" si="161"/>
        <v>N/A</v>
      </c>
      <c r="P921" s="3" t="str">
        <f t="shared" si="162"/>
        <v>N/A</v>
      </c>
      <c r="Q921" t="str">
        <f t="shared" si="163"/>
        <v>N/A</v>
      </c>
      <c r="R921" t="str">
        <f t="shared" si="164"/>
        <v>N/A</v>
      </c>
    </row>
    <row r="922" spans="1:18" x14ac:dyDescent="0.3">
      <c r="A922" s="1" t="s">
        <v>799</v>
      </c>
      <c r="B922">
        <f>IF(OR(RIGHT(Full_2016_2017_Games_Data[[#This Row],[Column1]],4)="2016",RIGHT(Full_2016_2017_Games_Data[[#This Row],[Column1]],4)="2017"),1,0)</f>
        <v>0</v>
      </c>
      <c r="C922">
        <f>IF(AND(B921=1,B922=0,LEFT(Full_2016_2017_Games_Data[[#This Row],[Column1]],4)&lt;&gt;"OTat"),C920+1,IF(AND(B921=0,B922=0,LEFT(Full_2016_2017_Games_Data[[#This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Row],[Column1]],5)&lt;&gt;"4OTat"),C921+1,IF(OR(LEFT(Full_2016_2017_Games_Data[[#This Row],[Column1]],4)="OTat",LEFT(Full_2016_2017_Games_Data[[#This Row],[Column1]],4)="Full",LEFT(Full_2016_2017_Games_Data[[#This Row],[Column1]],5)="2OTat",LEFT(Full_2016_2017_Games_Data[[#This Row],[Column1]],5)="4OTat"),C921,"N/A")))</f>
        <v>770</v>
      </c>
      <c r="D922" t="str">
        <f>IF(AND(C922&lt;&gt;"N/A",C922&lt;&gt;C921),LEFT(Full_2016_2017_Games_Data[[#This Row],[Column1]],FIND("-",Full_2016_2017_Games_Data[[#This Row],[Column1]])-1),"N/A")</f>
        <v>Indiana Pacers93</v>
      </c>
      <c r="E922" t="str">
        <f>IFERROR(IF(AND(C922&lt;&gt;"N/A",C922&lt;&gt;C921),MID(Full_2016_2017_Games_Data[[#This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Thunder90</v>
      </c>
      <c r="F922" t="str">
        <f>IFERROR(IF(AND(D922&lt;&gt;"N/A",E922&lt;&gt;"N/A",C922&lt;&gt;C923),RIGHT(Full_2016_2017_Games_Data[[#This Row],[Column1]],LEN(Full_2016_2017_Games_Data[[#This Row],[Column1]])-FIND("at ",Full_2016_2017_Games_Data[[#This Row],[Column1]])-2),IF(AND(C922&lt;&gt;"N/A",C922&lt;&gt;C921),RIGHT(A923,LEN(A923)-FIND("at ",A923)-2),"N/A")),RIGHT(Full_2016_2017_Games_Data[[#This Row],[Column1]],LEN(Full_2016_2017_Games_Data[[#This Row],[Column1]])-FIND("at ",Full_2016_2017_Games_Data[[#This Row],[Column1]])-2))</f>
        <v>Indiana</v>
      </c>
      <c r="G922" t="str">
        <f t="shared" si="154"/>
        <v>Indiana</v>
      </c>
      <c r="H922">
        <f t="shared" si="155"/>
        <v>93</v>
      </c>
      <c r="I922">
        <f t="shared" si="156"/>
        <v>90</v>
      </c>
      <c r="J922" s="3" t="str">
        <f>IF(B922=1,Full_2016_2017_Games_Data[[#This Row],[Column1]],"N/A")</f>
        <v>N/A</v>
      </c>
      <c r="K922" t="str">
        <f t="shared" si="157"/>
        <v>Feb 6, 2017</v>
      </c>
      <c r="L922" t="str">
        <f t="shared" si="158"/>
        <v>Feb 6, 2017</v>
      </c>
      <c r="M922">
        <f t="shared" si="159"/>
        <v>2</v>
      </c>
      <c r="N922">
        <f t="shared" si="160"/>
        <v>6</v>
      </c>
      <c r="O922">
        <f t="shared" si="161"/>
        <v>2017</v>
      </c>
      <c r="P922" s="3">
        <f t="shared" si="162"/>
        <v>42772</v>
      </c>
      <c r="Q922" t="str">
        <f t="shared" si="163"/>
        <v>Indiana Pacers</v>
      </c>
      <c r="R922" t="str">
        <f t="shared" si="164"/>
        <v>Oklahoma City Thunder</v>
      </c>
    </row>
    <row r="923" spans="1:18" x14ac:dyDescent="0.3">
      <c r="A923" s="1" t="s">
        <v>800</v>
      </c>
      <c r="B923">
        <f>IF(OR(RIGHT(Full_2016_2017_Games_Data[[#This Row],[Column1]],4)="2016",RIGHT(Full_2016_2017_Games_Data[[#This Row],[Column1]],4)="2017"),1,0)</f>
        <v>0</v>
      </c>
      <c r="C923">
        <f>IF(AND(B922=1,B923=0,LEFT(Full_2016_2017_Games_Data[[#This Row],[Column1]],4)&lt;&gt;"OTat"),C921+1,IF(AND(B922=0,B923=0,LEFT(Full_2016_2017_Games_Data[[#This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Row],[Column1]],5)&lt;&gt;"4OTat"),C922+1,IF(OR(LEFT(Full_2016_2017_Games_Data[[#This Row],[Column1]],4)="OTat",LEFT(Full_2016_2017_Games_Data[[#This Row],[Column1]],4)="Full",LEFT(Full_2016_2017_Games_Data[[#This Row],[Column1]],5)="2OTat",LEFT(Full_2016_2017_Games_Data[[#This Row],[Column1]],5)="4OTat"),C922,"N/A")))</f>
        <v>771</v>
      </c>
      <c r="D923" t="str">
        <f>IF(AND(C923&lt;&gt;"N/A",C923&lt;&gt;C922),LEFT(Full_2016_2017_Games_Data[[#This Row],[Column1]],FIND("-",Full_2016_2017_Games_Data[[#This Row],[Column1]])-1),"N/A")</f>
        <v>Toronto Raptors118</v>
      </c>
      <c r="E923" t="str">
        <f>IFERROR(IF(AND(C923&lt;&gt;"N/A",C923&lt;&gt;C922),MID(Full_2016_2017_Games_Data[[#This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Clippers109</v>
      </c>
      <c r="F923" t="str">
        <f>IFERROR(IF(AND(D923&lt;&gt;"N/A",E923&lt;&gt;"N/A",C923&lt;&gt;C924),RIGHT(Full_2016_2017_Games_Data[[#This Row],[Column1]],LEN(Full_2016_2017_Games_Data[[#This Row],[Column1]])-FIND("at ",Full_2016_2017_Games_Data[[#This Row],[Column1]])-2),IF(AND(C923&lt;&gt;"N/A",C923&lt;&gt;C922),RIGHT(A924,LEN(A924)-FIND("at ",A924)-2),"N/A")),RIGHT(Full_2016_2017_Games_Data[[#This Row],[Column1]],LEN(Full_2016_2017_Games_Data[[#This Row],[Column1]])-FIND("at ",Full_2016_2017_Games_Data[[#This Row],[Column1]])-2))</f>
        <v>Toronto</v>
      </c>
      <c r="G923" t="str">
        <f t="shared" si="154"/>
        <v>Toronto</v>
      </c>
      <c r="H923">
        <f t="shared" si="155"/>
        <v>118</v>
      </c>
      <c r="I923">
        <f t="shared" si="156"/>
        <v>109</v>
      </c>
      <c r="J923" s="3" t="str">
        <f>IF(B923=1,Full_2016_2017_Games_Data[[#This Row],[Column1]],"N/A")</f>
        <v>N/A</v>
      </c>
      <c r="K923" t="str">
        <f t="shared" si="157"/>
        <v>Feb 6, 2017</v>
      </c>
      <c r="L923" t="str">
        <f t="shared" si="158"/>
        <v>Feb 6, 2017</v>
      </c>
      <c r="M923">
        <f t="shared" si="159"/>
        <v>2</v>
      </c>
      <c r="N923">
        <f t="shared" si="160"/>
        <v>6</v>
      </c>
      <c r="O923">
        <f t="shared" si="161"/>
        <v>2017</v>
      </c>
      <c r="P923" s="3">
        <f t="shared" si="162"/>
        <v>42772</v>
      </c>
      <c r="Q923" t="str">
        <f t="shared" si="163"/>
        <v>Toronto Raptors</v>
      </c>
      <c r="R923" t="str">
        <f t="shared" si="164"/>
        <v>Los Angeles Clippers</v>
      </c>
    </row>
    <row r="924" spans="1:18" x14ac:dyDescent="0.3">
      <c r="A924" s="1" t="s">
        <v>801</v>
      </c>
      <c r="B924">
        <f>IF(OR(RIGHT(Full_2016_2017_Games_Data[[#This Row],[Column1]],4)="2016",RIGHT(Full_2016_2017_Games_Data[[#This Row],[Column1]],4)="2017"),1,0)</f>
        <v>0</v>
      </c>
      <c r="C924">
        <f>IF(AND(B923=1,B924=0,LEFT(Full_2016_2017_Games_Data[[#This Row],[Column1]],4)&lt;&gt;"OTat"),C922+1,IF(AND(B923=0,B924=0,LEFT(Full_2016_2017_Games_Data[[#This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Row],[Column1]],5)&lt;&gt;"4OTat"),C923+1,IF(OR(LEFT(Full_2016_2017_Games_Data[[#This Row],[Column1]],4)="OTat",LEFT(Full_2016_2017_Games_Data[[#This Row],[Column1]],4)="Full",LEFT(Full_2016_2017_Games_Data[[#This Row],[Column1]],5)="2OTat",LEFT(Full_2016_2017_Games_Data[[#This Row],[Column1]],5)="4OTat"),C923,"N/A")))</f>
        <v>772</v>
      </c>
      <c r="D924" t="str">
        <f>IF(AND(C924&lt;&gt;"N/A",C924&lt;&gt;C923),LEFT(Full_2016_2017_Games_Data[[#This Row],[Column1]],FIND("-",Full_2016_2017_Games_Data[[#This Row],[Column1]])-1),"N/A")</f>
        <v>Utah Jazz120</v>
      </c>
      <c r="E924" t="str">
        <f>IFERROR(IF(AND(C924&lt;&gt;"N/A",C924&lt;&gt;C923),MID(Full_2016_2017_Games_Data[[#This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Hawks95</v>
      </c>
      <c r="F924" t="str">
        <f>IFERROR(IF(AND(D924&lt;&gt;"N/A",E924&lt;&gt;"N/A",C924&lt;&gt;C925),RIGHT(Full_2016_2017_Games_Data[[#This Row],[Column1]],LEN(Full_2016_2017_Games_Data[[#This Row],[Column1]])-FIND("at ",Full_2016_2017_Games_Data[[#This Row],[Column1]])-2),IF(AND(C924&lt;&gt;"N/A",C924&lt;&gt;C923),RIGHT(A925,LEN(A925)-FIND("at ",A925)-2),"N/A")),RIGHT(Full_2016_2017_Games_Data[[#This Row],[Column1]],LEN(Full_2016_2017_Games_Data[[#This Row],[Column1]])-FIND("at ",Full_2016_2017_Games_Data[[#This Row],[Column1]])-2))</f>
        <v>Atlanta</v>
      </c>
      <c r="G924" t="str">
        <f t="shared" si="154"/>
        <v>Atlanta</v>
      </c>
      <c r="H924">
        <f t="shared" si="155"/>
        <v>120</v>
      </c>
      <c r="I924">
        <f t="shared" si="156"/>
        <v>95</v>
      </c>
      <c r="J924" s="3" t="str">
        <f>IF(B924=1,Full_2016_2017_Games_Data[[#This Row],[Column1]],"N/A")</f>
        <v>N/A</v>
      </c>
      <c r="K924" t="str">
        <f t="shared" si="157"/>
        <v>Feb 6, 2017</v>
      </c>
      <c r="L924" t="str">
        <f t="shared" si="158"/>
        <v>Feb 6, 2017</v>
      </c>
      <c r="M924">
        <f t="shared" si="159"/>
        <v>2</v>
      </c>
      <c r="N924">
        <f t="shared" si="160"/>
        <v>6</v>
      </c>
      <c r="O924">
        <f t="shared" si="161"/>
        <v>2017</v>
      </c>
      <c r="P924" s="3">
        <f t="shared" si="162"/>
        <v>42772</v>
      </c>
      <c r="Q924" t="str">
        <f t="shared" si="163"/>
        <v>Utah Jazz</v>
      </c>
      <c r="R924" t="str">
        <f t="shared" si="164"/>
        <v>Atlanta Hawks</v>
      </c>
    </row>
    <row r="925" spans="1:18" x14ac:dyDescent="0.3">
      <c r="A925" s="1" t="s">
        <v>802</v>
      </c>
      <c r="B925">
        <f>IF(OR(RIGHT(Full_2016_2017_Games_Data[[#This Row],[Column1]],4)="2016",RIGHT(Full_2016_2017_Games_Data[[#This Row],[Column1]],4)="2017"),1,0)</f>
        <v>0</v>
      </c>
      <c r="C925">
        <f>IF(AND(B924=1,B925=0,LEFT(Full_2016_2017_Games_Data[[#This Row],[Column1]],4)&lt;&gt;"OTat"),C923+1,IF(AND(B924=0,B925=0,LEFT(Full_2016_2017_Games_Data[[#This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Row],[Column1]],5)&lt;&gt;"4OTat"),C924+1,IF(OR(LEFT(Full_2016_2017_Games_Data[[#This Row],[Column1]],4)="OTat",LEFT(Full_2016_2017_Games_Data[[#This Row],[Column1]],4)="Full",LEFT(Full_2016_2017_Games_Data[[#This Row],[Column1]],5)="2OTat",LEFT(Full_2016_2017_Games_Data[[#This Row],[Column1]],5)="4OTat"),C924,"N/A")))</f>
        <v>773</v>
      </c>
      <c r="D925" t="str">
        <f>IF(AND(C925&lt;&gt;"N/A",C925&lt;&gt;C924),LEFT(Full_2016_2017_Games_Data[[#This Row],[Column1]],FIND("-",Full_2016_2017_Games_Data[[#This Row],[Column1]])-1),"N/A")</f>
        <v>Detroit Pistons113</v>
      </c>
      <c r="E925" t="str">
        <f>IFERROR(IF(AND(C925&lt;&gt;"N/A",C925&lt;&gt;C924),MID(Full_2016_2017_Games_Data[[#This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76ers96</v>
      </c>
      <c r="F925" t="str">
        <f>IFERROR(IF(AND(D925&lt;&gt;"N/A",E925&lt;&gt;"N/A",C925&lt;&gt;C926),RIGHT(Full_2016_2017_Games_Data[[#This Row],[Column1]],LEN(Full_2016_2017_Games_Data[[#This Row],[Column1]])-FIND("at ",Full_2016_2017_Games_Data[[#This Row],[Column1]])-2),IF(AND(C925&lt;&gt;"N/A",C925&lt;&gt;C924),RIGHT(A926,LEN(A926)-FIND("at ",A926)-2),"N/A")),RIGHT(Full_2016_2017_Games_Data[[#This Row],[Column1]],LEN(Full_2016_2017_Games_Data[[#This Row],[Column1]])-FIND("at ",Full_2016_2017_Games_Data[[#This Row],[Column1]])-2))</f>
        <v>Detroit</v>
      </c>
      <c r="G925" t="str">
        <f t="shared" si="154"/>
        <v>Detroit</v>
      </c>
      <c r="H925">
        <f t="shared" si="155"/>
        <v>113</v>
      </c>
      <c r="I925">
        <f t="shared" si="156"/>
        <v>96</v>
      </c>
      <c r="J925" s="3" t="str">
        <f>IF(B925=1,Full_2016_2017_Games_Data[[#This Row],[Column1]],"N/A")</f>
        <v>N/A</v>
      </c>
      <c r="K925" t="str">
        <f t="shared" si="157"/>
        <v>Feb 6, 2017</v>
      </c>
      <c r="L925" t="str">
        <f t="shared" si="158"/>
        <v>Feb 6, 2017</v>
      </c>
      <c r="M925">
        <f t="shared" si="159"/>
        <v>2</v>
      </c>
      <c r="N925">
        <f t="shared" si="160"/>
        <v>6</v>
      </c>
      <c r="O925">
        <f t="shared" si="161"/>
        <v>2017</v>
      </c>
      <c r="P925" s="3">
        <f t="shared" si="162"/>
        <v>42772</v>
      </c>
      <c r="Q925" t="str">
        <f t="shared" si="163"/>
        <v>Detroit Pistons</v>
      </c>
      <c r="R925" t="str">
        <f t="shared" si="164"/>
        <v>Philadelphia 76ers</v>
      </c>
    </row>
    <row r="926" spans="1:18" x14ac:dyDescent="0.3">
      <c r="A926" s="1" t="s">
        <v>803</v>
      </c>
      <c r="B926">
        <f>IF(OR(RIGHT(Full_2016_2017_Games_Data[[#This Row],[Column1]],4)="2016",RIGHT(Full_2016_2017_Games_Data[[#This Row],[Column1]],4)="2017"),1,0)</f>
        <v>0</v>
      </c>
      <c r="C926">
        <f>IF(AND(B925=1,B926=0,LEFT(Full_2016_2017_Games_Data[[#This Row],[Column1]],4)&lt;&gt;"OTat"),C924+1,IF(AND(B925=0,B926=0,LEFT(Full_2016_2017_Games_Data[[#This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Row],[Column1]],5)&lt;&gt;"4OTat"),C925+1,IF(OR(LEFT(Full_2016_2017_Games_Data[[#This Row],[Column1]],4)="OTat",LEFT(Full_2016_2017_Games_Data[[#This Row],[Column1]],4)="Full",LEFT(Full_2016_2017_Games_Data[[#This Row],[Column1]],5)="2OTat",LEFT(Full_2016_2017_Games_Data[[#This Row],[Column1]],5)="4OTat"),C925,"N/A")))</f>
        <v>774</v>
      </c>
      <c r="D926" t="str">
        <f>IF(AND(C926&lt;&gt;"N/A",C926&lt;&gt;C925),LEFT(Full_2016_2017_Games_Data[[#This Row],[Column1]],FIND("-",Full_2016_2017_Games_Data[[#This Row],[Column1]])-1),"N/A")</f>
        <v>New Orleans Pelicans111</v>
      </c>
      <c r="E926" t="str">
        <f>IFERROR(IF(AND(C926&lt;&gt;"N/A",C926&lt;&gt;C925),MID(Full_2016_2017_Games_Data[[#This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Suns106</v>
      </c>
      <c r="F926" t="str">
        <f>IFERROR(IF(AND(D926&lt;&gt;"N/A",E926&lt;&gt;"N/A",C926&lt;&gt;C927),RIGHT(Full_2016_2017_Games_Data[[#This Row],[Column1]],LEN(Full_2016_2017_Games_Data[[#This Row],[Column1]])-FIND("at ",Full_2016_2017_Games_Data[[#This Row],[Column1]])-2),IF(AND(C926&lt;&gt;"N/A",C926&lt;&gt;C925),RIGHT(A927,LEN(A927)-FIND("at ",A927)-2),"N/A")),RIGHT(Full_2016_2017_Games_Data[[#This Row],[Column1]],LEN(Full_2016_2017_Games_Data[[#This Row],[Column1]])-FIND("at ",Full_2016_2017_Games_Data[[#This Row],[Column1]])-2))</f>
        <v>New Orleans</v>
      </c>
      <c r="G926" t="str">
        <f t="shared" si="154"/>
        <v>New Orleans</v>
      </c>
      <c r="H926">
        <f t="shared" si="155"/>
        <v>111</v>
      </c>
      <c r="I926">
        <f t="shared" si="156"/>
        <v>106</v>
      </c>
      <c r="J926" s="3" t="str">
        <f>IF(B926=1,Full_2016_2017_Games_Data[[#This Row],[Column1]],"N/A")</f>
        <v>N/A</v>
      </c>
      <c r="K926" t="str">
        <f t="shared" si="157"/>
        <v>Feb 6, 2017</v>
      </c>
      <c r="L926" t="str">
        <f t="shared" si="158"/>
        <v>Feb 6, 2017</v>
      </c>
      <c r="M926">
        <f t="shared" si="159"/>
        <v>2</v>
      </c>
      <c r="N926">
        <f t="shared" si="160"/>
        <v>6</v>
      </c>
      <c r="O926">
        <f t="shared" si="161"/>
        <v>2017</v>
      </c>
      <c r="P926" s="3">
        <f t="shared" si="162"/>
        <v>42772</v>
      </c>
      <c r="Q926" t="str">
        <f t="shared" si="163"/>
        <v>New Orleans Pelicans</v>
      </c>
      <c r="R926" t="str">
        <f t="shared" si="164"/>
        <v>Phoenix Suns</v>
      </c>
    </row>
    <row r="927" spans="1:18" x14ac:dyDescent="0.3">
      <c r="A927" s="1" t="s">
        <v>804</v>
      </c>
      <c r="B927">
        <f>IF(OR(RIGHT(Full_2016_2017_Games_Data[[#This Row],[Column1]],4)="2016",RIGHT(Full_2016_2017_Games_Data[[#This Row],[Column1]],4)="2017"),1,0)</f>
        <v>0</v>
      </c>
      <c r="C927">
        <f>IF(AND(B926=1,B927=0,LEFT(Full_2016_2017_Games_Data[[#This Row],[Column1]],4)&lt;&gt;"OTat"),C925+1,IF(AND(B926=0,B927=0,LEFT(Full_2016_2017_Games_Data[[#This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Row],[Column1]],5)&lt;&gt;"4OTat"),C926+1,IF(OR(LEFT(Full_2016_2017_Games_Data[[#This Row],[Column1]],4)="OTat",LEFT(Full_2016_2017_Games_Data[[#This Row],[Column1]],4)="Full",LEFT(Full_2016_2017_Games_Data[[#This Row],[Column1]],5)="2OTat",LEFT(Full_2016_2017_Games_Data[[#This Row],[Column1]],5)="4OTat"),C926,"N/A")))</f>
        <v>775</v>
      </c>
      <c r="D927" t="str">
        <f>IF(AND(C927&lt;&gt;"N/A",C927&lt;&gt;C926),LEFT(Full_2016_2017_Games_Data[[#This Row],[Column1]],FIND("-",Full_2016_2017_Games_Data[[#This Row],[Column1]])-1),"N/A")</f>
        <v>Miami Heat115</v>
      </c>
      <c r="E927" t="str">
        <f>IFERROR(IF(AND(C927&lt;&gt;"N/A",C927&lt;&gt;C926),MID(Full_2016_2017_Games_Data[[#This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Timberwolves113</v>
      </c>
      <c r="F927" t="str">
        <f>IFERROR(IF(AND(D927&lt;&gt;"N/A",E927&lt;&gt;"N/A",C927&lt;&gt;C928),RIGHT(Full_2016_2017_Games_Data[[#This Row],[Column1]],LEN(Full_2016_2017_Games_Data[[#This Row],[Column1]])-FIND("at ",Full_2016_2017_Games_Data[[#This Row],[Column1]])-2),IF(AND(C927&lt;&gt;"N/A",C927&lt;&gt;C926),RIGHT(A928,LEN(A928)-FIND("at ",A928)-2),"N/A")),RIGHT(Full_2016_2017_Games_Data[[#This Row],[Column1]],LEN(Full_2016_2017_Games_Data[[#This Row],[Column1]])-FIND("at ",Full_2016_2017_Games_Data[[#This Row],[Column1]])-2))</f>
        <v>Minnesota</v>
      </c>
      <c r="G927" t="str">
        <f t="shared" si="154"/>
        <v>Minnesota</v>
      </c>
      <c r="H927">
        <f t="shared" si="155"/>
        <v>115</v>
      </c>
      <c r="I927">
        <f t="shared" si="156"/>
        <v>113</v>
      </c>
      <c r="J927" s="3" t="str">
        <f>IF(B927=1,Full_2016_2017_Games_Data[[#This Row],[Column1]],"N/A")</f>
        <v>N/A</v>
      </c>
      <c r="K927" t="str">
        <f t="shared" si="157"/>
        <v>Feb 6, 2017</v>
      </c>
      <c r="L927" t="str">
        <f t="shared" si="158"/>
        <v>Feb 6, 2017</v>
      </c>
      <c r="M927">
        <f t="shared" si="159"/>
        <v>2</v>
      </c>
      <c r="N927">
        <f t="shared" si="160"/>
        <v>6</v>
      </c>
      <c r="O927">
        <f t="shared" si="161"/>
        <v>2017</v>
      </c>
      <c r="P927" s="3">
        <f t="shared" si="162"/>
        <v>42772</v>
      </c>
      <c r="Q927" t="str">
        <f t="shared" si="163"/>
        <v>Miami Heat</v>
      </c>
      <c r="R927" t="str">
        <f t="shared" si="164"/>
        <v>Minnesota Timberwolves</v>
      </c>
    </row>
    <row r="928" spans="1:18" x14ac:dyDescent="0.3">
      <c r="A928" s="1" t="s">
        <v>805</v>
      </c>
      <c r="B928">
        <f>IF(OR(RIGHT(Full_2016_2017_Games_Data[[#This Row],[Column1]],4)="2016",RIGHT(Full_2016_2017_Games_Data[[#This Row],[Column1]],4)="2017"),1,0)</f>
        <v>0</v>
      </c>
      <c r="C928">
        <f>IF(AND(B927=1,B928=0,LEFT(Full_2016_2017_Games_Data[[#This Row],[Column1]],4)&lt;&gt;"OTat"),C926+1,IF(AND(B927=0,B928=0,LEFT(Full_2016_2017_Games_Data[[#This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Row],[Column1]],5)&lt;&gt;"4OTat"),C927+1,IF(OR(LEFT(Full_2016_2017_Games_Data[[#This Row],[Column1]],4)="OTat",LEFT(Full_2016_2017_Games_Data[[#This Row],[Column1]],4)="Full",LEFT(Full_2016_2017_Games_Data[[#This Row],[Column1]],5)="2OTat",LEFT(Full_2016_2017_Games_Data[[#This Row],[Column1]],5)="4OTat"),C927,"N/A")))</f>
        <v>776</v>
      </c>
      <c r="D928" t="str">
        <f>IF(AND(C928&lt;&gt;"N/A",C928&lt;&gt;C927),LEFT(Full_2016_2017_Games_Data[[#This Row],[Column1]],FIND("-",Full_2016_2017_Games_Data[[#This Row],[Column1]])-1),"N/A")</f>
        <v>Denver Nuggets110</v>
      </c>
      <c r="E928" t="str">
        <f>IFERROR(IF(AND(C928&lt;&gt;"N/A",C928&lt;&gt;C927),MID(Full_2016_2017_Games_Data[[#This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Mavericks87</v>
      </c>
      <c r="F928" t="str">
        <f>IFERROR(IF(AND(D928&lt;&gt;"N/A",E928&lt;&gt;"N/A",C928&lt;&gt;C929),RIGHT(Full_2016_2017_Games_Data[[#This Row],[Column1]],LEN(Full_2016_2017_Games_Data[[#This Row],[Column1]])-FIND("at ",Full_2016_2017_Games_Data[[#This Row],[Column1]])-2),IF(AND(C928&lt;&gt;"N/A",C928&lt;&gt;C927),RIGHT(A929,LEN(A929)-FIND("at ",A929)-2),"N/A")),RIGHT(Full_2016_2017_Games_Data[[#This Row],[Column1]],LEN(Full_2016_2017_Games_Data[[#This Row],[Column1]])-FIND("at ",Full_2016_2017_Games_Data[[#This Row],[Column1]])-2))</f>
        <v>Denver</v>
      </c>
      <c r="G928" t="str">
        <f t="shared" si="154"/>
        <v>Denver</v>
      </c>
      <c r="H928">
        <f t="shared" si="155"/>
        <v>110</v>
      </c>
      <c r="I928">
        <f t="shared" si="156"/>
        <v>87</v>
      </c>
      <c r="J928" s="3" t="str">
        <f>IF(B928=1,Full_2016_2017_Games_Data[[#This Row],[Column1]],"N/A")</f>
        <v>N/A</v>
      </c>
      <c r="K928" t="str">
        <f t="shared" si="157"/>
        <v>Feb 6, 2017</v>
      </c>
      <c r="L928" t="str">
        <f t="shared" si="158"/>
        <v>Feb 6, 2017</v>
      </c>
      <c r="M928">
        <f t="shared" si="159"/>
        <v>2</v>
      </c>
      <c r="N928">
        <f t="shared" si="160"/>
        <v>6</v>
      </c>
      <c r="O928">
        <f t="shared" si="161"/>
        <v>2017</v>
      </c>
      <c r="P928" s="3">
        <f t="shared" si="162"/>
        <v>42772</v>
      </c>
      <c r="Q928" t="str">
        <f t="shared" si="163"/>
        <v>Denver Nuggets</v>
      </c>
      <c r="R928" t="str">
        <f t="shared" si="164"/>
        <v>Dallas Mavericks</v>
      </c>
    </row>
    <row r="929" spans="1:18" x14ac:dyDescent="0.3">
      <c r="A929" s="1" t="s">
        <v>806</v>
      </c>
      <c r="B929">
        <f>IF(OR(RIGHT(Full_2016_2017_Games_Data[[#This Row],[Column1]],4)="2016",RIGHT(Full_2016_2017_Games_Data[[#This Row],[Column1]],4)="2017"),1,0)</f>
        <v>0</v>
      </c>
      <c r="C929">
        <f>IF(AND(B928=1,B929=0,LEFT(Full_2016_2017_Games_Data[[#This Row],[Column1]],4)&lt;&gt;"OTat"),C927+1,IF(AND(B928=0,B929=0,LEFT(Full_2016_2017_Games_Data[[#This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Row],[Column1]],5)&lt;&gt;"4OTat"),C928+1,IF(OR(LEFT(Full_2016_2017_Games_Data[[#This Row],[Column1]],4)="OTat",LEFT(Full_2016_2017_Games_Data[[#This Row],[Column1]],4)="Full",LEFT(Full_2016_2017_Games_Data[[#This Row],[Column1]],5)="2OTat",LEFT(Full_2016_2017_Games_Data[[#This Row],[Column1]],5)="4OTat"),C928,"N/A")))</f>
        <v>777</v>
      </c>
      <c r="D929" t="str">
        <f>IF(AND(C929&lt;&gt;"N/A",C929&lt;&gt;C928),LEFT(Full_2016_2017_Games_Data[[#This Row],[Column1]],FIND("-",Full_2016_2017_Games_Data[[#This Row],[Column1]])-1),"N/A")</f>
        <v>Memphis Grizzlies89</v>
      </c>
      <c r="E929" t="str">
        <f>IFERROR(IF(AND(C929&lt;&gt;"N/A",C929&lt;&gt;C928),MID(Full_2016_2017_Games_Data[[#This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Spurs74</v>
      </c>
      <c r="F929" t="str">
        <f>IFERROR(IF(AND(D929&lt;&gt;"N/A",E929&lt;&gt;"N/A",C929&lt;&gt;C930),RIGHT(Full_2016_2017_Games_Data[[#This Row],[Column1]],LEN(Full_2016_2017_Games_Data[[#This Row],[Column1]])-FIND("at ",Full_2016_2017_Games_Data[[#This Row],[Column1]])-2),IF(AND(C929&lt;&gt;"N/A",C929&lt;&gt;C928),RIGHT(A930,LEN(A930)-FIND("at ",A930)-2),"N/A")),RIGHT(Full_2016_2017_Games_Data[[#This Row],[Column1]],LEN(Full_2016_2017_Games_Data[[#This Row],[Column1]])-FIND("at ",Full_2016_2017_Games_Data[[#This Row],[Column1]])-2))</f>
        <v>Memphis</v>
      </c>
      <c r="G929" t="str">
        <f t="shared" si="154"/>
        <v>Memphis</v>
      </c>
      <c r="H929">
        <f t="shared" si="155"/>
        <v>89</v>
      </c>
      <c r="I929">
        <f t="shared" si="156"/>
        <v>74</v>
      </c>
      <c r="J929" s="3" t="str">
        <f>IF(B929=1,Full_2016_2017_Games_Data[[#This Row],[Column1]],"N/A")</f>
        <v>N/A</v>
      </c>
      <c r="K929" t="str">
        <f t="shared" si="157"/>
        <v>Feb 6, 2017</v>
      </c>
      <c r="L929" t="str">
        <f t="shared" si="158"/>
        <v>Feb 6, 2017</v>
      </c>
      <c r="M929">
        <f t="shared" si="159"/>
        <v>2</v>
      </c>
      <c r="N929">
        <f t="shared" si="160"/>
        <v>6</v>
      </c>
      <c r="O929">
        <f t="shared" si="161"/>
        <v>2017</v>
      </c>
      <c r="P929" s="3">
        <f t="shared" si="162"/>
        <v>42772</v>
      </c>
      <c r="Q929" t="str">
        <f t="shared" si="163"/>
        <v>Memphis Grizzlies</v>
      </c>
      <c r="R929" t="str">
        <f t="shared" si="164"/>
        <v>San Antonio Spurs</v>
      </c>
    </row>
    <row r="930" spans="1:18" x14ac:dyDescent="0.3">
      <c r="A930" s="1" t="s">
        <v>807</v>
      </c>
      <c r="B930">
        <f>IF(OR(RIGHT(Full_2016_2017_Games_Data[[#This Row],[Column1]],4)="2016",RIGHT(Full_2016_2017_Games_Data[[#This Row],[Column1]],4)="2017"),1,0)</f>
        <v>0</v>
      </c>
      <c r="C930">
        <f>IF(AND(B929=1,B930=0,LEFT(Full_2016_2017_Games_Data[[#This Row],[Column1]],4)&lt;&gt;"OTat"),C928+1,IF(AND(B929=0,B930=0,LEFT(Full_2016_2017_Games_Data[[#This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Row],[Column1]],5)&lt;&gt;"4OTat"),C929+1,IF(OR(LEFT(Full_2016_2017_Games_Data[[#This Row],[Column1]],4)="OTat",LEFT(Full_2016_2017_Games_Data[[#This Row],[Column1]],4)="Full",LEFT(Full_2016_2017_Games_Data[[#This Row],[Column1]],5)="2OTat",LEFT(Full_2016_2017_Games_Data[[#This Row],[Column1]],5)="4OTat"),C929,"N/A")))</f>
        <v>778</v>
      </c>
      <c r="D930" t="str">
        <f>IF(AND(C930&lt;&gt;"N/A",C930&lt;&gt;C929),LEFT(Full_2016_2017_Games_Data[[#This Row],[Column1]],FIND("-",Full_2016_2017_Games_Data[[#This Row],[Column1]])-1),"N/A")</f>
        <v>Chicago Bulls112</v>
      </c>
      <c r="E930" t="str">
        <f>IFERROR(IF(AND(C930&lt;&gt;"N/A",C930&lt;&gt;C929),MID(Full_2016_2017_Games_Data[[#This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Kings107</v>
      </c>
      <c r="F930" t="str">
        <f>IFERROR(IF(AND(D930&lt;&gt;"N/A",E930&lt;&gt;"N/A",C930&lt;&gt;C931),RIGHT(Full_2016_2017_Games_Data[[#This Row],[Column1]],LEN(Full_2016_2017_Games_Data[[#This Row],[Column1]])-FIND("at ",Full_2016_2017_Games_Data[[#This Row],[Column1]])-2),IF(AND(C930&lt;&gt;"N/A",C930&lt;&gt;C929),RIGHT(A931,LEN(A931)-FIND("at ",A931)-2),"N/A")),RIGHT(Full_2016_2017_Games_Data[[#This Row],[Column1]],LEN(Full_2016_2017_Games_Data[[#This Row],[Column1]])-FIND("at ",Full_2016_2017_Games_Data[[#This Row],[Column1]])-2))</f>
        <v>Sacramento</v>
      </c>
      <c r="G930" t="str">
        <f t="shared" si="154"/>
        <v>Sacramento</v>
      </c>
      <c r="H930">
        <f t="shared" si="155"/>
        <v>112</v>
      </c>
      <c r="I930">
        <f t="shared" si="156"/>
        <v>107</v>
      </c>
      <c r="J930" s="3" t="str">
        <f>IF(B930=1,Full_2016_2017_Games_Data[[#This Row],[Column1]],"N/A")</f>
        <v>N/A</v>
      </c>
      <c r="K930" t="str">
        <f t="shared" si="157"/>
        <v>Feb 6, 2017</v>
      </c>
      <c r="L930" t="str">
        <f t="shared" si="158"/>
        <v>Feb 6, 2017</v>
      </c>
      <c r="M930">
        <f t="shared" si="159"/>
        <v>2</v>
      </c>
      <c r="N930">
        <f t="shared" si="160"/>
        <v>6</v>
      </c>
      <c r="O930">
        <f t="shared" si="161"/>
        <v>2017</v>
      </c>
      <c r="P930" s="3">
        <f t="shared" si="162"/>
        <v>42772</v>
      </c>
      <c r="Q930" t="str">
        <f t="shared" si="163"/>
        <v>Chicago Bulls</v>
      </c>
      <c r="R930" t="str">
        <f t="shared" si="164"/>
        <v>Sacramento Kings</v>
      </c>
    </row>
    <row r="931" spans="1:18" x14ac:dyDescent="0.3">
      <c r="A931" s="1" t="s">
        <v>1450</v>
      </c>
      <c r="B931">
        <f>IF(OR(RIGHT(Full_2016_2017_Games_Data[[#This Row],[Column1]],4)="2016",RIGHT(Full_2016_2017_Games_Data[[#This Row],[Column1]],4)="2017"),1,0)</f>
        <v>1</v>
      </c>
      <c r="C931" t="str">
        <f>IF(AND(B930=1,B931=0,LEFT(Full_2016_2017_Games_Data[[#This Row],[Column1]],4)&lt;&gt;"OTat"),C929+1,IF(AND(B930=0,B931=0,LEFT(Full_2016_2017_Games_Data[[#This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Row],[Column1]],5)&lt;&gt;"4OTat"),C930+1,IF(OR(LEFT(Full_2016_2017_Games_Data[[#This Row],[Column1]],4)="OTat",LEFT(Full_2016_2017_Games_Data[[#This Row],[Column1]],4)="Full",LEFT(Full_2016_2017_Games_Data[[#This Row],[Column1]],5)="2OTat",LEFT(Full_2016_2017_Games_Data[[#This Row],[Column1]],5)="4OTat"),C930,"N/A")))</f>
        <v>N/A</v>
      </c>
      <c r="D931" t="str">
        <f>IF(AND(C931&lt;&gt;"N/A",C931&lt;&gt;C930),LEFT(Full_2016_2017_Games_Data[[#This Row],[Column1]],FIND("-",Full_2016_2017_Games_Data[[#This Row],[Column1]])-1),"N/A")</f>
        <v>N/A</v>
      </c>
      <c r="E931" t="str">
        <f>IFERROR(IF(AND(C931&lt;&gt;"N/A",C931&lt;&gt;C930),MID(Full_2016_2017_Games_Data[[#This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31" t="str">
        <f>IFERROR(IF(AND(D931&lt;&gt;"N/A",E931&lt;&gt;"N/A",C931&lt;&gt;C932),RIGHT(Full_2016_2017_Games_Data[[#This Row],[Column1]],LEN(Full_2016_2017_Games_Data[[#This Row],[Column1]])-FIND("at ",Full_2016_2017_Games_Data[[#This Row],[Column1]])-2),IF(AND(C931&lt;&gt;"N/A",C931&lt;&gt;C930),RIGHT(A932,LEN(A932)-FIND("at ",A932)-2),"N/A")),RIGHT(Full_2016_2017_Games_Data[[#This Row],[Column1]],LEN(Full_2016_2017_Games_Data[[#This Row],[Column1]])-FIND("at ",Full_2016_2017_Games_Data[[#This Row],[Column1]])-2))</f>
        <v>N/A</v>
      </c>
      <c r="G931" t="str">
        <f t="shared" si="154"/>
        <v>N/A</v>
      </c>
      <c r="H931" t="str">
        <f t="shared" si="155"/>
        <v>N/A</v>
      </c>
      <c r="I931" t="str">
        <f t="shared" si="156"/>
        <v>N/A</v>
      </c>
      <c r="J931" s="3" t="str">
        <f>IF(B931=1,Full_2016_2017_Games_Data[[#This Row],[Column1]],"N/A")</f>
        <v>Feb 7, 2017</v>
      </c>
      <c r="K931" t="str">
        <f t="shared" si="157"/>
        <v>Feb 7, 2017</v>
      </c>
      <c r="L931" t="str">
        <f t="shared" si="158"/>
        <v>N/A</v>
      </c>
      <c r="M931" t="str">
        <f t="shared" si="159"/>
        <v>N/A</v>
      </c>
      <c r="N931" t="str">
        <f t="shared" si="160"/>
        <v>N/A</v>
      </c>
      <c r="O931" t="str">
        <f t="shared" si="161"/>
        <v>N/A</v>
      </c>
      <c r="P931" s="3" t="str">
        <f t="shared" si="162"/>
        <v>N/A</v>
      </c>
      <c r="Q931" t="str">
        <f t="shared" si="163"/>
        <v>N/A</v>
      </c>
      <c r="R931" t="str">
        <f t="shared" si="164"/>
        <v>N/A</v>
      </c>
    </row>
    <row r="932" spans="1:18" x14ac:dyDescent="0.3">
      <c r="A932" s="1" t="s">
        <v>808</v>
      </c>
      <c r="B932">
        <f>IF(OR(RIGHT(Full_2016_2017_Games_Data[[#This Row],[Column1]],4)="2016",RIGHT(Full_2016_2017_Games_Data[[#This Row],[Column1]],4)="2017"),1,0)</f>
        <v>0</v>
      </c>
      <c r="C932">
        <f>IF(AND(B931=1,B932=0,LEFT(Full_2016_2017_Games_Data[[#This Row],[Column1]],4)&lt;&gt;"OTat"),C930+1,IF(AND(B931=0,B932=0,LEFT(Full_2016_2017_Games_Data[[#This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Row],[Column1]],5)&lt;&gt;"4OTat"),C931+1,IF(OR(LEFT(Full_2016_2017_Games_Data[[#This Row],[Column1]],4)="OTat",LEFT(Full_2016_2017_Games_Data[[#This Row],[Column1]],4)="Full",LEFT(Full_2016_2017_Games_Data[[#This Row],[Column1]],5)="2OTat",LEFT(Full_2016_2017_Games_Data[[#This Row],[Column1]],5)="4OTat"),C931,"N/A")))</f>
        <v>779</v>
      </c>
      <c r="D932" t="str">
        <f>IF(AND(C932&lt;&gt;"N/A",C932&lt;&gt;C931),LEFT(Full_2016_2017_Games_Data[[#This Row],[Column1]],FIND("-",Full_2016_2017_Games_Data[[#This Row],[Column1]])-1),"N/A")</f>
        <v>Charlotte Hornets111</v>
      </c>
      <c r="E932" t="str">
        <f>IFERROR(IF(AND(C932&lt;&gt;"N/A",C932&lt;&gt;C931),MID(Full_2016_2017_Games_Data[[#This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Nets107</v>
      </c>
      <c r="F932" t="str">
        <f>IFERROR(IF(AND(D932&lt;&gt;"N/A",E932&lt;&gt;"N/A",C932&lt;&gt;C933),RIGHT(Full_2016_2017_Games_Data[[#This Row],[Column1]],LEN(Full_2016_2017_Games_Data[[#This Row],[Column1]])-FIND("at ",Full_2016_2017_Games_Data[[#This Row],[Column1]])-2),IF(AND(C932&lt;&gt;"N/A",C932&lt;&gt;C931),RIGHT(A933,LEN(A933)-FIND("at ",A933)-2),"N/A")),RIGHT(Full_2016_2017_Games_Data[[#This Row],[Column1]],LEN(Full_2016_2017_Games_Data[[#This Row],[Column1]])-FIND("at ",Full_2016_2017_Games_Data[[#This Row],[Column1]])-2))</f>
        <v>Charlotte</v>
      </c>
      <c r="G932" t="str">
        <f t="shared" si="154"/>
        <v>Charlotte</v>
      </c>
      <c r="H932">
        <f t="shared" si="155"/>
        <v>111</v>
      </c>
      <c r="I932">
        <f t="shared" si="156"/>
        <v>107</v>
      </c>
      <c r="J932" s="3" t="str">
        <f>IF(B932=1,Full_2016_2017_Games_Data[[#This Row],[Column1]],"N/A")</f>
        <v>N/A</v>
      </c>
      <c r="K932" t="str">
        <f t="shared" si="157"/>
        <v>Feb 7, 2017</v>
      </c>
      <c r="L932" t="str">
        <f t="shared" si="158"/>
        <v>Feb 7, 2017</v>
      </c>
      <c r="M932">
        <f t="shared" si="159"/>
        <v>2</v>
      </c>
      <c r="N932">
        <f t="shared" si="160"/>
        <v>7</v>
      </c>
      <c r="O932">
        <f t="shared" si="161"/>
        <v>2017</v>
      </c>
      <c r="P932" s="3">
        <f t="shared" si="162"/>
        <v>42773</v>
      </c>
      <c r="Q932" t="str">
        <f t="shared" si="163"/>
        <v>Charlotte Hornets</v>
      </c>
      <c r="R932" t="str">
        <f t="shared" si="164"/>
        <v>Brooklyn Nets</v>
      </c>
    </row>
    <row r="933" spans="1:18" x14ac:dyDescent="0.3">
      <c r="A933" s="1" t="s">
        <v>809</v>
      </c>
      <c r="B933">
        <f>IF(OR(RIGHT(Full_2016_2017_Games_Data[[#This Row],[Column1]],4)="2016",RIGHT(Full_2016_2017_Games_Data[[#This Row],[Column1]],4)="2017"),1,0)</f>
        <v>0</v>
      </c>
      <c r="C933">
        <f>IF(AND(B932=1,B933=0,LEFT(Full_2016_2017_Games_Data[[#This Row],[Column1]],4)&lt;&gt;"OTat"),C931+1,IF(AND(B932=0,B933=0,LEFT(Full_2016_2017_Games_Data[[#This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Row],[Column1]],5)&lt;&gt;"4OTat"),C932+1,IF(OR(LEFT(Full_2016_2017_Games_Data[[#This Row],[Column1]],4)="OTat",LEFT(Full_2016_2017_Games_Data[[#This Row],[Column1]],4)="Full",LEFT(Full_2016_2017_Games_Data[[#This Row],[Column1]],5)="2OTat",LEFT(Full_2016_2017_Games_Data[[#This Row],[Column1]],5)="4OTat"),C932,"N/A")))</f>
        <v>780</v>
      </c>
      <c r="D933" t="str">
        <f>IF(AND(C933&lt;&gt;"N/A",C933&lt;&gt;C932),LEFT(Full_2016_2017_Games_Data[[#This Row],[Column1]],FIND("-",Full_2016_2017_Games_Data[[#This Row],[Column1]])-1),"N/A")</f>
        <v>Houston Rockets128</v>
      </c>
      <c r="E933" t="str">
        <f>IFERROR(IF(AND(C933&lt;&gt;"N/A",C933&lt;&gt;C932),MID(Full_2016_2017_Games_Data[[#This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Magic104</v>
      </c>
      <c r="F933" t="str">
        <f>IFERROR(IF(AND(D933&lt;&gt;"N/A",E933&lt;&gt;"N/A",C933&lt;&gt;C934),RIGHT(Full_2016_2017_Games_Data[[#This Row],[Column1]],LEN(Full_2016_2017_Games_Data[[#This Row],[Column1]])-FIND("at ",Full_2016_2017_Games_Data[[#This Row],[Column1]])-2),IF(AND(C933&lt;&gt;"N/A",C933&lt;&gt;C932),RIGHT(A934,LEN(A934)-FIND("at ",A934)-2),"N/A")),RIGHT(Full_2016_2017_Games_Data[[#This Row],[Column1]],LEN(Full_2016_2017_Games_Data[[#This Row],[Column1]])-FIND("at ",Full_2016_2017_Games_Data[[#This Row],[Column1]])-2))</f>
        <v>Houston</v>
      </c>
      <c r="G933" t="str">
        <f t="shared" si="154"/>
        <v>Houston</v>
      </c>
      <c r="H933">
        <f t="shared" si="155"/>
        <v>128</v>
      </c>
      <c r="I933">
        <f t="shared" si="156"/>
        <v>104</v>
      </c>
      <c r="J933" s="3" t="str">
        <f>IF(B933=1,Full_2016_2017_Games_Data[[#This Row],[Column1]],"N/A")</f>
        <v>N/A</v>
      </c>
      <c r="K933" t="str">
        <f t="shared" si="157"/>
        <v>Feb 7, 2017</v>
      </c>
      <c r="L933" t="str">
        <f t="shared" si="158"/>
        <v>Feb 7, 2017</v>
      </c>
      <c r="M933">
        <f t="shared" si="159"/>
        <v>2</v>
      </c>
      <c r="N933">
        <f t="shared" si="160"/>
        <v>7</v>
      </c>
      <c r="O933">
        <f t="shared" si="161"/>
        <v>2017</v>
      </c>
      <c r="P933" s="3">
        <f t="shared" si="162"/>
        <v>42773</v>
      </c>
      <c r="Q933" t="str">
        <f t="shared" si="163"/>
        <v>Houston Rockets</v>
      </c>
      <c r="R933" t="str">
        <f t="shared" si="164"/>
        <v>Orlando Magic</v>
      </c>
    </row>
    <row r="934" spans="1:18" x14ac:dyDescent="0.3">
      <c r="A934" s="1" t="s">
        <v>810</v>
      </c>
      <c r="B934">
        <f>IF(OR(RIGHT(Full_2016_2017_Games_Data[[#This Row],[Column1]],4)="2016",RIGHT(Full_2016_2017_Games_Data[[#This Row],[Column1]],4)="2017"),1,0)</f>
        <v>0</v>
      </c>
      <c r="C934">
        <f>IF(AND(B933=1,B934=0,LEFT(Full_2016_2017_Games_Data[[#This Row],[Column1]],4)&lt;&gt;"OTat"),C932+1,IF(AND(B933=0,B934=0,LEFT(Full_2016_2017_Games_Data[[#This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Row],[Column1]],5)&lt;&gt;"4OTat"),C933+1,IF(OR(LEFT(Full_2016_2017_Games_Data[[#This Row],[Column1]],4)="OTat",LEFT(Full_2016_2017_Games_Data[[#This Row],[Column1]],4)="Full",LEFT(Full_2016_2017_Games_Data[[#This Row],[Column1]],5)="2OTat",LEFT(Full_2016_2017_Games_Data[[#This Row],[Column1]],5)="4OTat"),C933,"N/A")))</f>
        <v>781</v>
      </c>
      <c r="D934" t="str">
        <f>IF(AND(C934&lt;&gt;"N/A",C934&lt;&gt;C933),LEFT(Full_2016_2017_Games_Data[[#This Row],[Column1]],FIND("-",Full_2016_2017_Games_Data[[#This Row],[Column1]])-1),"N/A")</f>
        <v>Portland Trail Blazers114</v>
      </c>
      <c r="E934" t="str">
        <f>IFERROR(IF(AND(C934&lt;&gt;"N/A",C934&lt;&gt;C933),MID(Full_2016_2017_Games_Data[[#This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Mavericks113</v>
      </c>
      <c r="F934" t="str">
        <f>IFERROR(IF(AND(D934&lt;&gt;"N/A",E934&lt;&gt;"N/A",C934&lt;&gt;C935),RIGHT(Full_2016_2017_Games_Data[[#This Row],[Column1]],LEN(Full_2016_2017_Games_Data[[#This Row],[Column1]])-FIND("at ",Full_2016_2017_Games_Data[[#This Row],[Column1]])-2),IF(AND(C934&lt;&gt;"N/A",C934&lt;&gt;C933),RIGHT(A935,LEN(A935)-FIND("at ",A935)-2),"N/A")),RIGHT(Full_2016_2017_Games_Data[[#This Row],[Column1]],LEN(Full_2016_2017_Games_Data[[#This Row],[Column1]])-FIND("at ",Full_2016_2017_Games_Data[[#This Row],[Column1]])-2))</f>
        <v>Dallas</v>
      </c>
      <c r="G934" t="str">
        <f t="shared" si="154"/>
        <v>Dallas</v>
      </c>
      <c r="H934">
        <f t="shared" si="155"/>
        <v>114</v>
      </c>
      <c r="I934">
        <f t="shared" si="156"/>
        <v>113</v>
      </c>
      <c r="J934" s="3" t="str">
        <f>IF(B934=1,Full_2016_2017_Games_Data[[#This Row],[Column1]],"N/A")</f>
        <v>N/A</v>
      </c>
      <c r="K934" t="str">
        <f t="shared" si="157"/>
        <v>Feb 7, 2017</v>
      </c>
      <c r="L934" t="str">
        <f t="shared" si="158"/>
        <v>Feb 7, 2017</v>
      </c>
      <c r="M934">
        <f t="shared" si="159"/>
        <v>2</v>
      </c>
      <c r="N934">
        <f t="shared" si="160"/>
        <v>7</v>
      </c>
      <c r="O934">
        <f t="shared" si="161"/>
        <v>2017</v>
      </c>
      <c r="P934" s="3">
        <f t="shared" si="162"/>
        <v>42773</v>
      </c>
      <c r="Q934" t="str">
        <f t="shared" si="163"/>
        <v>Portland Trail Blazers</v>
      </c>
      <c r="R934" t="str">
        <f t="shared" si="164"/>
        <v>Dallas Mavericks</v>
      </c>
    </row>
    <row r="935" spans="1:18" x14ac:dyDescent="0.3">
      <c r="A935" s="1" t="s">
        <v>1451</v>
      </c>
      <c r="B935">
        <f>IF(OR(RIGHT(Full_2016_2017_Games_Data[[#This Row],[Column1]],4)="2016",RIGHT(Full_2016_2017_Games_Data[[#This Row],[Column1]],4)="2017"),1,0)</f>
        <v>1</v>
      </c>
      <c r="C935" t="str">
        <f>IF(AND(B934=1,B935=0,LEFT(Full_2016_2017_Games_Data[[#This Row],[Column1]],4)&lt;&gt;"OTat"),C933+1,IF(AND(B934=0,B935=0,LEFT(Full_2016_2017_Games_Data[[#This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Row],[Column1]],5)&lt;&gt;"4OTat"),C934+1,IF(OR(LEFT(Full_2016_2017_Games_Data[[#This Row],[Column1]],4)="OTat",LEFT(Full_2016_2017_Games_Data[[#This Row],[Column1]],4)="Full",LEFT(Full_2016_2017_Games_Data[[#This Row],[Column1]],5)="2OTat",LEFT(Full_2016_2017_Games_Data[[#This Row],[Column1]],5)="4OTat"),C934,"N/A")))</f>
        <v>N/A</v>
      </c>
      <c r="D935" t="str">
        <f>IF(AND(C935&lt;&gt;"N/A",C935&lt;&gt;C934),LEFT(Full_2016_2017_Games_Data[[#This Row],[Column1]],FIND("-",Full_2016_2017_Games_Data[[#This Row],[Column1]])-1),"N/A")</f>
        <v>N/A</v>
      </c>
      <c r="E935" t="str">
        <f>IFERROR(IF(AND(C935&lt;&gt;"N/A",C935&lt;&gt;C934),MID(Full_2016_2017_Games_Data[[#This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35" t="str">
        <f>IFERROR(IF(AND(D935&lt;&gt;"N/A",E935&lt;&gt;"N/A",C935&lt;&gt;C936),RIGHT(Full_2016_2017_Games_Data[[#This Row],[Column1]],LEN(Full_2016_2017_Games_Data[[#This Row],[Column1]])-FIND("at ",Full_2016_2017_Games_Data[[#This Row],[Column1]])-2),IF(AND(C935&lt;&gt;"N/A",C935&lt;&gt;C934),RIGHT(A936,LEN(A936)-FIND("at ",A936)-2),"N/A")),RIGHT(Full_2016_2017_Games_Data[[#This Row],[Column1]],LEN(Full_2016_2017_Games_Data[[#This Row],[Column1]])-FIND("at ",Full_2016_2017_Games_Data[[#This Row],[Column1]])-2))</f>
        <v>N/A</v>
      </c>
      <c r="G935" t="str">
        <f t="shared" si="154"/>
        <v>N/A</v>
      </c>
      <c r="H935" t="str">
        <f t="shared" si="155"/>
        <v>N/A</v>
      </c>
      <c r="I935" t="str">
        <f t="shared" si="156"/>
        <v>N/A</v>
      </c>
      <c r="J935" s="3" t="str">
        <f>IF(B935=1,Full_2016_2017_Games_Data[[#This Row],[Column1]],"N/A")</f>
        <v>Feb 8, 2017</v>
      </c>
      <c r="K935" t="str">
        <f t="shared" si="157"/>
        <v>Feb 8, 2017</v>
      </c>
      <c r="L935" t="str">
        <f t="shared" si="158"/>
        <v>N/A</v>
      </c>
      <c r="M935" t="str">
        <f t="shared" si="159"/>
        <v>N/A</v>
      </c>
      <c r="N935" t="str">
        <f t="shared" si="160"/>
        <v>N/A</v>
      </c>
      <c r="O935" t="str">
        <f t="shared" si="161"/>
        <v>N/A</v>
      </c>
      <c r="P935" s="3" t="str">
        <f t="shared" si="162"/>
        <v>N/A</v>
      </c>
      <c r="Q935" t="str">
        <f t="shared" si="163"/>
        <v>N/A</v>
      </c>
      <c r="R935" t="str">
        <f t="shared" si="164"/>
        <v>N/A</v>
      </c>
    </row>
    <row r="936" spans="1:18" x14ac:dyDescent="0.3">
      <c r="A936" s="1" t="s">
        <v>811</v>
      </c>
      <c r="B936">
        <f>IF(OR(RIGHT(Full_2016_2017_Games_Data[[#This Row],[Column1]],4)="2016",RIGHT(Full_2016_2017_Games_Data[[#This Row],[Column1]],4)="2017"),1,0)</f>
        <v>0</v>
      </c>
      <c r="C936">
        <f>IF(AND(B935=1,B936=0,LEFT(Full_2016_2017_Games_Data[[#This Row],[Column1]],4)&lt;&gt;"OTat"),C934+1,IF(AND(B935=0,B936=0,LEFT(Full_2016_2017_Games_Data[[#This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Row],[Column1]],5)&lt;&gt;"4OTat"),C935+1,IF(OR(LEFT(Full_2016_2017_Games_Data[[#This Row],[Column1]],4)="OTat",LEFT(Full_2016_2017_Games_Data[[#This Row],[Column1]],4)="Full",LEFT(Full_2016_2017_Games_Data[[#This Row],[Column1]],5)="2OTat",LEFT(Full_2016_2017_Games_Data[[#This Row],[Column1]],5)="4OTat"),C935,"N/A")))</f>
        <v>782</v>
      </c>
      <c r="D936" t="str">
        <f>IF(AND(C936&lt;&gt;"N/A",C936&lt;&gt;C935),LEFT(Full_2016_2017_Games_Data[[#This Row],[Column1]],FIND("-",Full_2016_2017_Games_Data[[#This Row],[Column1]])-1),"N/A")</f>
        <v>San Antonio Spurs111</v>
      </c>
      <c r="E936" t="str">
        <f>IFERROR(IF(AND(C936&lt;&gt;"N/A",C936&lt;&gt;C935),MID(Full_2016_2017_Games_Data[[#This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76ers103</v>
      </c>
      <c r="F936" t="str">
        <f>IFERROR(IF(AND(D936&lt;&gt;"N/A",E936&lt;&gt;"N/A",C936&lt;&gt;C937),RIGHT(Full_2016_2017_Games_Data[[#This Row],[Column1]],LEN(Full_2016_2017_Games_Data[[#This Row],[Column1]])-FIND("at ",Full_2016_2017_Games_Data[[#This Row],[Column1]])-2),IF(AND(C936&lt;&gt;"N/A",C936&lt;&gt;C935),RIGHT(A937,LEN(A937)-FIND("at ",A937)-2),"N/A")),RIGHT(Full_2016_2017_Games_Data[[#This Row],[Column1]],LEN(Full_2016_2017_Games_Data[[#This Row],[Column1]])-FIND("at ",Full_2016_2017_Games_Data[[#This Row],[Column1]])-2))</f>
        <v>Philadelphia</v>
      </c>
      <c r="G936" t="str">
        <f t="shared" si="154"/>
        <v>Philadelphia</v>
      </c>
      <c r="H936">
        <f t="shared" si="155"/>
        <v>111</v>
      </c>
      <c r="I936">
        <f t="shared" si="156"/>
        <v>103</v>
      </c>
      <c r="J936" s="3" t="str">
        <f>IF(B936=1,Full_2016_2017_Games_Data[[#This Row],[Column1]],"N/A")</f>
        <v>N/A</v>
      </c>
      <c r="K936" t="str">
        <f t="shared" si="157"/>
        <v>Feb 8, 2017</v>
      </c>
      <c r="L936" t="str">
        <f t="shared" si="158"/>
        <v>Feb 8, 2017</v>
      </c>
      <c r="M936">
        <f t="shared" si="159"/>
        <v>2</v>
      </c>
      <c r="N936">
        <f t="shared" si="160"/>
        <v>8</v>
      </c>
      <c r="O936">
        <f t="shared" si="161"/>
        <v>2017</v>
      </c>
      <c r="P936" s="3">
        <f t="shared" si="162"/>
        <v>42774</v>
      </c>
      <c r="Q936" t="str">
        <f t="shared" si="163"/>
        <v>San Antonio Spurs</v>
      </c>
      <c r="R936" t="str">
        <f t="shared" si="164"/>
        <v>Philadelphia 76ers</v>
      </c>
    </row>
    <row r="937" spans="1:18" x14ac:dyDescent="0.3">
      <c r="A937" s="1" t="s">
        <v>812</v>
      </c>
      <c r="B937">
        <f>IF(OR(RIGHT(Full_2016_2017_Games_Data[[#This Row],[Column1]],4)="2016",RIGHT(Full_2016_2017_Games_Data[[#This Row],[Column1]],4)="2017"),1,0)</f>
        <v>0</v>
      </c>
      <c r="C937">
        <f>IF(AND(B936=1,B937=0,LEFT(Full_2016_2017_Games_Data[[#This Row],[Column1]],4)&lt;&gt;"OTat"),C935+1,IF(AND(B936=0,B937=0,LEFT(Full_2016_2017_Games_Data[[#This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Row],[Column1]],5)&lt;&gt;"4OTat"),C936+1,IF(OR(LEFT(Full_2016_2017_Games_Data[[#This Row],[Column1]],4)="OTat",LEFT(Full_2016_2017_Games_Data[[#This Row],[Column1]],4)="Full",LEFT(Full_2016_2017_Games_Data[[#This Row],[Column1]],5)="2OTat",LEFT(Full_2016_2017_Games_Data[[#This Row],[Column1]],5)="4OTat"),C936,"N/A")))</f>
        <v>783</v>
      </c>
      <c r="D937" t="str">
        <f>IF(AND(C937&lt;&gt;"N/A",C937&lt;&gt;C936),LEFT(Full_2016_2017_Games_Data[[#This Row],[Column1]],FIND("-",Full_2016_2017_Games_Data[[#This Row],[Column1]])-1),"N/A")</f>
        <v>Cleveland Cavaliers132</v>
      </c>
      <c r="E937" t="str">
        <f>IFERROR(IF(AND(C937&lt;&gt;"N/A",C937&lt;&gt;C936),MID(Full_2016_2017_Games_Data[[#This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Pacers117</v>
      </c>
      <c r="F937" t="str">
        <f>IFERROR(IF(AND(D937&lt;&gt;"N/A",E937&lt;&gt;"N/A",C937&lt;&gt;C938),RIGHT(Full_2016_2017_Games_Data[[#This Row],[Column1]],LEN(Full_2016_2017_Games_Data[[#This Row],[Column1]])-FIND("at ",Full_2016_2017_Games_Data[[#This Row],[Column1]])-2),IF(AND(C937&lt;&gt;"N/A",C937&lt;&gt;C936),RIGHT(A938,LEN(A938)-FIND("at ",A938)-2),"N/A")),RIGHT(Full_2016_2017_Games_Data[[#This Row],[Column1]],LEN(Full_2016_2017_Games_Data[[#This Row],[Column1]])-FIND("at ",Full_2016_2017_Games_Data[[#This Row],[Column1]])-2))</f>
        <v>Indiana</v>
      </c>
      <c r="G937" t="str">
        <f t="shared" si="154"/>
        <v>Indiana</v>
      </c>
      <c r="H937">
        <f t="shared" si="155"/>
        <v>132</v>
      </c>
      <c r="I937">
        <f t="shared" si="156"/>
        <v>117</v>
      </c>
      <c r="J937" s="3" t="str">
        <f>IF(B937=1,Full_2016_2017_Games_Data[[#This Row],[Column1]],"N/A")</f>
        <v>N/A</v>
      </c>
      <c r="K937" t="str">
        <f t="shared" si="157"/>
        <v>Feb 8, 2017</v>
      </c>
      <c r="L937" t="str">
        <f t="shared" si="158"/>
        <v>Feb 8, 2017</v>
      </c>
      <c r="M937">
        <f t="shared" si="159"/>
        <v>2</v>
      </c>
      <c r="N937">
        <f t="shared" si="160"/>
        <v>8</v>
      </c>
      <c r="O937">
        <f t="shared" si="161"/>
        <v>2017</v>
      </c>
      <c r="P937" s="3">
        <f t="shared" si="162"/>
        <v>42774</v>
      </c>
      <c r="Q937" t="str">
        <f t="shared" si="163"/>
        <v>Cleveland Cavaliers</v>
      </c>
      <c r="R937" t="str">
        <f t="shared" si="164"/>
        <v>Indiana Pacers</v>
      </c>
    </row>
    <row r="938" spans="1:18" x14ac:dyDescent="0.3">
      <c r="A938" s="1" t="s">
        <v>813</v>
      </c>
      <c r="B938">
        <f>IF(OR(RIGHT(Full_2016_2017_Games_Data[[#This Row],[Column1]],4)="2016",RIGHT(Full_2016_2017_Games_Data[[#This Row],[Column1]],4)="2017"),1,0)</f>
        <v>0</v>
      </c>
      <c r="C938">
        <f>IF(AND(B937=1,B938=0,LEFT(Full_2016_2017_Games_Data[[#This Row],[Column1]],4)&lt;&gt;"OTat"),C936+1,IF(AND(B937=0,B938=0,LEFT(Full_2016_2017_Games_Data[[#This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Row],[Column1]],5)&lt;&gt;"4OTat"),C937+1,IF(OR(LEFT(Full_2016_2017_Games_Data[[#This Row],[Column1]],4)="OTat",LEFT(Full_2016_2017_Games_Data[[#This Row],[Column1]],4)="Full",LEFT(Full_2016_2017_Games_Data[[#This Row],[Column1]],5)="2OTat",LEFT(Full_2016_2017_Games_Data[[#This Row],[Column1]],5)="4OTat"),C937,"N/A")))</f>
        <v>784</v>
      </c>
      <c r="D938" t="str">
        <f>IF(AND(C938&lt;&gt;"N/A",C938&lt;&gt;C937),LEFT(Full_2016_2017_Games_Data[[#This Row],[Column1]],FIND("-",Full_2016_2017_Games_Data[[#This Row],[Column1]])-1),"N/A")</f>
        <v>Washington Wizards114</v>
      </c>
      <c r="E938" t="str">
        <f>IFERROR(IF(AND(C938&lt;&gt;"N/A",C938&lt;&gt;C937),MID(Full_2016_2017_Games_Data[[#This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Nets110</v>
      </c>
      <c r="F938" t="str">
        <f>IFERROR(IF(AND(D938&lt;&gt;"N/A",E938&lt;&gt;"N/A",C938&lt;&gt;C939),RIGHT(Full_2016_2017_Games_Data[[#This Row],[Column1]],LEN(Full_2016_2017_Games_Data[[#This Row],[Column1]])-FIND("at ",Full_2016_2017_Games_Data[[#This Row],[Column1]])-2),IF(AND(C938&lt;&gt;"N/A",C938&lt;&gt;C937),RIGHT(A939,LEN(A939)-FIND("at ",A939)-2),"N/A")),RIGHT(Full_2016_2017_Games_Data[[#This Row],[Column1]],LEN(Full_2016_2017_Games_Data[[#This Row],[Column1]])-FIND("at ",Full_2016_2017_Games_Data[[#This Row],[Column1]])-2))</f>
        <v>Brooklyn</v>
      </c>
      <c r="G938" t="str">
        <f t="shared" si="154"/>
        <v>Brooklyn</v>
      </c>
      <c r="H938">
        <f t="shared" si="155"/>
        <v>114</v>
      </c>
      <c r="I938">
        <f t="shared" si="156"/>
        <v>110</v>
      </c>
      <c r="J938" s="3" t="str">
        <f>IF(B938=1,Full_2016_2017_Games_Data[[#This Row],[Column1]],"N/A")</f>
        <v>N/A</v>
      </c>
      <c r="K938" t="str">
        <f t="shared" si="157"/>
        <v>Feb 8, 2017</v>
      </c>
      <c r="L938" t="str">
        <f t="shared" si="158"/>
        <v>Feb 8, 2017</v>
      </c>
      <c r="M938">
        <f t="shared" si="159"/>
        <v>2</v>
      </c>
      <c r="N938">
        <f t="shared" si="160"/>
        <v>8</v>
      </c>
      <c r="O938">
        <f t="shared" si="161"/>
        <v>2017</v>
      </c>
      <c r="P938" s="3">
        <f t="shared" si="162"/>
        <v>42774</v>
      </c>
      <c r="Q938" t="str">
        <f t="shared" si="163"/>
        <v>Washington Wizards</v>
      </c>
      <c r="R938" t="str">
        <f t="shared" si="164"/>
        <v>Brooklyn Nets</v>
      </c>
    </row>
    <row r="939" spans="1:18" x14ac:dyDescent="0.3">
      <c r="A939" s="1" t="s">
        <v>814</v>
      </c>
      <c r="B939">
        <f>IF(OR(RIGHT(Full_2016_2017_Games_Data[[#This Row],[Column1]],4)="2016",RIGHT(Full_2016_2017_Games_Data[[#This Row],[Column1]],4)="2017"),1,0)</f>
        <v>0</v>
      </c>
      <c r="C939">
        <f>IF(AND(B938=1,B939=0,LEFT(Full_2016_2017_Games_Data[[#This Row],[Column1]],4)&lt;&gt;"OTat"),C937+1,IF(AND(B938=0,B939=0,LEFT(Full_2016_2017_Games_Data[[#This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Row],[Column1]],5)&lt;&gt;"4OTat"),C938+1,IF(OR(LEFT(Full_2016_2017_Games_Data[[#This Row],[Column1]],4)="OTat",LEFT(Full_2016_2017_Games_Data[[#This Row],[Column1]],4)="Full",LEFT(Full_2016_2017_Games_Data[[#This Row],[Column1]],5)="2OTat",LEFT(Full_2016_2017_Games_Data[[#This Row],[Column1]],5)="4OTat"),C938,"N/A")))</f>
        <v>784</v>
      </c>
      <c r="D939" t="str">
        <f>IF(AND(C939&lt;&gt;"N/A",C939&lt;&gt;C938),LEFT(Full_2016_2017_Games_Data[[#This Row],[Column1]],FIND("-",Full_2016_2017_Games_Data[[#This Row],[Column1]])-1),"N/A")</f>
        <v>N/A</v>
      </c>
      <c r="E939" t="str">
        <f>IFERROR(IF(AND(C939&lt;&gt;"N/A",C939&lt;&gt;C938),MID(Full_2016_2017_Games_Data[[#This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39" t="str">
        <f>IFERROR(IF(AND(D939&lt;&gt;"N/A",E939&lt;&gt;"N/A",C939&lt;&gt;C940),RIGHT(Full_2016_2017_Games_Data[[#This Row],[Column1]],LEN(Full_2016_2017_Games_Data[[#This Row],[Column1]])-FIND("at ",Full_2016_2017_Games_Data[[#This Row],[Column1]])-2),IF(AND(C939&lt;&gt;"N/A",C939&lt;&gt;C938),RIGHT(A940,LEN(A940)-FIND("at ",A940)-2),"N/A")),RIGHT(Full_2016_2017_Games_Data[[#This Row],[Column1]],LEN(Full_2016_2017_Games_Data[[#This Row],[Column1]])-FIND("at ",Full_2016_2017_Games_Data[[#This Row],[Column1]])-2))</f>
        <v>N/A</v>
      </c>
      <c r="G939" t="str">
        <f t="shared" si="154"/>
        <v>N/A</v>
      </c>
      <c r="H939" t="str">
        <f t="shared" si="155"/>
        <v>N/A</v>
      </c>
      <c r="I939" t="str">
        <f t="shared" si="156"/>
        <v>N/A</v>
      </c>
      <c r="J939" s="3" t="str">
        <f>IF(B939=1,Full_2016_2017_Games_Data[[#This Row],[Column1]],"N/A")</f>
        <v>N/A</v>
      </c>
      <c r="K939" t="str">
        <f t="shared" si="157"/>
        <v>Feb 8, 2017</v>
      </c>
      <c r="L939" t="str">
        <f t="shared" si="158"/>
        <v>N/A</v>
      </c>
      <c r="M939" t="str">
        <f t="shared" si="159"/>
        <v>N/A</v>
      </c>
      <c r="N939" t="str">
        <f t="shared" si="160"/>
        <v>N/A</v>
      </c>
      <c r="O939" t="str">
        <f t="shared" si="161"/>
        <v>N/A</v>
      </c>
      <c r="P939" s="3" t="str">
        <f t="shared" si="162"/>
        <v>N/A</v>
      </c>
      <c r="Q939" t="str">
        <f t="shared" si="163"/>
        <v>N/A</v>
      </c>
      <c r="R939" t="str">
        <f t="shared" si="164"/>
        <v>N/A</v>
      </c>
    </row>
    <row r="940" spans="1:18" x14ac:dyDescent="0.3">
      <c r="A940" s="1" t="s">
        <v>815</v>
      </c>
      <c r="B940">
        <f>IF(OR(RIGHT(Full_2016_2017_Games_Data[[#This Row],[Column1]],4)="2016",RIGHT(Full_2016_2017_Games_Data[[#This Row],[Column1]],4)="2017"),1,0)</f>
        <v>0</v>
      </c>
      <c r="C940">
        <f>IF(AND(B939=1,B940=0,LEFT(Full_2016_2017_Games_Data[[#This Row],[Column1]],4)&lt;&gt;"OTat"),C938+1,IF(AND(B939=0,B940=0,LEFT(Full_2016_2017_Games_Data[[#This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Row],[Column1]],5)&lt;&gt;"4OTat"),C939+1,IF(OR(LEFT(Full_2016_2017_Games_Data[[#This Row],[Column1]],4)="OTat",LEFT(Full_2016_2017_Games_Data[[#This Row],[Column1]],4)="Full",LEFT(Full_2016_2017_Games_Data[[#This Row],[Column1]],5)="2OTat",LEFT(Full_2016_2017_Games_Data[[#This Row],[Column1]],5)="4OTat"),C939,"N/A")))</f>
        <v>785</v>
      </c>
      <c r="D940" t="str">
        <f>IF(AND(C940&lt;&gt;"N/A",C940&lt;&gt;C939),LEFT(Full_2016_2017_Games_Data[[#This Row],[Column1]],FIND("-",Full_2016_2017_Games_Data[[#This Row],[Column1]])-1),"N/A")</f>
        <v>Atlanta Hawks117</v>
      </c>
      <c r="E940" t="str">
        <f>IFERROR(IF(AND(C940&lt;&gt;"N/A",C940&lt;&gt;C939),MID(Full_2016_2017_Games_Data[[#This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Nuggets106</v>
      </c>
      <c r="F940" t="str">
        <f>IFERROR(IF(AND(D940&lt;&gt;"N/A",E940&lt;&gt;"N/A",C940&lt;&gt;C941),RIGHT(Full_2016_2017_Games_Data[[#This Row],[Column1]],LEN(Full_2016_2017_Games_Data[[#This Row],[Column1]])-FIND("at ",Full_2016_2017_Games_Data[[#This Row],[Column1]])-2),IF(AND(C940&lt;&gt;"N/A",C940&lt;&gt;C939),RIGHT(A941,LEN(A941)-FIND("at ",A941)-2),"N/A")),RIGHT(Full_2016_2017_Games_Data[[#This Row],[Column1]],LEN(Full_2016_2017_Games_Data[[#This Row],[Column1]])-FIND("at ",Full_2016_2017_Games_Data[[#This Row],[Column1]])-2))</f>
        <v>Atlanta</v>
      </c>
      <c r="G940" t="str">
        <f t="shared" si="154"/>
        <v>Atlanta</v>
      </c>
      <c r="H940">
        <f t="shared" si="155"/>
        <v>117</v>
      </c>
      <c r="I940">
        <f t="shared" si="156"/>
        <v>106</v>
      </c>
      <c r="J940" s="3" t="str">
        <f>IF(B940=1,Full_2016_2017_Games_Data[[#This Row],[Column1]],"N/A")</f>
        <v>N/A</v>
      </c>
      <c r="K940" t="str">
        <f t="shared" si="157"/>
        <v>Feb 8, 2017</v>
      </c>
      <c r="L940" t="str">
        <f t="shared" si="158"/>
        <v>Feb 8, 2017</v>
      </c>
      <c r="M940">
        <f t="shared" si="159"/>
        <v>2</v>
      </c>
      <c r="N940">
        <f t="shared" si="160"/>
        <v>8</v>
      </c>
      <c r="O940">
        <f t="shared" si="161"/>
        <v>2017</v>
      </c>
      <c r="P940" s="3">
        <f t="shared" si="162"/>
        <v>42774</v>
      </c>
      <c r="Q940" t="str">
        <f t="shared" si="163"/>
        <v>Atlanta Hawks</v>
      </c>
      <c r="R940" t="str">
        <f t="shared" si="164"/>
        <v>Denver Nuggets</v>
      </c>
    </row>
    <row r="941" spans="1:18" x14ac:dyDescent="0.3">
      <c r="A941" s="1" t="s">
        <v>816</v>
      </c>
      <c r="B941">
        <f>IF(OR(RIGHT(Full_2016_2017_Games_Data[[#This Row],[Column1]],4)="2016",RIGHT(Full_2016_2017_Games_Data[[#This Row],[Column1]],4)="2017"),1,0)</f>
        <v>0</v>
      </c>
      <c r="C941">
        <f>IF(AND(B940=1,B941=0,LEFT(Full_2016_2017_Games_Data[[#This Row],[Column1]],4)&lt;&gt;"OTat"),C939+1,IF(AND(B940=0,B941=0,LEFT(Full_2016_2017_Games_Data[[#This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Row],[Column1]],5)&lt;&gt;"4OTat"),C940+1,IF(OR(LEFT(Full_2016_2017_Games_Data[[#This Row],[Column1]],4)="OTat",LEFT(Full_2016_2017_Games_Data[[#This Row],[Column1]],4)="Full",LEFT(Full_2016_2017_Games_Data[[#This Row],[Column1]],5)="2OTat",LEFT(Full_2016_2017_Games_Data[[#This Row],[Column1]],5)="4OTat"),C940,"N/A")))</f>
        <v>786</v>
      </c>
      <c r="D941" t="str">
        <f>IF(AND(C941&lt;&gt;"N/A",C941&lt;&gt;C940),LEFT(Full_2016_2017_Games_Data[[#This Row],[Column1]],FIND("-",Full_2016_2017_Games_Data[[#This Row],[Column1]])-1),"N/A")</f>
        <v>Detroit Pistons121</v>
      </c>
      <c r="E941" t="str">
        <f>IFERROR(IF(AND(C941&lt;&gt;"N/A",C941&lt;&gt;C940),MID(Full_2016_2017_Games_Data[[#This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Lakers102</v>
      </c>
      <c r="F941" t="str">
        <f>IFERROR(IF(AND(D941&lt;&gt;"N/A",E941&lt;&gt;"N/A",C941&lt;&gt;C942),RIGHT(Full_2016_2017_Games_Data[[#This Row],[Column1]],LEN(Full_2016_2017_Games_Data[[#This Row],[Column1]])-FIND("at ",Full_2016_2017_Games_Data[[#This Row],[Column1]])-2),IF(AND(C941&lt;&gt;"N/A",C941&lt;&gt;C940),RIGHT(A942,LEN(A942)-FIND("at ",A942)-2),"N/A")),RIGHT(Full_2016_2017_Games_Data[[#This Row],[Column1]],LEN(Full_2016_2017_Games_Data[[#This Row],[Column1]])-FIND("at ",Full_2016_2017_Games_Data[[#This Row],[Column1]])-2))</f>
        <v>Detroit</v>
      </c>
      <c r="G941" t="str">
        <f t="shared" si="154"/>
        <v>Detroit</v>
      </c>
      <c r="H941">
        <f t="shared" si="155"/>
        <v>121</v>
      </c>
      <c r="I941">
        <f t="shared" si="156"/>
        <v>102</v>
      </c>
      <c r="J941" s="3" t="str">
        <f>IF(B941=1,Full_2016_2017_Games_Data[[#This Row],[Column1]],"N/A")</f>
        <v>N/A</v>
      </c>
      <c r="K941" t="str">
        <f t="shared" si="157"/>
        <v>Feb 8, 2017</v>
      </c>
      <c r="L941" t="str">
        <f t="shared" si="158"/>
        <v>Feb 8, 2017</v>
      </c>
      <c r="M941">
        <f t="shared" si="159"/>
        <v>2</v>
      </c>
      <c r="N941">
        <f t="shared" si="160"/>
        <v>8</v>
      </c>
      <c r="O941">
        <f t="shared" si="161"/>
        <v>2017</v>
      </c>
      <c r="P941" s="3">
        <f t="shared" si="162"/>
        <v>42774</v>
      </c>
      <c r="Q941" t="str">
        <f t="shared" si="163"/>
        <v>Detroit Pistons</v>
      </c>
      <c r="R941" t="str">
        <f t="shared" si="164"/>
        <v>Los Angeles Lakers</v>
      </c>
    </row>
    <row r="942" spans="1:18" x14ac:dyDescent="0.3">
      <c r="A942" s="1" t="s">
        <v>817</v>
      </c>
      <c r="B942">
        <f>IF(OR(RIGHT(Full_2016_2017_Games_Data[[#This Row],[Column1]],4)="2016",RIGHT(Full_2016_2017_Games_Data[[#This Row],[Column1]],4)="2017"),1,0)</f>
        <v>0</v>
      </c>
      <c r="C942">
        <f>IF(AND(B941=1,B942=0,LEFT(Full_2016_2017_Games_Data[[#This Row],[Column1]],4)&lt;&gt;"OTat"),C940+1,IF(AND(B941=0,B942=0,LEFT(Full_2016_2017_Games_Data[[#This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Row],[Column1]],5)&lt;&gt;"4OTat"),C941+1,IF(OR(LEFT(Full_2016_2017_Games_Data[[#This Row],[Column1]],4)="OTat",LEFT(Full_2016_2017_Games_Data[[#This Row],[Column1]],4)="Full",LEFT(Full_2016_2017_Games_Data[[#This Row],[Column1]],5)="2OTat",LEFT(Full_2016_2017_Games_Data[[#This Row],[Column1]],5)="4OTat"),C941,"N/A")))</f>
        <v>787</v>
      </c>
      <c r="D942" t="str">
        <f>IF(AND(C942&lt;&gt;"N/A",C942&lt;&gt;C941),LEFT(Full_2016_2017_Games_Data[[#This Row],[Column1]],FIND("-",Full_2016_2017_Games_Data[[#This Row],[Column1]])-1),"N/A")</f>
        <v>Miami Heat106</v>
      </c>
      <c r="E942" t="str">
        <f>IFERROR(IF(AND(C942&lt;&gt;"N/A",C942&lt;&gt;C941),MID(Full_2016_2017_Games_Data[[#This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Bucks88</v>
      </c>
      <c r="F942" t="str">
        <f>IFERROR(IF(AND(D942&lt;&gt;"N/A",E942&lt;&gt;"N/A",C942&lt;&gt;C943),RIGHT(Full_2016_2017_Games_Data[[#This Row],[Column1]],LEN(Full_2016_2017_Games_Data[[#This Row],[Column1]])-FIND("at ",Full_2016_2017_Games_Data[[#This Row],[Column1]])-2),IF(AND(C942&lt;&gt;"N/A",C942&lt;&gt;C941),RIGHT(A943,LEN(A943)-FIND("at ",A943)-2),"N/A")),RIGHT(Full_2016_2017_Games_Data[[#This Row],[Column1]],LEN(Full_2016_2017_Games_Data[[#This Row],[Column1]])-FIND("at ",Full_2016_2017_Games_Data[[#This Row],[Column1]])-2))</f>
        <v>Milwaukee</v>
      </c>
      <c r="G942" t="str">
        <f t="shared" si="154"/>
        <v>Milwaukee</v>
      </c>
      <c r="H942">
        <f t="shared" si="155"/>
        <v>106</v>
      </c>
      <c r="I942">
        <f t="shared" si="156"/>
        <v>88</v>
      </c>
      <c r="J942" s="3" t="str">
        <f>IF(B942=1,Full_2016_2017_Games_Data[[#This Row],[Column1]],"N/A")</f>
        <v>N/A</v>
      </c>
      <c r="K942" t="str">
        <f t="shared" si="157"/>
        <v>Feb 8, 2017</v>
      </c>
      <c r="L942" t="str">
        <f t="shared" si="158"/>
        <v>Feb 8, 2017</v>
      </c>
      <c r="M942">
        <f t="shared" si="159"/>
        <v>2</v>
      </c>
      <c r="N942">
        <f t="shared" si="160"/>
        <v>8</v>
      </c>
      <c r="O942">
        <f t="shared" si="161"/>
        <v>2017</v>
      </c>
      <c r="P942" s="3">
        <f t="shared" si="162"/>
        <v>42774</v>
      </c>
      <c r="Q942" t="str">
        <f t="shared" si="163"/>
        <v>Miami Heat</v>
      </c>
      <c r="R942" t="str">
        <f t="shared" si="164"/>
        <v>Milwaukee Bucks</v>
      </c>
    </row>
    <row r="943" spans="1:18" x14ac:dyDescent="0.3">
      <c r="A943" s="1" t="s">
        <v>818</v>
      </c>
      <c r="B943">
        <f>IF(OR(RIGHT(Full_2016_2017_Games_Data[[#This Row],[Column1]],4)="2016",RIGHT(Full_2016_2017_Games_Data[[#This Row],[Column1]],4)="2017"),1,0)</f>
        <v>0</v>
      </c>
      <c r="C943">
        <f>IF(AND(B942=1,B943=0,LEFT(Full_2016_2017_Games_Data[[#This Row],[Column1]],4)&lt;&gt;"OTat"),C941+1,IF(AND(B942=0,B943=0,LEFT(Full_2016_2017_Games_Data[[#This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Row],[Column1]],5)&lt;&gt;"4OTat"),C942+1,IF(OR(LEFT(Full_2016_2017_Games_Data[[#This Row],[Column1]],4)="OTat",LEFT(Full_2016_2017_Games_Data[[#This Row],[Column1]],4)="Full",LEFT(Full_2016_2017_Games_Data[[#This Row],[Column1]],5)="2OTat",LEFT(Full_2016_2017_Games_Data[[#This Row],[Column1]],5)="4OTat"),C942,"N/A")))</f>
        <v>788</v>
      </c>
      <c r="D943" t="str">
        <f>IF(AND(C943&lt;&gt;"N/A",C943&lt;&gt;C942),LEFT(Full_2016_2017_Games_Data[[#This Row],[Column1]],FIND("-",Full_2016_2017_Games_Data[[#This Row],[Column1]])-1),"N/A")</f>
        <v>Memphis Grizzlies110</v>
      </c>
      <c r="E943" t="str">
        <f>IFERROR(IF(AND(C943&lt;&gt;"N/A",C943&lt;&gt;C942),MID(Full_2016_2017_Games_Data[[#This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Suns91</v>
      </c>
      <c r="F943" t="str">
        <f>IFERROR(IF(AND(D943&lt;&gt;"N/A",E943&lt;&gt;"N/A",C943&lt;&gt;C944),RIGHT(Full_2016_2017_Games_Data[[#This Row],[Column1]],LEN(Full_2016_2017_Games_Data[[#This Row],[Column1]])-FIND("at ",Full_2016_2017_Games_Data[[#This Row],[Column1]])-2),IF(AND(C943&lt;&gt;"N/A",C943&lt;&gt;C942),RIGHT(A944,LEN(A944)-FIND("at ",A944)-2),"N/A")),RIGHT(Full_2016_2017_Games_Data[[#This Row],[Column1]],LEN(Full_2016_2017_Games_Data[[#This Row],[Column1]])-FIND("at ",Full_2016_2017_Games_Data[[#This Row],[Column1]])-2))</f>
        <v>Memphis</v>
      </c>
      <c r="G943" t="str">
        <f t="shared" si="154"/>
        <v>Memphis</v>
      </c>
      <c r="H943">
        <f t="shared" si="155"/>
        <v>110</v>
      </c>
      <c r="I943">
        <f t="shared" si="156"/>
        <v>91</v>
      </c>
      <c r="J943" s="3" t="str">
        <f>IF(B943=1,Full_2016_2017_Games_Data[[#This Row],[Column1]],"N/A")</f>
        <v>N/A</v>
      </c>
      <c r="K943" t="str">
        <f t="shared" si="157"/>
        <v>Feb 8, 2017</v>
      </c>
      <c r="L943" t="str">
        <f t="shared" si="158"/>
        <v>Feb 8, 2017</v>
      </c>
      <c r="M943">
        <f t="shared" si="159"/>
        <v>2</v>
      </c>
      <c r="N943">
        <f t="shared" si="160"/>
        <v>8</v>
      </c>
      <c r="O943">
        <f t="shared" si="161"/>
        <v>2017</v>
      </c>
      <c r="P943" s="3">
        <f t="shared" si="162"/>
        <v>42774</v>
      </c>
      <c r="Q943" t="str">
        <f t="shared" si="163"/>
        <v>Memphis Grizzlies</v>
      </c>
      <c r="R943" t="str">
        <f t="shared" si="164"/>
        <v>Phoenix Suns</v>
      </c>
    </row>
    <row r="944" spans="1:18" x14ac:dyDescent="0.3">
      <c r="A944" s="1" t="s">
        <v>819</v>
      </c>
      <c r="B944">
        <f>IF(OR(RIGHT(Full_2016_2017_Games_Data[[#This Row],[Column1]],4)="2016",RIGHT(Full_2016_2017_Games_Data[[#This Row],[Column1]],4)="2017"),1,0)</f>
        <v>0</v>
      </c>
      <c r="C944">
        <f>IF(AND(B943=1,B944=0,LEFT(Full_2016_2017_Games_Data[[#This Row],[Column1]],4)&lt;&gt;"OTat"),C942+1,IF(AND(B943=0,B944=0,LEFT(Full_2016_2017_Games_Data[[#This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Row],[Column1]],5)&lt;&gt;"4OTat"),C943+1,IF(OR(LEFT(Full_2016_2017_Games_Data[[#This Row],[Column1]],4)="OTat",LEFT(Full_2016_2017_Games_Data[[#This Row],[Column1]],4)="Full",LEFT(Full_2016_2017_Games_Data[[#This Row],[Column1]],5)="2OTat",LEFT(Full_2016_2017_Games_Data[[#This Row],[Column1]],5)="4OTat"),C943,"N/A")))</f>
        <v>789</v>
      </c>
      <c r="D944" t="str">
        <f>IF(AND(C944&lt;&gt;"N/A",C944&lt;&gt;C943),LEFT(Full_2016_2017_Games_Data[[#This Row],[Column1]],FIND("-",Full_2016_2017_Games_Data[[#This Row],[Column1]])-1),"N/A")</f>
        <v>Utah Jazz127</v>
      </c>
      <c r="E944" t="str">
        <f>IFERROR(IF(AND(C944&lt;&gt;"N/A",C944&lt;&gt;C943),MID(Full_2016_2017_Games_Data[[#This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Pelicans94</v>
      </c>
      <c r="F944" t="str">
        <f>IFERROR(IF(AND(D944&lt;&gt;"N/A",E944&lt;&gt;"N/A",C944&lt;&gt;C945),RIGHT(Full_2016_2017_Games_Data[[#This Row],[Column1]],LEN(Full_2016_2017_Games_Data[[#This Row],[Column1]])-FIND("at ",Full_2016_2017_Games_Data[[#This Row],[Column1]])-2),IF(AND(C944&lt;&gt;"N/A",C944&lt;&gt;C943),RIGHT(A945,LEN(A945)-FIND("at ",A945)-2),"N/A")),RIGHT(Full_2016_2017_Games_Data[[#This Row],[Column1]],LEN(Full_2016_2017_Games_Data[[#This Row],[Column1]])-FIND("at ",Full_2016_2017_Games_Data[[#This Row],[Column1]])-2))</f>
        <v>New Orleans</v>
      </c>
      <c r="G944" t="str">
        <f t="shared" si="154"/>
        <v>New Orleans</v>
      </c>
      <c r="H944">
        <f t="shared" si="155"/>
        <v>127</v>
      </c>
      <c r="I944">
        <f t="shared" si="156"/>
        <v>94</v>
      </c>
      <c r="J944" s="3" t="str">
        <f>IF(B944=1,Full_2016_2017_Games_Data[[#This Row],[Column1]],"N/A")</f>
        <v>N/A</v>
      </c>
      <c r="K944" t="str">
        <f t="shared" si="157"/>
        <v>Feb 8, 2017</v>
      </c>
      <c r="L944" t="str">
        <f t="shared" si="158"/>
        <v>Feb 8, 2017</v>
      </c>
      <c r="M944">
        <f t="shared" si="159"/>
        <v>2</v>
      </c>
      <c r="N944">
        <f t="shared" si="160"/>
        <v>8</v>
      </c>
      <c r="O944">
        <f t="shared" si="161"/>
        <v>2017</v>
      </c>
      <c r="P944" s="3">
        <f t="shared" si="162"/>
        <v>42774</v>
      </c>
      <c r="Q944" t="str">
        <f t="shared" si="163"/>
        <v>Utah Jazz</v>
      </c>
      <c r="R944" t="str">
        <f t="shared" si="164"/>
        <v>New Orleans Pelicans</v>
      </c>
    </row>
    <row r="945" spans="1:18" x14ac:dyDescent="0.3">
      <c r="A945" s="1" t="s">
        <v>820</v>
      </c>
      <c r="B945">
        <f>IF(OR(RIGHT(Full_2016_2017_Games_Data[[#This Row],[Column1]],4)="2016",RIGHT(Full_2016_2017_Games_Data[[#This Row],[Column1]],4)="2017"),1,0)</f>
        <v>0</v>
      </c>
      <c r="C945">
        <f>IF(AND(B944=1,B945=0,LEFT(Full_2016_2017_Games_Data[[#This Row],[Column1]],4)&lt;&gt;"OTat"),C943+1,IF(AND(B944=0,B945=0,LEFT(Full_2016_2017_Games_Data[[#This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Row],[Column1]],5)&lt;&gt;"4OTat"),C944+1,IF(OR(LEFT(Full_2016_2017_Games_Data[[#This Row],[Column1]],4)="OTat",LEFT(Full_2016_2017_Games_Data[[#This Row],[Column1]],4)="Full",LEFT(Full_2016_2017_Games_Data[[#This Row],[Column1]],5)="2OTat",LEFT(Full_2016_2017_Games_Data[[#This Row],[Column1]],5)="4OTat"),C944,"N/A")))</f>
        <v>790</v>
      </c>
      <c r="D945" t="str">
        <f>IF(AND(C945&lt;&gt;"N/A",C945&lt;&gt;C944),LEFT(Full_2016_2017_Games_Data[[#This Row],[Column1]],FIND("-",Full_2016_2017_Games_Data[[#This Row],[Column1]])-1),"N/A")</f>
        <v>Minnesota Timberwolves112</v>
      </c>
      <c r="E945" t="str">
        <f>IFERROR(IF(AND(C945&lt;&gt;"N/A",C945&lt;&gt;C944),MID(Full_2016_2017_Games_Data[[#This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Raptors109</v>
      </c>
      <c r="F945" t="str">
        <f>IFERROR(IF(AND(D945&lt;&gt;"N/A",E945&lt;&gt;"N/A",C945&lt;&gt;C946),RIGHT(Full_2016_2017_Games_Data[[#This Row],[Column1]],LEN(Full_2016_2017_Games_Data[[#This Row],[Column1]])-FIND("at ",Full_2016_2017_Games_Data[[#This Row],[Column1]])-2),IF(AND(C945&lt;&gt;"N/A",C945&lt;&gt;C944),RIGHT(A946,LEN(A946)-FIND("at ",A946)-2),"N/A")),RIGHT(Full_2016_2017_Games_Data[[#This Row],[Column1]],LEN(Full_2016_2017_Games_Data[[#This Row],[Column1]])-FIND("at ",Full_2016_2017_Games_Data[[#This Row],[Column1]])-2))</f>
        <v>Minnesota</v>
      </c>
      <c r="G945" t="str">
        <f t="shared" si="154"/>
        <v>Minnesota</v>
      </c>
      <c r="H945">
        <f t="shared" si="155"/>
        <v>112</v>
      </c>
      <c r="I945">
        <f t="shared" si="156"/>
        <v>109</v>
      </c>
      <c r="J945" s="3" t="str">
        <f>IF(B945=1,Full_2016_2017_Games_Data[[#This Row],[Column1]],"N/A")</f>
        <v>N/A</v>
      </c>
      <c r="K945" t="str">
        <f t="shared" si="157"/>
        <v>Feb 8, 2017</v>
      </c>
      <c r="L945" t="str">
        <f t="shared" si="158"/>
        <v>Feb 8, 2017</v>
      </c>
      <c r="M945">
        <f t="shared" si="159"/>
        <v>2</v>
      </c>
      <c r="N945">
        <f t="shared" si="160"/>
        <v>8</v>
      </c>
      <c r="O945">
        <f t="shared" si="161"/>
        <v>2017</v>
      </c>
      <c r="P945" s="3">
        <f t="shared" si="162"/>
        <v>42774</v>
      </c>
      <c r="Q945" t="str">
        <f t="shared" si="163"/>
        <v>Minnesota Timberwolves</v>
      </c>
      <c r="R945" t="str">
        <f t="shared" si="164"/>
        <v>Toronto Raptors</v>
      </c>
    </row>
    <row r="946" spans="1:18" x14ac:dyDescent="0.3">
      <c r="A946" s="1" t="s">
        <v>821</v>
      </c>
      <c r="B946">
        <f>IF(OR(RIGHT(Full_2016_2017_Games_Data[[#This Row],[Column1]],4)="2016",RIGHT(Full_2016_2017_Games_Data[[#This Row],[Column1]],4)="2017"),1,0)</f>
        <v>0</v>
      </c>
      <c r="C946">
        <f>IF(AND(B945=1,B946=0,LEFT(Full_2016_2017_Games_Data[[#This Row],[Column1]],4)&lt;&gt;"OTat"),C944+1,IF(AND(B945=0,B946=0,LEFT(Full_2016_2017_Games_Data[[#This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Row],[Column1]],5)&lt;&gt;"4OTat"),C945+1,IF(OR(LEFT(Full_2016_2017_Games_Data[[#This Row],[Column1]],4)="OTat",LEFT(Full_2016_2017_Games_Data[[#This Row],[Column1]],4)="Full",LEFT(Full_2016_2017_Games_Data[[#This Row],[Column1]],5)="2OTat",LEFT(Full_2016_2017_Games_Data[[#This Row],[Column1]],5)="4OTat"),C945,"N/A")))</f>
        <v>791</v>
      </c>
      <c r="D946" t="str">
        <f>IF(AND(C946&lt;&gt;"N/A",C946&lt;&gt;C945),LEFT(Full_2016_2017_Games_Data[[#This Row],[Column1]],FIND("-",Full_2016_2017_Games_Data[[#This Row],[Column1]])-1),"N/A")</f>
        <v>Los Angeles Clippers119</v>
      </c>
      <c r="E946" t="str">
        <f>IFERROR(IF(AND(C946&lt;&gt;"N/A",C946&lt;&gt;C945),MID(Full_2016_2017_Games_Data[[#This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Knicks115</v>
      </c>
      <c r="F946" t="str">
        <f>IFERROR(IF(AND(D946&lt;&gt;"N/A",E946&lt;&gt;"N/A",C946&lt;&gt;C947),RIGHT(Full_2016_2017_Games_Data[[#This Row],[Column1]],LEN(Full_2016_2017_Games_Data[[#This Row],[Column1]])-FIND("at ",Full_2016_2017_Games_Data[[#This Row],[Column1]])-2),IF(AND(C946&lt;&gt;"N/A",C946&lt;&gt;C945),RIGHT(A947,LEN(A947)-FIND("at ",A947)-2),"N/A")),RIGHT(Full_2016_2017_Games_Data[[#This Row],[Column1]],LEN(Full_2016_2017_Games_Data[[#This Row],[Column1]])-FIND("at ",Full_2016_2017_Games_Data[[#This Row],[Column1]])-2))</f>
        <v>New York</v>
      </c>
      <c r="G946" t="str">
        <f t="shared" si="154"/>
        <v>New York</v>
      </c>
      <c r="H946">
        <f t="shared" si="155"/>
        <v>119</v>
      </c>
      <c r="I946">
        <f t="shared" si="156"/>
        <v>115</v>
      </c>
      <c r="J946" s="3" t="str">
        <f>IF(B946=1,Full_2016_2017_Games_Data[[#This Row],[Column1]],"N/A")</f>
        <v>N/A</v>
      </c>
      <c r="K946" t="str">
        <f t="shared" si="157"/>
        <v>Feb 8, 2017</v>
      </c>
      <c r="L946" t="str">
        <f t="shared" si="158"/>
        <v>Feb 8, 2017</v>
      </c>
      <c r="M946">
        <f t="shared" si="159"/>
        <v>2</v>
      </c>
      <c r="N946">
        <f t="shared" si="160"/>
        <v>8</v>
      </c>
      <c r="O946">
        <f t="shared" si="161"/>
        <v>2017</v>
      </c>
      <c r="P946" s="3">
        <f t="shared" si="162"/>
        <v>42774</v>
      </c>
      <c r="Q946" t="str">
        <f t="shared" si="163"/>
        <v>Los Angeles Clippers</v>
      </c>
      <c r="R946" t="str">
        <f t="shared" si="164"/>
        <v>New York Knicks</v>
      </c>
    </row>
    <row r="947" spans="1:18" x14ac:dyDescent="0.3">
      <c r="A947" s="1" t="s">
        <v>822</v>
      </c>
      <c r="B947">
        <f>IF(OR(RIGHT(Full_2016_2017_Games_Data[[#This Row],[Column1]],4)="2016",RIGHT(Full_2016_2017_Games_Data[[#This Row],[Column1]],4)="2017"),1,0)</f>
        <v>0</v>
      </c>
      <c r="C947">
        <f>IF(AND(B946=1,B947=0,LEFT(Full_2016_2017_Games_Data[[#This Row],[Column1]],4)&lt;&gt;"OTat"),C945+1,IF(AND(B946=0,B947=0,LEFT(Full_2016_2017_Games_Data[[#This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Row],[Column1]],5)&lt;&gt;"4OTat"),C946+1,IF(OR(LEFT(Full_2016_2017_Games_Data[[#This Row],[Column1]],4)="OTat",LEFT(Full_2016_2017_Games_Data[[#This Row],[Column1]],4)="Full",LEFT(Full_2016_2017_Games_Data[[#This Row],[Column1]],5)="2OTat",LEFT(Full_2016_2017_Games_Data[[#This Row],[Column1]],5)="4OTat"),C946,"N/A")))</f>
        <v>792</v>
      </c>
      <c r="D947" t="str">
        <f>IF(AND(C947&lt;&gt;"N/A",C947&lt;&gt;C946),LEFT(Full_2016_2017_Games_Data[[#This Row],[Column1]],FIND("-",Full_2016_2017_Games_Data[[#This Row],[Column1]])-1),"N/A")</f>
        <v>Golden State Warriors123</v>
      </c>
      <c r="E947" t="str">
        <f>IFERROR(IF(AND(C947&lt;&gt;"N/A",C947&lt;&gt;C946),MID(Full_2016_2017_Games_Data[[#This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Bulls92</v>
      </c>
      <c r="F947" t="str">
        <f>IFERROR(IF(AND(D947&lt;&gt;"N/A",E947&lt;&gt;"N/A",C947&lt;&gt;C948),RIGHT(Full_2016_2017_Games_Data[[#This Row],[Column1]],LEN(Full_2016_2017_Games_Data[[#This Row],[Column1]])-FIND("at ",Full_2016_2017_Games_Data[[#This Row],[Column1]])-2),IF(AND(C947&lt;&gt;"N/A",C947&lt;&gt;C946),RIGHT(A948,LEN(A948)-FIND("at ",A948)-2),"N/A")),RIGHT(Full_2016_2017_Games_Data[[#This Row],[Column1]],LEN(Full_2016_2017_Games_Data[[#This Row],[Column1]])-FIND("at ",Full_2016_2017_Games_Data[[#This Row],[Column1]])-2))</f>
        <v>Golden State</v>
      </c>
      <c r="G947" t="str">
        <f t="shared" si="154"/>
        <v>Golden State</v>
      </c>
      <c r="H947">
        <f t="shared" si="155"/>
        <v>123</v>
      </c>
      <c r="I947">
        <f t="shared" si="156"/>
        <v>92</v>
      </c>
      <c r="J947" s="3" t="str">
        <f>IF(B947=1,Full_2016_2017_Games_Data[[#This Row],[Column1]],"N/A")</f>
        <v>N/A</v>
      </c>
      <c r="K947" t="str">
        <f t="shared" si="157"/>
        <v>Feb 8, 2017</v>
      </c>
      <c r="L947" t="str">
        <f t="shared" si="158"/>
        <v>Feb 8, 2017</v>
      </c>
      <c r="M947">
        <f t="shared" si="159"/>
        <v>2</v>
      </c>
      <c r="N947">
        <f t="shared" si="160"/>
        <v>8</v>
      </c>
      <c r="O947">
        <f t="shared" si="161"/>
        <v>2017</v>
      </c>
      <c r="P947" s="3">
        <f t="shared" si="162"/>
        <v>42774</v>
      </c>
      <c r="Q947" t="str">
        <f t="shared" si="163"/>
        <v>Golden State Warriors</v>
      </c>
      <c r="R947" t="str">
        <f t="shared" si="164"/>
        <v>Chicago Bulls</v>
      </c>
    </row>
    <row r="948" spans="1:18" x14ac:dyDescent="0.3">
      <c r="A948" s="1" t="s">
        <v>823</v>
      </c>
      <c r="B948">
        <f>IF(OR(RIGHT(Full_2016_2017_Games_Data[[#This Row],[Column1]],4)="2016",RIGHT(Full_2016_2017_Games_Data[[#This Row],[Column1]],4)="2017"),1,0)</f>
        <v>0</v>
      </c>
      <c r="C948">
        <f>IF(AND(B947=1,B948=0,LEFT(Full_2016_2017_Games_Data[[#This Row],[Column1]],4)&lt;&gt;"OTat"),C946+1,IF(AND(B947=0,B948=0,LEFT(Full_2016_2017_Games_Data[[#This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Row],[Column1]],5)&lt;&gt;"4OTat"),C947+1,IF(OR(LEFT(Full_2016_2017_Games_Data[[#This Row],[Column1]],4)="OTat",LEFT(Full_2016_2017_Games_Data[[#This Row],[Column1]],4)="Full",LEFT(Full_2016_2017_Games_Data[[#This Row],[Column1]],5)="2OTat",LEFT(Full_2016_2017_Games_Data[[#This Row],[Column1]],5)="4OTat"),C947,"N/A")))</f>
        <v>793</v>
      </c>
      <c r="D948" t="str">
        <f>IF(AND(C948&lt;&gt;"N/A",C948&lt;&gt;C947),LEFT(Full_2016_2017_Games_Data[[#This Row],[Column1]],FIND("-",Full_2016_2017_Games_Data[[#This Row],[Column1]])-1),"N/A")</f>
        <v>Sacramento Kings108</v>
      </c>
      <c r="E948" t="str">
        <f>IFERROR(IF(AND(C948&lt;&gt;"N/A",C948&lt;&gt;C947),MID(Full_2016_2017_Games_Data[[#This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Celtics92</v>
      </c>
      <c r="F948" t="str">
        <f>IFERROR(IF(AND(D948&lt;&gt;"N/A",E948&lt;&gt;"N/A",C948&lt;&gt;C949),RIGHT(Full_2016_2017_Games_Data[[#This Row],[Column1]],LEN(Full_2016_2017_Games_Data[[#This Row],[Column1]])-FIND("at ",Full_2016_2017_Games_Data[[#This Row],[Column1]])-2),IF(AND(C948&lt;&gt;"N/A",C948&lt;&gt;C947),RIGHT(A949,LEN(A949)-FIND("at ",A949)-2),"N/A")),RIGHT(Full_2016_2017_Games_Data[[#This Row],[Column1]],LEN(Full_2016_2017_Games_Data[[#This Row],[Column1]])-FIND("at ",Full_2016_2017_Games_Data[[#This Row],[Column1]])-2))</f>
        <v>Sacramento</v>
      </c>
      <c r="G948" t="str">
        <f t="shared" si="154"/>
        <v>Sacramento</v>
      </c>
      <c r="H948">
        <f t="shared" si="155"/>
        <v>108</v>
      </c>
      <c r="I948">
        <f t="shared" si="156"/>
        <v>92</v>
      </c>
      <c r="J948" s="3" t="str">
        <f>IF(B948=1,Full_2016_2017_Games_Data[[#This Row],[Column1]],"N/A")</f>
        <v>N/A</v>
      </c>
      <c r="K948" t="str">
        <f t="shared" si="157"/>
        <v>Feb 8, 2017</v>
      </c>
      <c r="L948" t="str">
        <f t="shared" si="158"/>
        <v>Feb 8, 2017</v>
      </c>
      <c r="M948">
        <f t="shared" si="159"/>
        <v>2</v>
      </c>
      <c r="N948">
        <f t="shared" si="160"/>
        <v>8</v>
      </c>
      <c r="O948">
        <f t="shared" si="161"/>
        <v>2017</v>
      </c>
      <c r="P948" s="3">
        <f t="shared" si="162"/>
        <v>42774</v>
      </c>
      <c r="Q948" t="str">
        <f t="shared" si="163"/>
        <v>Sacramento Kings</v>
      </c>
      <c r="R948" t="str">
        <f t="shared" si="164"/>
        <v>Boston Celtics</v>
      </c>
    </row>
    <row r="949" spans="1:18" x14ac:dyDescent="0.3">
      <c r="A949" s="1" t="s">
        <v>1452</v>
      </c>
      <c r="B949">
        <f>IF(OR(RIGHT(Full_2016_2017_Games_Data[[#This Row],[Column1]],4)="2016",RIGHT(Full_2016_2017_Games_Data[[#This Row],[Column1]],4)="2017"),1,0)</f>
        <v>1</v>
      </c>
      <c r="C949" t="str">
        <f>IF(AND(B948=1,B949=0,LEFT(Full_2016_2017_Games_Data[[#This Row],[Column1]],4)&lt;&gt;"OTat"),C947+1,IF(AND(B948=0,B949=0,LEFT(Full_2016_2017_Games_Data[[#This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Row],[Column1]],5)&lt;&gt;"4OTat"),C948+1,IF(OR(LEFT(Full_2016_2017_Games_Data[[#This Row],[Column1]],4)="OTat",LEFT(Full_2016_2017_Games_Data[[#This Row],[Column1]],4)="Full",LEFT(Full_2016_2017_Games_Data[[#This Row],[Column1]],5)="2OTat",LEFT(Full_2016_2017_Games_Data[[#This Row],[Column1]],5)="4OTat"),C948,"N/A")))</f>
        <v>N/A</v>
      </c>
      <c r="D949" t="str">
        <f>IF(AND(C949&lt;&gt;"N/A",C949&lt;&gt;C948),LEFT(Full_2016_2017_Games_Data[[#This Row],[Column1]],FIND("-",Full_2016_2017_Games_Data[[#This Row],[Column1]])-1),"N/A")</f>
        <v>N/A</v>
      </c>
      <c r="E949" t="str">
        <f>IFERROR(IF(AND(C949&lt;&gt;"N/A",C949&lt;&gt;C948),MID(Full_2016_2017_Games_Data[[#This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49" t="str">
        <f>IFERROR(IF(AND(D949&lt;&gt;"N/A",E949&lt;&gt;"N/A",C949&lt;&gt;C950),RIGHT(Full_2016_2017_Games_Data[[#This Row],[Column1]],LEN(Full_2016_2017_Games_Data[[#This Row],[Column1]])-FIND("at ",Full_2016_2017_Games_Data[[#This Row],[Column1]])-2),IF(AND(C949&lt;&gt;"N/A",C949&lt;&gt;C948),RIGHT(A950,LEN(A950)-FIND("at ",A950)-2),"N/A")),RIGHT(Full_2016_2017_Games_Data[[#This Row],[Column1]],LEN(Full_2016_2017_Games_Data[[#This Row],[Column1]])-FIND("at ",Full_2016_2017_Games_Data[[#This Row],[Column1]])-2))</f>
        <v>N/A</v>
      </c>
      <c r="G949" t="str">
        <f t="shared" si="154"/>
        <v>N/A</v>
      </c>
      <c r="H949" t="str">
        <f t="shared" si="155"/>
        <v>N/A</v>
      </c>
      <c r="I949" t="str">
        <f t="shared" si="156"/>
        <v>N/A</v>
      </c>
      <c r="J949" s="3" t="str">
        <f>IF(B949=1,Full_2016_2017_Games_Data[[#This Row],[Column1]],"N/A")</f>
        <v>Feb 9, 2017</v>
      </c>
      <c r="K949" t="str">
        <f t="shared" si="157"/>
        <v>Feb 9, 2017</v>
      </c>
      <c r="L949" t="str">
        <f t="shared" si="158"/>
        <v>N/A</v>
      </c>
      <c r="M949" t="str">
        <f t="shared" si="159"/>
        <v>N/A</v>
      </c>
      <c r="N949" t="str">
        <f t="shared" si="160"/>
        <v>N/A</v>
      </c>
      <c r="O949" t="str">
        <f t="shared" si="161"/>
        <v>N/A</v>
      </c>
      <c r="P949" s="3" t="str">
        <f t="shared" si="162"/>
        <v>N/A</v>
      </c>
      <c r="Q949" t="str">
        <f t="shared" si="163"/>
        <v>N/A</v>
      </c>
      <c r="R949" t="str">
        <f t="shared" si="164"/>
        <v>N/A</v>
      </c>
    </row>
    <row r="950" spans="1:18" x14ac:dyDescent="0.3">
      <c r="A950" s="1" t="s">
        <v>824</v>
      </c>
      <c r="B950">
        <f>IF(OR(RIGHT(Full_2016_2017_Games_Data[[#This Row],[Column1]],4)="2016",RIGHT(Full_2016_2017_Games_Data[[#This Row],[Column1]],4)="2017"),1,0)</f>
        <v>0</v>
      </c>
      <c r="C950">
        <f>IF(AND(B949=1,B950=0,LEFT(Full_2016_2017_Games_Data[[#This Row],[Column1]],4)&lt;&gt;"OTat"),C948+1,IF(AND(B949=0,B950=0,LEFT(Full_2016_2017_Games_Data[[#This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Row],[Column1]],5)&lt;&gt;"4OTat"),C949+1,IF(OR(LEFT(Full_2016_2017_Games_Data[[#This Row],[Column1]],4)="OTat",LEFT(Full_2016_2017_Games_Data[[#This Row],[Column1]],4)="Full",LEFT(Full_2016_2017_Games_Data[[#This Row],[Column1]],5)="2OTat",LEFT(Full_2016_2017_Games_Data[[#This Row],[Column1]],5)="4OTat"),C949,"N/A")))</f>
        <v>794</v>
      </c>
      <c r="D950" t="str">
        <f>IF(AND(C950&lt;&gt;"N/A",C950&lt;&gt;C949),LEFT(Full_2016_2017_Games_Data[[#This Row],[Column1]],FIND("-",Full_2016_2017_Games_Data[[#This Row],[Column1]])-1),"N/A")</f>
        <v>Houston Rockets107</v>
      </c>
      <c r="E950" t="str">
        <f>IFERROR(IF(AND(C950&lt;&gt;"N/A",C950&lt;&gt;C949),MID(Full_2016_2017_Games_Data[[#This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Hornets95</v>
      </c>
      <c r="F950" t="str">
        <f>IFERROR(IF(AND(D950&lt;&gt;"N/A",E950&lt;&gt;"N/A",C950&lt;&gt;C951),RIGHT(Full_2016_2017_Games_Data[[#This Row],[Column1]],LEN(Full_2016_2017_Games_Data[[#This Row],[Column1]])-FIND("at ",Full_2016_2017_Games_Data[[#This Row],[Column1]])-2),IF(AND(C950&lt;&gt;"N/A",C950&lt;&gt;C949),RIGHT(A951,LEN(A951)-FIND("at ",A951)-2),"N/A")),RIGHT(Full_2016_2017_Games_Data[[#This Row],[Column1]],LEN(Full_2016_2017_Games_Data[[#This Row],[Column1]])-FIND("at ",Full_2016_2017_Games_Data[[#This Row],[Column1]])-2))</f>
        <v>Charlotte</v>
      </c>
      <c r="G950" t="str">
        <f t="shared" si="154"/>
        <v>Charlotte</v>
      </c>
      <c r="H950">
        <f t="shared" si="155"/>
        <v>107</v>
      </c>
      <c r="I950">
        <f t="shared" si="156"/>
        <v>95</v>
      </c>
      <c r="J950" s="3" t="str">
        <f>IF(B950=1,Full_2016_2017_Games_Data[[#This Row],[Column1]],"N/A")</f>
        <v>N/A</v>
      </c>
      <c r="K950" t="str">
        <f t="shared" si="157"/>
        <v>Feb 9, 2017</v>
      </c>
      <c r="L950" t="str">
        <f t="shared" si="158"/>
        <v>Feb 9, 2017</v>
      </c>
      <c r="M950">
        <f t="shared" si="159"/>
        <v>2</v>
      </c>
      <c r="N950">
        <f t="shared" si="160"/>
        <v>9</v>
      </c>
      <c r="O950">
        <f t="shared" si="161"/>
        <v>2017</v>
      </c>
      <c r="P950" s="3">
        <f t="shared" si="162"/>
        <v>42775</v>
      </c>
      <c r="Q950" t="str">
        <f t="shared" si="163"/>
        <v>Houston Rockets</v>
      </c>
      <c r="R950" t="str">
        <f t="shared" si="164"/>
        <v>Charlotte Hornets</v>
      </c>
    </row>
    <row r="951" spans="1:18" x14ac:dyDescent="0.3">
      <c r="A951" s="1" t="s">
        <v>825</v>
      </c>
      <c r="B951">
        <f>IF(OR(RIGHT(Full_2016_2017_Games_Data[[#This Row],[Column1]],4)="2016",RIGHT(Full_2016_2017_Games_Data[[#This Row],[Column1]],4)="2017"),1,0)</f>
        <v>0</v>
      </c>
      <c r="C951">
        <f>IF(AND(B950=1,B951=0,LEFT(Full_2016_2017_Games_Data[[#This Row],[Column1]],4)&lt;&gt;"OTat"),C949+1,IF(AND(B950=0,B951=0,LEFT(Full_2016_2017_Games_Data[[#This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Row],[Column1]],5)&lt;&gt;"4OTat"),C950+1,IF(OR(LEFT(Full_2016_2017_Games_Data[[#This Row],[Column1]],4)="OTat",LEFT(Full_2016_2017_Games_Data[[#This Row],[Column1]],4)="Full",LEFT(Full_2016_2017_Games_Data[[#This Row],[Column1]],5)="2OTat",LEFT(Full_2016_2017_Games_Data[[#This Row],[Column1]],5)="4OTat"),C950,"N/A")))</f>
        <v>795</v>
      </c>
      <c r="D951" t="str">
        <f>IF(AND(C951&lt;&gt;"N/A",C951&lt;&gt;C950),LEFT(Full_2016_2017_Games_Data[[#This Row],[Column1]],FIND("-",Full_2016_2017_Games_Data[[#This Row],[Column1]])-1),"N/A")</f>
        <v>Philadelphia 76ers112</v>
      </c>
      <c r="E951" t="str">
        <f>IFERROR(IF(AND(C951&lt;&gt;"N/A",C951&lt;&gt;C950),MID(Full_2016_2017_Games_Data[[#This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Magic111</v>
      </c>
      <c r="F951" t="str">
        <f>IFERROR(IF(AND(D951&lt;&gt;"N/A",E951&lt;&gt;"N/A",C951&lt;&gt;C952),RIGHT(Full_2016_2017_Games_Data[[#This Row],[Column1]],LEN(Full_2016_2017_Games_Data[[#This Row],[Column1]])-FIND("at ",Full_2016_2017_Games_Data[[#This Row],[Column1]])-2),IF(AND(C951&lt;&gt;"N/A",C951&lt;&gt;C950),RIGHT(A952,LEN(A952)-FIND("at ",A952)-2),"N/A")),RIGHT(Full_2016_2017_Games_Data[[#This Row],[Column1]],LEN(Full_2016_2017_Games_Data[[#This Row],[Column1]])-FIND("at ",Full_2016_2017_Games_Data[[#This Row],[Column1]])-2))</f>
        <v>Orlando</v>
      </c>
      <c r="G951" t="str">
        <f t="shared" si="154"/>
        <v>Orlando</v>
      </c>
      <c r="H951">
        <f t="shared" si="155"/>
        <v>112</v>
      </c>
      <c r="I951">
        <f t="shared" si="156"/>
        <v>111</v>
      </c>
      <c r="J951" s="3" t="str">
        <f>IF(B951=1,Full_2016_2017_Games_Data[[#This Row],[Column1]],"N/A")</f>
        <v>N/A</v>
      </c>
      <c r="K951" t="str">
        <f t="shared" si="157"/>
        <v>Feb 9, 2017</v>
      </c>
      <c r="L951" t="str">
        <f t="shared" si="158"/>
        <v>Feb 9, 2017</v>
      </c>
      <c r="M951">
        <f t="shared" si="159"/>
        <v>2</v>
      </c>
      <c r="N951">
        <f t="shared" si="160"/>
        <v>9</v>
      </c>
      <c r="O951">
        <f t="shared" si="161"/>
        <v>2017</v>
      </c>
      <c r="P951" s="3">
        <f t="shared" si="162"/>
        <v>42775</v>
      </c>
      <c r="Q951" t="str">
        <f t="shared" si="163"/>
        <v>Philadelphia 76ers</v>
      </c>
      <c r="R951" t="str">
        <f t="shared" si="164"/>
        <v>Orlando Magic</v>
      </c>
    </row>
    <row r="952" spans="1:18" x14ac:dyDescent="0.3">
      <c r="A952" s="1" t="s">
        <v>826</v>
      </c>
      <c r="B952">
        <f>IF(OR(RIGHT(Full_2016_2017_Games_Data[[#This Row],[Column1]],4)="2016",RIGHT(Full_2016_2017_Games_Data[[#This Row],[Column1]],4)="2017"),1,0)</f>
        <v>0</v>
      </c>
      <c r="C952">
        <f>IF(AND(B951=1,B952=0,LEFT(Full_2016_2017_Games_Data[[#This Row],[Column1]],4)&lt;&gt;"OTat"),C950+1,IF(AND(B951=0,B952=0,LEFT(Full_2016_2017_Games_Data[[#This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Row],[Column1]],5)&lt;&gt;"4OTat"),C951+1,IF(OR(LEFT(Full_2016_2017_Games_Data[[#This Row],[Column1]],4)="OTat",LEFT(Full_2016_2017_Games_Data[[#This Row],[Column1]],4)="Full",LEFT(Full_2016_2017_Games_Data[[#This Row],[Column1]],5)="2OTat",LEFT(Full_2016_2017_Games_Data[[#This Row],[Column1]],5)="4OTat"),C951,"N/A")))</f>
        <v>796</v>
      </c>
      <c r="D952" t="str">
        <f>IF(AND(C952&lt;&gt;"N/A",C952&lt;&gt;C951),LEFT(Full_2016_2017_Games_Data[[#This Row],[Column1]],FIND("-",Full_2016_2017_Games_Data[[#This Row],[Column1]])-1),"N/A")</f>
        <v>Oklahoma City Thunder118</v>
      </c>
      <c r="E952" t="str">
        <f>IFERROR(IF(AND(C952&lt;&gt;"N/A",C952&lt;&gt;C951),MID(Full_2016_2017_Games_Data[[#This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Cavaliers109</v>
      </c>
      <c r="F952" t="str">
        <f>IFERROR(IF(AND(D952&lt;&gt;"N/A",E952&lt;&gt;"N/A",C952&lt;&gt;C953),RIGHT(Full_2016_2017_Games_Data[[#This Row],[Column1]],LEN(Full_2016_2017_Games_Data[[#This Row],[Column1]])-FIND("at ",Full_2016_2017_Games_Data[[#This Row],[Column1]])-2),IF(AND(C952&lt;&gt;"N/A",C952&lt;&gt;C951),RIGHT(A953,LEN(A953)-FIND("at ",A953)-2),"N/A")),RIGHT(Full_2016_2017_Games_Data[[#This Row],[Column1]],LEN(Full_2016_2017_Games_Data[[#This Row],[Column1]])-FIND("at ",Full_2016_2017_Games_Data[[#This Row],[Column1]])-2))</f>
        <v>Oklahoma City</v>
      </c>
      <c r="G952" t="str">
        <f t="shared" si="154"/>
        <v>Oklahoma City</v>
      </c>
      <c r="H952">
        <f t="shared" si="155"/>
        <v>118</v>
      </c>
      <c r="I952">
        <f t="shared" si="156"/>
        <v>109</v>
      </c>
      <c r="J952" s="3" t="str">
        <f>IF(B952=1,Full_2016_2017_Games_Data[[#This Row],[Column1]],"N/A")</f>
        <v>N/A</v>
      </c>
      <c r="K952" t="str">
        <f t="shared" si="157"/>
        <v>Feb 9, 2017</v>
      </c>
      <c r="L952" t="str">
        <f t="shared" si="158"/>
        <v>Feb 9, 2017</v>
      </c>
      <c r="M952">
        <f t="shared" si="159"/>
        <v>2</v>
      </c>
      <c r="N952">
        <f t="shared" si="160"/>
        <v>9</v>
      </c>
      <c r="O952">
        <f t="shared" si="161"/>
        <v>2017</v>
      </c>
      <c r="P952" s="3">
        <f t="shared" si="162"/>
        <v>42775</v>
      </c>
      <c r="Q952" t="str">
        <f t="shared" si="163"/>
        <v>Oklahoma City Thunder</v>
      </c>
      <c r="R952" t="str">
        <f t="shared" si="164"/>
        <v>Cleveland Cavaliers</v>
      </c>
    </row>
    <row r="953" spans="1:18" x14ac:dyDescent="0.3">
      <c r="A953" s="1" t="s">
        <v>827</v>
      </c>
      <c r="B953">
        <f>IF(OR(RIGHT(Full_2016_2017_Games_Data[[#This Row],[Column1]],4)="2016",RIGHT(Full_2016_2017_Games_Data[[#This Row],[Column1]],4)="2017"),1,0)</f>
        <v>0</v>
      </c>
      <c r="C953">
        <f>IF(AND(B952=1,B953=0,LEFT(Full_2016_2017_Games_Data[[#This Row],[Column1]],4)&lt;&gt;"OTat"),C951+1,IF(AND(B952=0,B953=0,LEFT(Full_2016_2017_Games_Data[[#This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Row],[Column1]],5)&lt;&gt;"4OTat"),C952+1,IF(OR(LEFT(Full_2016_2017_Games_Data[[#This Row],[Column1]],4)="OTat",LEFT(Full_2016_2017_Games_Data[[#This Row],[Column1]],4)="Full",LEFT(Full_2016_2017_Games_Data[[#This Row],[Column1]],5)="2OTat",LEFT(Full_2016_2017_Games_Data[[#This Row],[Column1]],5)="4OTat"),C952,"N/A")))</f>
        <v>797</v>
      </c>
      <c r="D953" t="str">
        <f>IF(AND(C953&lt;&gt;"N/A",C953&lt;&gt;C952),LEFT(Full_2016_2017_Games_Data[[#This Row],[Column1]],FIND("-",Full_2016_2017_Games_Data[[#This Row],[Column1]])-1),"N/A")</f>
        <v>Dallas Mavericks112</v>
      </c>
      <c r="E953" t="str">
        <f>IFERROR(IF(AND(C953&lt;&gt;"N/A",C953&lt;&gt;C952),MID(Full_2016_2017_Games_Data[[#This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Jazz105</v>
      </c>
      <c r="F953" t="str">
        <f>IFERROR(IF(AND(D953&lt;&gt;"N/A",E953&lt;&gt;"N/A",C953&lt;&gt;C954),RIGHT(Full_2016_2017_Games_Data[[#This Row],[Column1]],LEN(Full_2016_2017_Games_Data[[#This Row],[Column1]])-FIND("at ",Full_2016_2017_Games_Data[[#This Row],[Column1]])-2),IF(AND(C953&lt;&gt;"N/A",C953&lt;&gt;C952),RIGHT(A954,LEN(A954)-FIND("at ",A954)-2),"N/A")),RIGHT(Full_2016_2017_Games_Data[[#This Row],[Column1]],LEN(Full_2016_2017_Games_Data[[#This Row],[Column1]])-FIND("at ",Full_2016_2017_Games_Data[[#This Row],[Column1]])-2))</f>
        <v>Dallas</v>
      </c>
      <c r="G953" t="str">
        <f t="shared" si="154"/>
        <v>Dallas</v>
      </c>
      <c r="H953">
        <f t="shared" si="155"/>
        <v>112</v>
      </c>
      <c r="I953">
        <f t="shared" si="156"/>
        <v>105</v>
      </c>
      <c r="J953" s="3" t="str">
        <f>IF(B953=1,Full_2016_2017_Games_Data[[#This Row],[Column1]],"N/A")</f>
        <v>N/A</v>
      </c>
      <c r="K953" t="str">
        <f t="shared" si="157"/>
        <v>Feb 9, 2017</v>
      </c>
      <c r="L953" t="str">
        <f t="shared" si="158"/>
        <v>Feb 9, 2017</v>
      </c>
      <c r="M953">
        <f t="shared" si="159"/>
        <v>2</v>
      </c>
      <c r="N953">
        <f t="shared" si="160"/>
        <v>9</v>
      </c>
      <c r="O953">
        <f t="shared" si="161"/>
        <v>2017</v>
      </c>
      <c r="P953" s="3">
        <f t="shared" si="162"/>
        <v>42775</v>
      </c>
      <c r="Q953" t="str">
        <f t="shared" si="163"/>
        <v>Dallas Mavericks</v>
      </c>
      <c r="R953" t="str">
        <f t="shared" si="164"/>
        <v>Utah Jazz</v>
      </c>
    </row>
    <row r="954" spans="1:18" x14ac:dyDescent="0.3">
      <c r="A954" s="1" t="s">
        <v>99</v>
      </c>
      <c r="B954">
        <f>IF(OR(RIGHT(Full_2016_2017_Games_Data[[#This Row],[Column1]],4)="2016",RIGHT(Full_2016_2017_Games_Data[[#This Row],[Column1]],4)="2017"),1,0)</f>
        <v>0</v>
      </c>
      <c r="C954">
        <f>IF(AND(B953=1,B954=0,LEFT(Full_2016_2017_Games_Data[[#This Row],[Column1]],4)&lt;&gt;"OTat"),C952+1,IF(AND(B953=0,B954=0,LEFT(Full_2016_2017_Games_Data[[#This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Row],[Column1]],5)&lt;&gt;"4OTat"),C953+1,IF(OR(LEFT(Full_2016_2017_Games_Data[[#This Row],[Column1]],4)="OTat",LEFT(Full_2016_2017_Games_Data[[#This Row],[Column1]],4)="Full",LEFT(Full_2016_2017_Games_Data[[#This Row],[Column1]],5)="2OTat",LEFT(Full_2016_2017_Games_Data[[#This Row],[Column1]],5)="4OTat"),C953,"N/A")))</f>
        <v>797</v>
      </c>
      <c r="D954" t="str">
        <f>IF(AND(C954&lt;&gt;"N/A",C954&lt;&gt;C953),LEFT(Full_2016_2017_Games_Data[[#This Row],[Column1]],FIND("-",Full_2016_2017_Games_Data[[#This Row],[Column1]])-1),"N/A")</f>
        <v>N/A</v>
      </c>
      <c r="E954" t="str">
        <f>IFERROR(IF(AND(C954&lt;&gt;"N/A",C954&lt;&gt;C953),MID(Full_2016_2017_Games_Data[[#This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54" t="str">
        <f>IFERROR(IF(AND(D954&lt;&gt;"N/A",E954&lt;&gt;"N/A",C954&lt;&gt;C955),RIGHT(Full_2016_2017_Games_Data[[#This Row],[Column1]],LEN(Full_2016_2017_Games_Data[[#This Row],[Column1]])-FIND("at ",Full_2016_2017_Games_Data[[#This Row],[Column1]])-2),IF(AND(C954&lt;&gt;"N/A",C954&lt;&gt;C953),RIGHT(A955,LEN(A955)-FIND("at ",A955)-2),"N/A")),RIGHT(Full_2016_2017_Games_Data[[#This Row],[Column1]],LEN(Full_2016_2017_Games_Data[[#This Row],[Column1]])-FIND("at ",Full_2016_2017_Games_Data[[#This Row],[Column1]])-2))</f>
        <v>N/A</v>
      </c>
      <c r="G954" t="str">
        <f t="shared" si="154"/>
        <v>N/A</v>
      </c>
      <c r="H954" t="str">
        <f t="shared" si="155"/>
        <v>N/A</v>
      </c>
      <c r="I954" t="str">
        <f t="shared" si="156"/>
        <v>N/A</v>
      </c>
      <c r="J954" s="3" t="str">
        <f>IF(B954=1,Full_2016_2017_Games_Data[[#This Row],[Column1]],"N/A")</f>
        <v>N/A</v>
      </c>
      <c r="K954" t="str">
        <f t="shared" si="157"/>
        <v>Feb 9, 2017</v>
      </c>
      <c r="L954" t="str">
        <f t="shared" si="158"/>
        <v>N/A</v>
      </c>
      <c r="M954" t="str">
        <f t="shared" si="159"/>
        <v>N/A</v>
      </c>
      <c r="N954" t="str">
        <f t="shared" si="160"/>
        <v>N/A</v>
      </c>
      <c r="O954" t="str">
        <f t="shared" si="161"/>
        <v>N/A</v>
      </c>
      <c r="P954" s="3" t="str">
        <f t="shared" si="162"/>
        <v>N/A</v>
      </c>
      <c r="Q954" t="str">
        <f t="shared" si="163"/>
        <v>N/A</v>
      </c>
      <c r="R954" t="str">
        <f t="shared" si="164"/>
        <v>N/A</v>
      </c>
    </row>
    <row r="955" spans="1:18" x14ac:dyDescent="0.3">
      <c r="A955" s="1" t="s">
        <v>828</v>
      </c>
      <c r="B955">
        <f>IF(OR(RIGHT(Full_2016_2017_Games_Data[[#This Row],[Column1]],4)="2016",RIGHT(Full_2016_2017_Games_Data[[#This Row],[Column1]],4)="2017"),1,0)</f>
        <v>0</v>
      </c>
      <c r="C955">
        <f>IF(AND(B954=1,B955=0,LEFT(Full_2016_2017_Games_Data[[#This Row],[Column1]],4)&lt;&gt;"OTat"),C953+1,IF(AND(B954=0,B955=0,LEFT(Full_2016_2017_Games_Data[[#This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Row],[Column1]],5)&lt;&gt;"4OTat"),C954+1,IF(OR(LEFT(Full_2016_2017_Games_Data[[#This Row],[Column1]],4)="OTat",LEFT(Full_2016_2017_Games_Data[[#This Row],[Column1]],4)="Full",LEFT(Full_2016_2017_Games_Data[[#This Row],[Column1]],5)="2OTat",LEFT(Full_2016_2017_Games_Data[[#This Row],[Column1]],5)="4OTat"),C954,"N/A")))</f>
        <v>798</v>
      </c>
      <c r="D955" t="str">
        <f>IF(AND(C955&lt;&gt;"N/A",C955&lt;&gt;C954),LEFT(Full_2016_2017_Games_Data[[#This Row],[Column1]],FIND("-",Full_2016_2017_Games_Data[[#This Row],[Column1]])-1),"N/A")</f>
        <v>Boston Celtics120</v>
      </c>
      <c r="E955" t="str">
        <f>IFERROR(IF(AND(C955&lt;&gt;"N/A",C955&lt;&gt;C954),MID(Full_2016_2017_Games_Data[[#This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Blazers111</v>
      </c>
      <c r="F955" t="str">
        <f>IFERROR(IF(AND(D955&lt;&gt;"N/A",E955&lt;&gt;"N/A",C955&lt;&gt;C956),RIGHT(Full_2016_2017_Games_Data[[#This Row],[Column1]],LEN(Full_2016_2017_Games_Data[[#This Row],[Column1]])-FIND("at ",Full_2016_2017_Games_Data[[#This Row],[Column1]])-2),IF(AND(C955&lt;&gt;"N/A",C955&lt;&gt;C954),RIGHT(A956,LEN(A956)-FIND("at ",A956)-2),"N/A")),RIGHT(Full_2016_2017_Games_Data[[#This Row],[Column1]],LEN(Full_2016_2017_Games_Data[[#This Row],[Column1]])-FIND("at ",Full_2016_2017_Games_Data[[#This Row],[Column1]])-2))</f>
        <v>Portland</v>
      </c>
      <c r="G955" t="str">
        <f t="shared" si="154"/>
        <v>Portland</v>
      </c>
      <c r="H955">
        <f t="shared" si="155"/>
        <v>120</v>
      </c>
      <c r="I955">
        <f t="shared" si="156"/>
        <v>111</v>
      </c>
      <c r="J955" s="3" t="str">
        <f>IF(B955=1,Full_2016_2017_Games_Data[[#This Row],[Column1]],"N/A")</f>
        <v>N/A</v>
      </c>
      <c r="K955" t="str">
        <f t="shared" si="157"/>
        <v>Feb 9, 2017</v>
      </c>
      <c r="L955" t="str">
        <f t="shared" si="158"/>
        <v>Feb 9, 2017</v>
      </c>
      <c r="M955">
        <f t="shared" si="159"/>
        <v>2</v>
      </c>
      <c r="N955">
        <f t="shared" si="160"/>
        <v>9</v>
      </c>
      <c r="O955">
        <f t="shared" si="161"/>
        <v>2017</v>
      </c>
      <c r="P955" s="3">
        <f t="shared" si="162"/>
        <v>42775</v>
      </c>
      <c r="Q955" t="str">
        <f t="shared" si="163"/>
        <v>Boston Celtics</v>
      </c>
      <c r="R955" t="str">
        <f t="shared" si="164"/>
        <v>Portland Trail Blazers</v>
      </c>
    </row>
    <row r="956" spans="1:18" x14ac:dyDescent="0.3">
      <c r="A956" s="1" t="s">
        <v>1453</v>
      </c>
      <c r="B956">
        <f>IF(OR(RIGHT(Full_2016_2017_Games_Data[[#This Row],[Column1]],4)="2016",RIGHT(Full_2016_2017_Games_Data[[#This Row],[Column1]],4)="2017"),1,0)</f>
        <v>1</v>
      </c>
      <c r="C956" t="str">
        <f>IF(AND(B955=1,B956=0,LEFT(Full_2016_2017_Games_Data[[#This Row],[Column1]],4)&lt;&gt;"OTat"),C954+1,IF(AND(B955=0,B956=0,LEFT(Full_2016_2017_Games_Data[[#This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Row],[Column1]],5)&lt;&gt;"4OTat"),C955+1,IF(OR(LEFT(Full_2016_2017_Games_Data[[#This Row],[Column1]],4)="OTat",LEFT(Full_2016_2017_Games_Data[[#This Row],[Column1]],4)="Full",LEFT(Full_2016_2017_Games_Data[[#This Row],[Column1]],5)="2OTat",LEFT(Full_2016_2017_Games_Data[[#This Row],[Column1]],5)="4OTat"),C955,"N/A")))</f>
        <v>N/A</v>
      </c>
      <c r="D956" t="str">
        <f>IF(AND(C956&lt;&gt;"N/A",C956&lt;&gt;C955),LEFT(Full_2016_2017_Games_Data[[#This Row],[Column1]],FIND("-",Full_2016_2017_Games_Data[[#This Row],[Column1]])-1),"N/A")</f>
        <v>N/A</v>
      </c>
      <c r="E956" t="str">
        <f>IFERROR(IF(AND(C956&lt;&gt;"N/A",C956&lt;&gt;C955),MID(Full_2016_2017_Games_Data[[#This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56" t="str">
        <f>IFERROR(IF(AND(D956&lt;&gt;"N/A",E956&lt;&gt;"N/A",C956&lt;&gt;C957),RIGHT(Full_2016_2017_Games_Data[[#This Row],[Column1]],LEN(Full_2016_2017_Games_Data[[#This Row],[Column1]])-FIND("at ",Full_2016_2017_Games_Data[[#This Row],[Column1]])-2),IF(AND(C956&lt;&gt;"N/A",C956&lt;&gt;C955),RIGHT(A957,LEN(A957)-FIND("at ",A957)-2),"N/A")),RIGHT(Full_2016_2017_Games_Data[[#This Row],[Column1]],LEN(Full_2016_2017_Games_Data[[#This Row],[Column1]])-FIND("at ",Full_2016_2017_Games_Data[[#This Row],[Column1]])-2))</f>
        <v>N/A</v>
      </c>
      <c r="G956" t="str">
        <f t="shared" si="154"/>
        <v>N/A</v>
      </c>
      <c r="H956" t="str">
        <f t="shared" si="155"/>
        <v>N/A</v>
      </c>
      <c r="I956" t="str">
        <f t="shared" si="156"/>
        <v>N/A</v>
      </c>
      <c r="J956" s="3" t="str">
        <f>IF(B956=1,Full_2016_2017_Games_Data[[#This Row],[Column1]],"N/A")</f>
        <v>Feb 10, 2017</v>
      </c>
      <c r="K956" t="str">
        <f t="shared" si="157"/>
        <v>Feb 10, 2017</v>
      </c>
      <c r="L956" t="str">
        <f t="shared" si="158"/>
        <v>N/A</v>
      </c>
      <c r="M956" t="str">
        <f t="shared" si="159"/>
        <v>N/A</v>
      </c>
      <c r="N956" t="str">
        <f t="shared" si="160"/>
        <v>N/A</v>
      </c>
      <c r="O956" t="str">
        <f t="shared" si="161"/>
        <v>N/A</v>
      </c>
      <c r="P956" s="3" t="str">
        <f t="shared" si="162"/>
        <v>N/A</v>
      </c>
      <c r="Q956" t="str">
        <f t="shared" si="163"/>
        <v>N/A</v>
      </c>
      <c r="R956" t="str">
        <f t="shared" si="164"/>
        <v>N/A</v>
      </c>
    </row>
    <row r="957" spans="1:18" x14ac:dyDescent="0.3">
      <c r="A957" s="1" t="s">
        <v>829</v>
      </c>
      <c r="B957">
        <f>IF(OR(RIGHT(Full_2016_2017_Games_Data[[#This Row],[Column1]],4)="2016",RIGHT(Full_2016_2017_Games_Data[[#This Row],[Column1]],4)="2017"),1,0)</f>
        <v>0</v>
      </c>
      <c r="C957">
        <f>IF(AND(B956=1,B957=0,LEFT(Full_2016_2017_Games_Data[[#This Row],[Column1]],4)&lt;&gt;"OTat"),C955+1,IF(AND(B956=0,B957=0,LEFT(Full_2016_2017_Games_Data[[#This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Row],[Column1]],5)&lt;&gt;"4OTat"),C956+1,IF(OR(LEFT(Full_2016_2017_Games_Data[[#This Row],[Column1]],4)="OTat",LEFT(Full_2016_2017_Games_Data[[#This Row],[Column1]],4)="Full",LEFT(Full_2016_2017_Games_Data[[#This Row],[Column1]],5)="2OTat",LEFT(Full_2016_2017_Games_Data[[#This Row],[Column1]],5)="4OTat"),C956,"N/A")))</f>
        <v>799</v>
      </c>
      <c r="D957" t="str">
        <f>IF(AND(C957&lt;&gt;"N/A",C957&lt;&gt;C956),LEFT(Full_2016_2017_Games_Data[[#This Row],[Column1]],FIND("-",Full_2016_2017_Games_Data[[#This Row],[Column1]])-1),"N/A")</f>
        <v>Miami Heat108</v>
      </c>
      <c r="E957" t="str">
        <f>IFERROR(IF(AND(C957&lt;&gt;"N/A",C957&lt;&gt;C956),MID(Full_2016_2017_Games_Data[[#This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Nets99</v>
      </c>
      <c r="F957" t="str">
        <f>IFERROR(IF(AND(D957&lt;&gt;"N/A",E957&lt;&gt;"N/A",C957&lt;&gt;C958),RIGHT(Full_2016_2017_Games_Data[[#This Row],[Column1]],LEN(Full_2016_2017_Games_Data[[#This Row],[Column1]])-FIND("at ",Full_2016_2017_Games_Data[[#This Row],[Column1]])-2),IF(AND(C957&lt;&gt;"N/A",C957&lt;&gt;C956),RIGHT(A958,LEN(A958)-FIND("at ",A958)-2),"N/A")),RIGHT(Full_2016_2017_Games_Data[[#This Row],[Column1]],LEN(Full_2016_2017_Games_Data[[#This Row],[Column1]])-FIND("at ",Full_2016_2017_Games_Data[[#This Row],[Column1]])-2))</f>
        <v>Brooklyn</v>
      </c>
      <c r="G957" t="str">
        <f t="shared" si="154"/>
        <v>Brooklyn</v>
      </c>
      <c r="H957">
        <f t="shared" si="155"/>
        <v>108</v>
      </c>
      <c r="I957">
        <f t="shared" si="156"/>
        <v>99</v>
      </c>
      <c r="J957" s="3" t="str">
        <f>IF(B957=1,Full_2016_2017_Games_Data[[#This Row],[Column1]],"N/A")</f>
        <v>N/A</v>
      </c>
      <c r="K957" t="str">
        <f t="shared" si="157"/>
        <v>Feb 10, 2017</v>
      </c>
      <c r="L957" t="str">
        <f t="shared" si="158"/>
        <v>Feb 10, 2017</v>
      </c>
      <c r="M957">
        <f t="shared" si="159"/>
        <v>2</v>
      </c>
      <c r="N957">
        <f t="shared" si="160"/>
        <v>10</v>
      </c>
      <c r="O957">
        <f t="shared" si="161"/>
        <v>2017</v>
      </c>
      <c r="P957" s="3">
        <f t="shared" si="162"/>
        <v>42776</v>
      </c>
      <c r="Q957" t="str">
        <f t="shared" si="163"/>
        <v>Miami Heat</v>
      </c>
      <c r="R957" t="str">
        <f t="shared" si="164"/>
        <v>Brooklyn Nets</v>
      </c>
    </row>
    <row r="958" spans="1:18" x14ac:dyDescent="0.3">
      <c r="A958" s="1" t="s">
        <v>830</v>
      </c>
      <c r="B958">
        <f>IF(OR(RIGHT(Full_2016_2017_Games_Data[[#This Row],[Column1]],4)="2016",RIGHT(Full_2016_2017_Games_Data[[#This Row],[Column1]],4)="2017"),1,0)</f>
        <v>0</v>
      </c>
      <c r="C958">
        <f>IF(AND(B957=1,B958=0,LEFT(Full_2016_2017_Games_Data[[#This Row],[Column1]],4)&lt;&gt;"OTat"),C956+1,IF(AND(B957=0,B958=0,LEFT(Full_2016_2017_Games_Data[[#This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Row],[Column1]],5)&lt;&gt;"4OTat"),C957+1,IF(OR(LEFT(Full_2016_2017_Games_Data[[#This Row],[Column1]],4)="OTat",LEFT(Full_2016_2017_Games_Data[[#This Row],[Column1]],4)="Full",LEFT(Full_2016_2017_Games_Data[[#This Row],[Column1]],5)="2OTat",LEFT(Full_2016_2017_Games_Data[[#This Row],[Column1]],5)="4OTat"),C957,"N/A")))</f>
        <v>800</v>
      </c>
      <c r="D958" t="str">
        <f>IF(AND(C958&lt;&gt;"N/A",C958&lt;&gt;C957),LEFT(Full_2016_2017_Games_Data[[#This Row],[Column1]],FIND("-",Full_2016_2017_Games_Data[[#This Row],[Column1]])-1),"N/A")</f>
        <v>Denver Nuggets131</v>
      </c>
      <c r="E958" t="str">
        <f>IFERROR(IF(AND(C958&lt;&gt;"N/A",C958&lt;&gt;C957),MID(Full_2016_2017_Games_Data[[#This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Knicks123</v>
      </c>
      <c r="F958" t="str">
        <f>IFERROR(IF(AND(D958&lt;&gt;"N/A",E958&lt;&gt;"N/A",C958&lt;&gt;C959),RIGHT(Full_2016_2017_Games_Data[[#This Row],[Column1]],LEN(Full_2016_2017_Games_Data[[#This Row],[Column1]])-FIND("at ",Full_2016_2017_Games_Data[[#This Row],[Column1]])-2),IF(AND(C958&lt;&gt;"N/A",C958&lt;&gt;C957),RIGHT(A959,LEN(A959)-FIND("at ",A959)-2),"N/A")),RIGHT(Full_2016_2017_Games_Data[[#This Row],[Column1]],LEN(Full_2016_2017_Games_Data[[#This Row],[Column1]])-FIND("at ",Full_2016_2017_Games_Data[[#This Row],[Column1]])-2))</f>
        <v>New York</v>
      </c>
      <c r="G958" t="str">
        <f t="shared" si="154"/>
        <v>New York</v>
      </c>
      <c r="H958">
        <f t="shared" si="155"/>
        <v>131</v>
      </c>
      <c r="I958">
        <f t="shared" si="156"/>
        <v>123</v>
      </c>
      <c r="J958" s="3" t="str">
        <f>IF(B958=1,Full_2016_2017_Games_Data[[#This Row],[Column1]],"N/A")</f>
        <v>N/A</v>
      </c>
      <c r="K958" t="str">
        <f t="shared" si="157"/>
        <v>Feb 10, 2017</v>
      </c>
      <c r="L958" t="str">
        <f t="shared" si="158"/>
        <v>Feb 10, 2017</v>
      </c>
      <c r="M958">
        <f t="shared" si="159"/>
        <v>2</v>
      </c>
      <c r="N958">
        <f t="shared" si="160"/>
        <v>10</v>
      </c>
      <c r="O958">
        <f t="shared" si="161"/>
        <v>2017</v>
      </c>
      <c r="P958" s="3">
        <f t="shared" si="162"/>
        <v>42776</v>
      </c>
      <c r="Q958" t="str">
        <f t="shared" si="163"/>
        <v>Denver Nuggets</v>
      </c>
      <c r="R958" t="str">
        <f t="shared" si="164"/>
        <v>New York Knicks</v>
      </c>
    </row>
    <row r="959" spans="1:18" x14ac:dyDescent="0.3">
      <c r="A959" s="1" t="s">
        <v>831</v>
      </c>
      <c r="B959">
        <f>IF(OR(RIGHT(Full_2016_2017_Games_Data[[#This Row],[Column1]],4)="2016",RIGHT(Full_2016_2017_Games_Data[[#This Row],[Column1]],4)="2017"),1,0)</f>
        <v>0</v>
      </c>
      <c r="C959">
        <f>IF(AND(B958=1,B959=0,LEFT(Full_2016_2017_Games_Data[[#This Row],[Column1]],4)&lt;&gt;"OTat"),C957+1,IF(AND(B958=0,B959=0,LEFT(Full_2016_2017_Games_Data[[#This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Row],[Column1]],5)&lt;&gt;"4OTat"),C958+1,IF(OR(LEFT(Full_2016_2017_Games_Data[[#This Row],[Column1]],4)="OTat",LEFT(Full_2016_2017_Games_Data[[#This Row],[Column1]],4)="Full",LEFT(Full_2016_2017_Games_Data[[#This Row],[Column1]],5)="2OTat",LEFT(Full_2016_2017_Games_Data[[#This Row],[Column1]],5)="4OTat"),C958,"N/A")))</f>
        <v>801</v>
      </c>
      <c r="D959" t="str">
        <f>IF(AND(C959&lt;&gt;"N/A",C959&lt;&gt;C958),LEFT(Full_2016_2017_Games_Data[[#This Row],[Column1]],FIND("-",Full_2016_2017_Games_Data[[#This Row],[Column1]])-1),"N/A")</f>
        <v>San Antonio Spurs103</v>
      </c>
      <c r="E959" t="str">
        <f>IFERROR(IF(AND(C959&lt;&gt;"N/A",C959&lt;&gt;C958),MID(Full_2016_2017_Games_Data[[#This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Pistons92</v>
      </c>
      <c r="F959" t="str">
        <f>IFERROR(IF(AND(D959&lt;&gt;"N/A",E959&lt;&gt;"N/A",C959&lt;&gt;C960),RIGHT(Full_2016_2017_Games_Data[[#This Row],[Column1]],LEN(Full_2016_2017_Games_Data[[#This Row],[Column1]])-FIND("at ",Full_2016_2017_Games_Data[[#This Row],[Column1]])-2),IF(AND(C959&lt;&gt;"N/A",C959&lt;&gt;C958),RIGHT(A960,LEN(A960)-FIND("at ",A960)-2),"N/A")),RIGHT(Full_2016_2017_Games_Data[[#This Row],[Column1]],LEN(Full_2016_2017_Games_Data[[#This Row],[Column1]])-FIND("at ",Full_2016_2017_Games_Data[[#This Row],[Column1]])-2))</f>
        <v>Detroit</v>
      </c>
      <c r="G959" t="str">
        <f t="shared" si="154"/>
        <v>Detroit</v>
      </c>
      <c r="H959">
        <f t="shared" si="155"/>
        <v>103</v>
      </c>
      <c r="I959">
        <f t="shared" si="156"/>
        <v>92</v>
      </c>
      <c r="J959" s="3" t="str">
        <f>IF(B959=1,Full_2016_2017_Games_Data[[#This Row],[Column1]],"N/A")</f>
        <v>N/A</v>
      </c>
      <c r="K959" t="str">
        <f t="shared" si="157"/>
        <v>Feb 10, 2017</v>
      </c>
      <c r="L959" t="str">
        <f t="shared" si="158"/>
        <v>Feb 10, 2017</v>
      </c>
      <c r="M959">
        <f t="shared" si="159"/>
        <v>2</v>
      </c>
      <c r="N959">
        <f t="shared" si="160"/>
        <v>10</v>
      </c>
      <c r="O959">
        <f t="shared" si="161"/>
        <v>2017</v>
      </c>
      <c r="P959" s="3">
        <f t="shared" si="162"/>
        <v>42776</v>
      </c>
      <c r="Q959" t="str">
        <f t="shared" si="163"/>
        <v>San Antonio Spurs</v>
      </c>
      <c r="R959" t="str">
        <f t="shared" si="164"/>
        <v>Detroit Pistons</v>
      </c>
    </row>
    <row r="960" spans="1:18" x14ac:dyDescent="0.3">
      <c r="A960" s="1" t="s">
        <v>832</v>
      </c>
      <c r="B960">
        <f>IF(OR(RIGHT(Full_2016_2017_Games_Data[[#This Row],[Column1]],4)="2016",RIGHT(Full_2016_2017_Games_Data[[#This Row],[Column1]],4)="2017"),1,0)</f>
        <v>0</v>
      </c>
      <c r="C960">
        <f>IF(AND(B959=1,B960=0,LEFT(Full_2016_2017_Games_Data[[#This Row],[Column1]],4)&lt;&gt;"OTat"),C958+1,IF(AND(B959=0,B960=0,LEFT(Full_2016_2017_Games_Data[[#This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Row],[Column1]],5)&lt;&gt;"4OTat"),C959+1,IF(OR(LEFT(Full_2016_2017_Games_Data[[#This Row],[Column1]],4)="OTat",LEFT(Full_2016_2017_Games_Data[[#This Row],[Column1]],4)="Full",LEFT(Full_2016_2017_Games_Data[[#This Row],[Column1]],5)="2OTat",LEFT(Full_2016_2017_Games_Data[[#This Row],[Column1]],5)="4OTat"),C959,"N/A")))</f>
        <v>802</v>
      </c>
      <c r="D960" t="str">
        <f>IF(AND(C960&lt;&gt;"N/A",C960&lt;&gt;C959),LEFT(Full_2016_2017_Games_Data[[#This Row],[Column1]],FIND("-",Full_2016_2017_Games_Data[[#This Row],[Column1]])-1),"N/A")</f>
        <v>Los Angeles Lakers122</v>
      </c>
      <c r="E960" t="str">
        <f>IFERROR(IF(AND(C960&lt;&gt;"N/A",C960&lt;&gt;C959),MID(Full_2016_2017_Games_Data[[#This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Bucks114</v>
      </c>
      <c r="F960" t="str">
        <f>IFERROR(IF(AND(D960&lt;&gt;"N/A",E960&lt;&gt;"N/A",C960&lt;&gt;C961),RIGHT(Full_2016_2017_Games_Data[[#This Row],[Column1]],LEN(Full_2016_2017_Games_Data[[#This Row],[Column1]])-FIND("at ",Full_2016_2017_Games_Data[[#This Row],[Column1]])-2),IF(AND(C960&lt;&gt;"N/A",C960&lt;&gt;C959),RIGHT(A961,LEN(A961)-FIND("at ",A961)-2),"N/A")),RIGHT(Full_2016_2017_Games_Data[[#This Row],[Column1]],LEN(Full_2016_2017_Games_Data[[#This Row],[Column1]])-FIND("at ",Full_2016_2017_Games_Data[[#This Row],[Column1]])-2))</f>
        <v>Milwaukee</v>
      </c>
      <c r="G960" t="str">
        <f t="shared" si="154"/>
        <v>Milwaukee</v>
      </c>
      <c r="H960">
        <f t="shared" si="155"/>
        <v>122</v>
      </c>
      <c r="I960">
        <f t="shared" si="156"/>
        <v>114</v>
      </c>
      <c r="J960" s="3" t="str">
        <f>IF(B960=1,Full_2016_2017_Games_Data[[#This Row],[Column1]],"N/A")</f>
        <v>N/A</v>
      </c>
      <c r="K960" t="str">
        <f t="shared" si="157"/>
        <v>Feb 10, 2017</v>
      </c>
      <c r="L960" t="str">
        <f t="shared" si="158"/>
        <v>Feb 10, 2017</v>
      </c>
      <c r="M960">
        <f t="shared" si="159"/>
        <v>2</v>
      </c>
      <c r="N960">
        <f t="shared" si="160"/>
        <v>10</v>
      </c>
      <c r="O960">
        <f t="shared" si="161"/>
        <v>2017</v>
      </c>
      <c r="P960" s="3">
        <f t="shared" si="162"/>
        <v>42776</v>
      </c>
      <c r="Q960" t="str">
        <f t="shared" si="163"/>
        <v>Los Angeles Lakers</v>
      </c>
      <c r="R960" t="str">
        <f t="shared" si="164"/>
        <v>Milwaukee Bucks</v>
      </c>
    </row>
    <row r="961" spans="1:18" x14ac:dyDescent="0.3">
      <c r="A961" s="1" t="s">
        <v>833</v>
      </c>
      <c r="B961">
        <f>IF(OR(RIGHT(Full_2016_2017_Games_Data[[#This Row],[Column1]],4)="2016",RIGHT(Full_2016_2017_Games_Data[[#This Row],[Column1]],4)="2017"),1,0)</f>
        <v>0</v>
      </c>
      <c r="C961">
        <f>IF(AND(B960=1,B961=0,LEFT(Full_2016_2017_Games_Data[[#This Row],[Column1]],4)&lt;&gt;"OTat"),C959+1,IF(AND(B960=0,B961=0,LEFT(Full_2016_2017_Games_Data[[#This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Row],[Column1]],5)&lt;&gt;"4OTat"),C960+1,IF(OR(LEFT(Full_2016_2017_Games_Data[[#This Row],[Column1]],4)="OTat",LEFT(Full_2016_2017_Games_Data[[#This Row],[Column1]],4)="Full",LEFT(Full_2016_2017_Games_Data[[#This Row],[Column1]],5)="2OTat",LEFT(Full_2016_2017_Games_Data[[#This Row],[Column1]],5)="4OTat"),C960,"N/A")))</f>
        <v>803</v>
      </c>
      <c r="D961" t="str">
        <f>IF(AND(C961&lt;&gt;"N/A",C961&lt;&gt;C960),LEFT(Full_2016_2017_Games_Data[[#This Row],[Column1]],FIND("-",Full_2016_2017_Games_Data[[#This Row],[Column1]])-1),"N/A")</f>
        <v>Golden State Warriors122</v>
      </c>
      <c r="E961" t="str">
        <f>IFERROR(IF(AND(C961&lt;&gt;"N/A",C961&lt;&gt;C960),MID(Full_2016_2017_Games_Data[[#This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Grizzlies107</v>
      </c>
      <c r="F961" t="str">
        <f>IFERROR(IF(AND(D961&lt;&gt;"N/A",E961&lt;&gt;"N/A",C961&lt;&gt;C962),RIGHT(Full_2016_2017_Games_Data[[#This Row],[Column1]],LEN(Full_2016_2017_Games_Data[[#This Row],[Column1]])-FIND("at ",Full_2016_2017_Games_Data[[#This Row],[Column1]])-2),IF(AND(C961&lt;&gt;"N/A",C961&lt;&gt;C960),RIGHT(A962,LEN(A962)-FIND("at ",A962)-2),"N/A")),RIGHT(Full_2016_2017_Games_Data[[#This Row],[Column1]],LEN(Full_2016_2017_Games_Data[[#This Row],[Column1]])-FIND("at ",Full_2016_2017_Games_Data[[#This Row],[Column1]])-2))</f>
        <v>Memphis</v>
      </c>
      <c r="G961" t="str">
        <f t="shared" si="154"/>
        <v>Memphis</v>
      </c>
      <c r="H961">
        <f t="shared" si="155"/>
        <v>122</v>
      </c>
      <c r="I961">
        <f t="shared" si="156"/>
        <v>107</v>
      </c>
      <c r="J961" s="3" t="str">
        <f>IF(B961=1,Full_2016_2017_Games_Data[[#This Row],[Column1]],"N/A")</f>
        <v>N/A</v>
      </c>
      <c r="K961" t="str">
        <f t="shared" si="157"/>
        <v>Feb 10, 2017</v>
      </c>
      <c r="L961" t="str">
        <f t="shared" si="158"/>
        <v>Feb 10, 2017</v>
      </c>
      <c r="M961">
        <f t="shared" si="159"/>
        <v>2</v>
      </c>
      <c r="N961">
        <f t="shared" si="160"/>
        <v>10</v>
      </c>
      <c r="O961">
        <f t="shared" si="161"/>
        <v>2017</v>
      </c>
      <c r="P961" s="3">
        <f t="shared" si="162"/>
        <v>42776</v>
      </c>
      <c r="Q961" t="str">
        <f t="shared" si="163"/>
        <v>Golden State Warriors</v>
      </c>
      <c r="R961" t="str">
        <f t="shared" si="164"/>
        <v>Memphis Grizzlies</v>
      </c>
    </row>
    <row r="962" spans="1:18" x14ac:dyDescent="0.3">
      <c r="A962" s="1" t="s">
        <v>834</v>
      </c>
      <c r="B962">
        <f>IF(OR(RIGHT(Full_2016_2017_Games_Data[[#This Row],[Column1]],4)="2016",RIGHT(Full_2016_2017_Games_Data[[#This Row],[Column1]],4)="2017"),1,0)</f>
        <v>0</v>
      </c>
      <c r="C962">
        <f>IF(AND(B961=1,B962=0,LEFT(Full_2016_2017_Games_Data[[#This Row],[Column1]],4)&lt;&gt;"OTat"),C960+1,IF(AND(B961=0,B962=0,LEFT(Full_2016_2017_Games_Data[[#This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Row],[Column1]],5)&lt;&gt;"4OTat"),C961+1,IF(OR(LEFT(Full_2016_2017_Games_Data[[#This Row],[Column1]],4)="OTat",LEFT(Full_2016_2017_Games_Data[[#This Row],[Column1]],4)="Full",LEFT(Full_2016_2017_Games_Data[[#This Row],[Column1]],5)="2OTat",LEFT(Full_2016_2017_Games_Data[[#This Row],[Column1]],5)="4OTat"),C961,"N/A")))</f>
        <v>804</v>
      </c>
      <c r="D962" t="str">
        <f>IF(AND(C962&lt;&gt;"N/A",C962&lt;&gt;C961),LEFT(Full_2016_2017_Games_Data[[#This Row],[Column1]],FIND("-",Full_2016_2017_Games_Data[[#This Row],[Column1]])-1),"N/A")</f>
        <v>New Orleans Pelicans122</v>
      </c>
      <c r="E962" t="str">
        <f>IFERROR(IF(AND(C962&lt;&gt;"N/A",C962&lt;&gt;C961),MID(Full_2016_2017_Games_Data[[#This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Timberwolves106</v>
      </c>
      <c r="F962" t="str">
        <f>IFERROR(IF(AND(D962&lt;&gt;"N/A",E962&lt;&gt;"N/A",C962&lt;&gt;C963),RIGHT(Full_2016_2017_Games_Data[[#This Row],[Column1]],LEN(Full_2016_2017_Games_Data[[#This Row],[Column1]])-FIND("at ",Full_2016_2017_Games_Data[[#This Row],[Column1]])-2),IF(AND(C962&lt;&gt;"N/A",C962&lt;&gt;C961),RIGHT(A963,LEN(A963)-FIND("at ",A963)-2),"N/A")),RIGHT(Full_2016_2017_Games_Data[[#This Row],[Column1]],LEN(Full_2016_2017_Games_Data[[#This Row],[Column1]])-FIND("at ",Full_2016_2017_Games_Data[[#This Row],[Column1]])-2))</f>
        <v>Minnesota</v>
      </c>
      <c r="G962" t="str">
        <f t="shared" si="154"/>
        <v>Minnesota</v>
      </c>
      <c r="H962">
        <f t="shared" si="155"/>
        <v>122</v>
      </c>
      <c r="I962">
        <f t="shared" si="156"/>
        <v>106</v>
      </c>
      <c r="J962" s="3" t="str">
        <f>IF(B962=1,Full_2016_2017_Games_Data[[#This Row],[Column1]],"N/A")</f>
        <v>N/A</v>
      </c>
      <c r="K962" t="str">
        <f t="shared" si="157"/>
        <v>Feb 10, 2017</v>
      </c>
      <c r="L962" t="str">
        <f t="shared" si="158"/>
        <v>Feb 10, 2017</v>
      </c>
      <c r="M962">
        <f t="shared" si="159"/>
        <v>2</v>
      </c>
      <c r="N962">
        <f t="shared" si="160"/>
        <v>10</v>
      </c>
      <c r="O962">
        <f t="shared" si="161"/>
        <v>2017</v>
      </c>
      <c r="P962" s="3">
        <f t="shared" si="162"/>
        <v>42776</v>
      </c>
      <c r="Q962" t="str">
        <f t="shared" si="163"/>
        <v>New Orleans Pelicans</v>
      </c>
      <c r="R962" t="str">
        <f t="shared" si="164"/>
        <v>Minnesota Timberwolves</v>
      </c>
    </row>
    <row r="963" spans="1:18" x14ac:dyDescent="0.3">
      <c r="A963" s="1" t="s">
        <v>835</v>
      </c>
      <c r="B963">
        <f>IF(OR(RIGHT(Full_2016_2017_Games_Data[[#This Row],[Column1]],4)="2016",RIGHT(Full_2016_2017_Games_Data[[#This Row],[Column1]],4)="2017"),1,0)</f>
        <v>0</v>
      </c>
      <c r="C963">
        <f>IF(AND(B962=1,B963=0,LEFT(Full_2016_2017_Games_Data[[#This Row],[Column1]],4)&lt;&gt;"OTat"),C961+1,IF(AND(B962=0,B963=0,LEFT(Full_2016_2017_Games_Data[[#This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Row],[Column1]],5)&lt;&gt;"4OTat"),C962+1,IF(OR(LEFT(Full_2016_2017_Games_Data[[#This Row],[Column1]],4)="OTat",LEFT(Full_2016_2017_Games_Data[[#This Row],[Column1]],4)="Full",LEFT(Full_2016_2017_Games_Data[[#This Row],[Column1]],5)="2OTat",LEFT(Full_2016_2017_Games_Data[[#This Row],[Column1]],5)="4OTat"),C962,"N/A")))</f>
        <v>805</v>
      </c>
      <c r="D963" t="str">
        <f>IF(AND(C963&lt;&gt;"N/A",C963&lt;&gt;C962),LEFT(Full_2016_2017_Games_Data[[#This Row],[Column1]],FIND("-",Full_2016_2017_Games_Data[[#This Row],[Column1]])-1),"N/A")</f>
        <v>Washington Wizards112</v>
      </c>
      <c r="E963" t="str">
        <f>IFERROR(IF(AND(C963&lt;&gt;"N/A",C963&lt;&gt;C962),MID(Full_2016_2017_Games_Data[[#This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Pacers107</v>
      </c>
      <c r="F963" t="str">
        <f>IFERROR(IF(AND(D963&lt;&gt;"N/A",E963&lt;&gt;"N/A",C963&lt;&gt;C964),RIGHT(Full_2016_2017_Games_Data[[#This Row],[Column1]],LEN(Full_2016_2017_Games_Data[[#This Row],[Column1]])-FIND("at ",Full_2016_2017_Games_Data[[#This Row],[Column1]])-2),IF(AND(C963&lt;&gt;"N/A",C963&lt;&gt;C962),RIGHT(A964,LEN(A964)-FIND("at ",A964)-2),"N/A")),RIGHT(Full_2016_2017_Games_Data[[#This Row],[Column1]],LEN(Full_2016_2017_Games_Data[[#This Row],[Column1]])-FIND("at ",Full_2016_2017_Games_Data[[#This Row],[Column1]])-2))</f>
        <v>Washington</v>
      </c>
      <c r="G963" t="str">
        <f t="shared" si="154"/>
        <v>Washington</v>
      </c>
      <c r="H963">
        <f t="shared" si="155"/>
        <v>112</v>
      </c>
      <c r="I963">
        <f t="shared" si="156"/>
        <v>107</v>
      </c>
      <c r="J963" s="3" t="str">
        <f>IF(B963=1,Full_2016_2017_Games_Data[[#This Row],[Column1]],"N/A")</f>
        <v>N/A</v>
      </c>
      <c r="K963" t="str">
        <f t="shared" si="157"/>
        <v>Feb 10, 2017</v>
      </c>
      <c r="L963" t="str">
        <f t="shared" si="158"/>
        <v>Feb 10, 2017</v>
      </c>
      <c r="M963">
        <f t="shared" si="159"/>
        <v>2</v>
      </c>
      <c r="N963">
        <f t="shared" si="160"/>
        <v>10</v>
      </c>
      <c r="O963">
        <f t="shared" si="161"/>
        <v>2017</v>
      </c>
      <c r="P963" s="3">
        <f t="shared" si="162"/>
        <v>42776</v>
      </c>
      <c r="Q963" t="str">
        <f t="shared" si="163"/>
        <v>Washington Wizards</v>
      </c>
      <c r="R963" t="str">
        <f t="shared" si="164"/>
        <v>Indiana Pacers</v>
      </c>
    </row>
    <row r="964" spans="1:18" x14ac:dyDescent="0.3">
      <c r="A964" s="1" t="s">
        <v>836</v>
      </c>
      <c r="B964">
        <f>IF(OR(RIGHT(Full_2016_2017_Games_Data[[#This Row],[Column1]],4)="2016",RIGHT(Full_2016_2017_Games_Data[[#This Row],[Column1]],4)="2017"),1,0)</f>
        <v>0</v>
      </c>
      <c r="C964">
        <f>IF(AND(B963=1,B964=0,LEFT(Full_2016_2017_Games_Data[[#This Row],[Column1]],4)&lt;&gt;"OTat"),C962+1,IF(AND(B963=0,B964=0,LEFT(Full_2016_2017_Games_Data[[#This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Row],[Column1]],5)&lt;&gt;"4OTat"),C963+1,IF(OR(LEFT(Full_2016_2017_Games_Data[[#This Row],[Column1]],4)="OTat",LEFT(Full_2016_2017_Games_Data[[#This Row],[Column1]],4)="Full",LEFT(Full_2016_2017_Games_Data[[#This Row],[Column1]],5)="2OTat",LEFT(Full_2016_2017_Games_Data[[#This Row],[Column1]],5)="4OTat"),C963,"N/A")))</f>
        <v>806</v>
      </c>
      <c r="D964" t="str">
        <f>IF(AND(C964&lt;&gt;"N/A",C964&lt;&gt;C963),LEFT(Full_2016_2017_Games_Data[[#This Row],[Column1]],FIND("-",Full_2016_2017_Games_Data[[#This Row],[Column1]])-1),"N/A")</f>
        <v>Sacramento Kings108</v>
      </c>
      <c r="E964" t="str">
        <f>IFERROR(IF(AND(C964&lt;&gt;"N/A",C964&lt;&gt;C963),MID(Full_2016_2017_Games_Data[[#This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Hawks107</v>
      </c>
      <c r="F964" t="str">
        <f>IFERROR(IF(AND(D964&lt;&gt;"N/A",E964&lt;&gt;"N/A",C964&lt;&gt;C965),RIGHT(Full_2016_2017_Games_Data[[#This Row],[Column1]],LEN(Full_2016_2017_Games_Data[[#This Row],[Column1]])-FIND("at ",Full_2016_2017_Games_Data[[#This Row],[Column1]])-2),IF(AND(C964&lt;&gt;"N/A",C964&lt;&gt;C963),RIGHT(A965,LEN(A965)-FIND("at ",A965)-2),"N/A")),RIGHT(Full_2016_2017_Games_Data[[#This Row],[Column1]],LEN(Full_2016_2017_Games_Data[[#This Row],[Column1]])-FIND("at ",Full_2016_2017_Games_Data[[#This Row],[Column1]])-2))</f>
        <v>Sacramento</v>
      </c>
      <c r="G964" t="str">
        <f t="shared" si="154"/>
        <v>Sacramento</v>
      </c>
      <c r="H964">
        <f t="shared" si="155"/>
        <v>108</v>
      </c>
      <c r="I964">
        <f t="shared" si="156"/>
        <v>107</v>
      </c>
      <c r="J964" s="3" t="str">
        <f>IF(B964=1,Full_2016_2017_Games_Data[[#This Row],[Column1]],"N/A")</f>
        <v>N/A</v>
      </c>
      <c r="K964" t="str">
        <f t="shared" si="157"/>
        <v>Feb 10, 2017</v>
      </c>
      <c r="L964" t="str">
        <f t="shared" si="158"/>
        <v>Feb 10, 2017</v>
      </c>
      <c r="M964">
        <f t="shared" si="159"/>
        <v>2</v>
      </c>
      <c r="N964">
        <f t="shared" si="160"/>
        <v>10</v>
      </c>
      <c r="O964">
        <f t="shared" si="161"/>
        <v>2017</v>
      </c>
      <c r="P964" s="3">
        <f t="shared" si="162"/>
        <v>42776</v>
      </c>
      <c r="Q964" t="str">
        <f t="shared" si="163"/>
        <v>Sacramento Kings</v>
      </c>
      <c r="R964" t="str">
        <f t="shared" si="164"/>
        <v>Atlanta Hawks</v>
      </c>
    </row>
    <row r="965" spans="1:18" x14ac:dyDescent="0.3">
      <c r="A965" s="1" t="s">
        <v>837</v>
      </c>
      <c r="B965">
        <f>IF(OR(RIGHT(Full_2016_2017_Games_Data[[#This Row],[Column1]],4)="2016",RIGHT(Full_2016_2017_Games_Data[[#This Row],[Column1]],4)="2017"),1,0)</f>
        <v>0</v>
      </c>
      <c r="C965">
        <f>IF(AND(B964=1,B965=0,LEFT(Full_2016_2017_Games_Data[[#This Row],[Column1]],4)&lt;&gt;"OTat"),C963+1,IF(AND(B964=0,B965=0,LEFT(Full_2016_2017_Games_Data[[#This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Row],[Column1]],5)&lt;&gt;"4OTat"),C964+1,IF(OR(LEFT(Full_2016_2017_Games_Data[[#This Row],[Column1]],4)="OTat",LEFT(Full_2016_2017_Games_Data[[#This Row],[Column1]],4)="Full",LEFT(Full_2016_2017_Games_Data[[#This Row],[Column1]],5)="2OTat",LEFT(Full_2016_2017_Games_Data[[#This Row],[Column1]],5)="4OTat"),C964,"N/A")))</f>
        <v>807</v>
      </c>
      <c r="D965" t="str">
        <f>IF(AND(C965&lt;&gt;"N/A",C965&lt;&gt;C964),LEFT(Full_2016_2017_Games_Data[[#This Row],[Column1]],FIND("-",Full_2016_2017_Games_Data[[#This Row],[Column1]])-1),"N/A")</f>
        <v>Phoenix Suns115</v>
      </c>
      <c r="E965" t="str">
        <f>IFERROR(IF(AND(C965&lt;&gt;"N/A",C965&lt;&gt;C964),MID(Full_2016_2017_Games_Data[[#This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Bulls97</v>
      </c>
      <c r="F965" t="str">
        <f>IFERROR(IF(AND(D965&lt;&gt;"N/A",E965&lt;&gt;"N/A",C965&lt;&gt;C966),RIGHT(Full_2016_2017_Games_Data[[#This Row],[Column1]],LEN(Full_2016_2017_Games_Data[[#This Row],[Column1]])-FIND("at ",Full_2016_2017_Games_Data[[#This Row],[Column1]])-2),IF(AND(C965&lt;&gt;"N/A",C965&lt;&gt;C964),RIGHT(A966,LEN(A966)-FIND("at ",A966)-2),"N/A")),RIGHT(Full_2016_2017_Games_Data[[#This Row],[Column1]],LEN(Full_2016_2017_Games_Data[[#This Row],[Column1]])-FIND("at ",Full_2016_2017_Games_Data[[#This Row],[Column1]])-2))</f>
        <v>Phoenix</v>
      </c>
      <c r="G965" t="str">
        <f t="shared" ref="G965:G1028" si="165">IFERROR(LEFT(F965,FIND("Originally",F965)-2),F965)</f>
        <v>Phoenix</v>
      </c>
      <c r="H965">
        <f t="shared" ref="H965:H1028" si="166">IFERROR(VALUE(RIGHT(D965,3)),IFERROR(VALUE(RIGHT(D965,2)),"N/A"))</f>
        <v>115</v>
      </c>
      <c r="I965">
        <f t="shared" ref="I965:I1028" si="167">IFERROR(VALUE(RIGHT(E965,3)),IFERROR(VALUE(RIGHT(E965,2)),"N/A"))</f>
        <v>97</v>
      </c>
      <c r="J965" s="3" t="str">
        <f>IF(B965=1,Full_2016_2017_Games_Data[[#This Row],[Column1]],"N/A")</f>
        <v>N/A</v>
      </c>
      <c r="K965" t="str">
        <f t="shared" ref="K965:K1028" si="168">IF(J965&lt;&gt;"N/A",J965,K964)</f>
        <v>Feb 10, 2017</v>
      </c>
      <c r="L965" t="str">
        <f t="shared" ref="L965:L1028" si="169">IF(I965&lt;&gt;"N/A",K965,"N/A")</f>
        <v>Feb 10, 2017</v>
      </c>
      <c r="M965">
        <f t="shared" ref="M965:M1028" si="170">IFERROR(MONTH(1&amp;LEFT(L965,3)),"N/A")</f>
        <v>2</v>
      </c>
      <c r="N965">
        <f t="shared" ref="N965:N1028" si="171">IFERROR(VALUE(MID(L965,FIND(" ",L965)+1,FIND(",",L965)-FIND(" ",L965)-1)),"N/A")</f>
        <v>10</v>
      </c>
      <c r="O965">
        <f t="shared" ref="O965:O1028" si="172">IFERROR(VALUE(RIGHT(L965,4)),"N/A")</f>
        <v>2017</v>
      </c>
      <c r="P965" s="3">
        <f t="shared" ref="P965:P1028" si="173">IFERROR(DATE(O965,M965,N965),"N/A")</f>
        <v>42776</v>
      </c>
      <c r="Q965" t="str">
        <f t="shared" ref="Q965:Q1028" si="174">IF(D965&lt;&gt;H965,LEFT(D965,LEN(D965)-LEN(H965)),"N/A")</f>
        <v>Phoenix Suns</v>
      </c>
      <c r="R965" t="str">
        <f t="shared" ref="R965:R1028" si="175">IF(E965&lt;&gt;I965,LEFT(E965,LEN(E965)-LEN(I965)),"N/A")</f>
        <v>Chicago Bulls</v>
      </c>
    </row>
    <row r="966" spans="1:18" x14ac:dyDescent="0.3">
      <c r="A966" s="1" t="s">
        <v>1454</v>
      </c>
      <c r="B966">
        <f>IF(OR(RIGHT(Full_2016_2017_Games_Data[[#This Row],[Column1]],4)="2016",RIGHT(Full_2016_2017_Games_Data[[#This Row],[Column1]],4)="2017"),1,0)</f>
        <v>1</v>
      </c>
      <c r="C966" t="str">
        <f>IF(AND(B965=1,B966=0,LEFT(Full_2016_2017_Games_Data[[#This Row],[Column1]],4)&lt;&gt;"OTat"),C964+1,IF(AND(B965=0,B966=0,LEFT(Full_2016_2017_Games_Data[[#This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Row],[Column1]],5)&lt;&gt;"4OTat"),C965+1,IF(OR(LEFT(Full_2016_2017_Games_Data[[#This Row],[Column1]],4)="OTat",LEFT(Full_2016_2017_Games_Data[[#This Row],[Column1]],4)="Full",LEFT(Full_2016_2017_Games_Data[[#This Row],[Column1]],5)="2OTat",LEFT(Full_2016_2017_Games_Data[[#This Row],[Column1]],5)="4OTat"),C965,"N/A")))</f>
        <v>N/A</v>
      </c>
      <c r="D966" t="str">
        <f>IF(AND(C966&lt;&gt;"N/A",C966&lt;&gt;C965),LEFT(Full_2016_2017_Games_Data[[#This Row],[Column1]],FIND("-",Full_2016_2017_Games_Data[[#This Row],[Column1]])-1),"N/A")</f>
        <v>N/A</v>
      </c>
      <c r="E966" t="str">
        <f>IFERROR(IF(AND(C966&lt;&gt;"N/A",C966&lt;&gt;C965),MID(Full_2016_2017_Games_Data[[#This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66" t="str">
        <f>IFERROR(IF(AND(D966&lt;&gt;"N/A",E966&lt;&gt;"N/A",C966&lt;&gt;C967),RIGHT(Full_2016_2017_Games_Data[[#This Row],[Column1]],LEN(Full_2016_2017_Games_Data[[#This Row],[Column1]])-FIND("at ",Full_2016_2017_Games_Data[[#This Row],[Column1]])-2),IF(AND(C966&lt;&gt;"N/A",C966&lt;&gt;C965),RIGHT(A967,LEN(A967)-FIND("at ",A967)-2),"N/A")),RIGHT(Full_2016_2017_Games_Data[[#This Row],[Column1]],LEN(Full_2016_2017_Games_Data[[#This Row],[Column1]])-FIND("at ",Full_2016_2017_Games_Data[[#This Row],[Column1]])-2))</f>
        <v>N/A</v>
      </c>
      <c r="G966" t="str">
        <f t="shared" si="165"/>
        <v>N/A</v>
      </c>
      <c r="H966" t="str">
        <f t="shared" si="166"/>
        <v>N/A</v>
      </c>
      <c r="I966" t="str">
        <f t="shared" si="167"/>
        <v>N/A</v>
      </c>
      <c r="J966" s="3" t="str">
        <f>IF(B966=1,Full_2016_2017_Games_Data[[#This Row],[Column1]],"N/A")</f>
        <v>Feb 11, 2017</v>
      </c>
      <c r="K966" t="str">
        <f t="shared" si="168"/>
        <v>Feb 11, 2017</v>
      </c>
      <c r="L966" t="str">
        <f t="shared" si="169"/>
        <v>N/A</v>
      </c>
      <c r="M966" t="str">
        <f t="shared" si="170"/>
        <v>N/A</v>
      </c>
      <c r="N966" t="str">
        <f t="shared" si="171"/>
        <v>N/A</v>
      </c>
      <c r="O966" t="str">
        <f t="shared" si="172"/>
        <v>N/A</v>
      </c>
      <c r="P966" s="3" t="str">
        <f t="shared" si="173"/>
        <v>N/A</v>
      </c>
      <c r="Q966" t="str">
        <f t="shared" si="174"/>
        <v>N/A</v>
      </c>
      <c r="R966" t="str">
        <f t="shared" si="175"/>
        <v>N/A</v>
      </c>
    </row>
    <row r="967" spans="1:18" x14ac:dyDescent="0.3">
      <c r="A967" s="1" t="s">
        <v>838</v>
      </c>
      <c r="B967">
        <f>IF(OR(RIGHT(Full_2016_2017_Games_Data[[#This Row],[Column1]],4)="2016",RIGHT(Full_2016_2017_Games_Data[[#This Row],[Column1]],4)="2017"),1,0)</f>
        <v>0</v>
      </c>
      <c r="C967">
        <f>IF(AND(B966=1,B967=0,LEFT(Full_2016_2017_Games_Data[[#This Row],[Column1]],4)&lt;&gt;"OTat"),C965+1,IF(AND(B966=0,B967=0,LEFT(Full_2016_2017_Games_Data[[#This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Row],[Column1]],5)&lt;&gt;"4OTat"),C966+1,IF(OR(LEFT(Full_2016_2017_Games_Data[[#This Row],[Column1]],4)="OTat",LEFT(Full_2016_2017_Games_Data[[#This Row],[Column1]],4)="Full",LEFT(Full_2016_2017_Games_Data[[#This Row],[Column1]],5)="2OTat",LEFT(Full_2016_2017_Games_Data[[#This Row],[Column1]],5)="4OTat"),C966,"N/A")))</f>
        <v>808</v>
      </c>
      <c r="D967" t="str">
        <f>IF(AND(C967&lt;&gt;"N/A",C967&lt;&gt;C966),LEFT(Full_2016_2017_Games_Data[[#This Row],[Column1]],FIND("-",Full_2016_2017_Games_Data[[#This Row],[Column1]])-1),"N/A")</f>
        <v>Los Angeles Clippers107</v>
      </c>
      <c r="E967" t="str">
        <f>IFERROR(IF(AND(C967&lt;&gt;"N/A",C967&lt;&gt;C966),MID(Full_2016_2017_Games_Data[[#This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Hornets102</v>
      </c>
      <c r="F967" t="str">
        <f>IFERROR(IF(AND(D967&lt;&gt;"N/A",E967&lt;&gt;"N/A",C967&lt;&gt;C968),RIGHT(Full_2016_2017_Games_Data[[#This Row],[Column1]],LEN(Full_2016_2017_Games_Data[[#This Row],[Column1]])-FIND("at ",Full_2016_2017_Games_Data[[#This Row],[Column1]])-2),IF(AND(C967&lt;&gt;"N/A",C967&lt;&gt;C966),RIGHT(A968,LEN(A968)-FIND("at ",A968)-2),"N/A")),RIGHT(Full_2016_2017_Games_Data[[#This Row],[Column1]],LEN(Full_2016_2017_Games_Data[[#This Row],[Column1]])-FIND("at ",Full_2016_2017_Games_Data[[#This Row],[Column1]])-2))</f>
        <v>Charlotte</v>
      </c>
      <c r="G967" t="str">
        <f t="shared" si="165"/>
        <v>Charlotte</v>
      </c>
      <c r="H967">
        <f t="shared" si="166"/>
        <v>107</v>
      </c>
      <c r="I967">
        <f t="shared" si="167"/>
        <v>102</v>
      </c>
      <c r="J967" s="3" t="str">
        <f>IF(B967=1,Full_2016_2017_Games_Data[[#This Row],[Column1]],"N/A")</f>
        <v>N/A</v>
      </c>
      <c r="K967" t="str">
        <f t="shared" si="168"/>
        <v>Feb 11, 2017</v>
      </c>
      <c r="L967" t="str">
        <f t="shared" si="169"/>
        <v>Feb 11, 2017</v>
      </c>
      <c r="M967">
        <f t="shared" si="170"/>
        <v>2</v>
      </c>
      <c r="N967">
        <f t="shared" si="171"/>
        <v>11</v>
      </c>
      <c r="O967">
        <f t="shared" si="172"/>
        <v>2017</v>
      </c>
      <c r="P967" s="3">
        <f t="shared" si="173"/>
        <v>42777</v>
      </c>
      <c r="Q967" t="str">
        <f t="shared" si="174"/>
        <v>Los Angeles Clippers</v>
      </c>
      <c r="R967" t="str">
        <f t="shared" si="175"/>
        <v>Charlotte Hornets</v>
      </c>
    </row>
    <row r="968" spans="1:18" x14ac:dyDescent="0.3">
      <c r="A968" s="1" t="s">
        <v>839</v>
      </c>
      <c r="B968">
        <f>IF(OR(RIGHT(Full_2016_2017_Games_Data[[#This Row],[Column1]],4)="2016",RIGHT(Full_2016_2017_Games_Data[[#This Row],[Column1]],4)="2017"),1,0)</f>
        <v>0</v>
      </c>
      <c r="C968">
        <f>IF(AND(B967=1,B968=0,LEFT(Full_2016_2017_Games_Data[[#This Row],[Column1]],4)&lt;&gt;"OTat"),C966+1,IF(AND(B967=0,B968=0,LEFT(Full_2016_2017_Games_Data[[#This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Row],[Column1]],5)&lt;&gt;"4OTat"),C967+1,IF(OR(LEFT(Full_2016_2017_Games_Data[[#This Row],[Column1]],4)="OTat",LEFT(Full_2016_2017_Games_Data[[#This Row],[Column1]],4)="Full",LEFT(Full_2016_2017_Games_Data[[#This Row],[Column1]],5)="2OTat",LEFT(Full_2016_2017_Games_Data[[#This Row],[Column1]],5)="4OTat"),C967,"N/A")))</f>
        <v>809</v>
      </c>
      <c r="D968" t="str">
        <f>IF(AND(C968&lt;&gt;"N/A",C968&lt;&gt;C967),LEFT(Full_2016_2017_Games_Data[[#This Row],[Column1]],FIND("-",Full_2016_2017_Games_Data[[#This Row],[Column1]])-1),"N/A")</f>
        <v>Milwaukee Bucks116</v>
      </c>
      <c r="E968" t="str">
        <f>IFERROR(IF(AND(C968&lt;&gt;"N/A",C968&lt;&gt;C967),MID(Full_2016_2017_Games_Data[[#This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Pacers100</v>
      </c>
      <c r="F968" t="str">
        <f>IFERROR(IF(AND(D968&lt;&gt;"N/A",E968&lt;&gt;"N/A",C968&lt;&gt;C969),RIGHT(Full_2016_2017_Games_Data[[#This Row],[Column1]],LEN(Full_2016_2017_Games_Data[[#This Row],[Column1]])-FIND("at ",Full_2016_2017_Games_Data[[#This Row],[Column1]])-2),IF(AND(C968&lt;&gt;"N/A",C968&lt;&gt;C967),RIGHT(A969,LEN(A969)-FIND("at ",A969)-2),"N/A")),RIGHT(Full_2016_2017_Games_Data[[#This Row],[Column1]],LEN(Full_2016_2017_Games_Data[[#This Row],[Column1]])-FIND("at ",Full_2016_2017_Games_Data[[#This Row],[Column1]])-2))</f>
        <v>Indiana</v>
      </c>
      <c r="G968" t="str">
        <f t="shared" si="165"/>
        <v>Indiana</v>
      </c>
      <c r="H968">
        <f t="shared" si="166"/>
        <v>116</v>
      </c>
      <c r="I968">
        <f t="shared" si="167"/>
        <v>100</v>
      </c>
      <c r="J968" s="3" t="str">
        <f>IF(B968=1,Full_2016_2017_Games_Data[[#This Row],[Column1]],"N/A")</f>
        <v>N/A</v>
      </c>
      <c r="K968" t="str">
        <f t="shared" si="168"/>
        <v>Feb 11, 2017</v>
      </c>
      <c r="L968" t="str">
        <f t="shared" si="169"/>
        <v>Feb 11, 2017</v>
      </c>
      <c r="M968">
        <f t="shared" si="170"/>
        <v>2</v>
      </c>
      <c r="N968">
        <f t="shared" si="171"/>
        <v>11</v>
      </c>
      <c r="O968">
        <f t="shared" si="172"/>
        <v>2017</v>
      </c>
      <c r="P968" s="3">
        <f t="shared" si="173"/>
        <v>42777</v>
      </c>
      <c r="Q968" t="str">
        <f t="shared" si="174"/>
        <v>Milwaukee Bucks</v>
      </c>
      <c r="R968" t="str">
        <f t="shared" si="175"/>
        <v>Indiana Pacers</v>
      </c>
    </row>
    <row r="969" spans="1:18" x14ac:dyDescent="0.3">
      <c r="A969" s="1" t="s">
        <v>840</v>
      </c>
      <c r="B969">
        <f>IF(OR(RIGHT(Full_2016_2017_Games_Data[[#This Row],[Column1]],4)="2016",RIGHT(Full_2016_2017_Games_Data[[#This Row],[Column1]],4)="2017"),1,0)</f>
        <v>0</v>
      </c>
      <c r="C969">
        <f>IF(AND(B968=1,B969=0,LEFT(Full_2016_2017_Games_Data[[#This Row],[Column1]],4)&lt;&gt;"OTat"),C967+1,IF(AND(B968=0,B969=0,LEFT(Full_2016_2017_Games_Data[[#This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Row],[Column1]],5)&lt;&gt;"4OTat"),C968+1,IF(OR(LEFT(Full_2016_2017_Games_Data[[#This Row],[Column1]],4)="OTat",LEFT(Full_2016_2017_Games_Data[[#This Row],[Column1]],4)="Full",LEFT(Full_2016_2017_Games_Data[[#This Row],[Column1]],5)="2OTat",LEFT(Full_2016_2017_Games_Data[[#This Row],[Column1]],5)="4OTat"),C968,"N/A")))</f>
        <v>810</v>
      </c>
      <c r="D969" t="str">
        <f>IF(AND(C969&lt;&gt;"N/A",C969&lt;&gt;C968),LEFT(Full_2016_2017_Games_Data[[#This Row],[Column1]],FIND("-",Full_2016_2017_Games_Data[[#This Row],[Column1]])-1),"N/A")</f>
        <v>Philadelphia 76ers117</v>
      </c>
      <c r="E969" t="str">
        <f>IFERROR(IF(AND(C969&lt;&gt;"N/A",C969&lt;&gt;C968),MID(Full_2016_2017_Games_Data[[#This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Heat109</v>
      </c>
      <c r="F969" t="str">
        <f>IFERROR(IF(AND(D969&lt;&gt;"N/A",E969&lt;&gt;"N/A",C969&lt;&gt;C970),RIGHT(Full_2016_2017_Games_Data[[#This Row],[Column1]],LEN(Full_2016_2017_Games_Data[[#This Row],[Column1]])-FIND("at ",Full_2016_2017_Games_Data[[#This Row],[Column1]])-2),IF(AND(C969&lt;&gt;"N/A",C969&lt;&gt;C968),RIGHT(A970,LEN(A970)-FIND("at ",A970)-2),"N/A")),RIGHT(Full_2016_2017_Games_Data[[#This Row],[Column1]],LEN(Full_2016_2017_Games_Data[[#This Row],[Column1]])-FIND("at ",Full_2016_2017_Games_Data[[#This Row],[Column1]])-2))</f>
        <v>Philadelphia</v>
      </c>
      <c r="G969" t="str">
        <f t="shared" si="165"/>
        <v>Philadelphia</v>
      </c>
      <c r="H969">
        <f t="shared" si="166"/>
        <v>117</v>
      </c>
      <c r="I969">
        <f t="shared" si="167"/>
        <v>109</v>
      </c>
      <c r="J969" s="3" t="str">
        <f>IF(B969=1,Full_2016_2017_Games_Data[[#This Row],[Column1]],"N/A")</f>
        <v>N/A</v>
      </c>
      <c r="K969" t="str">
        <f t="shared" si="168"/>
        <v>Feb 11, 2017</v>
      </c>
      <c r="L969" t="str">
        <f t="shared" si="169"/>
        <v>Feb 11, 2017</v>
      </c>
      <c r="M969">
        <f t="shared" si="170"/>
        <v>2</v>
      </c>
      <c r="N969">
        <f t="shared" si="171"/>
        <v>11</v>
      </c>
      <c r="O969">
        <f t="shared" si="172"/>
        <v>2017</v>
      </c>
      <c r="P969" s="3">
        <f t="shared" si="173"/>
        <v>42777</v>
      </c>
      <c r="Q969" t="str">
        <f t="shared" si="174"/>
        <v>Philadelphia 76ers</v>
      </c>
      <c r="R969" t="str">
        <f t="shared" si="175"/>
        <v>Miami Heat</v>
      </c>
    </row>
    <row r="970" spans="1:18" x14ac:dyDescent="0.3">
      <c r="A970" s="1" t="s">
        <v>841</v>
      </c>
      <c r="B970">
        <f>IF(OR(RIGHT(Full_2016_2017_Games_Data[[#This Row],[Column1]],4)="2016",RIGHT(Full_2016_2017_Games_Data[[#This Row],[Column1]],4)="2017"),1,0)</f>
        <v>0</v>
      </c>
      <c r="C970">
        <f>IF(AND(B969=1,B970=0,LEFT(Full_2016_2017_Games_Data[[#This Row],[Column1]],4)&lt;&gt;"OTat"),C968+1,IF(AND(B969=0,B970=0,LEFT(Full_2016_2017_Games_Data[[#This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Row],[Column1]],5)&lt;&gt;"4OTat"),C969+1,IF(OR(LEFT(Full_2016_2017_Games_Data[[#This Row],[Column1]],4)="OTat",LEFT(Full_2016_2017_Games_Data[[#This Row],[Column1]],4)="Full",LEFT(Full_2016_2017_Games_Data[[#This Row],[Column1]],5)="2OTat",LEFT(Full_2016_2017_Games_Data[[#This Row],[Column1]],5)="4OTat"),C969,"N/A")))</f>
        <v>811</v>
      </c>
      <c r="D970" t="str">
        <f>IF(AND(C970&lt;&gt;"N/A",C970&lt;&gt;C969),LEFT(Full_2016_2017_Games_Data[[#This Row],[Column1]],FIND("-",Full_2016_2017_Games_Data[[#This Row],[Column1]])-1),"N/A")</f>
        <v>Cleveland Cavaliers125</v>
      </c>
      <c r="E970" t="str">
        <f>IFERROR(IF(AND(C970&lt;&gt;"N/A",C970&lt;&gt;C969),MID(Full_2016_2017_Games_Data[[#This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Nuggets109</v>
      </c>
      <c r="F970" t="str">
        <f>IFERROR(IF(AND(D970&lt;&gt;"N/A",E970&lt;&gt;"N/A",C970&lt;&gt;C971),RIGHT(Full_2016_2017_Games_Data[[#This Row],[Column1]],LEN(Full_2016_2017_Games_Data[[#This Row],[Column1]])-FIND("at ",Full_2016_2017_Games_Data[[#This Row],[Column1]])-2),IF(AND(C970&lt;&gt;"N/A",C970&lt;&gt;C969),RIGHT(A971,LEN(A971)-FIND("at ",A971)-2),"N/A")),RIGHT(Full_2016_2017_Games_Data[[#This Row],[Column1]],LEN(Full_2016_2017_Games_Data[[#This Row],[Column1]])-FIND("at ",Full_2016_2017_Games_Data[[#This Row],[Column1]])-2))</f>
        <v>Cleveland</v>
      </c>
      <c r="G970" t="str">
        <f t="shared" si="165"/>
        <v>Cleveland</v>
      </c>
      <c r="H970">
        <f t="shared" si="166"/>
        <v>125</v>
      </c>
      <c r="I970">
        <f t="shared" si="167"/>
        <v>109</v>
      </c>
      <c r="J970" s="3" t="str">
        <f>IF(B970=1,Full_2016_2017_Games_Data[[#This Row],[Column1]],"N/A")</f>
        <v>N/A</v>
      </c>
      <c r="K970" t="str">
        <f t="shared" si="168"/>
        <v>Feb 11, 2017</v>
      </c>
      <c r="L970" t="str">
        <f t="shared" si="169"/>
        <v>Feb 11, 2017</v>
      </c>
      <c r="M970">
        <f t="shared" si="170"/>
        <v>2</v>
      </c>
      <c r="N970">
        <f t="shared" si="171"/>
        <v>11</v>
      </c>
      <c r="O970">
        <f t="shared" si="172"/>
        <v>2017</v>
      </c>
      <c r="P970" s="3">
        <f t="shared" si="173"/>
        <v>42777</v>
      </c>
      <c r="Q970" t="str">
        <f t="shared" si="174"/>
        <v>Cleveland Cavaliers</v>
      </c>
      <c r="R970" t="str">
        <f t="shared" si="175"/>
        <v>Denver Nuggets</v>
      </c>
    </row>
    <row r="971" spans="1:18" x14ac:dyDescent="0.3">
      <c r="A971" s="1" t="s">
        <v>842</v>
      </c>
      <c r="B971">
        <f>IF(OR(RIGHT(Full_2016_2017_Games_Data[[#This Row],[Column1]],4)="2016",RIGHT(Full_2016_2017_Games_Data[[#This Row],[Column1]],4)="2017"),1,0)</f>
        <v>0</v>
      </c>
      <c r="C971">
        <f>IF(AND(B970=1,B971=0,LEFT(Full_2016_2017_Games_Data[[#This Row],[Column1]],4)&lt;&gt;"OTat"),C969+1,IF(AND(B970=0,B971=0,LEFT(Full_2016_2017_Games_Data[[#This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Row],[Column1]],5)&lt;&gt;"4OTat"),C970+1,IF(OR(LEFT(Full_2016_2017_Games_Data[[#This Row],[Column1]],4)="OTat",LEFT(Full_2016_2017_Games_Data[[#This Row],[Column1]],4)="Full",LEFT(Full_2016_2017_Games_Data[[#This Row],[Column1]],5)="2OTat",LEFT(Full_2016_2017_Games_Data[[#This Row],[Column1]],5)="4OTat"),C970,"N/A")))</f>
        <v>812</v>
      </c>
      <c r="D971" t="str">
        <f>IF(AND(C971&lt;&gt;"N/A",C971&lt;&gt;C970),LEFT(Full_2016_2017_Games_Data[[#This Row],[Column1]],FIND("-",Full_2016_2017_Games_Data[[#This Row],[Column1]])-1),"N/A")</f>
        <v>Golden State Warriors130</v>
      </c>
      <c r="E971" t="str">
        <f>IFERROR(IF(AND(C971&lt;&gt;"N/A",C971&lt;&gt;C970),MID(Full_2016_2017_Games_Data[[#This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Thunder114</v>
      </c>
      <c r="F971" t="str">
        <f>IFERROR(IF(AND(D971&lt;&gt;"N/A",E971&lt;&gt;"N/A",C971&lt;&gt;C972),RIGHT(Full_2016_2017_Games_Data[[#This Row],[Column1]],LEN(Full_2016_2017_Games_Data[[#This Row],[Column1]])-FIND("at ",Full_2016_2017_Games_Data[[#This Row],[Column1]])-2),IF(AND(C971&lt;&gt;"N/A",C971&lt;&gt;C970),RIGHT(A972,LEN(A972)-FIND("at ",A972)-2),"N/A")),RIGHT(Full_2016_2017_Games_Data[[#This Row],[Column1]],LEN(Full_2016_2017_Games_Data[[#This Row],[Column1]])-FIND("at ",Full_2016_2017_Games_Data[[#This Row],[Column1]])-2))</f>
        <v>Oklahoma City</v>
      </c>
      <c r="G971" t="str">
        <f t="shared" si="165"/>
        <v>Oklahoma City</v>
      </c>
      <c r="H971">
        <f t="shared" si="166"/>
        <v>130</v>
      </c>
      <c r="I971">
        <f t="shared" si="167"/>
        <v>114</v>
      </c>
      <c r="J971" s="3" t="str">
        <f>IF(B971=1,Full_2016_2017_Games_Data[[#This Row],[Column1]],"N/A")</f>
        <v>N/A</v>
      </c>
      <c r="K971" t="str">
        <f t="shared" si="168"/>
        <v>Feb 11, 2017</v>
      </c>
      <c r="L971" t="str">
        <f t="shared" si="169"/>
        <v>Feb 11, 2017</v>
      </c>
      <c r="M971">
        <f t="shared" si="170"/>
        <v>2</v>
      </c>
      <c r="N971">
        <f t="shared" si="171"/>
        <v>11</v>
      </c>
      <c r="O971">
        <f t="shared" si="172"/>
        <v>2017</v>
      </c>
      <c r="P971" s="3">
        <f t="shared" si="173"/>
        <v>42777</v>
      </c>
      <c r="Q971" t="str">
        <f t="shared" si="174"/>
        <v>Golden State Warriors</v>
      </c>
      <c r="R971" t="str">
        <f t="shared" si="175"/>
        <v>Oklahoma City Thunder</v>
      </c>
    </row>
    <row r="972" spans="1:18" x14ac:dyDescent="0.3">
      <c r="A972" s="1" t="s">
        <v>843</v>
      </c>
      <c r="B972">
        <f>IF(OR(RIGHT(Full_2016_2017_Games_Data[[#This Row],[Column1]],4)="2016",RIGHT(Full_2016_2017_Games_Data[[#This Row],[Column1]],4)="2017"),1,0)</f>
        <v>0</v>
      </c>
      <c r="C972">
        <f>IF(AND(B971=1,B972=0,LEFT(Full_2016_2017_Games_Data[[#This Row],[Column1]],4)&lt;&gt;"OTat"),C970+1,IF(AND(B971=0,B972=0,LEFT(Full_2016_2017_Games_Data[[#This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Row],[Column1]],5)&lt;&gt;"4OTat"),C971+1,IF(OR(LEFT(Full_2016_2017_Games_Data[[#This Row],[Column1]],4)="OTat",LEFT(Full_2016_2017_Games_Data[[#This Row],[Column1]],4)="Full",LEFT(Full_2016_2017_Games_Data[[#This Row],[Column1]],5)="2OTat",LEFT(Full_2016_2017_Games_Data[[#This Row],[Column1]],5)="4OTat"),C971,"N/A")))</f>
        <v>813</v>
      </c>
      <c r="D972" t="str">
        <f>IF(AND(C972&lt;&gt;"N/A",C972&lt;&gt;C971),LEFT(Full_2016_2017_Games_Data[[#This Row],[Column1]],FIND("-",Full_2016_2017_Games_Data[[#This Row],[Column1]])-1),"N/A")</f>
        <v>Houston Rockets133</v>
      </c>
      <c r="E972" t="str">
        <f>IFERROR(IF(AND(C972&lt;&gt;"N/A",C972&lt;&gt;C971),MID(Full_2016_2017_Games_Data[[#This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Suns102</v>
      </c>
      <c r="F972" t="str">
        <f>IFERROR(IF(AND(D972&lt;&gt;"N/A",E972&lt;&gt;"N/A",C972&lt;&gt;C973),RIGHT(Full_2016_2017_Games_Data[[#This Row],[Column1]],LEN(Full_2016_2017_Games_Data[[#This Row],[Column1]])-FIND("at ",Full_2016_2017_Games_Data[[#This Row],[Column1]])-2),IF(AND(C972&lt;&gt;"N/A",C972&lt;&gt;C971),RIGHT(A973,LEN(A973)-FIND("at ",A973)-2),"N/A")),RIGHT(Full_2016_2017_Games_Data[[#This Row],[Column1]],LEN(Full_2016_2017_Games_Data[[#This Row],[Column1]])-FIND("at ",Full_2016_2017_Games_Data[[#This Row],[Column1]])-2))</f>
        <v>Houston</v>
      </c>
      <c r="G972" t="str">
        <f t="shared" si="165"/>
        <v>Houston</v>
      </c>
      <c r="H972">
        <f t="shared" si="166"/>
        <v>133</v>
      </c>
      <c r="I972">
        <f t="shared" si="167"/>
        <v>102</v>
      </c>
      <c r="J972" s="3" t="str">
        <f>IF(B972=1,Full_2016_2017_Games_Data[[#This Row],[Column1]],"N/A")</f>
        <v>N/A</v>
      </c>
      <c r="K972" t="str">
        <f t="shared" si="168"/>
        <v>Feb 11, 2017</v>
      </c>
      <c r="L972" t="str">
        <f t="shared" si="169"/>
        <v>Feb 11, 2017</v>
      </c>
      <c r="M972">
        <f t="shared" si="170"/>
        <v>2</v>
      </c>
      <c r="N972">
        <f t="shared" si="171"/>
        <v>11</v>
      </c>
      <c r="O972">
        <f t="shared" si="172"/>
        <v>2017</v>
      </c>
      <c r="P972" s="3">
        <f t="shared" si="173"/>
        <v>42777</v>
      </c>
      <c r="Q972" t="str">
        <f t="shared" si="174"/>
        <v>Houston Rockets</v>
      </c>
      <c r="R972" t="str">
        <f t="shared" si="175"/>
        <v>Phoenix Suns</v>
      </c>
    </row>
    <row r="973" spans="1:18" x14ac:dyDescent="0.3">
      <c r="A973" s="1" t="s">
        <v>844</v>
      </c>
      <c r="B973">
        <f>IF(OR(RIGHT(Full_2016_2017_Games_Data[[#This Row],[Column1]],4)="2016",RIGHT(Full_2016_2017_Games_Data[[#This Row],[Column1]],4)="2017"),1,0)</f>
        <v>0</v>
      </c>
      <c r="C973">
        <f>IF(AND(B972=1,B973=0,LEFT(Full_2016_2017_Games_Data[[#This Row],[Column1]],4)&lt;&gt;"OTat"),C971+1,IF(AND(B972=0,B973=0,LEFT(Full_2016_2017_Games_Data[[#This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Row],[Column1]],5)&lt;&gt;"4OTat"),C972+1,IF(OR(LEFT(Full_2016_2017_Games_Data[[#This Row],[Column1]],4)="OTat",LEFT(Full_2016_2017_Games_Data[[#This Row],[Column1]],4)="Full",LEFT(Full_2016_2017_Games_Data[[#This Row],[Column1]],5)="2OTat",LEFT(Full_2016_2017_Games_Data[[#This Row],[Column1]],5)="4OTat"),C972,"N/A")))</f>
        <v>814</v>
      </c>
      <c r="D973" t="str">
        <f>IF(AND(C973&lt;&gt;"N/A",C973&lt;&gt;C972),LEFT(Full_2016_2017_Games_Data[[#This Row],[Column1]],FIND("-",Full_2016_2017_Games_Data[[#This Row],[Column1]])-1),"N/A")</f>
        <v>Dallas Mavericks112</v>
      </c>
      <c r="E973" t="str">
        <f>IFERROR(IF(AND(C973&lt;&gt;"N/A",C973&lt;&gt;C972),MID(Full_2016_2017_Games_Data[[#This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Magic80</v>
      </c>
      <c r="F973" t="str">
        <f>IFERROR(IF(AND(D973&lt;&gt;"N/A",E973&lt;&gt;"N/A",C973&lt;&gt;C974),RIGHT(Full_2016_2017_Games_Data[[#This Row],[Column1]],LEN(Full_2016_2017_Games_Data[[#This Row],[Column1]])-FIND("at ",Full_2016_2017_Games_Data[[#This Row],[Column1]])-2),IF(AND(C973&lt;&gt;"N/A",C973&lt;&gt;C972),RIGHT(A974,LEN(A974)-FIND("at ",A974)-2),"N/A")),RIGHT(Full_2016_2017_Games_Data[[#This Row],[Column1]],LEN(Full_2016_2017_Games_Data[[#This Row],[Column1]])-FIND("at ",Full_2016_2017_Games_Data[[#This Row],[Column1]])-2))</f>
        <v>Dallas</v>
      </c>
      <c r="G973" t="str">
        <f t="shared" si="165"/>
        <v>Dallas</v>
      </c>
      <c r="H973">
        <f t="shared" si="166"/>
        <v>112</v>
      </c>
      <c r="I973">
        <f t="shared" si="167"/>
        <v>80</v>
      </c>
      <c r="J973" s="3" t="str">
        <f>IF(B973=1,Full_2016_2017_Games_Data[[#This Row],[Column1]],"N/A")</f>
        <v>N/A</v>
      </c>
      <c r="K973" t="str">
        <f t="shared" si="168"/>
        <v>Feb 11, 2017</v>
      </c>
      <c r="L973" t="str">
        <f t="shared" si="169"/>
        <v>Feb 11, 2017</v>
      </c>
      <c r="M973">
        <f t="shared" si="170"/>
        <v>2</v>
      </c>
      <c r="N973">
        <f t="shared" si="171"/>
        <v>11</v>
      </c>
      <c r="O973">
        <f t="shared" si="172"/>
        <v>2017</v>
      </c>
      <c r="P973" s="3">
        <f t="shared" si="173"/>
        <v>42777</v>
      </c>
      <c r="Q973" t="str">
        <f t="shared" si="174"/>
        <v>Dallas Mavericks</v>
      </c>
      <c r="R973" t="str">
        <f t="shared" si="175"/>
        <v>Orlando Magic</v>
      </c>
    </row>
    <row r="974" spans="1:18" x14ac:dyDescent="0.3">
      <c r="A974" s="1" t="s">
        <v>845</v>
      </c>
      <c r="B974">
        <f>IF(OR(RIGHT(Full_2016_2017_Games_Data[[#This Row],[Column1]],4)="2016",RIGHT(Full_2016_2017_Games_Data[[#This Row],[Column1]],4)="2017"),1,0)</f>
        <v>0</v>
      </c>
      <c r="C974">
        <f>IF(AND(B973=1,B974=0,LEFT(Full_2016_2017_Games_Data[[#This Row],[Column1]],4)&lt;&gt;"OTat"),C972+1,IF(AND(B973=0,B974=0,LEFT(Full_2016_2017_Games_Data[[#This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Row],[Column1]],5)&lt;&gt;"4OTat"),C973+1,IF(OR(LEFT(Full_2016_2017_Games_Data[[#This Row],[Column1]],4)="OTat",LEFT(Full_2016_2017_Games_Data[[#This Row],[Column1]],4)="Full",LEFT(Full_2016_2017_Games_Data[[#This Row],[Column1]],5)="2OTat",LEFT(Full_2016_2017_Games_Data[[#This Row],[Column1]],5)="4OTat"),C973,"N/A")))</f>
        <v>815</v>
      </c>
      <c r="D974" t="str">
        <f>IF(AND(C974&lt;&gt;"N/A",C974&lt;&gt;C973),LEFT(Full_2016_2017_Games_Data[[#This Row],[Column1]],FIND("-",Full_2016_2017_Games_Data[[#This Row],[Column1]])-1),"N/A")</f>
        <v>Boston Celtics112</v>
      </c>
      <c r="E974" t="str">
        <f>IFERROR(IF(AND(C974&lt;&gt;"N/A",C974&lt;&gt;C973),MID(Full_2016_2017_Games_Data[[#This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Jazz104</v>
      </c>
      <c r="F974" t="str">
        <f>IFERROR(IF(AND(D974&lt;&gt;"N/A",E974&lt;&gt;"N/A",C974&lt;&gt;C975),RIGHT(Full_2016_2017_Games_Data[[#This Row],[Column1]],LEN(Full_2016_2017_Games_Data[[#This Row],[Column1]])-FIND("at ",Full_2016_2017_Games_Data[[#This Row],[Column1]])-2),IF(AND(C974&lt;&gt;"N/A",C974&lt;&gt;C973),RIGHT(A975,LEN(A975)-FIND("at ",A975)-2),"N/A")),RIGHT(Full_2016_2017_Games_Data[[#This Row],[Column1]],LEN(Full_2016_2017_Games_Data[[#This Row],[Column1]])-FIND("at ",Full_2016_2017_Games_Data[[#This Row],[Column1]])-2))</f>
        <v>Utah</v>
      </c>
      <c r="G974" t="str">
        <f t="shared" si="165"/>
        <v>Utah</v>
      </c>
      <c r="H974">
        <f t="shared" si="166"/>
        <v>112</v>
      </c>
      <c r="I974">
        <f t="shared" si="167"/>
        <v>104</v>
      </c>
      <c r="J974" s="3" t="str">
        <f>IF(B974=1,Full_2016_2017_Games_Data[[#This Row],[Column1]],"N/A")</f>
        <v>N/A</v>
      </c>
      <c r="K974" t="str">
        <f t="shared" si="168"/>
        <v>Feb 11, 2017</v>
      </c>
      <c r="L974" t="str">
        <f t="shared" si="169"/>
        <v>Feb 11, 2017</v>
      </c>
      <c r="M974">
        <f t="shared" si="170"/>
        <v>2</v>
      </c>
      <c r="N974">
        <f t="shared" si="171"/>
        <v>11</v>
      </c>
      <c r="O974">
        <f t="shared" si="172"/>
        <v>2017</v>
      </c>
      <c r="P974" s="3">
        <f t="shared" si="173"/>
        <v>42777</v>
      </c>
      <c r="Q974" t="str">
        <f t="shared" si="174"/>
        <v>Boston Celtics</v>
      </c>
      <c r="R974" t="str">
        <f t="shared" si="175"/>
        <v>Utah Jazz</v>
      </c>
    </row>
    <row r="975" spans="1:18" x14ac:dyDescent="0.3">
      <c r="A975" s="1" t="s">
        <v>1455</v>
      </c>
      <c r="B975">
        <f>IF(OR(RIGHT(Full_2016_2017_Games_Data[[#This Row],[Column1]],4)="2016",RIGHT(Full_2016_2017_Games_Data[[#This Row],[Column1]],4)="2017"),1,0)</f>
        <v>1</v>
      </c>
      <c r="C975" t="str">
        <f>IF(AND(B974=1,B975=0,LEFT(Full_2016_2017_Games_Data[[#This Row],[Column1]],4)&lt;&gt;"OTat"),C973+1,IF(AND(B974=0,B975=0,LEFT(Full_2016_2017_Games_Data[[#This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Row],[Column1]],5)&lt;&gt;"4OTat"),C974+1,IF(OR(LEFT(Full_2016_2017_Games_Data[[#This Row],[Column1]],4)="OTat",LEFT(Full_2016_2017_Games_Data[[#This Row],[Column1]],4)="Full",LEFT(Full_2016_2017_Games_Data[[#This Row],[Column1]],5)="2OTat",LEFT(Full_2016_2017_Games_Data[[#This Row],[Column1]],5)="4OTat"),C974,"N/A")))</f>
        <v>N/A</v>
      </c>
      <c r="D975" t="str">
        <f>IF(AND(C975&lt;&gt;"N/A",C975&lt;&gt;C974),LEFT(Full_2016_2017_Games_Data[[#This Row],[Column1]],FIND("-",Full_2016_2017_Games_Data[[#This Row],[Column1]])-1),"N/A")</f>
        <v>N/A</v>
      </c>
      <c r="E975" t="str">
        <f>IFERROR(IF(AND(C975&lt;&gt;"N/A",C975&lt;&gt;C974),MID(Full_2016_2017_Games_Data[[#This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75" t="str">
        <f>IFERROR(IF(AND(D975&lt;&gt;"N/A",E975&lt;&gt;"N/A",C975&lt;&gt;C976),RIGHT(Full_2016_2017_Games_Data[[#This Row],[Column1]],LEN(Full_2016_2017_Games_Data[[#This Row],[Column1]])-FIND("at ",Full_2016_2017_Games_Data[[#This Row],[Column1]])-2),IF(AND(C975&lt;&gt;"N/A",C975&lt;&gt;C974),RIGHT(A976,LEN(A976)-FIND("at ",A976)-2),"N/A")),RIGHT(Full_2016_2017_Games_Data[[#This Row],[Column1]],LEN(Full_2016_2017_Games_Data[[#This Row],[Column1]])-FIND("at ",Full_2016_2017_Games_Data[[#This Row],[Column1]])-2))</f>
        <v>N/A</v>
      </c>
      <c r="G975" t="str">
        <f t="shared" si="165"/>
        <v>N/A</v>
      </c>
      <c r="H975" t="str">
        <f t="shared" si="166"/>
        <v>N/A</v>
      </c>
      <c r="I975" t="str">
        <f t="shared" si="167"/>
        <v>N/A</v>
      </c>
      <c r="J975" s="3" t="str">
        <f>IF(B975=1,Full_2016_2017_Games_Data[[#This Row],[Column1]],"N/A")</f>
        <v>Feb 12, 2017</v>
      </c>
      <c r="K975" t="str">
        <f t="shared" si="168"/>
        <v>Feb 12, 2017</v>
      </c>
      <c r="L975" t="str">
        <f t="shared" si="169"/>
        <v>N/A</v>
      </c>
      <c r="M975" t="str">
        <f t="shared" si="170"/>
        <v>N/A</v>
      </c>
      <c r="N975" t="str">
        <f t="shared" si="171"/>
        <v>N/A</v>
      </c>
      <c r="O975" t="str">
        <f t="shared" si="172"/>
        <v>N/A</v>
      </c>
      <c r="P975" s="3" t="str">
        <f t="shared" si="173"/>
        <v>N/A</v>
      </c>
      <c r="Q975" t="str">
        <f t="shared" si="174"/>
        <v>N/A</v>
      </c>
      <c r="R975" t="str">
        <f t="shared" si="175"/>
        <v>N/A</v>
      </c>
    </row>
    <row r="976" spans="1:18" x14ac:dyDescent="0.3">
      <c r="A976" s="1" t="s">
        <v>846</v>
      </c>
      <c r="B976">
        <f>IF(OR(RIGHT(Full_2016_2017_Games_Data[[#This Row],[Column1]],4)="2016",RIGHT(Full_2016_2017_Games_Data[[#This Row],[Column1]],4)="2017"),1,0)</f>
        <v>0</v>
      </c>
      <c r="C976">
        <f>IF(AND(B975=1,B976=0,LEFT(Full_2016_2017_Games_Data[[#This Row],[Column1]],4)&lt;&gt;"OTat"),C974+1,IF(AND(B975=0,B976=0,LEFT(Full_2016_2017_Games_Data[[#This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Row],[Column1]],5)&lt;&gt;"4OTat"),C975+1,IF(OR(LEFT(Full_2016_2017_Games_Data[[#This Row],[Column1]],4)="OTat",LEFT(Full_2016_2017_Games_Data[[#This Row],[Column1]],4)="Full",LEFT(Full_2016_2017_Games_Data[[#This Row],[Column1]],5)="2OTat",LEFT(Full_2016_2017_Games_Data[[#This Row],[Column1]],5)="4OTat"),C975,"N/A")))</f>
        <v>816</v>
      </c>
      <c r="D976" t="str">
        <f>IF(AND(C976&lt;&gt;"N/A",C976&lt;&gt;C975),LEFT(Full_2016_2017_Games_Data[[#This Row],[Column1]],FIND("-",Full_2016_2017_Games_Data[[#This Row],[Column1]])-1),"N/A")</f>
        <v>Minnesota Timberwolves117</v>
      </c>
      <c r="E976" t="str">
        <f>IFERROR(IF(AND(C976&lt;&gt;"N/A",C976&lt;&gt;C975),MID(Full_2016_2017_Games_Data[[#This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Bulls89</v>
      </c>
      <c r="F976" t="str">
        <f>IFERROR(IF(AND(D976&lt;&gt;"N/A",E976&lt;&gt;"N/A",C976&lt;&gt;C977),RIGHT(Full_2016_2017_Games_Data[[#This Row],[Column1]],LEN(Full_2016_2017_Games_Data[[#This Row],[Column1]])-FIND("at ",Full_2016_2017_Games_Data[[#This Row],[Column1]])-2),IF(AND(C976&lt;&gt;"N/A",C976&lt;&gt;C975),RIGHT(A977,LEN(A977)-FIND("at ",A977)-2),"N/A")),RIGHT(Full_2016_2017_Games_Data[[#This Row],[Column1]],LEN(Full_2016_2017_Games_Data[[#This Row],[Column1]])-FIND("at ",Full_2016_2017_Games_Data[[#This Row],[Column1]])-2))</f>
        <v>Minnesota</v>
      </c>
      <c r="G976" t="str">
        <f t="shared" si="165"/>
        <v>Minnesota</v>
      </c>
      <c r="H976">
        <f t="shared" si="166"/>
        <v>117</v>
      </c>
      <c r="I976">
        <f t="shared" si="167"/>
        <v>89</v>
      </c>
      <c r="J976" s="3" t="str">
        <f>IF(B976=1,Full_2016_2017_Games_Data[[#This Row],[Column1]],"N/A")</f>
        <v>N/A</v>
      </c>
      <c r="K976" t="str">
        <f t="shared" si="168"/>
        <v>Feb 12, 2017</v>
      </c>
      <c r="L976" t="str">
        <f t="shared" si="169"/>
        <v>Feb 12, 2017</v>
      </c>
      <c r="M976">
        <f t="shared" si="170"/>
        <v>2</v>
      </c>
      <c r="N976">
        <f t="shared" si="171"/>
        <v>12</v>
      </c>
      <c r="O976">
        <f t="shared" si="172"/>
        <v>2017</v>
      </c>
      <c r="P976" s="3">
        <f t="shared" si="173"/>
        <v>42778</v>
      </c>
      <c r="Q976" t="str">
        <f t="shared" si="174"/>
        <v>Minnesota Timberwolves</v>
      </c>
      <c r="R976" t="str">
        <f t="shared" si="175"/>
        <v>Chicago Bulls</v>
      </c>
    </row>
    <row r="977" spans="1:18" x14ac:dyDescent="0.3">
      <c r="A977" s="1" t="s">
        <v>847</v>
      </c>
      <c r="B977">
        <f>IF(OR(RIGHT(Full_2016_2017_Games_Data[[#This Row],[Column1]],4)="2016",RIGHT(Full_2016_2017_Games_Data[[#This Row],[Column1]],4)="2017"),1,0)</f>
        <v>0</v>
      </c>
      <c r="C977">
        <f>IF(AND(B976=1,B977=0,LEFT(Full_2016_2017_Games_Data[[#This Row],[Column1]],4)&lt;&gt;"OTat"),C975+1,IF(AND(B976=0,B977=0,LEFT(Full_2016_2017_Games_Data[[#This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Row],[Column1]],5)&lt;&gt;"4OTat"),C976+1,IF(OR(LEFT(Full_2016_2017_Games_Data[[#This Row],[Column1]],4)="OTat",LEFT(Full_2016_2017_Games_Data[[#This Row],[Column1]],4)="Full",LEFT(Full_2016_2017_Games_Data[[#This Row],[Column1]],5)="2OTat",LEFT(Full_2016_2017_Games_Data[[#This Row],[Column1]],5)="4OTat"),C976,"N/A")))</f>
        <v>817</v>
      </c>
      <c r="D977" t="str">
        <f>IF(AND(C977&lt;&gt;"N/A",C977&lt;&gt;C976),LEFT(Full_2016_2017_Games_Data[[#This Row],[Column1]],FIND("-",Full_2016_2017_Games_Data[[#This Row],[Column1]])-1),"N/A")</f>
        <v>New York Knicks94</v>
      </c>
      <c r="E977" t="str">
        <f>IFERROR(IF(AND(C977&lt;&gt;"N/A",C977&lt;&gt;C976),MID(Full_2016_2017_Games_Data[[#This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Spurs90</v>
      </c>
      <c r="F977" t="str">
        <f>IFERROR(IF(AND(D977&lt;&gt;"N/A",E977&lt;&gt;"N/A",C977&lt;&gt;C978),RIGHT(Full_2016_2017_Games_Data[[#This Row],[Column1]],LEN(Full_2016_2017_Games_Data[[#This Row],[Column1]])-FIND("at ",Full_2016_2017_Games_Data[[#This Row],[Column1]])-2),IF(AND(C977&lt;&gt;"N/A",C977&lt;&gt;C976),RIGHT(A978,LEN(A978)-FIND("at ",A978)-2),"N/A")),RIGHT(Full_2016_2017_Games_Data[[#This Row],[Column1]],LEN(Full_2016_2017_Games_Data[[#This Row],[Column1]])-FIND("at ",Full_2016_2017_Games_Data[[#This Row],[Column1]])-2))</f>
        <v>New York</v>
      </c>
      <c r="G977" t="str">
        <f t="shared" si="165"/>
        <v>New York</v>
      </c>
      <c r="H977">
        <f t="shared" si="166"/>
        <v>94</v>
      </c>
      <c r="I977">
        <f t="shared" si="167"/>
        <v>90</v>
      </c>
      <c r="J977" s="3" t="str">
        <f>IF(B977=1,Full_2016_2017_Games_Data[[#This Row],[Column1]],"N/A")</f>
        <v>N/A</v>
      </c>
      <c r="K977" t="str">
        <f t="shared" si="168"/>
        <v>Feb 12, 2017</v>
      </c>
      <c r="L977" t="str">
        <f t="shared" si="169"/>
        <v>Feb 12, 2017</v>
      </c>
      <c r="M977">
        <f t="shared" si="170"/>
        <v>2</v>
      </c>
      <c r="N977">
        <f t="shared" si="171"/>
        <v>12</v>
      </c>
      <c r="O977">
        <f t="shared" si="172"/>
        <v>2017</v>
      </c>
      <c r="P977" s="3">
        <f t="shared" si="173"/>
        <v>42778</v>
      </c>
      <c r="Q977" t="str">
        <f t="shared" si="174"/>
        <v>New York Knicks</v>
      </c>
      <c r="R977" t="str">
        <f t="shared" si="175"/>
        <v>San Antonio Spurs</v>
      </c>
    </row>
    <row r="978" spans="1:18" x14ac:dyDescent="0.3">
      <c r="A978" s="1" t="s">
        <v>848</v>
      </c>
      <c r="B978">
        <f>IF(OR(RIGHT(Full_2016_2017_Games_Data[[#This Row],[Column1]],4)="2016",RIGHT(Full_2016_2017_Games_Data[[#This Row],[Column1]],4)="2017"),1,0)</f>
        <v>0</v>
      </c>
      <c r="C978">
        <f>IF(AND(B977=1,B978=0,LEFT(Full_2016_2017_Games_Data[[#This Row],[Column1]],4)&lt;&gt;"OTat"),C976+1,IF(AND(B977=0,B978=0,LEFT(Full_2016_2017_Games_Data[[#This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Row],[Column1]],5)&lt;&gt;"4OTat"),C977+1,IF(OR(LEFT(Full_2016_2017_Games_Data[[#This Row],[Column1]],4)="OTat",LEFT(Full_2016_2017_Games_Data[[#This Row],[Column1]],4)="Full",LEFT(Full_2016_2017_Games_Data[[#This Row],[Column1]],5)="2OTat",LEFT(Full_2016_2017_Games_Data[[#This Row],[Column1]],5)="4OTat"),C977,"N/A")))</f>
        <v>818</v>
      </c>
      <c r="D978" t="str">
        <f>IF(AND(C978&lt;&gt;"N/A",C978&lt;&gt;C977),LEFT(Full_2016_2017_Games_Data[[#This Row],[Column1]],FIND("-",Full_2016_2017_Games_Data[[#This Row],[Column1]])-1),"N/A")</f>
        <v>Detroit Pistons102</v>
      </c>
      <c r="E978" t="str">
        <f>IFERROR(IF(AND(C978&lt;&gt;"N/A",C978&lt;&gt;C977),MID(Full_2016_2017_Games_Data[[#This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Raptors101</v>
      </c>
      <c r="F978" t="str">
        <f>IFERROR(IF(AND(D978&lt;&gt;"N/A",E978&lt;&gt;"N/A",C978&lt;&gt;C979),RIGHT(Full_2016_2017_Games_Data[[#This Row],[Column1]],LEN(Full_2016_2017_Games_Data[[#This Row],[Column1]])-FIND("at ",Full_2016_2017_Games_Data[[#This Row],[Column1]])-2),IF(AND(C978&lt;&gt;"N/A",C978&lt;&gt;C977),RIGHT(A979,LEN(A979)-FIND("at ",A979)-2),"N/A")),RIGHT(Full_2016_2017_Games_Data[[#This Row],[Column1]],LEN(Full_2016_2017_Games_Data[[#This Row],[Column1]])-FIND("at ",Full_2016_2017_Games_Data[[#This Row],[Column1]])-2))</f>
        <v>Toronto</v>
      </c>
      <c r="G978" t="str">
        <f t="shared" si="165"/>
        <v>Toronto</v>
      </c>
      <c r="H978">
        <f t="shared" si="166"/>
        <v>102</v>
      </c>
      <c r="I978">
        <f t="shared" si="167"/>
        <v>101</v>
      </c>
      <c r="J978" s="3" t="str">
        <f>IF(B978=1,Full_2016_2017_Games_Data[[#This Row],[Column1]],"N/A")</f>
        <v>N/A</v>
      </c>
      <c r="K978" t="str">
        <f t="shared" si="168"/>
        <v>Feb 12, 2017</v>
      </c>
      <c r="L978" t="str">
        <f t="shared" si="169"/>
        <v>Feb 12, 2017</v>
      </c>
      <c r="M978">
        <f t="shared" si="170"/>
        <v>2</v>
      </c>
      <c r="N978">
        <f t="shared" si="171"/>
        <v>12</v>
      </c>
      <c r="O978">
        <f t="shared" si="172"/>
        <v>2017</v>
      </c>
      <c r="P978" s="3">
        <f t="shared" si="173"/>
        <v>42778</v>
      </c>
      <c r="Q978" t="str">
        <f t="shared" si="174"/>
        <v>Detroit Pistons</v>
      </c>
      <c r="R978" t="str">
        <f t="shared" si="175"/>
        <v>Toronto Raptors</v>
      </c>
    </row>
    <row r="979" spans="1:18" x14ac:dyDescent="0.3">
      <c r="A979" s="1" t="s">
        <v>849</v>
      </c>
      <c r="B979">
        <f>IF(OR(RIGHT(Full_2016_2017_Games_Data[[#This Row],[Column1]],4)="2016",RIGHT(Full_2016_2017_Games_Data[[#This Row],[Column1]],4)="2017"),1,0)</f>
        <v>0</v>
      </c>
      <c r="C979">
        <f>IF(AND(B978=1,B979=0,LEFT(Full_2016_2017_Games_Data[[#This Row],[Column1]],4)&lt;&gt;"OTat"),C977+1,IF(AND(B978=0,B979=0,LEFT(Full_2016_2017_Games_Data[[#This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Row],[Column1]],5)&lt;&gt;"4OTat"),C978+1,IF(OR(LEFT(Full_2016_2017_Games_Data[[#This Row],[Column1]],4)="OTat",LEFT(Full_2016_2017_Games_Data[[#This Row],[Column1]],4)="Full",LEFT(Full_2016_2017_Games_Data[[#This Row],[Column1]],5)="2OTat",LEFT(Full_2016_2017_Games_Data[[#This Row],[Column1]],5)="4OTat"),C978,"N/A")))</f>
        <v>819</v>
      </c>
      <c r="D979" t="str">
        <f>IF(AND(C979&lt;&gt;"N/A",C979&lt;&gt;C978),LEFT(Full_2016_2017_Games_Data[[#This Row],[Column1]],FIND("-",Full_2016_2017_Games_Data[[#This Row],[Column1]])-1),"N/A")</f>
        <v>Sacramento Kings105</v>
      </c>
      <c r="E979" t="str">
        <f>IFERROR(IF(AND(C979&lt;&gt;"N/A",C979&lt;&gt;C978),MID(Full_2016_2017_Games_Data[[#This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Pelicans99</v>
      </c>
      <c r="F979" t="str">
        <f>IFERROR(IF(AND(D979&lt;&gt;"N/A",E979&lt;&gt;"N/A",C979&lt;&gt;C980),RIGHT(Full_2016_2017_Games_Data[[#This Row],[Column1]],LEN(Full_2016_2017_Games_Data[[#This Row],[Column1]])-FIND("at ",Full_2016_2017_Games_Data[[#This Row],[Column1]])-2),IF(AND(C979&lt;&gt;"N/A",C979&lt;&gt;C978),RIGHT(A980,LEN(A980)-FIND("at ",A980)-2),"N/A")),RIGHT(Full_2016_2017_Games_Data[[#This Row],[Column1]],LEN(Full_2016_2017_Games_Data[[#This Row],[Column1]])-FIND("at ",Full_2016_2017_Games_Data[[#This Row],[Column1]])-2))</f>
        <v>Sacramento</v>
      </c>
      <c r="G979" t="str">
        <f t="shared" si="165"/>
        <v>Sacramento</v>
      </c>
      <c r="H979">
        <f t="shared" si="166"/>
        <v>105</v>
      </c>
      <c r="I979">
        <f t="shared" si="167"/>
        <v>99</v>
      </c>
      <c r="J979" s="3" t="str">
        <f>IF(B979=1,Full_2016_2017_Games_Data[[#This Row],[Column1]],"N/A")</f>
        <v>N/A</v>
      </c>
      <c r="K979" t="str">
        <f t="shared" si="168"/>
        <v>Feb 12, 2017</v>
      </c>
      <c r="L979" t="str">
        <f t="shared" si="169"/>
        <v>Feb 12, 2017</v>
      </c>
      <c r="M979">
        <f t="shared" si="170"/>
        <v>2</v>
      </c>
      <c r="N979">
        <f t="shared" si="171"/>
        <v>12</v>
      </c>
      <c r="O979">
        <f t="shared" si="172"/>
        <v>2017</v>
      </c>
      <c r="P979" s="3">
        <f t="shared" si="173"/>
        <v>42778</v>
      </c>
      <c r="Q979" t="str">
        <f t="shared" si="174"/>
        <v>Sacramento Kings</v>
      </c>
      <c r="R979" t="str">
        <f t="shared" si="175"/>
        <v>New Orleans Pelicans</v>
      </c>
    </row>
    <row r="980" spans="1:18" x14ac:dyDescent="0.3">
      <c r="A980" s="1" t="s">
        <v>1456</v>
      </c>
      <c r="B980">
        <f>IF(OR(RIGHT(Full_2016_2017_Games_Data[[#This Row],[Column1]],4)="2016",RIGHT(Full_2016_2017_Games_Data[[#This Row],[Column1]],4)="2017"),1,0)</f>
        <v>1</v>
      </c>
      <c r="C980" t="str">
        <f>IF(AND(B979=1,B980=0,LEFT(Full_2016_2017_Games_Data[[#This Row],[Column1]],4)&lt;&gt;"OTat"),C978+1,IF(AND(B979=0,B980=0,LEFT(Full_2016_2017_Games_Data[[#This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Row],[Column1]],5)&lt;&gt;"4OTat"),C979+1,IF(OR(LEFT(Full_2016_2017_Games_Data[[#This Row],[Column1]],4)="OTat",LEFT(Full_2016_2017_Games_Data[[#This Row],[Column1]],4)="Full",LEFT(Full_2016_2017_Games_Data[[#This Row],[Column1]],5)="2OTat",LEFT(Full_2016_2017_Games_Data[[#This Row],[Column1]],5)="4OTat"),C979,"N/A")))</f>
        <v>N/A</v>
      </c>
      <c r="D980" t="str">
        <f>IF(AND(C980&lt;&gt;"N/A",C980&lt;&gt;C979),LEFT(Full_2016_2017_Games_Data[[#This Row],[Column1]],FIND("-",Full_2016_2017_Games_Data[[#This Row],[Column1]])-1),"N/A")</f>
        <v>N/A</v>
      </c>
      <c r="E980" t="str">
        <f>IFERROR(IF(AND(C980&lt;&gt;"N/A",C980&lt;&gt;C979),MID(Full_2016_2017_Games_Data[[#This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80" t="str">
        <f>IFERROR(IF(AND(D980&lt;&gt;"N/A",E980&lt;&gt;"N/A",C980&lt;&gt;C981),RIGHT(Full_2016_2017_Games_Data[[#This Row],[Column1]],LEN(Full_2016_2017_Games_Data[[#This Row],[Column1]])-FIND("at ",Full_2016_2017_Games_Data[[#This Row],[Column1]])-2),IF(AND(C980&lt;&gt;"N/A",C980&lt;&gt;C979),RIGHT(A981,LEN(A981)-FIND("at ",A981)-2),"N/A")),RIGHT(Full_2016_2017_Games_Data[[#This Row],[Column1]],LEN(Full_2016_2017_Games_Data[[#This Row],[Column1]])-FIND("at ",Full_2016_2017_Games_Data[[#This Row],[Column1]])-2))</f>
        <v>N/A</v>
      </c>
      <c r="G980" t="str">
        <f t="shared" si="165"/>
        <v>N/A</v>
      </c>
      <c r="H980" t="str">
        <f t="shared" si="166"/>
        <v>N/A</v>
      </c>
      <c r="I980" t="str">
        <f t="shared" si="167"/>
        <v>N/A</v>
      </c>
      <c r="J980" s="3" t="str">
        <f>IF(B980=1,Full_2016_2017_Games_Data[[#This Row],[Column1]],"N/A")</f>
        <v>Feb 13, 2017</v>
      </c>
      <c r="K980" t="str">
        <f t="shared" si="168"/>
        <v>Feb 13, 2017</v>
      </c>
      <c r="L980" t="str">
        <f t="shared" si="169"/>
        <v>N/A</v>
      </c>
      <c r="M980" t="str">
        <f t="shared" si="170"/>
        <v>N/A</v>
      </c>
      <c r="N980" t="str">
        <f t="shared" si="171"/>
        <v>N/A</v>
      </c>
      <c r="O980" t="str">
        <f t="shared" si="172"/>
        <v>N/A</v>
      </c>
      <c r="P980" s="3" t="str">
        <f t="shared" si="173"/>
        <v>N/A</v>
      </c>
      <c r="Q980" t="str">
        <f t="shared" si="174"/>
        <v>N/A</v>
      </c>
      <c r="R980" t="str">
        <f t="shared" si="175"/>
        <v>N/A</v>
      </c>
    </row>
    <row r="981" spans="1:18" x14ac:dyDescent="0.3">
      <c r="A981" s="1" t="s">
        <v>850</v>
      </c>
      <c r="B981">
        <f>IF(OR(RIGHT(Full_2016_2017_Games_Data[[#This Row],[Column1]],4)="2016",RIGHT(Full_2016_2017_Games_Data[[#This Row],[Column1]],4)="2017"),1,0)</f>
        <v>0</v>
      </c>
      <c r="C981">
        <f>IF(AND(B980=1,B981=0,LEFT(Full_2016_2017_Games_Data[[#This Row],[Column1]],4)&lt;&gt;"OTat"),C979+1,IF(AND(B980=0,B981=0,LEFT(Full_2016_2017_Games_Data[[#This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Row],[Column1]],5)&lt;&gt;"4OTat"),C980+1,IF(OR(LEFT(Full_2016_2017_Games_Data[[#This Row],[Column1]],4)="OTat",LEFT(Full_2016_2017_Games_Data[[#This Row],[Column1]],4)="Full",LEFT(Full_2016_2017_Games_Data[[#This Row],[Column1]],5)="2OTat",LEFT(Full_2016_2017_Games_Data[[#This Row],[Column1]],5)="4OTat"),C980,"N/A")))</f>
        <v>820</v>
      </c>
      <c r="D981" t="str">
        <f>IF(AND(C981&lt;&gt;"N/A",C981&lt;&gt;C980),LEFT(Full_2016_2017_Games_Data[[#This Row],[Column1]],FIND("-",Full_2016_2017_Games_Data[[#This Row],[Column1]])-1),"N/A")</f>
        <v>Washington Wizards120</v>
      </c>
      <c r="E981" t="str">
        <f>IFERROR(IF(AND(C981&lt;&gt;"N/A",C981&lt;&gt;C980),MID(Full_2016_2017_Games_Data[[#This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Thunder98</v>
      </c>
      <c r="F981" t="str">
        <f>IFERROR(IF(AND(D981&lt;&gt;"N/A",E981&lt;&gt;"N/A",C981&lt;&gt;C982),RIGHT(Full_2016_2017_Games_Data[[#This Row],[Column1]],LEN(Full_2016_2017_Games_Data[[#This Row],[Column1]])-FIND("at ",Full_2016_2017_Games_Data[[#This Row],[Column1]])-2),IF(AND(C981&lt;&gt;"N/A",C981&lt;&gt;C980),RIGHT(A982,LEN(A982)-FIND("at ",A982)-2),"N/A")),RIGHT(Full_2016_2017_Games_Data[[#This Row],[Column1]],LEN(Full_2016_2017_Games_Data[[#This Row],[Column1]])-FIND("at ",Full_2016_2017_Games_Data[[#This Row],[Column1]])-2))</f>
        <v>Washington</v>
      </c>
      <c r="G981" t="str">
        <f t="shared" si="165"/>
        <v>Washington</v>
      </c>
      <c r="H981">
        <f t="shared" si="166"/>
        <v>120</v>
      </c>
      <c r="I981">
        <f t="shared" si="167"/>
        <v>98</v>
      </c>
      <c r="J981" s="3" t="str">
        <f>IF(B981=1,Full_2016_2017_Games_Data[[#This Row],[Column1]],"N/A")</f>
        <v>N/A</v>
      </c>
      <c r="K981" t="str">
        <f t="shared" si="168"/>
        <v>Feb 13, 2017</v>
      </c>
      <c r="L981" t="str">
        <f t="shared" si="169"/>
        <v>Feb 13, 2017</v>
      </c>
      <c r="M981">
        <f t="shared" si="170"/>
        <v>2</v>
      </c>
      <c r="N981">
        <f t="shared" si="171"/>
        <v>13</v>
      </c>
      <c r="O981">
        <f t="shared" si="172"/>
        <v>2017</v>
      </c>
      <c r="P981" s="3">
        <f t="shared" si="173"/>
        <v>42779</v>
      </c>
      <c r="Q981" t="str">
        <f t="shared" si="174"/>
        <v>Washington Wizards</v>
      </c>
      <c r="R981" t="str">
        <f t="shared" si="175"/>
        <v>Oklahoma City Thunder</v>
      </c>
    </row>
    <row r="982" spans="1:18" x14ac:dyDescent="0.3">
      <c r="A982" s="1" t="s">
        <v>851</v>
      </c>
      <c r="B982">
        <f>IF(OR(RIGHT(Full_2016_2017_Games_Data[[#This Row],[Column1]],4)="2016",RIGHT(Full_2016_2017_Games_Data[[#This Row],[Column1]],4)="2017"),1,0)</f>
        <v>0</v>
      </c>
      <c r="C982">
        <f>IF(AND(B981=1,B982=0,LEFT(Full_2016_2017_Games_Data[[#This Row],[Column1]],4)&lt;&gt;"OTat"),C980+1,IF(AND(B981=0,B982=0,LEFT(Full_2016_2017_Games_Data[[#This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Row],[Column1]],5)&lt;&gt;"4OTat"),C981+1,IF(OR(LEFT(Full_2016_2017_Games_Data[[#This Row],[Column1]],4)="OTat",LEFT(Full_2016_2017_Games_Data[[#This Row],[Column1]],4)="Full",LEFT(Full_2016_2017_Games_Data[[#This Row],[Column1]],5)="2OTat",LEFT(Full_2016_2017_Games_Data[[#This Row],[Column1]],5)="4OTat"),C981,"N/A")))</f>
        <v>821</v>
      </c>
      <c r="D982" t="str">
        <f>IF(AND(C982&lt;&gt;"N/A",C982&lt;&gt;C981),LEFT(Full_2016_2017_Games_Data[[#This Row],[Column1]],FIND("-",Full_2016_2017_Games_Data[[#This Row],[Column1]])-1),"N/A")</f>
        <v>Philadelphia 76ers105</v>
      </c>
      <c r="E982" t="str">
        <f>IFERROR(IF(AND(C982&lt;&gt;"N/A",C982&lt;&gt;C981),MID(Full_2016_2017_Games_Data[[#This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Hornets99</v>
      </c>
      <c r="F982" t="str">
        <f>IFERROR(IF(AND(D982&lt;&gt;"N/A",E982&lt;&gt;"N/A",C982&lt;&gt;C983),RIGHT(Full_2016_2017_Games_Data[[#This Row],[Column1]],LEN(Full_2016_2017_Games_Data[[#This Row],[Column1]])-FIND("at ",Full_2016_2017_Games_Data[[#This Row],[Column1]])-2),IF(AND(C982&lt;&gt;"N/A",C982&lt;&gt;C981),RIGHT(A983,LEN(A983)-FIND("at ",A983)-2),"N/A")),RIGHT(Full_2016_2017_Games_Data[[#This Row],[Column1]],LEN(Full_2016_2017_Games_Data[[#This Row],[Column1]])-FIND("at ",Full_2016_2017_Games_Data[[#This Row],[Column1]])-2))</f>
        <v>Charlotte</v>
      </c>
      <c r="G982" t="str">
        <f t="shared" si="165"/>
        <v>Charlotte</v>
      </c>
      <c r="H982">
        <f t="shared" si="166"/>
        <v>105</v>
      </c>
      <c r="I982">
        <f t="shared" si="167"/>
        <v>99</v>
      </c>
      <c r="J982" s="3" t="str">
        <f>IF(B982=1,Full_2016_2017_Games_Data[[#This Row],[Column1]],"N/A")</f>
        <v>N/A</v>
      </c>
      <c r="K982" t="str">
        <f t="shared" si="168"/>
        <v>Feb 13, 2017</v>
      </c>
      <c r="L982" t="str">
        <f t="shared" si="169"/>
        <v>Feb 13, 2017</v>
      </c>
      <c r="M982">
        <f t="shared" si="170"/>
        <v>2</v>
      </c>
      <c r="N982">
        <f t="shared" si="171"/>
        <v>13</v>
      </c>
      <c r="O982">
        <f t="shared" si="172"/>
        <v>2017</v>
      </c>
      <c r="P982" s="3">
        <f t="shared" si="173"/>
        <v>42779</v>
      </c>
      <c r="Q982" t="str">
        <f t="shared" si="174"/>
        <v>Philadelphia 76ers</v>
      </c>
      <c r="R982" t="str">
        <f t="shared" si="175"/>
        <v>Charlotte Hornets</v>
      </c>
    </row>
    <row r="983" spans="1:18" x14ac:dyDescent="0.3">
      <c r="A983" s="1" t="s">
        <v>852</v>
      </c>
      <c r="B983">
        <f>IF(OR(RIGHT(Full_2016_2017_Games_Data[[#This Row],[Column1]],4)="2016",RIGHT(Full_2016_2017_Games_Data[[#This Row],[Column1]],4)="2017"),1,0)</f>
        <v>0</v>
      </c>
      <c r="C983">
        <f>IF(AND(B982=1,B983=0,LEFT(Full_2016_2017_Games_Data[[#This Row],[Column1]],4)&lt;&gt;"OTat"),C981+1,IF(AND(B982=0,B983=0,LEFT(Full_2016_2017_Games_Data[[#This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Row],[Column1]],5)&lt;&gt;"4OTat"),C982+1,IF(OR(LEFT(Full_2016_2017_Games_Data[[#This Row],[Column1]],4)="OTat",LEFT(Full_2016_2017_Games_Data[[#This Row],[Column1]],4)="Full",LEFT(Full_2016_2017_Games_Data[[#This Row],[Column1]],5)="2OTat",LEFT(Full_2016_2017_Games_Data[[#This Row],[Column1]],5)="4OTat"),C982,"N/A")))</f>
        <v>822</v>
      </c>
      <c r="D983" t="str">
        <f>IF(AND(C983&lt;&gt;"N/A",C983&lt;&gt;C982),LEFT(Full_2016_2017_Games_Data[[#This Row],[Column1]],FIND("-",Full_2016_2017_Games_Data[[#This Row],[Column1]])-1),"N/A")</f>
        <v>Memphis Grizzlies112</v>
      </c>
      <c r="E983" t="str">
        <f>IFERROR(IF(AND(C983&lt;&gt;"N/A",C983&lt;&gt;C982),MID(Full_2016_2017_Games_Data[[#This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Nets103</v>
      </c>
      <c r="F983" t="str">
        <f>IFERROR(IF(AND(D983&lt;&gt;"N/A",E983&lt;&gt;"N/A",C983&lt;&gt;C984),RIGHT(Full_2016_2017_Games_Data[[#This Row],[Column1]],LEN(Full_2016_2017_Games_Data[[#This Row],[Column1]])-FIND("at ",Full_2016_2017_Games_Data[[#This Row],[Column1]])-2),IF(AND(C983&lt;&gt;"N/A",C983&lt;&gt;C982),RIGHT(A984,LEN(A984)-FIND("at ",A984)-2),"N/A")),RIGHT(Full_2016_2017_Games_Data[[#This Row],[Column1]],LEN(Full_2016_2017_Games_Data[[#This Row],[Column1]])-FIND("at ",Full_2016_2017_Games_Data[[#This Row],[Column1]])-2))</f>
        <v>Brooklyn</v>
      </c>
      <c r="G983" t="str">
        <f t="shared" si="165"/>
        <v>Brooklyn</v>
      </c>
      <c r="H983">
        <f t="shared" si="166"/>
        <v>112</v>
      </c>
      <c r="I983">
        <f t="shared" si="167"/>
        <v>103</v>
      </c>
      <c r="J983" s="3" t="str">
        <f>IF(B983=1,Full_2016_2017_Games_Data[[#This Row],[Column1]],"N/A")</f>
        <v>N/A</v>
      </c>
      <c r="K983" t="str">
        <f t="shared" si="168"/>
        <v>Feb 13, 2017</v>
      </c>
      <c r="L983" t="str">
        <f t="shared" si="169"/>
        <v>Feb 13, 2017</v>
      </c>
      <c r="M983">
        <f t="shared" si="170"/>
        <v>2</v>
      </c>
      <c r="N983">
        <f t="shared" si="171"/>
        <v>13</v>
      </c>
      <c r="O983">
        <f t="shared" si="172"/>
        <v>2017</v>
      </c>
      <c r="P983" s="3">
        <f t="shared" si="173"/>
        <v>42779</v>
      </c>
      <c r="Q983" t="str">
        <f t="shared" si="174"/>
        <v>Memphis Grizzlies</v>
      </c>
      <c r="R983" t="str">
        <f t="shared" si="175"/>
        <v>Brooklyn Nets</v>
      </c>
    </row>
    <row r="984" spans="1:18" x14ac:dyDescent="0.3">
      <c r="A984" s="1" t="s">
        <v>853</v>
      </c>
      <c r="B984">
        <f>IF(OR(RIGHT(Full_2016_2017_Games_Data[[#This Row],[Column1]],4)="2016",RIGHT(Full_2016_2017_Games_Data[[#This Row],[Column1]],4)="2017"),1,0)</f>
        <v>0</v>
      </c>
      <c r="C984">
        <f>IF(AND(B983=1,B984=0,LEFT(Full_2016_2017_Games_Data[[#This Row],[Column1]],4)&lt;&gt;"OTat"),C982+1,IF(AND(B983=0,B984=0,LEFT(Full_2016_2017_Games_Data[[#This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Row],[Column1]],5)&lt;&gt;"4OTat"),C983+1,IF(OR(LEFT(Full_2016_2017_Games_Data[[#This Row],[Column1]],4)="OTat",LEFT(Full_2016_2017_Games_Data[[#This Row],[Column1]],4)="Full",LEFT(Full_2016_2017_Games_Data[[#This Row],[Column1]],5)="2OTat",LEFT(Full_2016_2017_Games_Data[[#This Row],[Column1]],5)="4OTat"),C983,"N/A")))</f>
        <v>823</v>
      </c>
      <c r="D984" t="str">
        <f>IF(AND(C984&lt;&gt;"N/A",C984&lt;&gt;C983),LEFT(Full_2016_2017_Games_Data[[#This Row],[Column1]],FIND("-",Full_2016_2017_Games_Data[[#This Row],[Column1]])-1),"N/A")</f>
        <v>Orlando Magic116</v>
      </c>
      <c r="E984" t="str">
        <f>IFERROR(IF(AND(C984&lt;&gt;"N/A",C984&lt;&gt;C983),MID(Full_2016_2017_Games_Data[[#This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Heat107</v>
      </c>
      <c r="F984" t="str">
        <f>IFERROR(IF(AND(D984&lt;&gt;"N/A",E984&lt;&gt;"N/A",C984&lt;&gt;C985),RIGHT(Full_2016_2017_Games_Data[[#This Row],[Column1]],LEN(Full_2016_2017_Games_Data[[#This Row],[Column1]])-FIND("at ",Full_2016_2017_Games_Data[[#This Row],[Column1]])-2),IF(AND(C984&lt;&gt;"N/A",C984&lt;&gt;C983),RIGHT(A985,LEN(A985)-FIND("at ",A985)-2),"N/A")),RIGHT(Full_2016_2017_Games_Data[[#This Row],[Column1]],LEN(Full_2016_2017_Games_Data[[#This Row],[Column1]])-FIND("at ",Full_2016_2017_Games_Data[[#This Row],[Column1]])-2))</f>
        <v>Miami</v>
      </c>
      <c r="G984" t="str">
        <f t="shared" si="165"/>
        <v>Miami</v>
      </c>
      <c r="H984">
        <f t="shared" si="166"/>
        <v>116</v>
      </c>
      <c r="I984">
        <f t="shared" si="167"/>
        <v>107</v>
      </c>
      <c r="J984" s="3" t="str">
        <f>IF(B984=1,Full_2016_2017_Games_Data[[#This Row],[Column1]],"N/A")</f>
        <v>N/A</v>
      </c>
      <c r="K984" t="str">
        <f t="shared" si="168"/>
        <v>Feb 13, 2017</v>
      </c>
      <c r="L984" t="str">
        <f t="shared" si="169"/>
        <v>Feb 13, 2017</v>
      </c>
      <c r="M984">
        <f t="shared" si="170"/>
        <v>2</v>
      </c>
      <c r="N984">
        <f t="shared" si="171"/>
        <v>13</v>
      </c>
      <c r="O984">
        <f t="shared" si="172"/>
        <v>2017</v>
      </c>
      <c r="P984" s="3">
        <f t="shared" si="173"/>
        <v>42779</v>
      </c>
      <c r="Q984" t="str">
        <f t="shared" si="174"/>
        <v>Orlando Magic</v>
      </c>
      <c r="R984" t="str">
        <f t="shared" si="175"/>
        <v>Miami Heat</v>
      </c>
    </row>
    <row r="985" spans="1:18" x14ac:dyDescent="0.3">
      <c r="A985" s="1" t="s">
        <v>854</v>
      </c>
      <c r="B985">
        <f>IF(OR(RIGHT(Full_2016_2017_Games_Data[[#This Row],[Column1]],4)="2016",RIGHT(Full_2016_2017_Games_Data[[#This Row],[Column1]],4)="2017"),1,0)</f>
        <v>0</v>
      </c>
      <c r="C985">
        <f>IF(AND(B984=1,B985=0,LEFT(Full_2016_2017_Games_Data[[#This Row],[Column1]],4)&lt;&gt;"OTat"),C983+1,IF(AND(B984=0,B985=0,LEFT(Full_2016_2017_Games_Data[[#This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Row],[Column1]],5)&lt;&gt;"4OTat"),C984+1,IF(OR(LEFT(Full_2016_2017_Games_Data[[#This Row],[Column1]],4)="OTat",LEFT(Full_2016_2017_Games_Data[[#This Row],[Column1]],4)="Full",LEFT(Full_2016_2017_Games_Data[[#This Row],[Column1]],5)="2OTat",LEFT(Full_2016_2017_Games_Data[[#This Row],[Column1]],5)="4OTat"),C984,"N/A")))</f>
        <v>824</v>
      </c>
      <c r="D985" t="str">
        <f>IF(AND(C985&lt;&gt;"N/A",C985&lt;&gt;C984),LEFT(Full_2016_2017_Games_Data[[#This Row],[Column1]],FIND("-",Full_2016_2017_Games_Data[[#This Row],[Column1]])-1),"N/A")</f>
        <v>Milwaukee Bucks102</v>
      </c>
      <c r="E985" t="str">
        <f>IFERROR(IF(AND(C985&lt;&gt;"N/A",C985&lt;&gt;C984),MID(Full_2016_2017_Games_Data[[#This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Pistons89</v>
      </c>
      <c r="F985" t="str">
        <f>IFERROR(IF(AND(D985&lt;&gt;"N/A",E985&lt;&gt;"N/A",C985&lt;&gt;C986),RIGHT(Full_2016_2017_Games_Data[[#This Row],[Column1]],LEN(Full_2016_2017_Games_Data[[#This Row],[Column1]])-FIND("at ",Full_2016_2017_Games_Data[[#This Row],[Column1]])-2),IF(AND(C985&lt;&gt;"N/A",C985&lt;&gt;C984),RIGHT(A986,LEN(A986)-FIND("at ",A986)-2),"N/A")),RIGHT(Full_2016_2017_Games_Data[[#This Row],[Column1]],LEN(Full_2016_2017_Games_Data[[#This Row],[Column1]])-FIND("at ",Full_2016_2017_Games_Data[[#This Row],[Column1]])-2))</f>
        <v>Milwaukee</v>
      </c>
      <c r="G985" t="str">
        <f t="shared" si="165"/>
        <v>Milwaukee</v>
      </c>
      <c r="H985">
        <f t="shared" si="166"/>
        <v>102</v>
      </c>
      <c r="I985">
        <f t="shared" si="167"/>
        <v>89</v>
      </c>
      <c r="J985" s="3" t="str">
        <f>IF(B985=1,Full_2016_2017_Games_Data[[#This Row],[Column1]],"N/A")</f>
        <v>N/A</v>
      </c>
      <c r="K985" t="str">
        <f t="shared" si="168"/>
        <v>Feb 13, 2017</v>
      </c>
      <c r="L985" t="str">
        <f t="shared" si="169"/>
        <v>Feb 13, 2017</v>
      </c>
      <c r="M985">
        <f t="shared" si="170"/>
        <v>2</v>
      </c>
      <c r="N985">
        <f t="shared" si="171"/>
        <v>13</v>
      </c>
      <c r="O985">
        <f t="shared" si="172"/>
        <v>2017</v>
      </c>
      <c r="P985" s="3">
        <f t="shared" si="173"/>
        <v>42779</v>
      </c>
      <c r="Q985" t="str">
        <f t="shared" si="174"/>
        <v>Milwaukee Bucks</v>
      </c>
      <c r="R985" t="str">
        <f t="shared" si="175"/>
        <v>Detroit Pistons</v>
      </c>
    </row>
    <row r="986" spans="1:18" x14ac:dyDescent="0.3">
      <c r="A986" s="1" t="s">
        <v>855</v>
      </c>
      <c r="B986">
        <f>IF(OR(RIGHT(Full_2016_2017_Games_Data[[#This Row],[Column1]],4)="2016",RIGHT(Full_2016_2017_Games_Data[[#This Row],[Column1]],4)="2017"),1,0)</f>
        <v>0</v>
      </c>
      <c r="C986">
        <f>IF(AND(B985=1,B986=0,LEFT(Full_2016_2017_Games_Data[[#This Row],[Column1]],4)&lt;&gt;"OTat"),C984+1,IF(AND(B985=0,B986=0,LEFT(Full_2016_2017_Games_Data[[#This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Row],[Column1]],5)&lt;&gt;"4OTat"),C985+1,IF(OR(LEFT(Full_2016_2017_Games_Data[[#This Row],[Column1]],4)="OTat",LEFT(Full_2016_2017_Games_Data[[#This Row],[Column1]],4)="Full",LEFT(Full_2016_2017_Games_Data[[#This Row],[Column1]],5)="2OTat",LEFT(Full_2016_2017_Games_Data[[#This Row],[Column1]],5)="4OTat"),C985,"N/A")))</f>
        <v>825</v>
      </c>
      <c r="D986" t="str">
        <f>IF(AND(C986&lt;&gt;"N/A",C986&lt;&gt;C985),LEFT(Full_2016_2017_Games_Data[[#This Row],[Column1]],FIND("-",Full_2016_2017_Games_Data[[#This Row],[Column1]])-1),"N/A")</f>
        <v>San Antonio Spurs110</v>
      </c>
      <c r="E986" t="str">
        <f>IFERROR(IF(AND(C986&lt;&gt;"N/A",C986&lt;&gt;C985),MID(Full_2016_2017_Games_Data[[#This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Pacers106</v>
      </c>
      <c r="F986" t="str">
        <f>IFERROR(IF(AND(D986&lt;&gt;"N/A",E986&lt;&gt;"N/A",C986&lt;&gt;C987),RIGHT(Full_2016_2017_Games_Data[[#This Row],[Column1]],LEN(Full_2016_2017_Games_Data[[#This Row],[Column1]])-FIND("at ",Full_2016_2017_Games_Data[[#This Row],[Column1]])-2),IF(AND(C986&lt;&gt;"N/A",C986&lt;&gt;C985),RIGHT(A987,LEN(A987)-FIND("at ",A987)-2),"N/A")),RIGHT(Full_2016_2017_Games_Data[[#This Row],[Column1]],LEN(Full_2016_2017_Games_Data[[#This Row],[Column1]])-FIND("at ",Full_2016_2017_Games_Data[[#This Row],[Column1]])-2))</f>
        <v>Indiana</v>
      </c>
      <c r="G986" t="str">
        <f t="shared" si="165"/>
        <v>Indiana</v>
      </c>
      <c r="H986">
        <f t="shared" si="166"/>
        <v>110</v>
      </c>
      <c r="I986">
        <f t="shared" si="167"/>
        <v>106</v>
      </c>
      <c r="J986" s="3" t="str">
        <f>IF(B986=1,Full_2016_2017_Games_Data[[#This Row],[Column1]],"N/A")</f>
        <v>N/A</v>
      </c>
      <c r="K986" t="str">
        <f t="shared" si="168"/>
        <v>Feb 13, 2017</v>
      </c>
      <c r="L986" t="str">
        <f t="shared" si="169"/>
        <v>Feb 13, 2017</v>
      </c>
      <c r="M986">
        <f t="shared" si="170"/>
        <v>2</v>
      </c>
      <c r="N986">
        <f t="shared" si="171"/>
        <v>13</v>
      </c>
      <c r="O986">
        <f t="shared" si="172"/>
        <v>2017</v>
      </c>
      <c r="P986" s="3">
        <f t="shared" si="173"/>
        <v>42779</v>
      </c>
      <c r="Q986" t="str">
        <f t="shared" si="174"/>
        <v>San Antonio Spurs</v>
      </c>
      <c r="R986" t="str">
        <f t="shared" si="175"/>
        <v>Indiana Pacers</v>
      </c>
    </row>
    <row r="987" spans="1:18" x14ac:dyDescent="0.3">
      <c r="A987" s="1" t="s">
        <v>856</v>
      </c>
      <c r="B987">
        <f>IF(OR(RIGHT(Full_2016_2017_Games_Data[[#This Row],[Column1]],4)="2016",RIGHT(Full_2016_2017_Games_Data[[#This Row],[Column1]],4)="2017"),1,0)</f>
        <v>0</v>
      </c>
      <c r="C987">
        <f>IF(AND(B986=1,B987=0,LEFT(Full_2016_2017_Games_Data[[#This Row],[Column1]],4)&lt;&gt;"OTat"),C985+1,IF(AND(B986=0,B987=0,LEFT(Full_2016_2017_Games_Data[[#This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Row],[Column1]],5)&lt;&gt;"4OTat"),C986+1,IF(OR(LEFT(Full_2016_2017_Games_Data[[#This Row],[Column1]],4)="OTat",LEFT(Full_2016_2017_Games_Data[[#This Row],[Column1]],4)="Full",LEFT(Full_2016_2017_Games_Data[[#This Row],[Column1]],5)="2OTat",LEFT(Full_2016_2017_Games_Data[[#This Row],[Column1]],5)="4OTat"),C986,"N/A")))</f>
        <v>826</v>
      </c>
      <c r="D987" t="str">
        <f>IF(AND(C987&lt;&gt;"N/A",C987&lt;&gt;C986),LEFT(Full_2016_2017_Games_Data[[#This Row],[Column1]],FIND("-",Full_2016_2017_Games_Data[[#This Row],[Column1]])-1),"N/A")</f>
        <v>Boston Celtics111</v>
      </c>
      <c r="E987" t="str">
        <f>IFERROR(IF(AND(C987&lt;&gt;"N/A",C987&lt;&gt;C986),MID(Full_2016_2017_Games_Data[[#This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Mavericks98</v>
      </c>
      <c r="F987" t="str">
        <f>IFERROR(IF(AND(D987&lt;&gt;"N/A",E987&lt;&gt;"N/A",C987&lt;&gt;C988),RIGHT(Full_2016_2017_Games_Data[[#This Row],[Column1]],LEN(Full_2016_2017_Games_Data[[#This Row],[Column1]])-FIND("at ",Full_2016_2017_Games_Data[[#This Row],[Column1]])-2),IF(AND(C987&lt;&gt;"N/A",C987&lt;&gt;C986),RIGHT(A988,LEN(A988)-FIND("at ",A988)-2),"N/A")),RIGHT(Full_2016_2017_Games_Data[[#This Row],[Column1]],LEN(Full_2016_2017_Games_Data[[#This Row],[Column1]])-FIND("at ",Full_2016_2017_Games_Data[[#This Row],[Column1]])-2))</f>
        <v>Dallas</v>
      </c>
      <c r="G987" t="str">
        <f t="shared" si="165"/>
        <v>Dallas</v>
      </c>
      <c r="H987">
        <f t="shared" si="166"/>
        <v>111</v>
      </c>
      <c r="I987">
        <f t="shared" si="167"/>
        <v>98</v>
      </c>
      <c r="J987" s="3" t="str">
        <f>IF(B987=1,Full_2016_2017_Games_Data[[#This Row],[Column1]],"N/A")</f>
        <v>N/A</v>
      </c>
      <c r="K987" t="str">
        <f t="shared" si="168"/>
        <v>Feb 13, 2017</v>
      </c>
      <c r="L987" t="str">
        <f t="shared" si="169"/>
        <v>Feb 13, 2017</v>
      </c>
      <c r="M987">
        <f t="shared" si="170"/>
        <v>2</v>
      </c>
      <c r="N987">
        <f t="shared" si="171"/>
        <v>13</v>
      </c>
      <c r="O987">
        <f t="shared" si="172"/>
        <v>2017</v>
      </c>
      <c r="P987" s="3">
        <f t="shared" si="173"/>
        <v>42779</v>
      </c>
      <c r="Q987" t="str">
        <f t="shared" si="174"/>
        <v>Boston Celtics</v>
      </c>
      <c r="R987" t="str">
        <f t="shared" si="175"/>
        <v>Dallas Mavericks</v>
      </c>
    </row>
    <row r="988" spans="1:18" x14ac:dyDescent="0.3">
      <c r="A988" s="1" t="s">
        <v>857</v>
      </c>
      <c r="B988">
        <f>IF(OR(RIGHT(Full_2016_2017_Games_Data[[#This Row],[Column1]],4)="2016",RIGHT(Full_2016_2017_Games_Data[[#This Row],[Column1]],4)="2017"),1,0)</f>
        <v>0</v>
      </c>
      <c r="C988">
        <f>IF(AND(B987=1,B988=0,LEFT(Full_2016_2017_Games_Data[[#This Row],[Column1]],4)&lt;&gt;"OTat"),C986+1,IF(AND(B987=0,B988=0,LEFT(Full_2016_2017_Games_Data[[#This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Row],[Column1]],5)&lt;&gt;"4OTat"),C987+1,IF(OR(LEFT(Full_2016_2017_Games_Data[[#This Row],[Column1]],4)="OTat",LEFT(Full_2016_2017_Games_Data[[#This Row],[Column1]],4)="Full",LEFT(Full_2016_2017_Games_Data[[#This Row],[Column1]],5)="2OTat",LEFT(Full_2016_2017_Games_Data[[#This Row],[Column1]],5)="4OTat"),C987,"N/A")))</f>
        <v>827</v>
      </c>
      <c r="D988" t="str">
        <f>IF(AND(C988&lt;&gt;"N/A",C988&lt;&gt;C987),LEFT(Full_2016_2017_Games_Data[[#This Row],[Column1]],FIND("-",Full_2016_2017_Games_Data[[#This Row],[Column1]])-1),"N/A")</f>
        <v>Denver Nuggets132</v>
      </c>
      <c r="E988" t="str">
        <f>IFERROR(IF(AND(C988&lt;&gt;"N/A",C988&lt;&gt;C987),MID(Full_2016_2017_Games_Data[[#This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Warriors110</v>
      </c>
      <c r="F988" t="str">
        <f>IFERROR(IF(AND(D988&lt;&gt;"N/A",E988&lt;&gt;"N/A",C988&lt;&gt;C989),RIGHT(Full_2016_2017_Games_Data[[#This Row],[Column1]],LEN(Full_2016_2017_Games_Data[[#This Row],[Column1]])-FIND("at ",Full_2016_2017_Games_Data[[#This Row],[Column1]])-2),IF(AND(C988&lt;&gt;"N/A",C988&lt;&gt;C987),RIGHT(A989,LEN(A989)-FIND("at ",A989)-2),"N/A")),RIGHT(Full_2016_2017_Games_Data[[#This Row],[Column1]],LEN(Full_2016_2017_Games_Data[[#This Row],[Column1]])-FIND("at ",Full_2016_2017_Games_Data[[#This Row],[Column1]])-2))</f>
        <v>Denver</v>
      </c>
      <c r="G988" t="str">
        <f t="shared" si="165"/>
        <v>Denver</v>
      </c>
      <c r="H988">
        <f t="shared" si="166"/>
        <v>132</v>
      </c>
      <c r="I988">
        <f t="shared" si="167"/>
        <v>110</v>
      </c>
      <c r="J988" s="3" t="str">
        <f>IF(B988=1,Full_2016_2017_Games_Data[[#This Row],[Column1]],"N/A")</f>
        <v>N/A</v>
      </c>
      <c r="K988" t="str">
        <f t="shared" si="168"/>
        <v>Feb 13, 2017</v>
      </c>
      <c r="L988" t="str">
        <f t="shared" si="169"/>
        <v>Feb 13, 2017</v>
      </c>
      <c r="M988">
        <f t="shared" si="170"/>
        <v>2</v>
      </c>
      <c r="N988">
        <f t="shared" si="171"/>
        <v>13</v>
      </c>
      <c r="O988">
        <f t="shared" si="172"/>
        <v>2017</v>
      </c>
      <c r="P988" s="3">
        <f t="shared" si="173"/>
        <v>42779</v>
      </c>
      <c r="Q988" t="str">
        <f t="shared" si="174"/>
        <v>Denver Nuggets</v>
      </c>
      <c r="R988" t="str">
        <f t="shared" si="175"/>
        <v>Golden State Warriors</v>
      </c>
    </row>
    <row r="989" spans="1:18" x14ac:dyDescent="0.3">
      <c r="A989" s="1" t="s">
        <v>858</v>
      </c>
      <c r="B989">
        <f>IF(OR(RIGHT(Full_2016_2017_Games_Data[[#This Row],[Column1]],4)="2016",RIGHT(Full_2016_2017_Games_Data[[#This Row],[Column1]],4)="2017"),1,0)</f>
        <v>0</v>
      </c>
      <c r="C989">
        <f>IF(AND(B988=1,B989=0,LEFT(Full_2016_2017_Games_Data[[#This Row],[Column1]],4)&lt;&gt;"OTat"),C987+1,IF(AND(B988=0,B989=0,LEFT(Full_2016_2017_Games_Data[[#This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Row],[Column1]],5)&lt;&gt;"4OTat"),C988+1,IF(OR(LEFT(Full_2016_2017_Games_Data[[#This Row],[Column1]],4)="OTat",LEFT(Full_2016_2017_Games_Data[[#This Row],[Column1]],4)="Full",LEFT(Full_2016_2017_Games_Data[[#This Row],[Column1]],5)="2OTat",LEFT(Full_2016_2017_Games_Data[[#This Row],[Column1]],5)="4OTat"),C988,"N/A")))</f>
        <v>828</v>
      </c>
      <c r="D989" t="str">
        <f>IF(AND(C989&lt;&gt;"N/A",C989&lt;&gt;C988),LEFT(Full_2016_2017_Games_Data[[#This Row],[Column1]],FIND("-",Full_2016_2017_Games_Data[[#This Row],[Column1]])-1),"N/A")</f>
        <v>Los Angeles Clippers88</v>
      </c>
      <c r="E989" t="str">
        <f>IFERROR(IF(AND(C989&lt;&gt;"N/A",C989&lt;&gt;C988),MID(Full_2016_2017_Games_Data[[#This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Jazz72</v>
      </c>
      <c r="F989" t="str">
        <f>IFERROR(IF(AND(D989&lt;&gt;"N/A",E989&lt;&gt;"N/A",C989&lt;&gt;C990),RIGHT(Full_2016_2017_Games_Data[[#This Row],[Column1]],LEN(Full_2016_2017_Games_Data[[#This Row],[Column1]])-FIND("at ",Full_2016_2017_Games_Data[[#This Row],[Column1]])-2),IF(AND(C989&lt;&gt;"N/A",C989&lt;&gt;C988),RIGHT(A990,LEN(A990)-FIND("at ",A990)-2),"N/A")),RIGHT(Full_2016_2017_Games_Data[[#This Row],[Column1]],LEN(Full_2016_2017_Games_Data[[#This Row],[Column1]])-FIND("at ",Full_2016_2017_Games_Data[[#This Row],[Column1]])-2))</f>
        <v>Utah</v>
      </c>
      <c r="G989" t="str">
        <f t="shared" si="165"/>
        <v>Utah</v>
      </c>
      <c r="H989">
        <f t="shared" si="166"/>
        <v>88</v>
      </c>
      <c r="I989">
        <f t="shared" si="167"/>
        <v>72</v>
      </c>
      <c r="J989" s="3" t="str">
        <f>IF(B989=1,Full_2016_2017_Games_Data[[#This Row],[Column1]],"N/A")</f>
        <v>N/A</v>
      </c>
      <c r="K989" t="str">
        <f t="shared" si="168"/>
        <v>Feb 13, 2017</v>
      </c>
      <c r="L989" t="str">
        <f t="shared" si="169"/>
        <v>Feb 13, 2017</v>
      </c>
      <c r="M989">
        <f t="shared" si="170"/>
        <v>2</v>
      </c>
      <c r="N989">
        <f t="shared" si="171"/>
        <v>13</v>
      </c>
      <c r="O989">
        <f t="shared" si="172"/>
        <v>2017</v>
      </c>
      <c r="P989" s="3">
        <f t="shared" si="173"/>
        <v>42779</v>
      </c>
      <c r="Q989" t="str">
        <f t="shared" si="174"/>
        <v>Los Angeles Clippers</v>
      </c>
      <c r="R989" t="str">
        <f t="shared" si="175"/>
        <v>Utah Jazz</v>
      </c>
    </row>
    <row r="990" spans="1:18" x14ac:dyDescent="0.3">
      <c r="A990" s="1" t="s">
        <v>859</v>
      </c>
      <c r="B990">
        <f>IF(OR(RIGHT(Full_2016_2017_Games_Data[[#This Row],[Column1]],4)="2016",RIGHT(Full_2016_2017_Games_Data[[#This Row],[Column1]],4)="2017"),1,0)</f>
        <v>0</v>
      </c>
      <c r="C990">
        <f>IF(AND(B989=1,B990=0,LEFT(Full_2016_2017_Games_Data[[#This Row],[Column1]],4)&lt;&gt;"OTat"),C988+1,IF(AND(B989=0,B990=0,LEFT(Full_2016_2017_Games_Data[[#This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Row],[Column1]],5)&lt;&gt;"4OTat"),C989+1,IF(OR(LEFT(Full_2016_2017_Games_Data[[#This Row],[Column1]],4)="OTat",LEFT(Full_2016_2017_Games_Data[[#This Row],[Column1]],4)="Full",LEFT(Full_2016_2017_Games_Data[[#This Row],[Column1]],5)="2OTat",LEFT(Full_2016_2017_Games_Data[[#This Row],[Column1]],5)="4OTat"),C989,"N/A")))</f>
        <v>829</v>
      </c>
      <c r="D990" t="str">
        <f>IF(AND(C990&lt;&gt;"N/A",C990&lt;&gt;C989),LEFT(Full_2016_2017_Games_Data[[#This Row],[Column1]],FIND("-",Full_2016_2017_Games_Data[[#This Row],[Column1]])-1),"N/A")</f>
        <v>New Orleans Pelicans110</v>
      </c>
      <c r="E990" t="str">
        <f>IFERROR(IF(AND(C990&lt;&gt;"N/A",C990&lt;&gt;C989),MID(Full_2016_2017_Games_Data[[#This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Suns108</v>
      </c>
      <c r="F990" t="str">
        <f>IFERROR(IF(AND(D990&lt;&gt;"N/A",E990&lt;&gt;"N/A",C990&lt;&gt;C991),RIGHT(Full_2016_2017_Games_Data[[#This Row],[Column1]],LEN(Full_2016_2017_Games_Data[[#This Row],[Column1]])-FIND("at ",Full_2016_2017_Games_Data[[#This Row],[Column1]])-2),IF(AND(C990&lt;&gt;"N/A",C990&lt;&gt;C989),RIGHT(A991,LEN(A991)-FIND("at ",A991)-2),"N/A")),RIGHT(Full_2016_2017_Games_Data[[#This Row],[Column1]],LEN(Full_2016_2017_Games_Data[[#This Row],[Column1]])-FIND("at ",Full_2016_2017_Games_Data[[#This Row],[Column1]])-2))</f>
        <v>Phoenix</v>
      </c>
      <c r="G990" t="str">
        <f t="shared" si="165"/>
        <v>Phoenix</v>
      </c>
      <c r="H990">
        <f t="shared" si="166"/>
        <v>110</v>
      </c>
      <c r="I990">
        <f t="shared" si="167"/>
        <v>108</v>
      </c>
      <c r="J990" s="3" t="str">
        <f>IF(B990=1,Full_2016_2017_Games_Data[[#This Row],[Column1]],"N/A")</f>
        <v>N/A</v>
      </c>
      <c r="K990" t="str">
        <f t="shared" si="168"/>
        <v>Feb 13, 2017</v>
      </c>
      <c r="L990" t="str">
        <f t="shared" si="169"/>
        <v>Feb 13, 2017</v>
      </c>
      <c r="M990">
        <f t="shared" si="170"/>
        <v>2</v>
      </c>
      <c r="N990">
        <f t="shared" si="171"/>
        <v>13</v>
      </c>
      <c r="O990">
        <f t="shared" si="172"/>
        <v>2017</v>
      </c>
      <c r="P990" s="3">
        <f t="shared" si="173"/>
        <v>42779</v>
      </c>
      <c r="Q990" t="str">
        <f t="shared" si="174"/>
        <v>New Orleans Pelicans</v>
      </c>
      <c r="R990" t="str">
        <f t="shared" si="175"/>
        <v>Phoenix Suns</v>
      </c>
    </row>
    <row r="991" spans="1:18" x14ac:dyDescent="0.3">
      <c r="A991" s="1" t="s">
        <v>860</v>
      </c>
      <c r="B991">
        <f>IF(OR(RIGHT(Full_2016_2017_Games_Data[[#This Row],[Column1]],4)="2016",RIGHT(Full_2016_2017_Games_Data[[#This Row],[Column1]],4)="2017"),1,0)</f>
        <v>0</v>
      </c>
      <c r="C991">
        <f>IF(AND(B990=1,B991=0,LEFT(Full_2016_2017_Games_Data[[#This Row],[Column1]],4)&lt;&gt;"OTat"),C989+1,IF(AND(B990=0,B991=0,LEFT(Full_2016_2017_Games_Data[[#This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Row],[Column1]],5)&lt;&gt;"4OTat"),C990+1,IF(OR(LEFT(Full_2016_2017_Games_Data[[#This Row],[Column1]],4)="OTat",LEFT(Full_2016_2017_Games_Data[[#This Row],[Column1]],4)="Full",LEFT(Full_2016_2017_Games_Data[[#This Row],[Column1]],5)="2OTat",LEFT(Full_2016_2017_Games_Data[[#This Row],[Column1]],5)="4OTat"),C990,"N/A")))</f>
        <v>830</v>
      </c>
      <c r="D991" t="str">
        <f>IF(AND(C991&lt;&gt;"N/A",C991&lt;&gt;C990),LEFT(Full_2016_2017_Games_Data[[#This Row],[Column1]],FIND("-",Full_2016_2017_Games_Data[[#This Row],[Column1]])-1),"N/A")</f>
        <v>Atlanta Hawks109</v>
      </c>
      <c r="E991" t="str">
        <f>IFERROR(IF(AND(C991&lt;&gt;"N/A",C991&lt;&gt;C990),MID(Full_2016_2017_Games_Data[[#This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Blazers104</v>
      </c>
      <c r="F991" t="str">
        <f>IFERROR(IF(AND(D991&lt;&gt;"N/A",E991&lt;&gt;"N/A",C991&lt;&gt;C992),RIGHT(Full_2016_2017_Games_Data[[#This Row],[Column1]],LEN(Full_2016_2017_Games_Data[[#This Row],[Column1]])-FIND("at ",Full_2016_2017_Games_Data[[#This Row],[Column1]])-2),IF(AND(C991&lt;&gt;"N/A",C991&lt;&gt;C990),RIGHT(A992,LEN(A992)-FIND("at ",A992)-2),"N/A")),RIGHT(Full_2016_2017_Games_Data[[#This Row],[Column1]],LEN(Full_2016_2017_Games_Data[[#This Row],[Column1]])-FIND("at ",Full_2016_2017_Games_Data[[#This Row],[Column1]])-2))</f>
        <v>Portland</v>
      </c>
      <c r="G991" t="str">
        <f t="shared" si="165"/>
        <v>Portland</v>
      </c>
      <c r="H991">
        <f t="shared" si="166"/>
        <v>109</v>
      </c>
      <c r="I991">
        <f t="shared" si="167"/>
        <v>104</v>
      </c>
      <c r="J991" s="3" t="str">
        <f>IF(B991=1,Full_2016_2017_Games_Data[[#This Row],[Column1]],"N/A")</f>
        <v>N/A</v>
      </c>
      <c r="K991" t="str">
        <f t="shared" si="168"/>
        <v>Feb 13, 2017</v>
      </c>
      <c r="L991" t="str">
        <f t="shared" si="169"/>
        <v>Feb 13, 2017</v>
      </c>
      <c r="M991">
        <f t="shared" si="170"/>
        <v>2</v>
      </c>
      <c r="N991">
        <f t="shared" si="171"/>
        <v>13</v>
      </c>
      <c r="O991">
        <f t="shared" si="172"/>
        <v>2017</v>
      </c>
      <c r="P991" s="3">
        <f t="shared" si="173"/>
        <v>42779</v>
      </c>
      <c r="Q991" t="str">
        <f t="shared" si="174"/>
        <v>Atlanta Hawks</v>
      </c>
      <c r="R991" t="str">
        <f t="shared" si="175"/>
        <v>Portland Trail Blazers</v>
      </c>
    </row>
    <row r="992" spans="1:18" x14ac:dyDescent="0.3">
      <c r="A992" s="1" t="s">
        <v>139</v>
      </c>
      <c r="B992">
        <f>IF(OR(RIGHT(Full_2016_2017_Games_Data[[#This Row],[Column1]],4)="2016",RIGHT(Full_2016_2017_Games_Data[[#This Row],[Column1]],4)="2017"),1,0)</f>
        <v>0</v>
      </c>
      <c r="C992">
        <f>IF(AND(B991=1,B992=0,LEFT(Full_2016_2017_Games_Data[[#This Row],[Column1]],4)&lt;&gt;"OTat"),C990+1,IF(AND(B991=0,B992=0,LEFT(Full_2016_2017_Games_Data[[#This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Row],[Column1]],5)&lt;&gt;"4OTat"),C991+1,IF(OR(LEFT(Full_2016_2017_Games_Data[[#This Row],[Column1]],4)="OTat",LEFT(Full_2016_2017_Games_Data[[#This Row],[Column1]],4)="Full",LEFT(Full_2016_2017_Games_Data[[#This Row],[Column1]],5)="2OTat",LEFT(Full_2016_2017_Games_Data[[#This Row],[Column1]],5)="4OTat"),C991,"N/A")))</f>
        <v>830</v>
      </c>
      <c r="D992" t="str">
        <f>IF(AND(C992&lt;&gt;"N/A",C992&lt;&gt;C991),LEFT(Full_2016_2017_Games_Data[[#This Row],[Column1]],FIND("-",Full_2016_2017_Games_Data[[#This Row],[Column1]])-1),"N/A")</f>
        <v>N/A</v>
      </c>
      <c r="E992" t="str">
        <f>IFERROR(IF(AND(C992&lt;&gt;"N/A",C992&lt;&gt;C991),MID(Full_2016_2017_Games_Data[[#This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92" t="str">
        <f>IFERROR(IF(AND(D992&lt;&gt;"N/A",E992&lt;&gt;"N/A",C992&lt;&gt;C993),RIGHT(Full_2016_2017_Games_Data[[#This Row],[Column1]],LEN(Full_2016_2017_Games_Data[[#This Row],[Column1]])-FIND("at ",Full_2016_2017_Games_Data[[#This Row],[Column1]])-2),IF(AND(C992&lt;&gt;"N/A",C992&lt;&gt;C991),RIGHT(A993,LEN(A993)-FIND("at ",A993)-2),"N/A")),RIGHT(Full_2016_2017_Games_Data[[#This Row],[Column1]],LEN(Full_2016_2017_Games_Data[[#This Row],[Column1]])-FIND("at ",Full_2016_2017_Games_Data[[#This Row],[Column1]])-2))</f>
        <v>N/A</v>
      </c>
      <c r="G992" t="str">
        <f t="shared" si="165"/>
        <v>N/A</v>
      </c>
      <c r="H992" t="str">
        <f t="shared" si="166"/>
        <v>N/A</v>
      </c>
      <c r="I992" t="str">
        <f t="shared" si="167"/>
        <v>N/A</v>
      </c>
      <c r="J992" s="3" t="str">
        <f>IF(B992=1,Full_2016_2017_Games_Data[[#This Row],[Column1]],"N/A")</f>
        <v>N/A</v>
      </c>
      <c r="K992" t="str">
        <f t="shared" si="168"/>
        <v>Feb 13, 2017</v>
      </c>
      <c r="L992" t="str">
        <f t="shared" si="169"/>
        <v>N/A</v>
      </c>
      <c r="M992" t="str">
        <f t="shared" si="170"/>
        <v>N/A</v>
      </c>
      <c r="N992" t="str">
        <f t="shared" si="171"/>
        <v>N/A</v>
      </c>
      <c r="O992" t="str">
        <f t="shared" si="172"/>
        <v>N/A</v>
      </c>
      <c r="P992" s="3" t="str">
        <f t="shared" si="173"/>
        <v>N/A</v>
      </c>
      <c r="Q992" t="str">
        <f t="shared" si="174"/>
        <v>N/A</v>
      </c>
      <c r="R992" t="str">
        <f t="shared" si="175"/>
        <v>N/A</v>
      </c>
    </row>
    <row r="993" spans="1:18" x14ac:dyDescent="0.3">
      <c r="A993" s="1" t="s">
        <v>1457</v>
      </c>
      <c r="B993">
        <f>IF(OR(RIGHT(Full_2016_2017_Games_Data[[#This Row],[Column1]],4)="2016",RIGHT(Full_2016_2017_Games_Data[[#This Row],[Column1]],4)="2017"),1,0)</f>
        <v>1</v>
      </c>
      <c r="C993" t="str">
        <f>IF(AND(B992=1,B993=0,LEFT(Full_2016_2017_Games_Data[[#This Row],[Column1]],4)&lt;&gt;"OTat"),C991+1,IF(AND(B992=0,B993=0,LEFT(Full_2016_2017_Games_Data[[#This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Row],[Column1]],5)&lt;&gt;"4OTat"),C992+1,IF(OR(LEFT(Full_2016_2017_Games_Data[[#This Row],[Column1]],4)="OTat",LEFT(Full_2016_2017_Games_Data[[#This Row],[Column1]],4)="Full",LEFT(Full_2016_2017_Games_Data[[#This Row],[Column1]],5)="2OTat",LEFT(Full_2016_2017_Games_Data[[#This Row],[Column1]],5)="4OTat"),C992,"N/A")))</f>
        <v>N/A</v>
      </c>
      <c r="D993" t="str">
        <f>IF(AND(C993&lt;&gt;"N/A",C993&lt;&gt;C992),LEFT(Full_2016_2017_Games_Data[[#This Row],[Column1]],FIND("-",Full_2016_2017_Games_Data[[#This Row],[Column1]])-1),"N/A")</f>
        <v>N/A</v>
      </c>
      <c r="E993" t="str">
        <f>IFERROR(IF(AND(C993&lt;&gt;"N/A",C993&lt;&gt;C992),MID(Full_2016_2017_Games_Data[[#This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93" t="str">
        <f>IFERROR(IF(AND(D993&lt;&gt;"N/A",E993&lt;&gt;"N/A",C993&lt;&gt;C994),RIGHT(Full_2016_2017_Games_Data[[#This Row],[Column1]],LEN(Full_2016_2017_Games_Data[[#This Row],[Column1]])-FIND("at ",Full_2016_2017_Games_Data[[#This Row],[Column1]])-2),IF(AND(C993&lt;&gt;"N/A",C993&lt;&gt;C992),RIGHT(A994,LEN(A994)-FIND("at ",A994)-2),"N/A")),RIGHT(Full_2016_2017_Games_Data[[#This Row],[Column1]],LEN(Full_2016_2017_Games_Data[[#This Row],[Column1]])-FIND("at ",Full_2016_2017_Games_Data[[#This Row],[Column1]])-2))</f>
        <v>N/A</v>
      </c>
      <c r="G993" t="str">
        <f t="shared" si="165"/>
        <v>N/A</v>
      </c>
      <c r="H993" t="str">
        <f t="shared" si="166"/>
        <v>N/A</v>
      </c>
      <c r="I993" t="str">
        <f t="shared" si="167"/>
        <v>N/A</v>
      </c>
      <c r="J993" s="3" t="str">
        <f>IF(B993=1,Full_2016_2017_Games_Data[[#This Row],[Column1]],"N/A")</f>
        <v>Feb 14, 2017</v>
      </c>
      <c r="K993" t="str">
        <f t="shared" si="168"/>
        <v>Feb 14, 2017</v>
      </c>
      <c r="L993" t="str">
        <f t="shared" si="169"/>
        <v>N/A</v>
      </c>
      <c r="M993" t="str">
        <f t="shared" si="170"/>
        <v>N/A</v>
      </c>
      <c r="N993" t="str">
        <f t="shared" si="171"/>
        <v>N/A</v>
      </c>
      <c r="O993" t="str">
        <f t="shared" si="172"/>
        <v>N/A</v>
      </c>
      <c r="P993" s="3" t="str">
        <f t="shared" si="173"/>
        <v>N/A</v>
      </c>
      <c r="Q993" t="str">
        <f t="shared" si="174"/>
        <v>N/A</v>
      </c>
      <c r="R993" t="str">
        <f t="shared" si="175"/>
        <v>N/A</v>
      </c>
    </row>
    <row r="994" spans="1:18" x14ac:dyDescent="0.3">
      <c r="A994" s="1" t="s">
        <v>861</v>
      </c>
      <c r="B994">
        <f>IF(OR(RIGHT(Full_2016_2017_Games_Data[[#This Row],[Column1]],4)="2016",RIGHT(Full_2016_2017_Games_Data[[#This Row],[Column1]],4)="2017"),1,0)</f>
        <v>0</v>
      </c>
      <c r="C994">
        <f>IF(AND(B993=1,B994=0,LEFT(Full_2016_2017_Games_Data[[#This Row],[Column1]],4)&lt;&gt;"OTat"),C992+1,IF(AND(B993=0,B994=0,LEFT(Full_2016_2017_Games_Data[[#This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Row],[Column1]],5)&lt;&gt;"4OTat"),C993+1,IF(OR(LEFT(Full_2016_2017_Games_Data[[#This Row],[Column1]],4)="OTat",LEFT(Full_2016_2017_Games_Data[[#This Row],[Column1]],4)="Full",LEFT(Full_2016_2017_Games_Data[[#This Row],[Column1]],5)="2OTat",LEFT(Full_2016_2017_Games_Data[[#This Row],[Column1]],5)="4OTat"),C993,"N/A")))</f>
        <v>831</v>
      </c>
      <c r="D994" t="str">
        <f>IF(AND(C994&lt;&gt;"N/A",C994&lt;&gt;C993),LEFT(Full_2016_2017_Games_Data[[#This Row],[Column1]],FIND("-",Full_2016_2017_Games_Data[[#This Row],[Column1]])-1),"N/A")</f>
        <v>Chicago Bulls105</v>
      </c>
      <c r="E994" t="str">
        <f>IFERROR(IF(AND(C994&lt;&gt;"N/A",C994&lt;&gt;C993),MID(Full_2016_2017_Games_Data[[#This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Raptors94</v>
      </c>
      <c r="F994" t="str">
        <f>IFERROR(IF(AND(D994&lt;&gt;"N/A",E994&lt;&gt;"N/A",C994&lt;&gt;C995),RIGHT(Full_2016_2017_Games_Data[[#This Row],[Column1]],LEN(Full_2016_2017_Games_Data[[#This Row],[Column1]])-FIND("at ",Full_2016_2017_Games_Data[[#This Row],[Column1]])-2),IF(AND(C994&lt;&gt;"N/A",C994&lt;&gt;C993),RIGHT(A995,LEN(A995)-FIND("at ",A995)-2),"N/A")),RIGHT(Full_2016_2017_Games_Data[[#This Row],[Column1]],LEN(Full_2016_2017_Games_Data[[#This Row],[Column1]])-FIND("at ",Full_2016_2017_Games_Data[[#This Row],[Column1]])-2))</f>
        <v>Chicago</v>
      </c>
      <c r="G994" t="str">
        <f t="shared" si="165"/>
        <v>Chicago</v>
      </c>
      <c r="H994">
        <f t="shared" si="166"/>
        <v>105</v>
      </c>
      <c r="I994">
        <f t="shared" si="167"/>
        <v>94</v>
      </c>
      <c r="J994" s="3" t="str">
        <f>IF(B994=1,Full_2016_2017_Games_Data[[#This Row],[Column1]],"N/A")</f>
        <v>N/A</v>
      </c>
      <c r="K994" t="str">
        <f t="shared" si="168"/>
        <v>Feb 14, 2017</v>
      </c>
      <c r="L994" t="str">
        <f t="shared" si="169"/>
        <v>Feb 14, 2017</v>
      </c>
      <c r="M994">
        <f t="shared" si="170"/>
        <v>2</v>
      </c>
      <c r="N994">
        <f t="shared" si="171"/>
        <v>14</v>
      </c>
      <c r="O994">
        <f t="shared" si="172"/>
        <v>2017</v>
      </c>
      <c r="P994" s="3">
        <f t="shared" si="173"/>
        <v>42780</v>
      </c>
      <c r="Q994" t="str">
        <f t="shared" si="174"/>
        <v>Chicago Bulls</v>
      </c>
      <c r="R994" t="str">
        <f t="shared" si="175"/>
        <v>Toronto Raptors</v>
      </c>
    </row>
    <row r="995" spans="1:18" x14ac:dyDescent="0.3">
      <c r="A995" s="1" t="s">
        <v>862</v>
      </c>
      <c r="B995">
        <f>IF(OR(RIGHT(Full_2016_2017_Games_Data[[#This Row],[Column1]],4)="2016",RIGHT(Full_2016_2017_Games_Data[[#This Row],[Column1]],4)="2017"),1,0)</f>
        <v>0</v>
      </c>
      <c r="C995">
        <f>IF(AND(B994=1,B995=0,LEFT(Full_2016_2017_Games_Data[[#This Row],[Column1]],4)&lt;&gt;"OTat"),C993+1,IF(AND(B994=0,B995=0,LEFT(Full_2016_2017_Games_Data[[#This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Row],[Column1]],5)&lt;&gt;"4OTat"),C994+1,IF(OR(LEFT(Full_2016_2017_Games_Data[[#This Row],[Column1]],4)="OTat",LEFT(Full_2016_2017_Games_Data[[#This Row],[Column1]],4)="Full",LEFT(Full_2016_2017_Games_Data[[#This Row],[Column1]],5)="2OTat",LEFT(Full_2016_2017_Games_Data[[#This Row],[Column1]],5)="4OTat"),C994,"N/A")))</f>
        <v>832</v>
      </c>
      <c r="D995" t="str">
        <f>IF(AND(C995&lt;&gt;"N/A",C995&lt;&gt;C994),LEFT(Full_2016_2017_Games_Data[[#This Row],[Column1]],FIND("-",Full_2016_2017_Games_Data[[#This Row],[Column1]])-1),"N/A")</f>
        <v>Cleveland Cavaliers116</v>
      </c>
      <c r="E995" t="str">
        <f>IFERROR(IF(AND(C995&lt;&gt;"N/A",C995&lt;&gt;C994),MID(Full_2016_2017_Games_Data[[#This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Timberwolves108</v>
      </c>
      <c r="F995" t="str">
        <f>IFERROR(IF(AND(D995&lt;&gt;"N/A",E995&lt;&gt;"N/A",C995&lt;&gt;C996),RIGHT(Full_2016_2017_Games_Data[[#This Row],[Column1]],LEN(Full_2016_2017_Games_Data[[#This Row],[Column1]])-FIND("at ",Full_2016_2017_Games_Data[[#This Row],[Column1]])-2),IF(AND(C995&lt;&gt;"N/A",C995&lt;&gt;C994),RIGHT(A996,LEN(A996)-FIND("at ",A996)-2),"N/A")),RIGHT(Full_2016_2017_Games_Data[[#This Row],[Column1]],LEN(Full_2016_2017_Games_Data[[#This Row],[Column1]])-FIND("at ",Full_2016_2017_Games_Data[[#This Row],[Column1]])-2))</f>
        <v>Minnesota</v>
      </c>
      <c r="G995" t="str">
        <f t="shared" si="165"/>
        <v>Minnesota</v>
      </c>
      <c r="H995">
        <f t="shared" si="166"/>
        <v>116</v>
      </c>
      <c r="I995">
        <f t="shared" si="167"/>
        <v>108</v>
      </c>
      <c r="J995" s="3" t="str">
        <f>IF(B995=1,Full_2016_2017_Games_Data[[#This Row],[Column1]],"N/A")</f>
        <v>N/A</v>
      </c>
      <c r="K995" t="str">
        <f t="shared" si="168"/>
        <v>Feb 14, 2017</v>
      </c>
      <c r="L995" t="str">
        <f t="shared" si="169"/>
        <v>Feb 14, 2017</v>
      </c>
      <c r="M995">
        <f t="shared" si="170"/>
        <v>2</v>
      </c>
      <c r="N995">
        <f t="shared" si="171"/>
        <v>14</v>
      </c>
      <c r="O995">
        <f t="shared" si="172"/>
        <v>2017</v>
      </c>
      <c r="P995" s="3">
        <f t="shared" si="173"/>
        <v>42780</v>
      </c>
      <c r="Q995" t="str">
        <f t="shared" si="174"/>
        <v>Cleveland Cavaliers</v>
      </c>
      <c r="R995" t="str">
        <f t="shared" si="175"/>
        <v>Minnesota Timberwolves</v>
      </c>
    </row>
    <row r="996" spans="1:18" x14ac:dyDescent="0.3">
      <c r="A996" s="1" t="s">
        <v>863</v>
      </c>
      <c r="B996">
        <f>IF(OR(RIGHT(Full_2016_2017_Games_Data[[#This Row],[Column1]],4)="2016",RIGHT(Full_2016_2017_Games_Data[[#This Row],[Column1]],4)="2017"),1,0)</f>
        <v>0</v>
      </c>
      <c r="C996">
        <f>IF(AND(B995=1,B996=0,LEFT(Full_2016_2017_Games_Data[[#This Row],[Column1]],4)&lt;&gt;"OTat"),C994+1,IF(AND(B995=0,B996=0,LEFT(Full_2016_2017_Games_Data[[#This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Row],[Column1]],5)&lt;&gt;"4OTat"),C995+1,IF(OR(LEFT(Full_2016_2017_Games_Data[[#This Row],[Column1]],4)="OTat",LEFT(Full_2016_2017_Games_Data[[#This Row],[Column1]],4)="Full",LEFT(Full_2016_2017_Games_Data[[#This Row],[Column1]],5)="2OTat",LEFT(Full_2016_2017_Games_Data[[#This Row],[Column1]],5)="4OTat"),C995,"N/A")))</f>
        <v>833</v>
      </c>
      <c r="D996" t="str">
        <f>IF(AND(C996&lt;&gt;"N/A",C996&lt;&gt;C995),LEFT(Full_2016_2017_Games_Data[[#This Row],[Column1]],FIND("-",Full_2016_2017_Games_Data[[#This Row],[Column1]])-1),"N/A")</f>
        <v>Sacramento Kings97</v>
      </c>
      <c r="E996" t="str">
        <f>IFERROR(IF(AND(C996&lt;&gt;"N/A",C996&lt;&gt;C995),MID(Full_2016_2017_Games_Data[[#This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Lakers96</v>
      </c>
      <c r="F996" t="str">
        <f>IFERROR(IF(AND(D996&lt;&gt;"N/A",E996&lt;&gt;"N/A",C996&lt;&gt;C997),RIGHT(Full_2016_2017_Games_Data[[#This Row],[Column1]],LEN(Full_2016_2017_Games_Data[[#This Row],[Column1]])-FIND("at ",Full_2016_2017_Games_Data[[#This Row],[Column1]])-2),IF(AND(C996&lt;&gt;"N/A",C996&lt;&gt;C995),RIGHT(A997,LEN(A997)-FIND("at ",A997)-2),"N/A")),RIGHT(Full_2016_2017_Games_Data[[#This Row],[Column1]],LEN(Full_2016_2017_Games_Data[[#This Row],[Column1]])-FIND("at ",Full_2016_2017_Games_Data[[#This Row],[Column1]])-2))</f>
        <v>Los Angeles</v>
      </c>
      <c r="G996" t="str">
        <f t="shared" si="165"/>
        <v>Los Angeles</v>
      </c>
      <c r="H996">
        <f t="shared" si="166"/>
        <v>97</v>
      </c>
      <c r="I996">
        <f t="shared" si="167"/>
        <v>96</v>
      </c>
      <c r="J996" s="3" t="str">
        <f>IF(B996=1,Full_2016_2017_Games_Data[[#This Row],[Column1]],"N/A")</f>
        <v>N/A</v>
      </c>
      <c r="K996" t="str">
        <f t="shared" si="168"/>
        <v>Feb 14, 2017</v>
      </c>
      <c r="L996" t="str">
        <f t="shared" si="169"/>
        <v>Feb 14, 2017</v>
      </c>
      <c r="M996">
        <f t="shared" si="170"/>
        <v>2</v>
      </c>
      <c r="N996">
        <f t="shared" si="171"/>
        <v>14</v>
      </c>
      <c r="O996">
        <f t="shared" si="172"/>
        <v>2017</v>
      </c>
      <c r="P996" s="3">
        <f t="shared" si="173"/>
        <v>42780</v>
      </c>
      <c r="Q996" t="str">
        <f t="shared" si="174"/>
        <v>Sacramento Kings</v>
      </c>
      <c r="R996" t="str">
        <f t="shared" si="175"/>
        <v>Los Angeles Lakers</v>
      </c>
    </row>
    <row r="997" spans="1:18" x14ac:dyDescent="0.3">
      <c r="A997" s="1" t="s">
        <v>1458</v>
      </c>
      <c r="B997">
        <f>IF(OR(RIGHT(Full_2016_2017_Games_Data[[#This Row],[Column1]],4)="2016",RIGHT(Full_2016_2017_Games_Data[[#This Row],[Column1]],4)="2017"),1,0)</f>
        <v>1</v>
      </c>
      <c r="C997" t="str">
        <f>IF(AND(B996=1,B997=0,LEFT(Full_2016_2017_Games_Data[[#This Row],[Column1]],4)&lt;&gt;"OTat"),C995+1,IF(AND(B996=0,B997=0,LEFT(Full_2016_2017_Games_Data[[#This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Row],[Column1]],5)&lt;&gt;"4OTat"),C996+1,IF(OR(LEFT(Full_2016_2017_Games_Data[[#This Row],[Column1]],4)="OTat",LEFT(Full_2016_2017_Games_Data[[#This Row],[Column1]],4)="Full",LEFT(Full_2016_2017_Games_Data[[#This Row],[Column1]],5)="2OTat",LEFT(Full_2016_2017_Games_Data[[#This Row],[Column1]],5)="4OTat"),C996,"N/A")))</f>
        <v>N/A</v>
      </c>
      <c r="D997" t="str">
        <f>IF(AND(C997&lt;&gt;"N/A",C997&lt;&gt;C996),LEFT(Full_2016_2017_Games_Data[[#This Row],[Column1]],FIND("-",Full_2016_2017_Games_Data[[#This Row],[Column1]])-1),"N/A")</f>
        <v>N/A</v>
      </c>
      <c r="E997" t="str">
        <f>IFERROR(IF(AND(C997&lt;&gt;"N/A",C997&lt;&gt;C996),MID(Full_2016_2017_Games_Data[[#This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997" t="str">
        <f>IFERROR(IF(AND(D997&lt;&gt;"N/A",E997&lt;&gt;"N/A",C997&lt;&gt;C998),RIGHT(Full_2016_2017_Games_Data[[#This Row],[Column1]],LEN(Full_2016_2017_Games_Data[[#This Row],[Column1]])-FIND("at ",Full_2016_2017_Games_Data[[#This Row],[Column1]])-2),IF(AND(C997&lt;&gt;"N/A",C997&lt;&gt;C996),RIGHT(A998,LEN(A998)-FIND("at ",A998)-2),"N/A")),RIGHT(Full_2016_2017_Games_Data[[#This Row],[Column1]],LEN(Full_2016_2017_Games_Data[[#This Row],[Column1]])-FIND("at ",Full_2016_2017_Games_Data[[#This Row],[Column1]])-2))</f>
        <v>N/A</v>
      </c>
      <c r="G997" t="str">
        <f t="shared" si="165"/>
        <v>N/A</v>
      </c>
      <c r="H997" t="str">
        <f t="shared" si="166"/>
        <v>N/A</v>
      </c>
      <c r="I997" t="str">
        <f t="shared" si="167"/>
        <v>N/A</v>
      </c>
      <c r="J997" s="3" t="str">
        <f>IF(B997=1,Full_2016_2017_Games_Data[[#This Row],[Column1]],"N/A")</f>
        <v>Feb 15, 2017</v>
      </c>
      <c r="K997" t="str">
        <f t="shared" si="168"/>
        <v>Feb 15, 2017</v>
      </c>
      <c r="L997" t="str">
        <f t="shared" si="169"/>
        <v>N/A</v>
      </c>
      <c r="M997" t="str">
        <f t="shared" si="170"/>
        <v>N/A</v>
      </c>
      <c r="N997" t="str">
        <f t="shared" si="171"/>
        <v>N/A</v>
      </c>
      <c r="O997" t="str">
        <f t="shared" si="172"/>
        <v>N/A</v>
      </c>
      <c r="P997" s="3" t="str">
        <f t="shared" si="173"/>
        <v>N/A</v>
      </c>
      <c r="Q997" t="str">
        <f t="shared" si="174"/>
        <v>N/A</v>
      </c>
      <c r="R997" t="str">
        <f t="shared" si="175"/>
        <v>N/A</v>
      </c>
    </row>
    <row r="998" spans="1:18" x14ac:dyDescent="0.3">
      <c r="A998" s="1" t="s">
        <v>864</v>
      </c>
      <c r="B998">
        <f>IF(OR(RIGHT(Full_2016_2017_Games_Data[[#This Row],[Column1]],4)="2016",RIGHT(Full_2016_2017_Games_Data[[#This Row],[Column1]],4)="2017"),1,0)</f>
        <v>0</v>
      </c>
      <c r="C998">
        <f>IF(AND(B997=1,B998=0,LEFT(Full_2016_2017_Games_Data[[#This Row],[Column1]],4)&lt;&gt;"OTat"),C996+1,IF(AND(B997=0,B998=0,LEFT(Full_2016_2017_Games_Data[[#This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Row],[Column1]],5)&lt;&gt;"4OTat"),C997+1,IF(OR(LEFT(Full_2016_2017_Games_Data[[#This Row],[Column1]],4)="OTat",LEFT(Full_2016_2017_Games_Data[[#This Row],[Column1]],4)="Full",LEFT(Full_2016_2017_Games_Data[[#This Row],[Column1]],5)="2OTat",LEFT(Full_2016_2017_Games_Data[[#This Row],[Column1]],5)="4OTat"),C997,"N/A")))</f>
        <v>834</v>
      </c>
      <c r="D998" t="str">
        <f>IF(AND(C998&lt;&gt;"N/A",C998&lt;&gt;C997),LEFT(Full_2016_2017_Games_Data[[#This Row],[Column1]],FIND("-",Full_2016_2017_Games_Data[[#This Row],[Column1]])-1),"N/A")</f>
        <v>San Antonio Spurs107</v>
      </c>
      <c r="E998" t="str">
        <f>IFERROR(IF(AND(C998&lt;&gt;"N/A",C998&lt;&gt;C997),MID(Full_2016_2017_Games_Data[[#This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Magic79</v>
      </c>
      <c r="F998" t="str">
        <f>IFERROR(IF(AND(D998&lt;&gt;"N/A",E998&lt;&gt;"N/A",C998&lt;&gt;C999),RIGHT(Full_2016_2017_Games_Data[[#This Row],[Column1]],LEN(Full_2016_2017_Games_Data[[#This Row],[Column1]])-FIND("at ",Full_2016_2017_Games_Data[[#This Row],[Column1]])-2),IF(AND(C998&lt;&gt;"N/A",C998&lt;&gt;C997),RIGHT(A999,LEN(A999)-FIND("at ",A999)-2),"N/A")),RIGHT(Full_2016_2017_Games_Data[[#This Row],[Column1]],LEN(Full_2016_2017_Games_Data[[#This Row],[Column1]])-FIND("at ",Full_2016_2017_Games_Data[[#This Row],[Column1]])-2))</f>
        <v>Orlando</v>
      </c>
      <c r="G998" t="str">
        <f t="shared" si="165"/>
        <v>Orlando</v>
      </c>
      <c r="H998">
        <f t="shared" si="166"/>
        <v>107</v>
      </c>
      <c r="I998">
        <f t="shared" si="167"/>
        <v>79</v>
      </c>
      <c r="J998" s="3" t="str">
        <f>IF(B998=1,Full_2016_2017_Games_Data[[#This Row],[Column1]],"N/A")</f>
        <v>N/A</v>
      </c>
      <c r="K998" t="str">
        <f t="shared" si="168"/>
        <v>Feb 15, 2017</v>
      </c>
      <c r="L998" t="str">
        <f t="shared" si="169"/>
        <v>Feb 15, 2017</v>
      </c>
      <c r="M998">
        <f t="shared" si="170"/>
        <v>2</v>
      </c>
      <c r="N998">
        <f t="shared" si="171"/>
        <v>15</v>
      </c>
      <c r="O998">
        <f t="shared" si="172"/>
        <v>2017</v>
      </c>
      <c r="P998" s="3">
        <f t="shared" si="173"/>
        <v>42781</v>
      </c>
      <c r="Q998" t="str">
        <f t="shared" si="174"/>
        <v>San Antonio Spurs</v>
      </c>
      <c r="R998" t="str">
        <f t="shared" si="175"/>
        <v>Orlando Magic</v>
      </c>
    </row>
    <row r="999" spans="1:18" x14ac:dyDescent="0.3">
      <c r="A999" s="1" t="s">
        <v>865</v>
      </c>
      <c r="B999">
        <f>IF(OR(RIGHT(Full_2016_2017_Games_Data[[#This Row],[Column1]],4)="2016",RIGHT(Full_2016_2017_Games_Data[[#This Row],[Column1]],4)="2017"),1,0)</f>
        <v>0</v>
      </c>
      <c r="C999">
        <f>IF(AND(B998=1,B999=0,LEFT(Full_2016_2017_Games_Data[[#This Row],[Column1]],4)&lt;&gt;"OTat"),C997+1,IF(AND(B998=0,B999=0,LEFT(Full_2016_2017_Games_Data[[#This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Row],[Column1]],5)&lt;&gt;"4OTat"),C998+1,IF(OR(LEFT(Full_2016_2017_Games_Data[[#This Row],[Column1]],4)="OTat",LEFT(Full_2016_2017_Games_Data[[#This Row],[Column1]],4)="Full",LEFT(Full_2016_2017_Games_Data[[#This Row],[Column1]],5)="2OTat",LEFT(Full_2016_2017_Games_Data[[#This Row],[Column1]],5)="4OTat"),C998,"N/A")))</f>
        <v>835</v>
      </c>
      <c r="D999" t="str">
        <f>IF(AND(C999&lt;&gt;"N/A",C999&lt;&gt;C998),LEFT(Full_2016_2017_Games_Data[[#This Row],[Column1]],FIND("-",Full_2016_2017_Games_Data[[#This Row],[Column1]])-1),"N/A")</f>
        <v>Cleveland Cavaliers113</v>
      </c>
      <c r="E999" t="str">
        <f>IFERROR(IF(AND(C999&lt;&gt;"N/A",C999&lt;&gt;C998),MID(Full_2016_2017_Games_Data[[#This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Pacers104</v>
      </c>
      <c r="F999" t="str">
        <f>IFERROR(IF(AND(D999&lt;&gt;"N/A",E999&lt;&gt;"N/A",C999&lt;&gt;C1000),RIGHT(Full_2016_2017_Games_Data[[#This Row],[Column1]],LEN(Full_2016_2017_Games_Data[[#This Row],[Column1]])-FIND("at ",Full_2016_2017_Games_Data[[#This Row],[Column1]])-2),IF(AND(C999&lt;&gt;"N/A",C999&lt;&gt;C998),RIGHT(A1000,LEN(A1000)-FIND("at ",A1000)-2),"N/A")),RIGHT(Full_2016_2017_Games_Data[[#This Row],[Column1]],LEN(Full_2016_2017_Games_Data[[#This Row],[Column1]])-FIND("at ",Full_2016_2017_Games_Data[[#This Row],[Column1]])-2))</f>
        <v>Cleveland</v>
      </c>
      <c r="G999" t="str">
        <f t="shared" si="165"/>
        <v>Cleveland</v>
      </c>
      <c r="H999">
        <f t="shared" si="166"/>
        <v>113</v>
      </c>
      <c r="I999">
        <f t="shared" si="167"/>
        <v>104</v>
      </c>
      <c r="J999" s="3" t="str">
        <f>IF(B999=1,Full_2016_2017_Games_Data[[#This Row],[Column1]],"N/A")</f>
        <v>N/A</v>
      </c>
      <c r="K999" t="str">
        <f t="shared" si="168"/>
        <v>Feb 15, 2017</v>
      </c>
      <c r="L999" t="str">
        <f t="shared" si="169"/>
        <v>Feb 15, 2017</v>
      </c>
      <c r="M999">
        <f t="shared" si="170"/>
        <v>2</v>
      </c>
      <c r="N999">
        <f t="shared" si="171"/>
        <v>15</v>
      </c>
      <c r="O999">
        <f t="shared" si="172"/>
        <v>2017</v>
      </c>
      <c r="P999" s="3">
        <f t="shared" si="173"/>
        <v>42781</v>
      </c>
      <c r="Q999" t="str">
        <f t="shared" si="174"/>
        <v>Cleveland Cavaliers</v>
      </c>
      <c r="R999" t="str">
        <f t="shared" si="175"/>
        <v>Indiana Pacers</v>
      </c>
    </row>
    <row r="1000" spans="1:18" x14ac:dyDescent="0.3">
      <c r="A1000" s="1" t="s">
        <v>866</v>
      </c>
      <c r="B1000">
        <f>IF(OR(RIGHT(Full_2016_2017_Games_Data[[#This Row],[Column1]],4)="2016",RIGHT(Full_2016_2017_Games_Data[[#This Row],[Column1]],4)="2017"),1,0)</f>
        <v>0</v>
      </c>
      <c r="C1000">
        <f>IF(AND(B999=1,B1000=0,LEFT(Full_2016_2017_Games_Data[[#This Row],[Column1]],4)&lt;&gt;"OTat"),C998+1,IF(AND(B999=0,B1000=0,LEFT(Full_2016_2017_Games_Data[[#This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Row],[Column1]],5)&lt;&gt;"4OTat"),C999+1,IF(OR(LEFT(Full_2016_2017_Games_Data[[#This Row],[Column1]],4)="OTat",LEFT(Full_2016_2017_Games_Data[[#This Row],[Column1]],4)="Full",LEFT(Full_2016_2017_Games_Data[[#This Row],[Column1]],5)="2OTat",LEFT(Full_2016_2017_Games_Data[[#This Row],[Column1]],5)="4OTat"),C999,"N/A")))</f>
        <v>836</v>
      </c>
      <c r="D1000" t="str">
        <f>IF(AND(C1000&lt;&gt;"N/A",C1000&lt;&gt;C999),LEFT(Full_2016_2017_Games_Data[[#This Row],[Column1]],FIND("-",Full_2016_2017_Games_Data[[#This Row],[Column1]])-1),"N/A")</f>
        <v>Boston Celtics116</v>
      </c>
      <c r="E1000" t="str">
        <f>IFERROR(IF(AND(C1000&lt;&gt;"N/A",C1000&lt;&gt;C999),MID(Full_2016_2017_Games_Data[[#This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76ers108</v>
      </c>
      <c r="F1000" t="str">
        <f>IFERROR(IF(AND(D1000&lt;&gt;"N/A",E1000&lt;&gt;"N/A",C1000&lt;&gt;C1001),RIGHT(Full_2016_2017_Games_Data[[#This Row],[Column1]],LEN(Full_2016_2017_Games_Data[[#This Row],[Column1]])-FIND("at ",Full_2016_2017_Games_Data[[#This Row],[Column1]])-2),IF(AND(C1000&lt;&gt;"N/A",C1000&lt;&gt;C999),RIGHT(A1001,LEN(A1001)-FIND("at ",A1001)-2),"N/A")),RIGHT(Full_2016_2017_Games_Data[[#This Row],[Column1]],LEN(Full_2016_2017_Games_Data[[#This Row],[Column1]])-FIND("at ",Full_2016_2017_Games_Data[[#This Row],[Column1]])-2))</f>
        <v>Boston</v>
      </c>
      <c r="G1000" t="str">
        <f t="shared" si="165"/>
        <v>Boston</v>
      </c>
      <c r="H1000">
        <f t="shared" si="166"/>
        <v>116</v>
      </c>
      <c r="I1000">
        <f t="shared" si="167"/>
        <v>108</v>
      </c>
      <c r="J1000" s="3" t="str">
        <f>IF(B1000=1,Full_2016_2017_Games_Data[[#This Row],[Column1]],"N/A")</f>
        <v>N/A</v>
      </c>
      <c r="K1000" t="str">
        <f t="shared" si="168"/>
        <v>Feb 15, 2017</v>
      </c>
      <c r="L1000" t="str">
        <f t="shared" si="169"/>
        <v>Feb 15, 2017</v>
      </c>
      <c r="M1000">
        <f t="shared" si="170"/>
        <v>2</v>
      </c>
      <c r="N1000">
        <f t="shared" si="171"/>
        <v>15</v>
      </c>
      <c r="O1000">
        <f t="shared" si="172"/>
        <v>2017</v>
      </c>
      <c r="P1000" s="3">
        <f t="shared" si="173"/>
        <v>42781</v>
      </c>
      <c r="Q1000" t="str">
        <f t="shared" si="174"/>
        <v>Boston Celtics</v>
      </c>
      <c r="R1000" t="str">
        <f t="shared" si="175"/>
        <v>Philadelphia 76ers</v>
      </c>
    </row>
    <row r="1001" spans="1:18" x14ac:dyDescent="0.3">
      <c r="A1001" s="1" t="s">
        <v>867</v>
      </c>
      <c r="B1001">
        <f>IF(OR(RIGHT(Full_2016_2017_Games_Data[[#This Row],[Column1]],4)="2016",RIGHT(Full_2016_2017_Games_Data[[#This Row],[Column1]],4)="2017"),1,0)</f>
        <v>0</v>
      </c>
      <c r="C1001">
        <f>IF(AND(B1000=1,B1001=0,LEFT(Full_2016_2017_Games_Data[[#This Row],[Column1]],4)&lt;&gt;"OTat"),C999+1,IF(AND(B1000=0,B1001=0,LEFT(Full_2016_2017_Games_Data[[#This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Row],[Column1]],5)&lt;&gt;"4OTat"),C1000+1,IF(OR(LEFT(Full_2016_2017_Games_Data[[#This Row],[Column1]],4)="OTat",LEFT(Full_2016_2017_Games_Data[[#This Row],[Column1]],4)="Full",LEFT(Full_2016_2017_Games_Data[[#This Row],[Column1]],5)="2OTat",LEFT(Full_2016_2017_Games_Data[[#This Row],[Column1]],5)="4OTat"),C1000,"N/A")))</f>
        <v>837</v>
      </c>
      <c r="D1001" t="str">
        <f>IF(AND(C1001&lt;&gt;"N/A",C1001&lt;&gt;C1000),LEFT(Full_2016_2017_Games_Data[[#This Row],[Column1]],FIND("-",Full_2016_2017_Games_Data[[#This Row],[Column1]])-1),"N/A")</f>
        <v>Toronto Raptors90</v>
      </c>
      <c r="E1001" t="str">
        <f>IFERROR(IF(AND(C1001&lt;&gt;"N/A",C1001&lt;&gt;C1000),MID(Full_2016_2017_Games_Data[[#This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Hornets85</v>
      </c>
      <c r="F1001" t="str">
        <f>IFERROR(IF(AND(D1001&lt;&gt;"N/A",E1001&lt;&gt;"N/A",C1001&lt;&gt;C1002),RIGHT(Full_2016_2017_Games_Data[[#This Row],[Column1]],LEN(Full_2016_2017_Games_Data[[#This Row],[Column1]])-FIND("at ",Full_2016_2017_Games_Data[[#This Row],[Column1]])-2),IF(AND(C1001&lt;&gt;"N/A",C1001&lt;&gt;C1000),RIGHT(A1002,LEN(A1002)-FIND("at ",A1002)-2),"N/A")),RIGHT(Full_2016_2017_Games_Data[[#This Row],[Column1]],LEN(Full_2016_2017_Games_Data[[#This Row],[Column1]])-FIND("at ",Full_2016_2017_Games_Data[[#This Row],[Column1]])-2))</f>
        <v>Toronto</v>
      </c>
      <c r="G1001" t="str">
        <f t="shared" si="165"/>
        <v>Toronto</v>
      </c>
      <c r="H1001">
        <f t="shared" si="166"/>
        <v>90</v>
      </c>
      <c r="I1001">
        <f t="shared" si="167"/>
        <v>85</v>
      </c>
      <c r="J1001" s="3" t="str">
        <f>IF(B1001=1,Full_2016_2017_Games_Data[[#This Row],[Column1]],"N/A")</f>
        <v>N/A</v>
      </c>
      <c r="K1001" t="str">
        <f t="shared" si="168"/>
        <v>Feb 15, 2017</v>
      </c>
      <c r="L1001" t="str">
        <f t="shared" si="169"/>
        <v>Feb 15, 2017</v>
      </c>
      <c r="M1001">
        <f t="shared" si="170"/>
        <v>2</v>
      </c>
      <c r="N1001">
        <f t="shared" si="171"/>
        <v>15</v>
      </c>
      <c r="O1001">
        <f t="shared" si="172"/>
        <v>2017</v>
      </c>
      <c r="P1001" s="3">
        <f t="shared" si="173"/>
        <v>42781</v>
      </c>
      <c r="Q1001" t="str">
        <f t="shared" si="174"/>
        <v>Toronto Raptors</v>
      </c>
      <c r="R1001" t="str">
        <f t="shared" si="175"/>
        <v>Charlotte Hornets</v>
      </c>
    </row>
    <row r="1002" spans="1:18" x14ac:dyDescent="0.3">
      <c r="A1002" s="1" t="s">
        <v>868</v>
      </c>
      <c r="B1002">
        <f>IF(OR(RIGHT(Full_2016_2017_Games_Data[[#This Row],[Column1]],4)="2016",RIGHT(Full_2016_2017_Games_Data[[#This Row],[Column1]],4)="2017"),1,0)</f>
        <v>0</v>
      </c>
      <c r="C1002">
        <f>IF(AND(B1001=1,B1002=0,LEFT(Full_2016_2017_Games_Data[[#This Row],[Column1]],4)&lt;&gt;"OTat"),C1000+1,IF(AND(B1001=0,B1002=0,LEFT(Full_2016_2017_Games_Data[[#This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Row],[Column1]],5)&lt;&gt;"4OTat"),C1001+1,IF(OR(LEFT(Full_2016_2017_Games_Data[[#This Row],[Column1]],4)="OTat",LEFT(Full_2016_2017_Games_Data[[#This Row],[Column1]],4)="Full",LEFT(Full_2016_2017_Games_Data[[#This Row],[Column1]],5)="2OTat",LEFT(Full_2016_2017_Games_Data[[#This Row],[Column1]],5)="4OTat"),C1001,"N/A")))</f>
        <v>838</v>
      </c>
      <c r="D1002" t="str">
        <f>IF(AND(C1002&lt;&gt;"N/A",C1002&lt;&gt;C1001),LEFT(Full_2016_2017_Games_Data[[#This Row],[Column1]],FIND("-",Full_2016_2017_Games_Data[[#This Row],[Column1]])-1),"N/A")</f>
        <v>Milwaukee Bucks129</v>
      </c>
      <c r="E1002" t="str">
        <f>IFERROR(IF(AND(C1002&lt;&gt;"N/A",C1002&lt;&gt;C1001),MID(Full_2016_2017_Games_Data[[#This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Nets125</v>
      </c>
      <c r="F1002" t="str">
        <f>IFERROR(IF(AND(D1002&lt;&gt;"N/A",E1002&lt;&gt;"N/A",C1002&lt;&gt;C1003),RIGHT(Full_2016_2017_Games_Data[[#This Row],[Column1]],LEN(Full_2016_2017_Games_Data[[#This Row],[Column1]])-FIND("at ",Full_2016_2017_Games_Data[[#This Row],[Column1]])-2),IF(AND(C1002&lt;&gt;"N/A",C1002&lt;&gt;C1001),RIGHT(A1003,LEN(A1003)-FIND("at ",A1003)-2),"N/A")),RIGHT(Full_2016_2017_Games_Data[[#This Row],[Column1]],LEN(Full_2016_2017_Games_Data[[#This Row],[Column1]])-FIND("at ",Full_2016_2017_Games_Data[[#This Row],[Column1]])-2))</f>
        <v>Brooklyn</v>
      </c>
      <c r="G1002" t="str">
        <f t="shared" si="165"/>
        <v>Brooklyn</v>
      </c>
      <c r="H1002">
        <f t="shared" si="166"/>
        <v>129</v>
      </c>
      <c r="I1002">
        <f t="shared" si="167"/>
        <v>125</v>
      </c>
      <c r="J1002" s="3" t="str">
        <f>IF(B1002=1,Full_2016_2017_Games_Data[[#This Row],[Column1]],"N/A")</f>
        <v>N/A</v>
      </c>
      <c r="K1002" t="str">
        <f t="shared" si="168"/>
        <v>Feb 15, 2017</v>
      </c>
      <c r="L1002" t="str">
        <f t="shared" si="169"/>
        <v>Feb 15, 2017</v>
      </c>
      <c r="M1002">
        <f t="shared" si="170"/>
        <v>2</v>
      </c>
      <c r="N1002">
        <f t="shared" si="171"/>
        <v>15</v>
      </c>
      <c r="O1002">
        <f t="shared" si="172"/>
        <v>2017</v>
      </c>
      <c r="P1002" s="3">
        <f t="shared" si="173"/>
        <v>42781</v>
      </c>
      <c r="Q1002" t="str">
        <f t="shared" si="174"/>
        <v>Milwaukee Bucks</v>
      </c>
      <c r="R1002" t="str">
        <f t="shared" si="175"/>
        <v>Brooklyn Nets</v>
      </c>
    </row>
    <row r="1003" spans="1:18" x14ac:dyDescent="0.3">
      <c r="A1003" s="1" t="s">
        <v>869</v>
      </c>
      <c r="B1003">
        <f>IF(OR(RIGHT(Full_2016_2017_Games_Data[[#This Row],[Column1]],4)="2016",RIGHT(Full_2016_2017_Games_Data[[#This Row],[Column1]],4)="2017"),1,0)</f>
        <v>0</v>
      </c>
      <c r="C1003">
        <f>IF(AND(B1002=1,B1003=0,LEFT(Full_2016_2017_Games_Data[[#This Row],[Column1]],4)&lt;&gt;"OTat"),C1001+1,IF(AND(B1002=0,B1003=0,LEFT(Full_2016_2017_Games_Data[[#This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Row],[Column1]],5)&lt;&gt;"4OTat"),C1002+1,IF(OR(LEFT(Full_2016_2017_Games_Data[[#This Row],[Column1]],4)="OTat",LEFT(Full_2016_2017_Games_Data[[#This Row],[Column1]],4)="Full",LEFT(Full_2016_2017_Games_Data[[#This Row],[Column1]],5)="2OTat",LEFT(Full_2016_2017_Games_Data[[#This Row],[Column1]],5)="4OTat"),C1002,"N/A")))</f>
        <v>839</v>
      </c>
      <c r="D1003" t="str">
        <f>IF(AND(C1003&lt;&gt;"N/A",C1003&lt;&gt;C1002),LEFT(Full_2016_2017_Games_Data[[#This Row],[Column1]],FIND("-",Full_2016_2017_Games_Data[[#This Row],[Column1]])-1),"N/A")</f>
        <v>Detroit Pistons98</v>
      </c>
      <c r="E1003" t="str">
        <f>IFERROR(IF(AND(C1003&lt;&gt;"N/A",C1003&lt;&gt;C1002),MID(Full_2016_2017_Games_Data[[#This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Mavericks91</v>
      </c>
      <c r="F1003" t="str">
        <f>IFERROR(IF(AND(D1003&lt;&gt;"N/A",E1003&lt;&gt;"N/A",C1003&lt;&gt;C1004),RIGHT(Full_2016_2017_Games_Data[[#This Row],[Column1]],LEN(Full_2016_2017_Games_Data[[#This Row],[Column1]])-FIND("at ",Full_2016_2017_Games_Data[[#This Row],[Column1]])-2),IF(AND(C1003&lt;&gt;"N/A",C1003&lt;&gt;C1002),RIGHT(A1004,LEN(A1004)-FIND("at ",A1004)-2),"N/A")),RIGHT(Full_2016_2017_Games_Data[[#This Row],[Column1]],LEN(Full_2016_2017_Games_Data[[#This Row],[Column1]])-FIND("at ",Full_2016_2017_Games_Data[[#This Row],[Column1]])-2))</f>
        <v>Detroit</v>
      </c>
      <c r="G1003" t="str">
        <f t="shared" si="165"/>
        <v>Detroit</v>
      </c>
      <c r="H1003">
        <f t="shared" si="166"/>
        <v>98</v>
      </c>
      <c r="I1003">
        <f t="shared" si="167"/>
        <v>91</v>
      </c>
      <c r="J1003" s="3" t="str">
        <f>IF(B1003=1,Full_2016_2017_Games_Data[[#This Row],[Column1]],"N/A")</f>
        <v>N/A</v>
      </c>
      <c r="K1003" t="str">
        <f t="shared" si="168"/>
        <v>Feb 15, 2017</v>
      </c>
      <c r="L1003" t="str">
        <f t="shared" si="169"/>
        <v>Feb 15, 2017</v>
      </c>
      <c r="M1003">
        <f t="shared" si="170"/>
        <v>2</v>
      </c>
      <c r="N1003">
        <f t="shared" si="171"/>
        <v>15</v>
      </c>
      <c r="O1003">
        <f t="shared" si="172"/>
        <v>2017</v>
      </c>
      <c r="P1003" s="3">
        <f t="shared" si="173"/>
        <v>42781</v>
      </c>
      <c r="Q1003" t="str">
        <f t="shared" si="174"/>
        <v>Detroit Pistons</v>
      </c>
      <c r="R1003" t="str">
        <f t="shared" si="175"/>
        <v>Dallas Mavericks</v>
      </c>
    </row>
    <row r="1004" spans="1:18" x14ac:dyDescent="0.3">
      <c r="A1004" s="1" t="s">
        <v>870</v>
      </c>
      <c r="B1004">
        <f>IF(OR(RIGHT(Full_2016_2017_Games_Data[[#This Row],[Column1]],4)="2016",RIGHT(Full_2016_2017_Games_Data[[#This Row],[Column1]],4)="2017"),1,0)</f>
        <v>0</v>
      </c>
      <c r="C1004">
        <f>IF(AND(B1003=1,B1004=0,LEFT(Full_2016_2017_Games_Data[[#This Row],[Column1]],4)&lt;&gt;"OTat"),C1002+1,IF(AND(B1003=0,B1004=0,LEFT(Full_2016_2017_Games_Data[[#This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Row],[Column1]],5)&lt;&gt;"4OTat"),C1003+1,IF(OR(LEFT(Full_2016_2017_Games_Data[[#This Row],[Column1]],4)="OTat",LEFT(Full_2016_2017_Games_Data[[#This Row],[Column1]],4)="Full",LEFT(Full_2016_2017_Games_Data[[#This Row],[Column1]],5)="2OTat",LEFT(Full_2016_2017_Games_Data[[#This Row],[Column1]],5)="4OTat"),C1003,"N/A")))</f>
        <v>840</v>
      </c>
      <c r="D1004" t="str">
        <f>IF(AND(C1004&lt;&gt;"N/A",C1004&lt;&gt;C1003),LEFT(Full_2016_2017_Games_Data[[#This Row],[Column1]],FIND("-",Full_2016_2017_Games_Data[[#This Row],[Column1]])-1),"N/A")</f>
        <v>New Orleans Pelicans95</v>
      </c>
      <c r="E1004" t="str">
        <f>IFERROR(IF(AND(C1004&lt;&gt;"N/A",C1004&lt;&gt;C1003),MID(Full_2016_2017_Games_Data[[#This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Grizzlies91</v>
      </c>
      <c r="F1004" t="str">
        <f>IFERROR(IF(AND(D1004&lt;&gt;"N/A",E1004&lt;&gt;"N/A",C1004&lt;&gt;C1005),RIGHT(Full_2016_2017_Games_Data[[#This Row],[Column1]],LEN(Full_2016_2017_Games_Data[[#This Row],[Column1]])-FIND("at ",Full_2016_2017_Games_Data[[#This Row],[Column1]])-2),IF(AND(C1004&lt;&gt;"N/A",C1004&lt;&gt;C1003),RIGHT(A1005,LEN(A1005)-FIND("at ",A1005)-2),"N/A")),RIGHT(Full_2016_2017_Games_Data[[#This Row],[Column1]],LEN(Full_2016_2017_Games_Data[[#This Row],[Column1]])-FIND("at ",Full_2016_2017_Games_Data[[#This Row],[Column1]])-2))</f>
        <v>Memphis</v>
      </c>
      <c r="G1004" t="str">
        <f t="shared" si="165"/>
        <v>Memphis</v>
      </c>
      <c r="H1004">
        <f t="shared" si="166"/>
        <v>95</v>
      </c>
      <c r="I1004">
        <f t="shared" si="167"/>
        <v>91</v>
      </c>
      <c r="J1004" s="3" t="str">
        <f>IF(B1004=1,Full_2016_2017_Games_Data[[#This Row],[Column1]],"N/A")</f>
        <v>N/A</v>
      </c>
      <c r="K1004" t="str">
        <f t="shared" si="168"/>
        <v>Feb 15, 2017</v>
      </c>
      <c r="L1004" t="str">
        <f t="shared" si="169"/>
        <v>Feb 15, 2017</v>
      </c>
      <c r="M1004">
        <f t="shared" si="170"/>
        <v>2</v>
      </c>
      <c r="N1004">
        <f t="shared" si="171"/>
        <v>15</v>
      </c>
      <c r="O1004">
        <f t="shared" si="172"/>
        <v>2017</v>
      </c>
      <c r="P1004" s="3">
        <f t="shared" si="173"/>
        <v>42781</v>
      </c>
      <c r="Q1004" t="str">
        <f t="shared" si="174"/>
        <v>New Orleans Pelicans</v>
      </c>
      <c r="R1004" t="str">
        <f t="shared" si="175"/>
        <v>Memphis Grizzlies</v>
      </c>
    </row>
    <row r="1005" spans="1:18" x14ac:dyDescent="0.3">
      <c r="A1005" s="1" t="s">
        <v>871</v>
      </c>
      <c r="B1005">
        <f>IF(OR(RIGHT(Full_2016_2017_Games_Data[[#This Row],[Column1]],4)="2016",RIGHT(Full_2016_2017_Games_Data[[#This Row],[Column1]],4)="2017"),1,0)</f>
        <v>0</v>
      </c>
      <c r="C1005">
        <f>IF(AND(B1004=1,B1005=0,LEFT(Full_2016_2017_Games_Data[[#This Row],[Column1]],4)&lt;&gt;"OTat"),C1003+1,IF(AND(B1004=0,B1005=0,LEFT(Full_2016_2017_Games_Data[[#This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Row],[Column1]],5)&lt;&gt;"4OTat"),C1004+1,IF(OR(LEFT(Full_2016_2017_Games_Data[[#This Row],[Column1]],4)="OTat",LEFT(Full_2016_2017_Games_Data[[#This Row],[Column1]],4)="Full",LEFT(Full_2016_2017_Games_Data[[#This Row],[Column1]],5)="2OTat",LEFT(Full_2016_2017_Games_Data[[#This Row],[Column1]],5)="4OTat"),C1004,"N/A")))</f>
        <v>841</v>
      </c>
      <c r="D1005" t="str">
        <f>IF(AND(C1005&lt;&gt;"N/A",C1005&lt;&gt;C1004),LEFT(Full_2016_2017_Games_Data[[#This Row],[Column1]],FIND("-",Full_2016_2017_Games_Data[[#This Row],[Column1]])-1),"N/A")</f>
        <v>Miami Heat117</v>
      </c>
      <c r="E1005" t="str">
        <f>IFERROR(IF(AND(C1005&lt;&gt;"N/A",C1005&lt;&gt;C1004),MID(Full_2016_2017_Games_Data[[#This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Rockets109</v>
      </c>
      <c r="F1005" t="str">
        <f>IFERROR(IF(AND(D1005&lt;&gt;"N/A",E1005&lt;&gt;"N/A",C1005&lt;&gt;C1006),RIGHT(Full_2016_2017_Games_Data[[#This Row],[Column1]],LEN(Full_2016_2017_Games_Data[[#This Row],[Column1]])-FIND("at ",Full_2016_2017_Games_Data[[#This Row],[Column1]])-2),IF(AND(C1005&lt;&gt;"N/A",C1005&lt;&gt;C1004),RIGHT(A1006,LEN(A1006)-FIND("at ",A1006)-2),"N/A")),RIGHT(Full_2016_2017_Games_Data[[#This Row],[Column1]],LEN(Full_2016_2017_Games_Data[[#This Row],[Column1]])-FIND("at ",Full_2016_2017_Games_Data[[#This Row],[Column1]])-2))</f>
        <v>Houston</v>
      </c>
      <c r="G1005" t="str">
        <f t="shared" si="165"/>
        <v>Houston</v>
      </c>
      <c r="H1005">
        <f t="shared" si="166"/>
        <v>117</v>
      </c>
      <c r="I1005">
        <f t="shared" si="167"/>
        <v>109</v>
      </c>
      <c r="J1005" s="3" t="str">
        <f>IF(B1005=1,Full_2016_2017_Games_Data[[#This Row],[Column1]],"N/A")</f>
        <v>N/A</v>
      </c>
      <c r="K1005" t="str">
        <f t="shared" si="168"/>
        <v>Feb 15, 2017</v>
      </c>
      <c r="L1005" t="str">
        <f t="shared" si="169"/>
        <v>Feb 15, 2017</v>
      </c>
      <c r="M1005">
        <f t="shared" si="170"/>
        <v>2</v>
      </c>
      <c r="N1005">
        <f t="shared" si="171"/>
        <v>15</v>
      </c>
      <c r="O1005">
        <f t="shared" si="172"/>
        <v>2017</v>
      </c>
      <c r="P1005" s="3">
        <f t="shared" si="173"/>
        <v>42781</v>
      </c>
      <c r="Q1005" t="str">
        <f t="shared" si="174"/>
        <v>Miami Heat</v>
      </c>
      <c r="R1005" t="str">
        <f t="shared" si="175"/>
        <v>Houston Rockets</v>
      </c>
    </row>
    <row r="1006" spans="1:18" x14ac:dyDescent="0.3">
      <c r="A1006" s="1" t="s">
        <v>872</v>
      </c>
      <c r="B1006">
        <f>IF(OR(RIGHT(Full_2016_2017_Games_Data[[#This Row],[Column1]],4)="2016",RIGHT(Full_2016_2017_Games_Data[[#This Row],[Column1]],4)="2017"),1,0)</f>
        <v>0</v>
      </c>
      <c r="C1006">
        <f>IF(AND(B1005=1,B1006=0,LEFT(Full_2016_2017_Games_Data[[#This Row],[Column1]],4)&lt;&gt;"OTat"),C1004+1,IF(AND(B1005=0,B1006=0,LEFT(Full_2016_2017_Games_Data[[#This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Row],[Column1]],5)&lt;&gt;"4OTat"),C1005+1,IF(OR(LEFT(Full_2016_2017_Games_Data[[#This Row],[Column1]],4)="OTat",LEFT(Full_2016_2017_Games_Data[[#This Row],[Column1]],4)="Full",LEFT(Full_2016_2017_Games_Data[[#This Row],[Column1]],5)="2OTat",LEFT(Full_2016_2017_Games_Data[[#This Row],[Column1]],5)="4OTat"),C1005,"N/A")))</f>
        <v>842</v>
      </c>
      <c r="D1006" t="str">
        <f>IF(AND(C1006&lt;&gt;"N/A",C1006&lt;&gt;C1005),LEFT(Full_2016_2017_Games_Data[[#This Row],[Column1]],FIND("-",Full_2016_2017_Games_Data[[#This Row],[Column1]])-1),"N/A")</f>
        <v>Minnesota Timberwolves112</v>
      </c>
      <c r="E1006" t="str">
        <f>IFERROR(IF(AND(C1006&lt;&gt;"N/A",C1006&lt;&gt;C1005),MID(Full_2016_2017_Games_Data[[#This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Nuggets99</v>
      </c>
      <c r="F1006" t="str">
        <f>IFERROR(IF(AND(D1006&lt;&gt;"N/A",E1006&lt;&gt;"N/A",C1006&lt;&gt;C1007),RIGHT(Full_2016_2017_Games_Data[[#This Row],[Column1]],LEN(Full_2016_2017_Games_Data[[#This Row],[Column1]])-FIND("at ",Full_2016_2017_Games_Data[[#This Row],[Column1]])-2),IF(AND(C1006&lt;&gt;"N/A",C1006&lt;&gt;C1005),RIGHT(A1007,LEN(A1007)-FIND("at ",A1007)-2),"N/A")),RIGHT(Full_2016_2017_Games_Data[[#This Row],[Column1]],LEN(Full_2016_2017_Games_Data[[#This Row],[Column1]])-FIND("at ",Full_2016_2017_Games_Data[[#This Row],[Column1]])-2))</f>
        <v>Denver</v>
      </c>
      <c r="G1006" t="str">
        <f t="shared" si="165"/>
        <v>Denver</v>
      </c>
      <c r="H1006">
        <f t="shared" si="166"/>
        <v>112</v>
      </c>
      <c r="I1006">
        <f t="shared" si="167"/>
        <v>99</v>
      </c>
      <c r="J1006" s="3" t="str">
        <f>IF(B1006=1,Full_2016_2017_Games_Data[[#This Row],[Column1]],"N/A")</f>
        <v>N/A</v>
      </c>
      <c r="K1006" t="str">
        <f t="shared" si="168"/>
        <v>Feb 15, 2017</v>
      </c>
      <c r="L1006" t="str">
        <f t="shared" si="169"/>
        <v>Feb 15, 2017</v>
      </c>
      <c r="M1006">
        <f t="shared" si="170"/>
        <v>2</v>
      </c>
      <c r="N1006">
        <f t="shared" si="171"/>
        <v>15</v>
      </c>
      <c r="O1006">
        <f t="shared" si="172"/>
        <v>2017</v>
      </c>
      <c r="P1006" s="3">
        <f t="shared" si="173"/>
        <v>42781</v>
      </c>
      <c r="Q1006" t="str">
        <f t="shared" si="174"/>
        <v>Minnesota Timberwolves</v>
      </c>
      <c r="R1006" t="str">
        <f t="shared" si="175"/>
        <v>Denver Nuggets</v>
      </c>
    </row>
    <row r="1007" spans="1:18" x14ac:dyDescent="0.3">
      <c r="A1007" s="1" t="s">
        <v>873</v>
      </c>
      <c r="B1007">
        <f>IF(OR(RIGHT(Full_2016_2017_Games_Data[[#This Row],[Column1]],4)="2016",RIGHT(Full_2016_2017_Games_Data[[#This Row],[Column1]],4)="2017"),1,0)</f>
        <v>0</v>
      </c>
      <c r="C1007">
        <f>IF(AND(B1006=1,B1007=0,LEFT(Full_2016_2017_Games_Data[[#This Row],[Column1]],4)&lt;&gt;"OTat"),C1005+1,IF(AND(B1006=0,B1007=0,LEFT(Full_2016_2017_Games_Data[[#This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Row],[Column1]],5)&lt;&gt;"4OTat"),C1006+1,IF(OR(LEFT(Full_2016_2017_Games_Data[[#This Row],[Column1]],4)="OTat",LEFT(Full_2016_2017_Games_Data[[#This Row],[Column1]],4)="Full",LEFT(Full_2016_2017_Games_Data[[#This Row],[Column1]],5)="2OTat",LEFT(Full_2016_2017_Games_Data[[#This Row],[Column1]],5)="4OTat"),C1006,"N/A")))</f>
        <v>843</v>
      </c>
      <c r="D1007" t="str">
        <f>IF(AND(C1007&lt;&gt;"N/A",C1007&lt;&gt;C1006),LEFT(Full_2016_2017_Games_Data[[#This Row],[Column1]],FIND("-",Full_2016_2017_Games_Data[[#This Row],[Column1]])-1),"N/A")</f>
        <v>Utah Jazz111</v>
      </c>
      <c r="E1007" t="str">
        <f>IFERROR(IF(AND(C1007&lt;&gt;"N/A",C1007&lt;&gt;C1006),MID(Full_2016_2017_Games_Data[[#This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Blazers88</v>
      </c>
      <c r="F1007" t="str">
        <f>IFERROR(IF(AND(D1007&lt;&gt;"N/A",E1007&lt;&gt;"N/A",C1007&lt;&gt;C1008),RIGHT(Full_2016_2017_Games_Data[[#This Row],[Column1]],LEN(Full_2016_2017_Games_Data[[#This Row],[Column1]])-FIND("at ",Full_2016_2017_Games_Data[[#This Row],[Column1]])-2),IF(AND(C1007&lt;&gt;"N/A",C1007&lt;&gt;C1006),RIGHT(A1008,LEN(A1008)-FIND("at ",A1008)-2),"N/A")),RIGHT(Full_2016_2017_Games_Data[[#This Row],[Column1]],LEN(Full_2016_2017_Games_Data[[#This Row],[Column1]])-FIND("at ",Full_2016_2017_Games_Data[[#This Row],[Column1]])-2))</f>
        <v>Utah</v>
      </c>
      <c r="G1007" t="str">
        <f t="shared" si="165"/>
        <v>Utah</v>
      </c>
      <c r="H1007">
        <f t="shared" si="166"/>
        <v>111</v>
      </c>
      <c r="I1007">
        <f t="shared" si="167"/>
        <v>88</v>
      </c>
      <c r="J1007" s="3" t="str">
        <f>IF(B1007=1,Full_2016_2017_Games_Data[[#This Row],[Column1]],"N/A")</f>
        <v>N/A</v>
      </c>
      <c r="K1007" t="str">
        <f t="shared" si="168"/>
        <v>Feb 15, 2017</v>
      </c>
      <c r="L1007" t="str">
        <f t="shared" si="169"/>
        <v>Feb 15, 2017</v>
      </c>
      <c r="M1007">
        <f t="shared" si="170"/>
        <v>2</v>
      </c>
      <c r="N1007">
        <f t="shared" si="171"/>
        <v>15</v>
      </c>
      <c r="O1007">
        <f t="shared" si="172"/>
        <v>2017</v>
      </c>
      <c r="P1007" s="3">
        <f t="shared" si="173"/>
        <v>42781</v>
      </c>
      <c r="Q1007" t="str">
        <f t="shared" si="174"/>
        <v>Utah Jazz</v>
      </c>
      <c r="R1007" t="str">
        <f t="shared" si="175"/>
        <v>Portland Trail Blazers</v>
      </c>
    </row>
    <row r="1008" spans="1:18" x14ac:dyDescent="0.3">
      <c r="A1008" s="1" t="s">
        <v>874</v>
      </c>
      <c r="B1008">
        <f>IF(OR(RIGHT(Full_2016_2017_Games_Data[[#This Row],[Column1]],4)="2016",RIGHT(Full_2016_2017_Games_Data[[#This Row],[Column1]],4)="2017"),1,0)</f>
        <v>0</v>
      </c>
      <c r="C1008">
        <f>IF(AND(B1007=1,B1008=0,LEFT(Full_2016_2017_Games_Data[[#This Row],[Column1]],4)&lt;&gt;"OTat"),C1006+1,IF(AND(B1007=0,B1008=0,LEFT(Full_2016_2017_Games_Data[[#This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Row],[Column1]],5)&lt;&gt;"4OTat"),C1007+1,IF(OR(LEFT(Full_2016_2017_Games_Data[[#This Row],[Column1]],4)="OTat",LEFT(Full_2016_2017_Games_Data[[#This Row],[Column1]],4)="Full",LEFT(Full_2016_2017_Games_Data[[#This Row],[Column1]],5)="2OTat",LEFT(Full_2016_2017_Games_Data[[#This Row],[Column1]],5)="4OTat"),C1007,"N/A")))</f>
        <v>844</v>
      </c>
      <c r="D1008" t="str">
        <f>IF(AND(C1008&lt;&gt;"N/A",C1008&lt;&gt;C1007),LEFT(Full_2016_2017_Games_Data[[#This Row],[Column1]],FIND("-",Full_2016_2017_Games_Data[[#This Row],[Column1]])-1),"N/A")</f>
        <v>Phoenix Suns137</v>
      </c>
      <c r="E1008" t="str">
        <f>IFERROR(IF(AND(C1008&lt;&gt;"N/A",C1008&lt;&gt;C1007),MID(Full_2016_2017_Games_Data[[#This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Lakers101</v>
      </c>
      <c r="F1008" t="str">
        <f>IFERROR(IF(AND(D1008&lt;&gt;"N/A",E1008&lt;&gt;"N/A",C1008&lt;&gt;C1009),RIGHT(Full_2016_2017_Games_Data[[#This Row],[Column1]],LEN(Full_2016_2017_Games_Data[[#This Row],[Column1]])-FIND("at ",Full_2016_2017_Games_Data[[#This Row],[Column1]])-2),IF(AND(C1008&lt;&gt;"N/A",C1008&lt;&gt;C1007),RIGHT(A1009,LEN(A1009)-FIND("at ",A1009)-2),"N/A")),RIGHT(Full_2016_2017_Games_Data[[#This Row],[Column1]],LEN(Full_2016_2017_Games_Data[[#This Row],[Column1]])-FIND("at ",Full_2016_2017_Games_Data[[#This Row],[Column1]])-2))</f>
        <v>Phoenix</v>
      </c>
      <c r="G1008" t="str">
        <f t="shared" si="165"/>
        <v>Phoenix</v>
      </c>
      <c r="H1008">
        <f t="shared" si="166"/>
        <v>137</v>
      </c>
      <c r="I1008">
        <f t="shared" si="167"/>
        <v>101</v>
      </c>
      <c r="J1008" s="3" t="str">
        <f>IF(B1008=1,Full_2016_2017_Games_Data[[#This Row],[Column1]],"N/A")</f>
        <v>N/A</v>
      </c>
      <c r="K1008" t="str">
        <f t="shared" si="168"/>
        <v>Feb 15, 2017</v>
      </c>
      <c r="L1008" t="str">
        <f t="shared" si="169"/>
        <v>Feb 15, 2017</v>
      </c>
      <c r="M1008">
        <f t="shared" si="170"/>
        <v>2</v>
      </c>
      <c r="N1008">
        <f t="shared" si="171"/>
        <v>15</v>
      </c>
      <c r="O1008">
        <f t="shared" si="172"/>
        <v>2017</v>
      </c>
      <c r="P1008" s="3">
        <f t="shared" si="173"/>
        <v>42781</v>
      </c>
      <c r="Q1008" t="str">
        <f t="shared" si="174"/>
        <v>Phoenix Suns</v>
      </c>
      <c r="R1008" t="str">
        <f t="shared" si="175"/>
        <v>Los Angeles Lakers</v>
      </c>
    </row>
    <row r="1009" spans="1:18" x14ac:dyDescent="0.3">
      <c r="A1009" s="1" t="s">
        <v>875</v>
      </c>
      <c r="B1009">
        <f>IF(OR(RIGHT(Full_2016_2017_Games_Data[[#This Row],[Column1]],4)="2016",RIGHT(Full_2016_2017_Games_Data[[#This Row],[Column1]],4)="2017"),1,0)</f>
        <v>0</v>
      </c>
      <c r="C1009">
        <f>IF(AND(B1008=1,B1009=0,LEFT(Full_2016_2017_Games_Data[[#This Row],[Column1]],4)&lt;&gt;"OTat"),C1007+1,IF(AND(B1008=0,B1009=0,LEFT(Full_2016_2017_Games_Data[[#This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Row],[Column1]],5)&lt;&gt;"4OTat"),C1008+1,IF(OR(LEFT(Full_2016_2017_Games_Data[[#This Row],[Column1]],4)="OTat",LEFT(Full_2016_2017_Games_Data[[#This Row],[Column1]],4)="Full",LEFT(Full_2016_2017_Games_Data[[#This Row],[Column1]],5)="2OTat",LEFT(Full_2016_2017_Games_Data[[#This Row],[Column1]],5)="4OTat"),C1008,"N/A")))</f>
        <v>845</v>
      </c>
      <c r="D1009" t="str">
        <f>IF(AND(C1009&lt;&gt;"N/A",C1009&lt;&gt;C1008),LEFT(Full_2016_2017_Games_Data[[#This Row],[Column1]],FIND("-",Full_2016_2017_Games_Data[[#This Row],[Column1]])-1),"N/A")</f>
        <v>Oklahoma City Thunder116</v>
      </c>
      <c r="E1009" t="str">
        <f>IFERROR(IF(AND(C1009&lt;&gt;"N/A",C1009&lt;&gt;C1008),MID(Full_2016_2017_Games_Data[[#This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Knicks105</v>
      </c>
      <c r="F1009" t="str">
        <f>IFERROR(IF(AND(D1009&lt;&gt;"N/A",E1009&lt;&gt;"N/A",C1009&lt;&gt;C1010),RIGHT(Full_2016_2017_Games_Data[[#This Row],[Column1]],LEN(Full_2016_2017_Games_Data[[#This Row],[Column1]])-FIND("at ",Full_2016_2017_Games_Data[[#This Row],[Column1]])-2),IF(AND(C1009&lt;&gt;"N/A",C1009&lt;&gt;C1008),RIGHT(A1010,LEN(A1010)-FIND("at ",A1010)-2),"N/A")),RIGHT(Full_2016_2017_Games_Data[[#This Row],[Column1]],LEN(Full_2016_2017_Games_Data[[#This Row],[Column1]])-FIND("at ",Full_2016_2017_Games_Data[[#This Row],[Column1]])-2))</f>
        <v>Oklahoma City</v>
      </c>
      <c r="G1009" t="str">
        <f t="shared" si="165"/>
        <v>Oklahoma City</v>
      </c>
      <c r="H1009">
        <f t="shared" si="166"/>
        <v>116</v>
      </c>
      <c r="I1009">
        <f t="shared" si="167"/>
        <v>105</v>
      </c>
      <c r="J1009" s="3" t="str">
        <f>IF(B1009=1,Full_2016_2017_Games_Data[[#This Row],[Column1]],"N/A")</f>
        <v>N/A</v>
      </c>
      <c r="K1009" t="str">
        <f t="shared" si="168"/>
        <v>Feb 15, 2017</v>
      </c>
      <c r="L1009" t="str">
        <f t="shared" si="169"/>
        <v>Feb 15, 2017</v>
      </c>
      <c r="M1009">
        <f t="shared" si="170"/>
        <v>2</v>
      </c>
      <c r="N1009">
        <f t="shared" si="171"/>
        <v>15</v>
      </c>
      <c r="O1009">
        <f t="shared" si="172"/>
        <v>2017</v>
      </c>
      <c r="P1009" s="3">
        <f t="shared" si="173"/>
        <v>42781</v>
      </c>
      <c r="Q1009" t="str">
        <f t="shared" si="174"/>
        <v>Oklahoma City Thunder</v>
      </c>
      <c r="R1009" t="str">
        <f t="shared" si="175"/>
        <v>New York Knicks</v>
      </c>
    </row>
    <row r="1010" spans="1:18" x14ac:dyDescent="0.3">
      <c r="A1010" s="1" t="s">
        <v>876</v>
      </c>
      <c r="B1010">
        <f>IF(OR(RIGHT(Full_2016_2017_Games_Data[[#This Row],[Column1]],4)="2016",RIGHT(Full_2016_2017_Games_Data[[#This Row],[Column1]],4)="2017"),1,0)</f>
        <v>0</v>
      </c>
      <c r="C1010">
        <f>IF(AND(B1009=1,B1010=0,LEFT(Full_2016_2017_Games_Data[[#This Row],[Column1]],4)&lt;&gt;"OTat"),C1008+1,IF(AND(B1009=0,B1010=0,LEFT(Full_2016_2017_Games_Data[[#This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Row],[Column1]],5)&lt;&gt;"4OTat"),C1009+1,IF(OR(LEFT(Full_2016_2017_Games_Data[[#This Row],[Column1]],4)="OTat",LEFT(Full_2016_2017_Games_Data[[#This Row],[Column1]],4)="Full",LEFT(Full_2016_2017_Games_Data[[#This Row],[Column1]],5)="2OTat",LEFT(Full_2016_2017_Games_Data[[#This Row],[Column1]],5)="4OTat"),C1009,"N/A")))</f>
        <v>846</v>
      </c>
      <c r="D1010" t="str">
        <f>IF(AND(C1010&lt;&gt;"N/A",C1010&lt;&gt;C1009),LEFT(Full_2016_2017_Games_Data[[#This Row],[Column1]],FIND("-",Full_2016_2017_Games_Data[[#This Row],[Column1]])-1),"N/A")</f>
        <v>Los Angeles Clippers99</v>
      </c>
      <c r="E1010" t="str">
        <f>IFERROR(IF(AND(C1010&lt;&gt;"N/A",C1010&lt;&gt;C1009),MID(Full_2016_2017_Games_Data[[#This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Hawks84</v>
      </c>
      <c r="F1010" t="str">
        <f>IFERROR(IF(AND(D1010&lt;&gt;"N/A",E1010&lt;&gt;"N/A",C1010&lt;&gt;C1011),RIGHT(Full_2016_2017_Games_Data[[#This Row],[Column1]],LEN(Full_2016_2017_Games_Data[[#This Row],[Column1]])-FIND("at ",Full_2016_2017_Games_Data[[#This Row],[Column1]])-2),IF(AND(C1010&lt;&gt;"N/A",C1010&lt;&gt;C1009),RIGHT(A1011,LEN(A1011)-FIND("at ",A1011)-2),"N/A")),RIGHT(Full_2016_2017_Games_Data[[#This Row],[Column1]],LEN(Full_2016_2017_Games_Data[[#This Row],[Column1]])-FIND("at ",Full_2016_2017_Games_Data[[#This Row],[Column1]])-2))</f>
        <v>Los Angeles</v>
      </c>
      <c r="G1010" t="str">
        <f t="shared" si="165"/>
        <v>Los Angeles</v>
      </c>
      <c r="H1010">
        <f t="shared" si="166"/>
        <v>99</v>
      </c>
      <c r="I1010">
        <f t="shared" si="167"/>
        <v>84</v>
      </c>
      <c r="J1010" s="3" t="str">
        <f>IF(B1010=1,Full_2016_2017_Games_Data[[#This Row],[Column1]],"N/A")</f>
        <v>N/A</v>
      </c>
      <c r="K1010" t="str">
        <f t="shared" si="168"/>
        <v>Feb 15, 2017</v>
      </c>
      <c r="L1010" t="str">
        <f t="shared" si="169"/>
        <v>Feb 15, 2017</v>
      </c>
      <c r="M1010">
        <f t="shared" si="170"/>
        <v>2</v>
      </c>
      <c r="N1010">
        <f t="shared" si="171"/>
        <v>15</v>
      </c>
      <c r="O1010">
        <f t="shared" si="172"/>
        <v>2017</v>
      </c>
      <c r="P1010" s="3">
        <f t="shared" si="173"/>
        <v>42781</v>
      </c>
      <c r="Q1010" t="str">
        <f t="shared" si="174"/>
        <v>Los Angeles Clippers</v>
      </c>
      <c r="R1010" t="str">
        <f t="shared" si="175"/>
        <v>Atlanta Hawks</v>
      </c>
    </row>
    <row r="1011" spans="1:18" x14ac:dyDescent="0.3">
      <c r="A1011" s="1" t="s">
        <v>877</v>
      </c>
      <c r="B1011">
        <f>IF(OR(RIGHT(Full_2016_2017_Games_Data[[#This Row],[Column1]],4)="2016",RIGHT(Full_2016_2017_Games_Data[[#This Row],[Column1]],4)="2017"),1,0)</f>
        <v>0</v>
      </c>
      <c r="C1011">
        <f>IF(AND(B1010=1,B1011=0,LEFT(Full_2016_2017_Games_Data[[#This Row],[Column1]],4)&lt;&gt;"OTat"),C1009+1,IF(AND(B1010=0,B1011=0,LEFT(Full_2016_2017_Games_Data[[#This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Row],[Column1]],5)&lt;&gt;"4OTat"),C1010+1,IF(OR(LEFT(Full_2016_2017_Games_Data[[#This Row],[Column1]],4)="OTat",LEFT(Full_2016_2017_Games_Data[[#This Row],[Column1]],4)="Full",LEFT(Full_2016_2017_Games_Data[[#This Row],[Column1]],5)="2OTat",LEFT(Full_2016_2017_Games_Data[[#This Row],[Column1]],5)="4OTat"),C1010,"N/A")))</f>
        <v>847</v>
      </c>
      <c r="D1011" t="str">
        <f>IF(AND(C1011&lt;&gt;"N/A",C1011&lt;&gt;C1010),LEFT(Full_2016_2017_Games_Data[[#This Row],[Column1]],FIND("-",Full_2016_2017_Games_Data[[#This Row],[Column1]])-1),"N/A")</f>
        <v>Golden State Warriors109</v>
      </c>
      <c r="E1011" t="str">
        <f>IFERROR(IF(AND(C1011&lt;&gt;"N/A",C1011&lt;&gt;C1010),MID(Full_2016_2017_Games_Data[[#This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Kings86</v>
      </c>
      <c r="F1011" t="str">
        <f>IFERROR(IF(AND(D1011&lt;&gt;"N/A",E1011&lt;&gt;"N/A",C1011&lt;&gt;C1012),RIGHT(Full_2016_2017_Games_Data[[#This Row],[Column1]],LEN(Full_2016_2017_Games_Data[[#This Row],[Column1]])-FIND("at ",Full_2016_2017_Games_Data[[#This Row],[Column1]])-2),IF(AND(C1011&lt;&gt;"N/A",C1011&lt;&gt;C1010),RIGHT(A1012,LEN(A1012)-FIND("at ",A1012)-2),"N/A")),RIGHT(Full_2016_2017_Games_Data[[#This Row],[Column1]],LEN(Full_2016_2017_Games_Data[[#This Row],[Column1]])-FIND("at ",Full_2016_2017_Games_Data[[#This Row],[Column1]])-2))</f>
        <v>Golden State</v>
      </c>
      <c r="G1011" t="str">
        <f t="shared" si="165"/>
        <v>Golden State</v>
      </c>
      <c r="H1011">
        <f t="shared" si="166"/>
        <v>109</v>
      </c>
      <c r="I1011">
        <f t="shared" si="167"/>
        <v>86</v>
      </c>
      <c r="J1011" s="3" t="str">
        <f>IF(B1011=1,Full_2016_2017_Games_Data[[#This Row],[Column1]],"N/A")</f>
        <v>N/A</v>
      </c>
      <c r="K1011" t="str">
        <f t="shared" si="168"/>
        <v>Feb 15, 2017</v>
      </c>
      <c r="L1011" t="str">
        <f t="shared" si="169"/>
        <v>Feb 15, 2017</v>
      </c>
      <c r="M1011">
        <f t="shared" si="170"/>
        <v>2</v>
      </c>
      <c r="N1011">
        <f t="shared" si="171"/>
        <v>15</v>
      </c>
      <c r="O1011">
        <f t="shared" si="172"/>
        <v>2017</v>
      </c>
      <c r="P1011" s="3">
        <f t="shared" si="173"/>
        <v>42781</v>
      </c>
      <c r="Q1011" t="str">
        <f t="shared" si="174"/>
        <v>Golden State Warriors</v>
      </c>
      <c r="R1011" t="str">
        <f t="shared" si="175"/>
        <v>Sacramento Kings</v>
      </c>
    </row>
    <row r="1012" spans="1:18" x14ac:dyDescent="0.3">
      <c r="A1012" s="1" t="s">
        <v>1459</v>
      </c>
      <c r="B1012">
        <f>IF(OR(RIGHT(Full_2016_2017_Games_Data[[#This Row],[Column1]],4)="2016",RIGHT(Full_2016_2017_Games_Data[[#This Row],[Column1]],4)="2017"),1,0)</f>
        <v>1</v>
      </c>
      <c r="C1012" t="str">
        <f>IF(AND(B1011=1,B1012=0,LEFT(Full_2016_2017_Games_Data[[#This Row],[Column1]],4)&lt;&gt;"OTat"),C1010+1,IF(AND(B1011=0,B1012=0,LEFT(Full_2016_2017_Games_Data[[#This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Row],[Column1]],5)&lt;&gt;"4OTat"),C1011+1,IF(OR(LEFT(Full_2016_2017_Games_Data[[#This Row],[Column1]],4)="OTat",LEFT(Full_2016_2017_Games_Data[[#This Row],[Column1]],4)="Full",LEFT(Full_2016_2017_Games_Data[[#This Row],[Column1]],5)="2OTat",LEFT(Full_2016_2017_Games_Data[[#This Row],[Column1]],5)="4OTat"),C1011,"N/A")))</f>
        <v>N/A</v>
      </c>
      <c r="D1012" t="str">
        <f>IF(AND(C1012&lt;&gt;"N/A",C1012&lt;&gt;C1011),LEFT(Full_2016_2017_Games_Data[[#This Row],[Column1]],FIND("-",Full_2016_2017_Games_Data[[#This Row],[Column1]])-1),"N/A")</f>
        <v>N/A</v>
      </c>
      <c r="E1012" t="str">
        <f>IFERROR(IF(AND(C1012&lt;&gt;"N/A",C1012&lt;&gt;C1011),MID(Full_2016_2017_Games_Data[[#This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12" t="str">
        <f>IFERROR(IF(AND(D1012&lt;&gt;"N/A",E1012&lt;&gt;"N/A",C1012&lt;&gt;C1013),RIGHT(Full_2016_2017_Games_Data[[#This Row],[Column1]],LEN(Full_2016_2017_Games_Data[[#This Row],[Column1]])-FIND("at ",Full_2016_2017_Games_Data[[#This Row],[Column1]])-2),IF(AND(C1012&lt;&gt;"N/A",C1012&lt;&gt;C1011),RIGHT(A1013,LEN(A1013)-FIND("at ",A1013)-2),"N/A")),RIGHT(Full_2016_2017_Games_Data[[#This Row],[Column1]],LEN(Full_2016_2017_Games_Data[[#This Row],[Column1]])-FIND("at ",Full_2016_2017_Games_Data[[#This Row],[Column1]])-2))</f>
        <v>N/A</v>
      </c>
      <c r="G1012" t="str">
        <f t="shared" si="165"/>
        <v>N/A</v>
      </c>
      <c r="H1012" t="str">
        <f t="shared" si="166"/>
        <v>N/A</v>
      </c>
      <c r="I1012" t="str">
        <f t="shared" si="167"/>
        <v>N/A</v>
      </c>
      <c r="J1012" s="3" t="str">
        <f>IF(B1012=1,Full_2016_2017_Games_Data[[#This Row],[Column1]],"N/A")</f>
        <v>Feb 16, 2017</v>
      </c>
      <c r="K1012" t="str">
        <f t="shared" si="168"/>
        <v>Feb 16, 2017</v>
      </c>
      <c r="L1012" t="str">
        <f t="shared" si="169"/>
        <v>N/A</v>
      </c>
      <c r="M1012" t="str">
        <f t="shared" si="170"/>
        <v>N/A</v>
      </c>
      <c r="N1012" t="str">
        <f t="shared" si="171"/>
        <v>N/A</v>
      </c>
      <c r="O1012" t="str">
        <f t="shared" si="172"/>
        <v>N/A</v>
      </c>
      <c r="P1012" s="3" t="str">
        <f t="shared" si="173"/>
        <v>N/A</v>
      </c>
      <c r="Q1012" t="str">
        <f t="shared" si="174"/>
        <v>N/A</v>
      </c>
      <c r="R1012" t="str">
        <f t="shared" si="175"/>
        <v>N/A</v>
      </c>
    </row>
    <row r="1013" spans="1:18" x14ac:dyDescent="0.3">
      <c r="A1013" s="1" t="s">
        <v>878</v>
      </c>
      <c r="B1013">
        <f>IF(OR(RIGHT(Full_2016_2017_Games_Data[[#This Row],[Column1]],4)="2016",RIGHT(Full_2016_2017_Games_Data[[#This Row],[Column1]],4)="2017"),1,0)</f>
        <v>0</v>
      </c>
      <c r="C1013">
        <f>IF(AND(B1012=1,B1013=0,LEFT(Full_2016_2017_Games_Data[[#This Row],[Column1]],4)&lt;&gt;"OTat"),C1011+1,IF(AND(B1012=0,B1013=0,LEFT(Full_2016_2017_Games_Data[[#This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Row],[Column1]],5)&lt;&gt;"4OTat"),C1012+1,IF(OR(LEFT(Full_2016_2017_Games_Data[[#This Row],[Column1]],4)="OTat",LEFT(Full_2016_2017_Games_Data[[#This Row],[Column1]],4)="Full",LEFT(Full_2016_2017_Games_Data[[#This Row],[Column1]],5)="2OTat",LEFT(Full_2016_2017_Games_Data[[#This Row],[Column1]],5)="4OTat"),C1012,"N/A")))</f>
        <v>848</v>
      </c>
      <c r="D1013" t="str">
        <f>IF(AND(C1013&lt;&gt;"N/A",C1013&lt;&gt;C1012),LEFT(Full_2016_2017_Games_Data[[#This Row],[Column1]],FIND("-",Full_2016_2017_Games_Data[[#This Row],[Column1]])-1),"N/A")</f>
        <v>Washington Wizards111</v>
      </c>
      <c r="E1013" t="str">
        <f>IFERROR(IF(AND(C1013&lt;&gt;"N/A",C1013&lt;&gt;C1012),MID(Full_2016_2017_Games_Data[[#This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Pacers98</v>
      </c>
      <c r="F1013" t="str">
        <f>IFERROR(IF(AND(D1013&lt;&gt;"N/A",E1013&lt;&gt;"N/A",C1013&lt;&gt;C1014),RIGHT(Full_2016_2017_Games_Data[[#This Row],[Column1]],LEN(Full_2016_2017_Games_Data[[#This Row],[Column1]])-FIND("at ",Full_2016_2017_Games_Data[[#This Row],[Column1]])-2),IF(AND(C1013&lt;&gt;"N/A",C1013&lt;&gt;C1012),RIGHT(A1014,LEN(A1014)-FIND("at ",A1014)-2),"N/A")),RIGHT(Full_2016_2017_Games_Data[[#This Row],[Column1]],LEN(Full_2016_2017_Games_Data[[#This Row],[Column1]])-FIND("at ",Full_2016_2017_Games_Data[[#This Row],[Column1]])-2))</f>
        <v>Indiana</v>
      </c>
      <c r="G1013" t="str">
        <f t="shared" si="165"/>
        <v>Indiana</v>
      </c>
      <c r="H1013">
        <f t="shared" si="166"/>
        <v>111</v>
      </c>
      <c r="I1013">
        <f t="shared" si="167"/>
        <v>98</v>
      </c>
      <c r="J1013" s="3" t="str">
        <f>IF(B1013=1,Full_2016_2017_Games_Data[[#This Row],[Column1]],"N/A")</f>
        <v>N/A</v>
      </c>
      <c r="K1013" t="str">
        <f t="shared" si="168"/>
        <v>Feb 16, 2017</v>
      </c>
      <c r="L1013" t="str">
        <f t="shared" si="169"/>
        <v>Feb 16, 2017</v>
      </c>
      <c r="M1013">
        <f t="shared" si="170"/>
        <v>2</v>
      </c>
      <c r="N1013">
        <f t="shared" si="171"/>
        <v>16</v>
      </c>
      <c r="O1013">
        <f t="shared" si="172"/>
        <v>2017</v>
      </c>
      <c r="P1013" s="3">
        <f t="shared" si="173"/>
        <v>42782</v>
      </c>
      <c r="Q1013" t="str">
        <f t="shared" si="174"/>
        <v>Washington Wizards</v>
      </c>
      <c r="R1013" t="str">
        <f t="shared" si="175"/>
        <v>Indiana Pacers</v>
      </c>
    </row>
    <row r="1014" spans="1:18" x14ac:dyDescent="0.3">
      <c r="A1014" s="1" t="s">
        <v>879</v>
      </c>
      <c r="B1014">
        <f>IF(OR(RIGHT(Full_2016_2017_Games_Data[[#This Row],[Column1]],4)="2016",RIGHT(Full_2016_2017_Games_Data[[#This Row],[Column1]],4)="2017"),1,0)</f>
        <v>0</v>
      </c>
      <c r="C1014">
        <f>IF(AND(B1013=1,B1014=0,LEFT(Full_2016_2017_Games_Data[[#This Row],[Column1]],4)&lt;&gt;"OTat"),C1012+1,IF(AND(B1013=0,B1014=0,LEFT(Full_2016_2017_Games_Data[[#This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Row],[Column1]],5)&lt;&gt;"4OTat"),C1013+1,IF(OR(LEFT(Full_2016_2017_Games_Data[[#This Row],[Column1]],4)="OTat",LEFT(Full_2016_2017_Games_Data[[#This Row],[Column1]],4)="Full",LEFT(Full_2016_2017_Games_Data[[#This Row],[Column1]],5)="2OTat",LEFT(Full_2016_2017_Games_Data[[#This Row],[Column1]],5)="4OTat"),C1013,"N/A")))</f>
        <v>849</v>
      </c>
      <c r="D1014" t="str">
        <f>IF(AND(C1014&lt;&gt;"N/A",C1014&lt;&gt;C1013),LEFT(Full_2016_2017_Games_Data[[#This Row],[Column1]],FIND("-",Full_2016_2017_Games_Data[[#This Row],[Column1]])-1),"N/A")</f>
        <v>Chicago Bulls104</v>
      </c>
      <c r="E1014" t="str">
        <f>IFERROR(IF(AND(C1014&lt;&gt;"N/A",C1014&lt;&gt;C1013),MID(Full_2016_2017_Games_Data[[#This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Celtics103</v>
      </c>
      <c r="F1014" t="str">
        <f>IFERROR(IF(AND(D1014&lt;&gt;"N/A",E1014&lt;&gt;"N/A",C1014&lt;&gt;C1015),RIGHT(Full_2016_2017_Games_Data[[#This Row],[Column1]],LEN(Full_2016_2017_Games_Data[[#This Row],[Column1]])-FIND("at ",Full_2016_2017_Games_Data[[#This Row],[Column1]])-2),IF(AND(C1014&lt;&gt;"N/A",C1014&lt;&gt;C1013),RIGHT(A1015,LEN(A1015)-FIND("at ",A1015)-2),"N/A")),RIGHT(Full_2016_2017_Games_Data[[#This Row],[Column1]],LEN(Full_2016_2017_Games_Data[[#This Row],[Column1]])-FIND("at ",Full_2016_2017_Games_Data[[#This Row],[Column1]])-2))</f>
        <v>Chicago</v>
      </c>
      <c r="G1014" t="str">
        <f t="shared" si="165"/>
        <v>Chicago</v>
      </c>
      <c r="H1014">
        <f t="shared" si="166"/>
        <v>104</v>
      </c>
      <c r="I1014">
        <f t="shared" si="167"/>
        <v>103</v>
      </c>
      <c r="J1014" s="3" t="str">
        <f>IF(B1014=1,Full_2016_2017_Games_Data[[#This Row],[Column1]],"N/A")</f>
        <v>N/A</v>
      </c>
      <c r="K1014" t="str">
        <f t="shared" si="168"/>
        <v>Feb 16, 2017</v>
      </c>
      <c r="L1014" t="str">
        <f t="shared" si="169"/>
        <v>Feb 16, 2017</v>
      </c>
      <c r="M1014">
        <f t="shared" si="170"/>
        <v>2</v>
      </c>
      <c r="N1014">
        <f t="shared" si="171"/>
        <v>16</v>
      </c>
      <c r="O1014">
        <f t="shared" si="172"/>
        <v>2017</v>
      </c>
      <c r="P1014" s="3">
        <f t="shared" si="173"/>
        <v>42782</v>
      </c>
      <c r="Q1014" t="str">
        <f t="shared" si="174"/>
        <v>Chicago Bulls</v>
      </c>
      <c r="R1014" t="str">
        <f t="shared" si="175"/>
        <v>Boston Celtics</v>
      </c>
    </row>
    <row r="1015" spans="1:18" x14ac:dyDescent="0.3">
      <c r="A1015" s="1" t="s">
        <v>1460</v>
      </c>
      <c r="B1015">
        <f>IF(OR(RIGHT(Full_2016_2017_Games_Data[[#This Row],[Column1]],4)="2016",RIGHT(Full_2016_2017_Games_Data[[#This Row],[Column1]],4)="2017"),1,0)</f>
        <v>1</v>
      </c>
      <c r="C1015" t="str">
        <f>IF(AND(B1014=1,B1015=0,LEFT(Full_2016_2017_Games_Data[[#This Row],[Column1]],4)&lt;&gt;"OTat"),C1013+1,IF(AND(B1014=0,B1015=0,LEFT(Full_2016_2017_Games_Data[[#This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Row],[Column1]],5)&lt;&gt;"4OTat"),C1014+1,IF(OR(LEFT(Full_2016_2017_Games_Data[[#This Row],[Column1]],4)="OTat",LEFT(Full_2016_2017_Games_Data[[#This Row],[Column1]],4)="Full",LEFT(Full_2016_2017_Games_Data[[#This Row],[Column1]],5)="2OTat",LEFT(Full_2016_2017_Games_Data[[#This Row],[Column1]],5)="4OTat"),C1014,"N/A")))</f>
        <v>N/A</v>
      </c>
      <c r="D1015" t="str">
        <f>IF(AND(C1015&lt;&gt;"N/A",C1015&lt;&gt;C1014),LEFT(Full_2016_2017_Games_Data[[#This Row],[Column1]],FIND("-",Full_2016_2017_Games_Data[[#This Row],[Column1]])-1),"N/A")</f>
        <v>N/A</v>
      </c>
      <c r="E1015" t="str">
        <f>IFERROR(IF(AND(C1015&lt;&gt;"N/A",C1015&lt;&gt;C1014),MID(Full_2016_2017_Games_Data[[#This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15" t="str">
        <f>IFERROR(IF(AND(D1015&lt;&gt;"N/A",E1015&lt;&gt;"N/A",C1015&lt;&gt;C1016),RIGHT(Full_2016_2017_Games_Data[[#This Row],[Column1]],LEN(Full_2016_2017_Games_Data[[#This Row],[Column1]])-FIND("at ",Full_2016_2017_Games_Data[[#This Row],[Column1]])-2),IF(AND(C1015&lt;&gt;"N/A",C1015&lt;&gt;C1014),RIGHT(A1016,LEN(A1016)-FIND("at ",A1016)-2),"N/A")),RIGHT(Full_2016_2017_Games_Data[[#This Row],[Column1]],LEN(Full_2016_2017_Games_Data[[#This Row],[Column1]])-FIND("at ",Full_2016_2017_Games_Data[[#This Row],[Column1]])-2))</f>
        <v>N/A</v>
      </c>
      <c r="G1015" t="str">
        <f t="shared" si="165"/>
        <v>N/A</v>
      </c>
      <c r="H1015" t="str">
        <f t="shared" si="166"/>
        <v>N/A</v>
      </c>
      <c r="I1015" t="str">
        <f t="shared" si="167"/>
        <v>N/A</v>
      </c>
      <c r="J1015" s="3" t="str">
        <f>IF(B1015=1,Full_2016_2017_Games_Data[[#This Row],[Column1]],"N/A")</f>
        <v>Feb 23, 2017</v>
      </c>
      <c r="K1015" t="str">
        <f t="shared" si="168"/>
        <v>Feb 23, 2017</v>
      </c>
      <c r="L1015" t="str">
        <f t="shared" si="169"/>
        <v>N/A</v>
      </c>
      <c r="M1015" t="str">
        <f t="shared" si="170"/>
        <v>N/A</v>
      </c>
      <c r="N1015" t="str">
        <f t="shared" si="171"/>
        <v>N/A</v>
      </c>
      <c r="O1015" t="str">
        <f t="shared" si="172"/>
        <v>N/A</v>
      </c>
      <c r="P1015" s="3" t="str">
        <f t="shared" si="173"/>
        <v>N/A</v>
      </c>
      <c r="Q1015" t="str">
        <f t="shared" si="174"/>
        <v>N/A</v>
      </c>
      <c r="R1015" t="str">
        <f t="shared" si="175"/>
        <v>N/A</v>
      </c>
    </row>
    <row r="1016" spans="1:18" x14ac:dyDescent="0.3">
      <c r="A1016" s="1" t="s">
        <v>880</v>
      </c>
      <c r="B1016">
        <f>IF(OR(RIGHT(Full_2016_2017_Games_Data[[#This Row],[Column1]],4)="2016",RIGHT(Full_2016_2017_Games_Data[[#This Row],[Column1]],4)="2017"),1,0)</f>
        <v>0</v>
      </c>
      <c r="C1016">
        <f>IF(AND(B1015=1,B1016=0,LEFT(Full_2016_2017_Games_Data[[#This Row],[Column1]],4)&lt;&gt;"OTat"),C1014+1,IF(AND(B1015=0,B1016=0,LEFT(Full_2016_2017_Games_Data[[#This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Row],[Column1]],5)&lt;&gt;"4OTat"),C1015+1,IF(OR(LEFT(Full_2016_2017_Games_Data[[#This Row],[Column1]],4)="OTat",LEFT(Full_2016_2017_Games_Data[[#This Row],[Column1]],4)="Full",LEFT(Full_2016_2017_Games_Data[[#This Row],[Column1]],5)="2OTat",LEFT(Full_2016_2017_Games_Data[[#This Row],[Column1]],5)="4OTat"),C1015,"N/A")))</f>
        <v>850</v>
      </c>
      <c r="D1016" t="str">
        <f>IF(AND(C1016&lt;&gt;"N/A",C1016&lt;&gt;C1015),LEFT(Full_2016_2017_Games_Data[[#This Row],[Column1]],FIND("-",Full_2016_2017_Games_Data[[#This Row],[Column1]])-1),"N/A")</f>
        <v>Portland Trail Blazers112</v>
      </c>
      <c r="E1016" t="str">
        <f>IFERROR(IF(AND(C1016&lt;&gt;"N/A",C1016&lt;&gt;C1015),MID(Full_2016_2017_Games_Data[[#This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Magic103</v>
      </c>
      <c r="F1016" t="str">
        <f>IFERROR(IF(AND(D1016&lt;&gt;"N/A",E1016&lt;&gt;"N/A",C1016&lt;&gt;C1017),RIGHT(Full_2016_2017_Games_Data[[#This Row],[Column1]],LEN(Full_2016_2017_Games_Data[[#This Row],[Column1]])-FIND("at ",Full_2016_2017_Games_Data[[#This Row],[Column1]])-2),IF(AND(C1016&lt;&gt;"N/A",C1016&lt;&gt;C1015),RIGHT(A1017,LEN(A1017)-FIND("at ",A1017)-2),"N/A")),RIGHT(Full_2016_2017_Games_Data[[#This Row],[Column1]],LEN(Full_2016_2017_Games_Data[[#This Row],[Column1]])-FIND("at ",Full_2016_2017_Games_Data[[#This Row],[Column1]])-2))</f>
        <v>Orlando</v>
      </c>
      <c r="G1016" t="str">
        <f t="shared" si="165"/>
        <v>Orlando</v>
      </c>
      <c r="H1016">
        <f t="shared" si="166"/>
        <v>112</v>
      </c>
      <c r="I1016">
        <f t="shared" si="167"/>
        <v>103</v>
      </c>
      <c r="J1016" s="3" t="str">
        <f>IF(B1016=1,Full_2016_2017_Games_Data[[#This Row],[Column1]],"N/A")</f>
        <v>N/A</v>
      </c>
      <c r="K1016" t="str">
        <f t="shared" si="168"/>
        <v>Feb 23, 2017</v>
      </c>
      <c r="L1016" t="str">
        <f t="shared" si="169"/>
        <v>Feb 23, 2017</v>
      </c>
      <c r="M1016">
        <f t="shared" si="170"/>
        <v>2</v>
      </c>
      <c r="N1016">
        <f t="shared" si="171"/>
        <v>23</v>
      </c>
      <c r="O1016">
        <f t="shared" si="172"/>
        <v>2017</v>
      </c>
      <c r="P1016" s="3">
        <f t="shared" si="173"/>
        <v>42789</v>
      </c>
      <c r="Q1016" t="str">
        <f t="shared" si="174"/>
        <v>Portland Trail Blazers</v>
      </c>
      <c r="R1016" t="str">
        <f t="shared" si="175"/>
        <v>Orlando Magic</v>
      </c>
    </row>
    <row r="1017" spans="1:18" x14ac:dyDescent="0.3">
      <c r="A1017" s="1" t="s">
        <v>881</v>
      </c>
      <c r="B1017">
        <f>IF(OR(RIGHT(Full_2016_2017_Games_Data[[#This Row],[Column1]],4)="2016",RIGHT(Full_2016_2017_Games_Data[[#This Row],[Column1]],4)="2017"),1,0)</f>
        <v>0</v>
      </c>
      <c r="C1017">
        <f>IF(AND(B1016=1,B1017=0,LEFT(Full_2016_2017_Games_Data[[#This Row],[Column1]],4)&lt;&gt;"OTat"),C1015+1,IF(AND(B1016=0,B1017=0,LEFT(Full_2016_2017_Games_Data[[#This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Row],[Column1]],5)&lt;&gt;"4OTat"),C1016+1,IF(OR(LEFT(Full_2016_2017_Games_Data[[#This Row],[Column1]],4)="OTat",LEFT(Full_2016_2017_Games_Data[[#This Row],[Column1]],4)="Full",LEFT(Full_2016_2017_Games_Data[[#This Row],[Column1]],5)="2OTat",LEFT(Full_2016_2017_Games_Data[[#This Row],[Column1]],5)="4OTat"),C1016,"N/A")))</f>
        <v>851</v>
      </c>
      <c r="D1017" t="str">
        <f>IF(AND(C1017&lt;&gt;"N/A",C1017&lt;&gt;C1016),LEFT(Full_2016_2017_Games_Data[[#This Row],[Column1]],FIND("-",Full_2016_2017_Games_Data[[#This Row],[Column1]])-1),"N/A")</f>
        <v>Detroit Pistons114</v>
      </c>
      <c r="E1017" t="str">
        <f>IFERROR(IF(AND(C1017&lt;&gt;"N/A",C1017&lt;&gt;C1016),MID(Full_2016_2017_Games_Data[[#This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Hornets108</v>
      </c>
      <c r="F1017" t="str">
        <f>IFERROR(IF(AND(D1017&lt;&gt;"N/A",E1017&lt;&gt;"N/A",C1017&lt;&gt;C1018),RIGHT(Full_2016_2017_Games_Data[[#This Row],[Column1]],LEN(Full_2016_2017_Games_Data[[#This Row],[Column1]])-FIND("at ",Full_2016_2017_Games_Data[[#This Row],[Column1]])-2),IF(AND(C1017&lt;&gt;"N/A",C1017&lt;&gt;C1016),RIGHT(A1018,LEN(A1018)-FIND("at ",A1018)-2),"N/A")),RIGHT(Full_2016_2017_Games_Data[[#This Row],[Column1]],LEN(Full_2016_2017_Games_Data[[#This Row],[Column1]])-FIND("at ",Full_2016_2017_Games_Data[[#This Row],[Column1]])-2))</f>
        <v>Detroit</v>
      </c>
      <c r="G1017" t="str">
        <f t="shared" si="165"/>
        <v>Detroit</v>
      </c>
      <c r="H1017">
        <f t="shared" si="166"/>
        <v>114</v>
      </c>
      <c r="I1017">
        <f t="shared" si="167"/>
        <v>108</v>
      </c>
      <c r="J1017" s="3" t="str">
        <f>IF(B1017=1,Full_2016_2017_Games_Data[[#This Row],[Column1]],"N/A")</f>
        <v>N/A</v>
      </c>
      <c r="K1017" t="str">
        <f t="shared" si="168"/>
        <v>Feb 23, 2017</v>
      </c>
      <c r="L1017" t="str">
        <f t="shared" si="169"/>
        <v>Feb 23, 2017</v>
      </c>
      <c r="M1017">
        <f t="shared" si="170"/>
        <v>2</v>
      </c>
      <c r="N1017">
        <f t="shared" si="171"/>
        <v>23</v>
      </c>
      <c r="O1017">
        <f t="shared" si="172"/>
        <v>2017</v>
      </c>
      <c r="P1017" s="3">
        <f t="shared" si="173"/>
        <v>42789</v>
      </c>
      <c r="Q1017" t="str">
        <f t="shared" si="174"/>
        <v>Detroit Pistons</v>
      </c>
      <c r="R1017" t="str">
        <f t="shared" si="175"/>
        <v>Charlotte Hornets</v>
      </c>
    </row>
    <row r="1018" spans="1:18" x14ac:dyDescent="0.3">
      <c r="A1018" s="1" t="s">
        <v>882</v>
      </c>
      <c r="B1018">
        <f>IF(OR(RIGHT(Full_2016_2017_Games_Data[[#This Row],[Column1]],4)="2016",RIGHT(Full_2016_2017_Games_Data[[#This Row],[Column1]],4)="2017"),1,0)</f>
        <v>0</v>
      </c>
      <c r="C1018">
        <f>IF(AND(B1017=1,B1018=0,LEFT(Full_2016_2017_Games_Data[[#This Row],[Column1]],4)&lt;&gt;"OTat"),C1016+1,IF(AND(B1017=0,B1018=0,LEFT(Full_2016_2017_Games_Data[[#This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Row],[Column1]],5)&lt;&gt;"4OTat"),C1017+1,IF(OR(LEFT(Full_2016_2017_Games_Data[[#This Row],[Column1]],4)="OTat",LEFT(Full_2016_2017_Games_Data[[#This Row],[Column1]],4)="Full",LEFT(Full_2016_2017_Games_Data[[#This Row],[Column1]],5)="2OTat",LEFT(Full_2016_2017_Games_Data[[#This Row],[Column1]],5)="4OTat"),C1017,"N/A")))</f>
        <v>851</v>
      </c>
      <c r="D1018" t="str">
        <f>IF(AND(C1018&lt;&gt;"N/A",C1018&lt;&gt;C1017),LEFT(Full_2016_2017_Games_Data[[#This Row],[Column1]],FIND("-",Full_2016_2017_Games_Data[[#This Row],[Column1]])-1),"N/A")</f>
        <v>N/A</v>
      </c>
      <c r="E1018" t="str">
        <f>IFERROR(IF(AND(C1018&lt;&gt;"N/A",C1018&lt;&gt;C1017),MID(Full_2016_2017_Games_Data[[#This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18" t="str">
        <f>IFERROR(IF(AND(D1018&lt;&gt;"N/A",E1018&lt;&gt;"N/A",C1018&lt;&gt;C1019),RIGHT(Full_2016_2017_Games_Data[[#This Row],[Column1]],LEN(Full_2016_2017_Games_Data[[#This Row],[Column1]])-FIND("at ",Full_2016_2017_Games_Data[[#This Row],[Column1]])-2),IF(AND(C1018&lt;&gt;"N/A",C1018&lt;&gt;C1017),RIGHT(A1019,LEN(A1019)-FIND("at ",A1019)-2),"N/A")),RIGHT(Full_2016_2017_Games_Data[[#This Row],[Column1]],LEN(Full_2016_2017_Games_Data[[#This Row],[Column1]])-FIND("at ",Full_2016_2017_Games_Data[[#This Row],[Column1]])-2))</f>
        <v>N/A</v>
      </c>
      <c r="G1018" t="str">
        <f t="shared" si="165"/>
        <v>N/A</v>
      </c>
      <c r="H1018" t="str">
        <f t="shared" si="166"/>
        <v>N/A</v>
      </c>
      <c r="I1018" t="str">
        <f t="shared" si="167"/>
        <v>N/A</v>
      </c>
      <c r="J1018" s="3" t="str">
        <f>IF(B1018=1,Full_2016_2017_Games_Data[[#This Row],[Column1]],"N/A")</f>
        <v>N/A</v>
      </c>
      <c r="K1018" t="str">
        <f t="shared" si="168"/>
        <v>Feb 23, 2017</v>
      </c>
      <c r="L1018" t="str">
        <f t="shared" si="169"/>
        <v>N/A</v>
      </c>
      <c r="M1018" t="str">
        <f t="shared" si="170"/>
        <v>N/A</v>
      </c>
      <c r="N1018" t="str">
        <f t="shared" si="171"/>
        <v>N/A</v>
      </c>
      <c r="O1018" t="str">
        <f t="shared" si="172"/>
        <v>N/A</v>
      </c>
      <c r="P1018" s="3" t="str">
        <f t="shared" si="173"/>
        <v>N/A</v>
      </c>
      <c r="Q1018" t="str">
        <f t="shared" si="174"/>
        <v>N/A</v>
      </c>
      <c r="R1018" t="str">
        <f t="shared" si="175"/>
        <v>N/A</v>
      </c>
    </row>
    <row r="1019" spans="1:18" x14ac:dyDescent="0.3">
      <c r="A1019" s="1" t="s">
        <v>883</v>
      </c>
      <c r="B1019">
        <f>IF(OR(RIGHT(Full_2016_2017_Games_Data[[#This Row],[Column1]],4)="2016",RIGHT(Full_2016_2017_Games_Data[[#This Row],[Column1]],4)="2017"),1,0)</f>
        <v>0</v>
      </c>
      <c r="C1019">
        <f>IF(AND(B1018=1,B1019=0,LEFT(Full_2016_2017_Games_Data[[#This Row],[Column1]],4)&lt;&gt;"OTat"),C1017+1,IF(AND(B1018=0,B1019=0,LEFT(Full_2016_2017_Games_Data[[#This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Row],[Column1]],5)&lt;&gt;"4OTat"),C1018+1,IF(OR(LEFT(Full_2016_2017_Games_Data[[#This Row],[Column1]],4)="OTat",LEFT(Full_2016_2017_Games_Data[[#This Row],[Column1]],4)="Full",LEFT(Full_2016_2017_Games_Data[[#This Row],[Column1]],5)="2OTat",LEFT(Full_2016_2017_Games_Data[[#This Row],[Column1]],5)="4OTat"),C1018,"N/A")))</f>
        <v>852</v>
      </c>
      <c r="D1019" t="str">
        <f>IF(AND(C1019&lt;&gt;"N/A",C1019&lt;&gt;C1018),LEFT(Full_2016_2017_Games_Data[[#This Row],[Column1]],FIND("-",Full_2016_2017_Games_Data[[#This Row],[Column1]])-1),"N/A")</f>
        <v>Houston Rockets129</v>
      </c>
      <c r="E1019" t="str">
        <f>IFERROR(IF(AND(C1019&lt;&gt;"N/A",C1019&lt;&gt;C1018),MID(Full_2016_2017_Games_Data[[#This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Pelicans99</v>
      </c>
      <c r="F1019" t="str">
        <f>IFERROR(IF(AND(D1019&lt;&gt;"N/A",E1019&lt;&gt;"N/A",C1019&lt;&gt;C1020),RIGHT(Full_2016_2017_Games_Data[[#This Row],[Column1]],LEN(Full_2016_2017_Games_Data[[#This Row],[Column1]])-FIND("at ",Full_2016_2017_Games_Data[[#This Row],[Column1]])-2),IF(AND(C1019&lt;&gt;"N/A",C1019&lt;&gt;C1018),RIGHT(A1020,LEN(A1020)-FIND("at ",A1020)-2),"N/A")),RIGHT(Full_2016_2017_Games_Data[[#This Row],[Column1]],LEN(Full_2016_2017_Games_Data[[#This Row],[Column1]])-FIND("at ",Full_2016_2017_Games_Data[[#This Row],[Column1]])-2))</f>
        <v>New Orleans</v>
      </c>
      <c r="G1019" t="str">
        <f t="shared" si="165"/>
        <v>New Orleans</v>
      </c>
      <c r="H1019">
        <f t="shared" si="166"/>
        <v>129</v>
      </c>
      <c r="I1019">
        <f t="shared" si="167"/>
        <v>99</v>
      </c>
      <c r="J1019" s="3" t="str">
        <f>IF(B1019=1,Full_2016_2017_Games_Data[[#This Row],[Column1]],"N/A")</f>
        <v>N/A</v>
      </c>
      <c r="K1019" t="str">
        <f t="shared" si="168"/>
        <v>Feb 23, 2017</v>
      </c>
      <c r="L1019" t="str">
        <f t="shared" si="169"/>
        <v>Feb 23, 2017</v>
      </c>
      <c r="M1019">
        <f t="shared" si="170"/>
        <v>2</v>
      </c>
      <c r="N1019">
        <f t="shared" si="171"/>
        <v>23</v>
      </c>
      <c r="O1019">
        <f t="shared" si="172"/>
        <v>2017</v>
      </c>
      <c r="P1019" s="3">
        <f t="shared" si="173"/>
        <v>42789</v>
      </c>
      <c r="Q1019" t="str">
        <f t="shared" si="174"/>
        <v>Houston Rockets</v>
      </c>
      <c r="R1019" t="str">
        <f t="shared" si="175"/>
        <v>New Orleans Pelicans</v>
      </c>
    </row>
    <row r="1020" spans="1:18" x14ac:dyDescent="0.3">
      <c r="A1020" s="1" t="s">
        <v>884</v>
      </c>
      <c r="B1020">
        <f>IF(OR(RIGHT(Full_2016_2017_Games_Data[[#This Row],[Column1]],4)="2016",RIGHT(Full_2016_2017_Games_Data[[#This Row],[Column1]],4)="2017"),1,0)</f>
        <v>0</v>
      </c>
      <c r="C1020">
        <f>IF(AND(B1019=1,B1020=0,LEFT(Full_2016_2017_Games_Data[[#This Row],[Column1]],4)&lt;&gt;"OTat"),C1018+1,IF(AND(B1019=0,B1020=0,LEFT(Full_2016_2017_Games_Data[[#This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Row],[Column1]],5)&lt;&gt;"4OTat"),C1019+1,IF(OR(LEFT(Full_2016_2017_Games_Data[[#This Row],[Column1]],4)="OTat",LEFT(Full_2016_2017_Games_Data[[#This Row],[Column1]],4)="Full",LEFT(Full_2016_2017_Games_Data[[#This Row],[Column1]],5)="2OTat",LEFT(Full_2016_2017_Games_Data[[#This Row],[Column1]],5)="4OTat"),C1019,"N/A")))</f>
        <v>853</v>
      </c>
      <c r="D1020" t="str">
        <f>IF(AND(C1020&lt;&gt;"N/A",C1020&lt;&gt;C1019),LEFT(Full_2016_2017_Games_Data[[#This Row],[Column1]],FIND("-",Full_2016_2017_Games_Data[[#This Row],[Column1]])-1),"N/A")</f>
        <v>Cleveland Cavaliers119</v>
      </c>
      <c r="E1020" t="str">
        <f>IFERROR(IF(AND(C1020&lt;&gt;"N/A",C1020&lt;&gt;C1019),MID(Full_2016_2017_Games_Data[[#This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Knicks104</v>
      </c>
      <c r="F1020" t="str">
        <f>IFERROR(IF(AND(D1020&lt;&gt;"N/A",E1020&lt;&gt;"N/A",C1020&lt;&gt;C1021),RIGHT(Full_2016_2017_Games_Data[[#This Row],[Column1]],LEN(Full_2016_2017_Games_Data[[#This Row],[Column1]])-FIND("at ",Full_2016_2017_Games_Data[[#This Row],[Column1]])-2),IF(AND(C1020&lt;&gt;"N/A",C1020&lt;&gt;C1019),RIGHT(A1021,LEN(A1021)-FIND("at ",A1021)-2),"N/A")),RIGHT(Full_2016_2017_Games_Data[[#This Row],[Column1]],LEN(Full_2016_2017_Games_Data[[#This Row],[Column1]])-FIND("at ",Full_2016_2017_Games_Data[[#This Row],[Column1]])-2))</f>
        <v>Cleveland</v>
      </c>
      <c r="G1020" t="str">
        <f t="shared" si="165"/>
        <v>Cleveland</v>
      </c>
      <c r="H1020">
        <f t="shared" si="166"/>
        <v>119</v>
      </c>
      <c r="I1020">
        <f t="shared" si="167"/>
        <v>104</v>
      </c>
      <c r="J1020" s="3" t="str">
        <f>IF(B1020=1,Full_2016_2017_Games_Data[[#This Row],[Column1]],"N/A")</f>
        <v>N/A</v>
      </c>
      <c r="K1020" t="str">
        <f t="shared" si="168"/>
        <v>Feb 23, 2017</v>
      </c>
      <c r="L1020" t="str">
        <f t="shared" si="169"/>
        <v>Feb 23, 2017</v>
      </c>
      <c r="M1020">
        <f t="shared" si="170"/>
        <v>2</v>
      </c>
      <c r="N1020">
        <f t="shared" si="171"/>
        <v>23</v>
      </c>
      <c r="O1020">
        <f t="shared" si="172"/>
        <v>2017</v>
      </c>
      <c r="P1020" s="3">
        <f t="shared" si="173"/>
        <v>42789</v>
      </c>
      <c r="Q1020" t="str">
        <f t="shared" si="174"/>
        <v>Cleveland Cavaliers</v>
      </c>
      <c r="R1020" t="str">
        <f t="shared" si="175"/>
        <v>New York Knicks</v>
      </c>
    </row>
    <row r="1021" spans="1:18" x14ac:dyDescent="0.3">
      <c r="A1021" s="1" t="s">
        <v>885</v>
      </c>
      <c r="B1021">
        <f>IF(OR(RIGHT(Full_2016_2017_Games_Data[[#This Row],[Column1]],4)="2016",RIGHT(Full_2016_2017_Games_Data[[#This Row],[Column1]],4)="2017"),1,0)</f>
        <v>0</v>
      </c>
      <c r="C1021">
        <f>IF(AND(B1020=1,B1021=0,LEFT(Full_2016_2017_Games_Data[[#This Row],[Column1]],4)&lt;&gt;"OTat"),C1019+1,IF(AND(B1020=0,B1021=0,LEFT(Full_2016_2017_Games_Data[[#This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Row],[Column1]],5)&lt;&gt;"4OTat"),C1020+1,IF(OR(LEFT(Full_2016_2017_Games_Data[[#This Row],[Column1]],4)="OTat",LEFT(Full_2016_2017_Games_Data[[#This Row],[Column1]],4)="Full",LEFT(Full_2016_2017_Games_Data[[#This Row],[Column1]],5)="2OTat",LEFT(Full_2016_2017_Games_Data[[#This Row],[Column1]],5)="4OTat"),C1020,"N/A")))</f>
        <v>854</v>
      </c>
      <c r="D1021" t="str">
        <f>IF(AND(C1021&lt;&gt;"N/A",C1021&lt;&gt;C1020),LEFT(Full_2016_2017_Games_Data[[#This Row],[Column1]],FIND("-",Full_2016_2017_Games_Data[[#This Row],[Column1]])-1),"N/A")</f>
        <v>Golden State Warriors123</v>
      </c>
      <c r="E1021" t="str">
        <f>IFERROR(IF(AND(C1021&lt;&gt;"N/A",C1021&lt;&gt;C1020),MID(Full_2016_2017_Games_Data[[#This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Clippers113</v>
      </c>
      <c r="F1021" t="str">
        <f>IFERROR(IF(AND(D1021&lt;&gt;"N/A",E1021&lt;&gt;"N/A",C1021&lt;&gt;C1022),RIGHT(Full_2016_2017_Games_Data[[#This Row],[Column1]],LEN(Full_2016_2017_Games_Data[[#This Row],[Column1]])-FIND("at ",Full_2016_2017_Games_Data[[#This Row],[Column1]])-2),IF(AND(C1021&lt;&gt;"N/A",C1021&lt;&gt;C1020),RIGHT(A1022,LEN(A1022)-FIND("at ",A1022)-2),"N/A")),RIGHT(Full_2016_2017_Games_Data[[#This Row],[Column1]],LEN(Full_2016_2017_Games_Data[[#This Row],[Column1]])-FIND("at ",Full_2016_2017_Games_Data[[#This Row],[Column1]])-2))</f>
        <v>Golden State</v>
      </c>
      <c r="G1021" t="str">
        <f t="shared" si="165"/>
        <v>Golden State</v>
      </c>
      <c r="H1021">
        <f t="shared" si="166"/>
        <v>123</v>
      </c>
      <c r="I1021">
        <f t="shared" si="167"/>
        <v>113</v>
      </c>
      <c r="J1021" s="3" t="str">
        <f>IF(B1021=1,Full_2016_2017_Games_Data[[#This Row],[Column1]],"N/A")</f>
        <v>N/A</v>
      </c>
      <c r="K1021" t="str">
        <f t="shared" si="168"/>
        <v>Feb 23, 2017</v>
      </c>
      <c r="L1021" t="str">
        <f t="shared" si="169"/>
        <v>Feb 23, 2017</v>
      </c>
      <c r="M1021">
        <f t="shared" si="170"/>
        <v>2</v>
      </c>
      <c r="N1021">
        <f t="shared" si="171"/>
        <v>23</v>
      </c>
      <c r="O1021">
        <f t="shared" si="172"/>
        <v>2017</v>
      </c>
      <c r="P1021" s="3">
        <f t="shared" si="173"/>
        <v>42789</v>
      </c>
      <c r="Q1021" t="str">
        <f t="shared" si="174"/>
        <v>Golden State Warriors</v>
      </c>
      <c r="R1021" t="str">
        <f t="shared" si="175"/>
        <v>Los Angeles Clippers</v>
      </c>
    </row>
    <row r="1022" spans="1:18" x14ac:dyDescent="0.3">
      <c r="A1022" s="1" t="s">
        <v>886</v>
      </c>
      <c r="B1022">
        <f>IF(OR(RIGHT(Full_2016_2017_Games_Data[[#This Row],[Column1]],4)="2016",RIGHT(Full_2016_2017_Games_Data[[#This Row],[Column1]],4)="2017"),1,0)</f>
        <v>0</v>
      </c>
      <c r="C1022">
        <f>IF(AND(B1021=1,B1022=0,LEFT(Full_2016_2017_Games_Data[[#This Row],[Column1]],4)&lt;&gt;"OTat"),C1020+1,IF(AND(B1021=0,B1022=0,LEFT(Full_2016_2017_Games_Data[[#This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Row],[Column1]],5)&lt;&gt;"4OTat"),C1021+1,IF(OR(LEFT(Full_2016_2017_Games_Data[[#This Row],[Column1]],4)="OTat",LEFT(Full_2016_2017_Games_Data[[#This Row],[Column1]],4)="Full",LEFT(Full_2016_2017_Games_Data[[#This Row],[Column1]],5)="2OTat",LEFT(Full_2016_2017_Games_Data[[#This Row],[Column1]],5)="4OTat"),C1021,"N/A")))</f>
        <v>855</v>
      </c>
      <c r="D1022" t="str">
        <f>IF(AND(C1022&lt;&gt;"N/A",C1022&lt;&gt;C1021),LEFT(Full_2016_2017_Games_Data[[#This Row],[Column1]],FIND("-",Full_2016_2017_Games_Data[[#This Row],[Column1]])-1),"N/A")</f>
        <v>Sacramento Kings116</v>
      </c>
      <c r="E1022" t="str">
        <f>IFERROR(IF(AND(C1022&lt;&gt;"N/A",C1022&lt;&gt;C1021),MID(Full_2016_2017_Games_Data[[#This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Nuggets100</v>
      </c>
      <c r="F1022" t="str">
        <f>IFERROR(IF(AND(D1022&lt;&gt;"N/A",E1022&lt;&gt;"N/A",C1022&lt;&gt;C1023),RIGHT(Full_2016_2017_Games_Data[[#This Row],[Column1]],LEN(Full_2016_2017_Games_Data[[#This Row],[Column1]])-FIND("at ",Full_2016_2017_Games_Data[[#This Row],[Column1]])-2),IF(AND(C1022&lt;&gt;"N/A",C1022&lt;&gt;C1021),RIGHT(A1023,LEN(A1023)-FIND("at ",A1023)-2),"N/A")),RIGHT(Full_2016_2017_Games_Data[[#This Row],[Column1]],LEN(Full_2016_2017_Games_Data[[#This Row],[Column1]])-FIND("at ",Full_2016_2017_Games_Data[[#This Row],[Column1]])-2))</f>
        <v>Sacramento</v>
      </c>
      <c r="G1022" t="str">
        <f t="shared" si="165"/>
        <v>Sacramento</v>
      </c>
      <c r="H1022">
        <f t="shared" si="166"/>
        <v>116</v>
      </c>
      <c r="I1022">
        <f t="shared" si="167"/>
        <v>100</v>
      </c>
      <c r="J1022" s="3" t="str">
        <f>IF(B1022=1,Full_2016_2017_Games_Data[[#This Row],[Column1]],"N/A")</f>
        <v>N/A</v>
      </c>
      <c r="K1022" t="str">
        <f t="shared" si="168"/>
        <v>Feb 23, 2017</v>
      </c>
      <c r="L1022" t="str">
        <f t="shared" si="169"/>
        <v>Feb 23, 2017</v>
      </c>
      <c r="M1022">
        <f t="shared" si="170"/>
        <v>2</v>
      </c>
      <c r="N1022">
        <f t="shared" si="171"/>
        <v>23</v>
      </c>
      <c r="O1022">
        <f t="shared" si="172"/>
        <v>2017</v>
      </c>
      <c r="P1022" s="3">
        <f t="shared" si="173"/>
        <v>42789</v>
      </c>
      <c r="Q1022" t="str">
        <f t="shared" si="174"/>
        <v>Sacramento Kings</v>
      </c>
      <c r="R1022" t="str">
        <f t="shared" si="175"/>
        <v>Denver Nuggets</v>
      </c>
    </row>
    <row r="1023" spans="1:18" x14ac:dyDescent="0.3">
      <c r="A1023" s="1" t="s">
        <v>1461</v>
      </c>
      <c r="B1023">
        <f>IF(OR(RIGHT(Full_2016_2017_Games_Data[[#This Row],[Column1]],4)="2016",RIGHT(Full_2016_2017_Games_Data[[#This Row],[Column1]],4)="2017"),1,0)</f>
        <v>1</v>
      </c>
      <c r="C1023" t="str">
        <f>IF(AND(B1022=1,B1023=0,LEFT(Full_2016_2017_Games_Data[[#This Row],[Column1]],4)&lt;&gt;"OTat"),C1021+1,IF(AND(B1022=0,B1023=0,LEFT(Full_2016_2017_Games_Data[[#This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Row],[Column1]],5)&lt;&gt;"4OTat"),C1022+1,IF(OR(LEFT(Full_2016_2017_Games_Data[[#This Row],[Column1]],4)="OTat",LEFT(Full_2016_2017_Games_Data[[#This Row],[Column1]],4)="Full",LEFT(Full_2016_2017_Games_Data[[#This Row],[Column1]],5)="2OTat",LEFT(Full_2016_2017_Games_Data[[#This Row],[Column1]],5)="4OTat"),C1022,"N/A")))</f>
        <v>N/A</v>
      </c>
      <c r="D1023" t="str">
        <f>IF(AND(C1023&lt;&gt;"N/A",C1023&lt;&gt;C1022),LEFT(Full_2016_2017_Games_Data[[#This Row],[Column1]],FIND("-",Full_2016_2017_Games_Data[[#This Row],[Column1]])-1),"N/A")</f>
        <v>N/A</v>
      </c>
      <c r="E1023" t="str">
        <f>IFERROR(IF(AND(C1023&lt;&gt;"N/A",C1023&lt;&gt;C1022),MID(Full_2016_2017_Games_Data[[#This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23" t="str">
        <f>IFERROR(IF(AND(D1023&lt;&gt;"N/A",E1023&lt;&gt;"N/A",C1023&lt;&gt;C1024),RIGHT(Full_2016_2017_Games_Data[[#This Row],[Column1]],LEN(Full_2016_2017_Games_Data[[#This Row],[Column1]])-FIND("at ",Full_2016_2017_Games_Data[[#This Row],[Column1]])-2),IF(AND(C1023&lt;&gt;"N/A",C1023&lt;&gt;C1022),RIGHT(A1024,LEN(A1024)-FIND("at ",A1024)-2),"N/A")),RIGHT(Full_2016_2017_Games_Data[[#This Row],[Column1]],LEN(Full_2016_2017_Games_Data[[#This Row],[Column1]])-FIND("at ",Full_2016_2017_Games_Data[[#This Row],[Column1]])-2))</f>
        <v>N/A</v>
      </c>
      <c r="G1023" t="str">
        <f t="shared" si="165"/>
        <v>N/A</v>
      </c>
      <c r="H1023" t="str">
        <f t="shared" si="166"/>
        <v>N/A</v>
      </c>
      <c r="I1023" t="str">
        <f t="shared" si="167"/>
        <v>N/A</v>
      </c>
      <c r="J1023" s="3" t="str">
        <f>IF(B1023=1,Full_2016_2017_Games_Data[[#This Row],[Column1]],"N/A")</f>
        <v>Feb 24, 2017</v>
      </c>
      <c r="K1023" t="str">
        <f t="shared" si="168"/>
        <v>Feb 24, 2017</v>
      </c>
      <c r="L1023" t="str">
        <f t="shared" si="169"/>
        <v>N/A</v>
      </c>
      <c r="M1023" t="str">
        <f t="shared" si="170"/>
        <v>N/A</v>
      </c>
      <c r="N1023" t="str">
        <f t="shared" si="171"/>
        <v>N/A</v>
      </c>
      <c r="O1023" t="str">
        <f t="shared" si="172"/>
        <v>N/A</v>
      </c>
      <c r="P1023" s="3" t="str">
        <f t="shared" si="173"/>
        <v>N/A</v>
      </c>
      <c r="Q1023" t="str">
        <f t="shared" si="174"/>
        <v>N/A</v>
      </c>
      <c r="R1023" t="str">
        <f t="shared" si="175"/>
        <v>N/A</v>
      </c>
    </row>
    <row r="1024" spans="1:18" x14ac:dyDescent="0.3">
      <c r="A1024" s="1" t="s">
        <v>887</v>
      </c>
      <c r="B1024">
        <f>IF(OR(RIGHT(Full_2016_2017_Games_Data[[#This Row],[Column1]],4)="2016",RIGHT(Full_2016_2017_Games_Data[[#This Row],[Column1]],4)="2017"),1,0)</f>
        <v>0</v>
      </c>
      <c r="C1024">
        <f>IF(AND(B1023=1,B1024=0,LEFT(Full_2016_2017_Games_Data[[#This Row],[Column1]],4)&lt;&gt;"OTat"),C1022+1,IF(AND(B1023=0,B1024=0,LEFT(Full_2016_2017_Games_Data[[#This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Row],[Column1]],5)&lt;&gt;"4OTat"),C1023+1,IF(OR(LEFT(Full_2016_2017_Games_Data[[#This Row],[Column1]],4)="OTat",LEFT(Full_2016_2017_Games_Data[[#This Row],[Column1]],4)="Full",LEFT(Full_2016_2017_Games_Data[[#This Row],[Column1]],5)="2OTat",LEFT(Full_2016_2017_Games_Data[[#This Row],[Column1]],5)="4OTat"),C1023,"N/A")))</f>
        <v>856</v>
      </c>
      <c r="D1024" t="str">
        <f>IF(AND(C1024&lt;&gt;"N/A",C1024&lt;&gt;C1023),LEFT(Full_2016_2017_Games_Data[[#This Row],[Column1]],FIND("-",Full_2016_2017_Games_Data[[#This Row],[Column1]])-1),"N/A")</f>
        <v>Philadelphia 76ers120</v>
      </c>
      <c r="E1024" t="str">
        <f>IFERROR(IF(AND(C1024&lt;&gt;"N/A",C1024&lt;&gt;C1023),MID(Full_2016_2017_Games_Data[[#This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Wizards112</v>
      </c>
      <c r="F1024" t="str">
        <f>IFERROR(IF(AND(D1024&lt;&gt;"N/A",E1024&lt;&gt;"N/A",C1024&lt;&gt;C1025),RIGHT(Full_2016_2017_Games_Data[[#This Row],[Column1]],LEN(Full_2016_2017_Games_Data[[#This Row],[Column1]])-FIND("at ",Full_2016_2017_Games_Data[[#This Row],[Column1]])-2),IF(AND(C1024&lt;&gt;"N/A",C1024&lt;&gt;C1023),RIGHT(A1025,LEN(A1025)-FIND("at ",A1025)-2),"N/A")),RIGHT(Full_2016_2017_Games_Data[[#This Row],[Column1]],LEN(Full_2016_2017_Games_Data[[#This Row],[Column1]])-FIND("at ",Full_2016_2017_Games_Data[[#This Row],[Column1]])-2))</f>
        <v>Philadelphia</v>
      </c>
      <c r="G1024" t="str">
        <f t="shared" si="165"/>
        <v>Philadelphia</v>
      </c>
      <c r="H1024">
        <f t="shared" si="166"/>
        <v>120</v>
      </c>
      <c r="I1024">
        <f t="shared" si="167"/>
        <v>112</v>
      </c>
      <c r="J1024" s="3" t="str">
        <f>IF(B1024=1,Full_2016_2017_Games_Data[[#This Row],[Column1]],"N/A")</f>
        <v>N/A</v>
      </c>
      <c r="K1024" t="str">
        <f t="shared" si="168"/>
        <v>Feb 24, 2017</v>
      </c>
      <c r="L1024" t="str">
        <f t="shared" si="169"/>
        <v>Feb 24, 2017</v>
      </c>
      <c r="M1024">
        <f t="shared" si="170"/>
        <v>2</v>
      </c>
      <c r="N1024">
        <f t="shared" si="171"/>
        <v>24</v>
      </c>
      <c r="O1024">
        <f t="shared" si="172"/>
        <v>2017</v>
      </c>
      <c r="P1024" s="3">
        <f t="shared" si="173"/>
        <v>42790</v>
      </c>
      <c r="Q1024" t="str">
        <f t="shared" si="174"/>
        <v>Philadelphia 76ers</v>
      </c>
      <c r="R1024" t="str">
        <f t="shared" si="175"/>
        <v>Washington Wizards</v>
      </c>
    </row>
    <row r="1025" spans="1:18" x14ac:dyDescent="0.3">
      <c r="A1025" s="1" t="s">
        <v>888</v>
      </c>
      <c r="B1025">
        <f>IF(OR(RIGHT(Full_2016_2017_Games_Data[[#This Row],[Column1]],4)="2016",RIGHT(Full_2016_2017_Games_Data[[#This Row],[Column1]],4)="2017"),1,0)</f>
        <v>0</v>
      </c>
      <c r="C1025">
        <f>IF(AND(B1024=1,B1025=0,LEFT(Full_2016_2017_Games_Data[[#This Row],[Column1]],4)&lt;&gt;"OTat"),C1023+1,IF(AND(B1024=0,B1025=0,LEFT(Full_2016_2017_Games_Data[[#This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Row],[Column1]],5)&lt;&gt;"4OTat"),C1024+1,IF(OR(LEFT(Full_2016_2017_Games_Data[[#This Row],[Column1]],4)="OTat",LEFT(Full_2016_2017_Games_Data[[#This Row],[Column1]],4)="Full",LEFT(Full_2016_2017_Games_Data[[#This Row],[Column1]],5)="2OTat",LEFT(Full_2016_2017_Games_Data[[#This Row],[Column1]],5)="4OTat"),C1024,"N/A")))</f>
        <v>857</v>
      </c>
      <c r="D1025" t="str">
        <f>IF(AND(C1025&lt;&gt;"N/A",C1025&lt;&gt;C1024),LEFT(Full_2016_2017_Games_Data[[#This Row],[Column1]],FIND("-",Full_2016_2017_Games_Data[[#This Row],[Column1]])-1),"N/A")</f>
        <v>Indiana Pacers102</v>
      </c>
      <c r="E1025" t="str">
        <f>IFERROR(IF(AND(C1025&lt;&gt;"N/A",C1025&lt;&gt;C1024),MID(Full_2016_2017_Games_Data[[#This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Grizzlies92</v>
      </c>
      <c r="F1025" t="str">
        <f>IFERROR(IF(AND(D1025&lt;&gt;"N/A",E1025&lt;&gt;"N/A",C1025&lt;&gt;C1026),RIGHT(Full_2016_2017_Games_Data[[#This Row],[Column1]],LEN(Full_2016_2017_Games_Data[[#This Row],[Column1]])-FIND("at ",Full_2016_2017_Games_Data[[#This Row],[Column1]])-2),IF(AND(C1025&lt;&gt;"N/A",C1025&lt;&gt;C1024),RIGHT(A1026,LEN(A1026)-FIND("at ",A1026)-2),"N/A")),RIGHT(Full_2016_2017_Games_Data[[#This Row],[Column1]],LEN(Full_2016_2017_Games_Data[[#This Row],[Column1]])-FIND("at ",Full_2016_2017_Games_Data[[#This Row],[Column1]])-2))</f>
        <v>Indiana</v>
      </c>
      <c r="G1025" t="str">
        <f t="shared" si="165"/>
        <v>Indiana</v>
      </c>
      <c r="H1025">
        <f t="shared" si="166"/>
        <v>102</v>
      </c>
      <c r="I1025">
        <f t="shared" si="167"/>
        <v>92</v>
      </c>
      <c r="J1025" s="3" t="str">
        <f>IF(B1025=1,Full_2016_2017_Games_Data[[#This Row],[Column1]],"N/A")</f>
        <v>N/A</v>
      </c>
      <c r="K1025" t="str">
        <f t="shared" si="168"/>
        <v>Feb 24, 2017</v>
      </c>
      <c r="L1025" t="str">
        <f t="shared" si="169"/>
        <v>Feb 24, 2017</v>
      </c>
      <c r="M1025">
        <f t="shared" si="170"/>
        <v>2</v>
      </c>
      <c r="N1025">
        <f t="shared" si="171"/>
        <v>24</v>
      </c>
      <c r="O1025">
        <f t="shared" si="172"/>
        <v>2017</v>
      </c>
      <c r="P1025" s="3">
        <f t="shared" si="173"/>
        <v>42790</v>
      </c>
      <c r="Q1025" t="str">
        <f t="shared" si="174"/>
        <v>Indiana Pacers</v>
      </c>
      <c r="R1025" t="str">
        <f t="shared" si="175"/>
        <v>Memphis Grizzlies</v>
      </c>
    </row>
    <row r="1026" spans="1:18" x14ac:dyDescent="0.3">
      <c r="A1026" s="1" t="s">
        <v>889</v>
      </c>
      <c r="B1026">
        <f>IF(OR(RIGHT(Full_2016_2017_Games_Data[[#This Row],[Column1]],4)="2016",RIGHT(Full_2016_2017_Games_Data[[#This Row],[Column1]],4)="2017"),1,0)</f>
        <v>0</v>
      </c>
      <c r="C1026">
        <f>IF(AND(B1025=1,B1026=0,LEFT(Full_2016_2017_Games_Data[[#This Row],[Column1]],4)&lt;&gt;"OTat"),C1024+1,IF(AND(B1025=0,B1026=0,LEFT(Full_2016_2017_Games_Data[[#This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Row],[Column1]],5)&lt;&gt;"4OTat"),C1025+1,IF(OR(LEFT(Full_2016_2017_Games_Data[[#This Row],[Column1]],4)="OTat",LEFT(Full_2016_2017_Games_Data[[#This Row],[Column1]],4)="Full",LEFT(Full_2016_2017_Games_Data[[#This Row],[Column1]],5)="2OTat",LEFT(Full_2016_2017_Games_Data[[#This Row],[Column1]],5)="4OTat"),C1025,"N/A")))</f>
        <v>858</v>
      </c>
      <c r="D1026" t="str">
        <f>IF(AND(C1026&lt;&gt;"N/A",C1026&lt;&gt;C1025),LEFT(Full_2016_2017_Games_Data[[#This Row],[Column1]],FIND("-",Full_2016_2017_Games_Data[[#This Row],[Column1]])-1),"N/A")</f>
        <v>Toronto Raptors107</v>
      </c>
      <c r="E1026" t="str">
        <f>IFERROR(IF(AND(C1026&lt;&gt;"N/A",C1026&lt;&gt;C1025),MID(Full_2016_2017_Games_Data[[#This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Celtics97</v>
      </c>
      <c r="F1026" t="str">
        <f>IFERROR(IF(AND(D1026&lt;&gt;"N/A",E1026&lt;&gt;"N/A",C1026&lt;&gt;C1027),RIGHT(Full_2016_2017_Games_Data[[#This Row],[Column1]],LEN(Full_2016_2017_Games_Data[[#This Row],[Column1]])-FIND("at ",Full_2016_2017_Games_Data[[#This Row],[Column1]])-2),IF(AND(C1026&lt;&gt;"N/A",C1026&lt;&gt;C1025),RIGHT(A1027,LEN(A1027)-FIND("at ",A1027)-2),"N/A")),RIGHT(Full_2016_2017_Games_Data[[#This Row],[Column1]],LEN(Full_2016_2017_Games_Data[[#This Row],[Column1]])-FIND("at ",Full_2016_2017_Games_Data[[#This Row],[Column1]])-2))</f>
        <v>Toronto</v>
      </c>
      <c r="G1026" t="str">
        <f t="shared" si="165"/>
        <v>Toronto</v>
      </c>
      <c r="H1026">
        <f t="shared" si="166"/>
        <v>107</v>
      </c>
      <c r="I1026">
        <f t="shared" si="167"/>
        <v>97</v>
      </c>
      <c r="J1026" s="3" t="str">
        <f>IF(B1026=1,Full_2016_2017_Games_Data[[#This Row],[Column1]],"N/A")</f>
        <v>N/A</v>
      </c>
      <c r="K1026" t="str">
        <f t="shared" si="168"/>
        <v>Feb 24, 2017</v>
      </c>
      <c r="L1026" t="str">
        <f t="shared" si="169"/>
        <v>Feb 24, 2017</v>
      </c>
      <c r="M1026">
        <f t="shared" si="170"/>
        <v>2</v>
      </c>
      <c r="N1026">
        <f t="shared" si="171"/>
        <v>24</v>
      </c>
      <c r="O1026">
        <f t="shared" si="172"/>
        <v>2017</v>
      </c>
      <c r="P1026" s="3">
        <f t="shared" si="173"/>
        <v>42790</v>
      </c>
      <c r="Q1026" t="str">
        <f t="shared" si="174"/>
        <v>Toronto Raptors</v>
      </c>
      <c r="R1026" t="str">
        <f t="shared" si="175"/>
        <v>Boston Celtics</v>
      </c>
    </row>
    <row r="1027" spans="1:18" x14ac:dyDescent="0.3">
      <c r="A1027" s="1" t="s">
        <v>890</v>
      </c>
      <c r="B1027">
        <f>IF(OR(RIGHT(Full_2016_2017_Games_Data[[#This Row],[Column1]],4)="2016",RIGHT(Full_2016_2017_Games_Data[[#This Row],[Column1]],4)="2017"),1,0)</f>
        <v>0</v>
      </c>
      <c r="C1027">
        <f>IF(AND(B1026=1,B1027=0,LEFT(Full_2016_2017_Games_Data[[#This Row],[Column1]],4)&lt;&gt;"OTat"),C1025+1,IF(AND(B1026=0,B1027=0,LEFT(Full_2016_2017_Games_Data[[#This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Row],[Column1]],5)&lt;&gt;"4OTat"),C1026+1,IF(OR(LEFT(Full_2016_2017_Games_Data[[#This Row],[Column1]],4)="OTat",LEFT(Full_2016_2017_Games_Data[[#This Row],[Column1]],4)="Full",LEFT(Full_2016_2017_Games_Data[[#This Row],[Column1]],5)="2OTat",LEFT(Full_2016_2017_Games_Data[[#This Row],[Column1]],5)="4OTat"),C1026,"N/A")))</f>
        <v>859</v>
      </c>
      <c r="D1027" t="str">
        <f>IF(AND(C1027&lt;&gt;"N/A",C1027&lt;&gt;C1026),LEFT(Full_2016_2017_Games_Data[[#This Row],[Column1]],FIND("-",Full_2016_2017_Games_Data[[#This Row],[Column1]])-1),"N/A")</f>
        <v>Chicago Bulls128</v>
      </c>
      <c r="E1027" t="str">
        <f>IFERROR(IF(AND(C1027&lt;&gt;"N/A",C1027&lt;&gt;C1026),MID(Full_2016_2017_Games_Data[[#This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Suns121</v>
      </c>
      <c r="F1027" t="str">
        <f>IFERROR(IF(AND(D1027&lt;&gt;"N/A",E1027&lt;&gt;"N/A",C1027&lt;&gt;C1028),RIGHT(Full_2016_2017_Games_Data[[#This Row],[Column1]],LEN(Full_2016_2017_Games_Data[[#This Row],[Column1]])-FIND("at ",Full_2016_2017_Games_Data[[#This Row],[Column1]])-2),IF(AND(C1027&lt;&gt;"N/A",C1027&lt;&gt;C1026),RIGHT(A1028,LEN(A1028)-FIND("at ",A1028)-2),"N/A")),RIGHT(Full_2016_2017_Games_Data[[#This Row],[Column1]],LEN(Full_2016_2017_Games_Data[[#This Row],[Column1]])-FIND("at ",Full_2016_2017_Games_Data[[#This Row],[Column1]])-2))</f>
        <v>Chicago</v>
      </c>
      <c r="G1027" t="str">
        <f t="shared" si="165"/>
        <v>Chicago</v>
      </c>
      <c r="H1027">
        <f t="shared" si="166"/>
        <v>128</v>
      </c>
      <c r="I1027">
        <f t="shared" si="167"/>
        <v>121</v>
      </c>
      <c r="J1027" s="3" t="str">
        <f>IF(B1027=1,Full_2016_2017_Games_Data[[#This Row],[Column1]],"N/A")</f>
        <v>N/A</v>
      </c>
      <c r="K1027" t="str">
        <f t="shared" si="168"/>
        <v>Feb 24, 2017</v>
      </c>
      <c r="L1027" t="str">
        <f t="shared" si="169"/>
        <v>Feb 24, 2017</v>
      </c>
      <c r="M1027">
        <f t="shared" si="170"/>
        <v>2</v>
      </c>
      <c r="N1027">
        <f t="shared" si="171"/>
        <v>24</v>
      </c>
      <c r="O1027">
        <f t="shared" si="172"/>
        <v>2017</v>
      </c>
      <c r="P1027" s="3">
        <f t="shared" si="173"/>
        <v>42790</v>
      </c>
      <c r="Q1027" t="str">
        <f t="shared" si="174"/>
        <v>Chicago Bulls</v>
      </c>
      <c r="R1027" t="str">
        <f t="shared" si="175"/>
        <v>Phoenix Suns</v>
      </c>
    </row>
    <row r="1028" spans="1:18" x14ac:dyDescent="0.3">
      <c r="A1028" s="1" t="s">
        <v>577</v>
      </c>
      <c r="B1028">
        <f>IF(OR(RIGHT(Full_2016_2017_Games_Data[[#This Row],[Column1]],4)="2016",RIGHT(Full_2016_2017_Games_Data[[#This Row],[Column1]],4)="2017"),1,0)</f>
        <v>0</v>
      </c>
      <c r="C1028">
        <f>IF(AND(B1027=1,B1028=0,LEFT(Full_2016_2017_Games_Data[[#This Row],[Column1]],4)&lt;&gt;"OTat"),C1026+1,IF(AND(B1027=0,B1028=0,LEFT(Full_2016_2017_Games_Data[[#This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Row],[Column1]],5)&lt;&gt;"4OTat"),C1027+1,IF(OR(LEFT(Full_2016_2017_Games_Data[[#This Row],[Column1]],4)="OTat",LEFT(Full_2016_2017_Games_Data[[#This Row],[Column1]],4)="Full",LEFT(Full_2016_2017_Games_Data[[#This Row],[Column1]],5)="2OTat",LEFT(Full_2016_2017_Games_Data[[#This Row],[Column1]],5)="4OTat"),C1027,"N/A")))</f>
        <v>859</v>
      </c>
      <c r="D1028" t="str">
        <f>IF(AND(C1028&lt;&gt;"N/A",C1028&lt;&gt;C1027),LEFT(Full_2016_2017_Games_Data[[#This Row],[Column1]],FIND("-",Full_2016_2017_Games_Data[[#This Row],[Column1]])-1),"N/A")</f>
        <v>N/A</v>
      </c>
      <c r="E1028" t="str">
        <f>IFERROR(IF(AND(C1028&lt;&gt;"N/A",C1028&lt;&gt;C1027),MID(Full_2016_2017_Games_Data[[#This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28" t="str">
        <f>IFERROR(IF(AND(D1028&lt;&gt;"N/A",E1028&lt;&gt;"N/A",C1028&lt;&gt;C1029),RIGHT(Full_2016_2017_Games_Data[[#This Row],[Column1]],LEN(Full_2016_2017_Games_Data[[#This Row],[Column1]])-FIND("at ",Full_2016_2017_Games_Data[[#This Row],[Column1]])-2),IF(AND(C1028&lt;&gt;"N/A",C1028&lt;&gt;C1027),RIGHT(A1029,LEN(A1029)-FIND("at ",A1029)-2),"N/A")),RIGHT(Full_2016_2017_Games_Data[[#This Row],[Column1]],LEN(Full_2016_2017_Games_Data[[#This Row],[Column1]])-FIND("at ",Full_2016_2017_Games_Data[[#This Row],[Column1]])-2))</f>
        <v>N/A</v>
      </c>
      <c r="G1028" t="str">
        <f t="shared" si="165"/>
        <v>N/A</v>
      </c>
      <c r="H1028" t="str">
        <f t="shared" si="166"/>
        <v>N/A</v>
      </c>
      <c r="I1028" t="str">
        <f t="shared" si="167"/>
        <v>N/A</v>
      </c>
      <c r="J1028" s="3" t="str">
        <f>IF(B1028=1,Full_2016_2017_Games_Data[[#This Row],[Column1]],"N/A")</f>
        <v>N/A</v>
      </c>
      <c r="K1028" t="str">
        <f t="shared" si="168"/>
        <v>Feb 24, 2017</v>
      </c>
      <c r="L1028" t="str">
        <f t="shared" si="169"/>
        <v>N/A</v>
      </c>
      <c r="M1028" t="str">
        <f t="shared" si="170"/>
        <v>N/A</v>
      </c>
      <c r="N1028" t="str">
        <f t="shared" si="171"/>
        <v>N/A</v>
      </c>
      <c r="O1028" t="str">
        <f t="shared" si="172"/>
        <v>N/A</v>
      </c>
      <c r="P1028" s="3" t="str">
        <f t="shared" si="173"/>
        <v>N/A</v>
      </c>
      <c r="Q1028" t="str">
        <f t="shared" si="174"/>
        <v>N/A</v>
      </c>
      <c r="R1028" t="str">
        <f t="shared" si="175"/>
        <v>N/A</v>
      </c>
    </row>
    <row r="1029" spans="1:18" x14ac:dyDescent="0.3">
      <c r="A1029" s="1" t="s">
        <v>891</v>
      </c>
      <c r="B1029">
        <f>IF(OR(RIGHT(Full_2016_2017_Games_Data[[#This Row],[Column1]],4)="2016",RIGHT(Full_2016_2017_Games_Data[[#This Row],[Column1]],4)="2017"),1,0)</f>
        <v>0</v>
      </c>
      <c r="C1029">
        <f>IF(AND(B1028=1,B1029=0,LEFT(Full_2016_2017_Games_Data[[#This Row],[Column1]],4)&lt;&gt;"OTat"),C1027+1,IF(AND(B1028=0,B1029=0,LEFT(Full_2016_2017_Games_Data[[#This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Row],[Column1]],5)&lt;&gt;"4OTat"),C1028+1,IF(OR(LEFT(Full_2016_2017_Games_Data[[#This Row],[Column1]],4)="OTat",LEFT(Full_2016_2017_Games_Data[[#This Row],[Column1]],4)="Full",LEFT(Full_2016_2017_Games_Data[[#This Row],[Column1]],5)="2OTat",LEFT(Full_2016_2017_Games_Data[[#This Row],[Column1]],5)="4OTat"),C1028,"N/A")))</f>
        <v>860</v>
      </c>
      <c r="D1029" t="str">
        <f>IF(AND(C1029&lt;&gt;"N/A",C1029&lt;&gt;C1028),LEFT(Full_2016_2017_Games_Data[[#This Row],[Column1]],FIND("-",Full_2016_2017_Games_Data[[#This Row],[Column1]])-1),"N/A")</f>
        <v>Utah Jazz109</v>
      </c>
      <c r="E1029" t="str">
        <f>IFERROR(IF(AND(C1029&lt;&gt;"N/A",C1029&lt;&gt;C1028),MID(Full_2016_2017_Games_Data[[#This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Bucks95</v>
      </c>
      <c r="F1029" t="str">
        <f>IFERROR(IF(AND(D1029&lt;&gt;"N/A",E1029&lt;&gt;"N/A",C1029&lt;&gt;C1030),RIGHT(Full_2016_2017_Games_Data[[#This Row],[Column1]],LEN(Full_2016_2017_Games_Data[[#This Row],[Column1]])-FIND("at ",Full_2016_2017_Games_Data[[#This Row],[Column1]])-2),IF(AND(C1029&lt;&gt;"N/A",C1029&lt;&gt;C1028),RIGHT(A1030,LEN(A1030)-FIND("at ",A1030)-2),"N/A")),RIGHT(Full_2016_2017_Games_Data[[#This Row],[Column1]],LEN(Full_2016_2017_Games_Data[[#This Row],[Column1]])-FIND("at ",Full_2016_2017_Games_Data[[#This Row],[Column1]])-2))</f>
        <v>Milwaukee</v>
      </c>
      <c r="G1029" t="str">
        <f t="shared" ref="G1029:G1092" si="176">IFERROR(LEFT(F1029,FIND("Originally",F1029)-2),F1029)</f>
        <v>Milwaukee</v>
      </c>
      <c r="H1029">
        <f t="shared" ref="H1029:H1092" si="177">IFERROR(VALUE(RIGHT(D1029,3)),IFERROR(VALUE(RIGHT(D1029,2)),"N/A"))</f>
        <v>109</v>
      </c>
      <c r="I1029">
        <f t="shared" ref="I1029:I1092" si="178">IFERROR(VALUE(RIGHT(E1029,3)),IFERROR(VALUE(RIGHT(E1029,2)),"N/A"))</f>
        <v>95</v>
      </c>
      <c r="J1029" s="3" t="str">
        <f>IF(B1029=1,Full_2016_2017_Games_Data[[#This Row],[Column1]],"N/A")</f>
        <v>N/A</v>
      </c>
      <c r="K1029" t="str">
        <f t="shared" ref="K1029:K1092" si="179">IF(J1029&lt;&gt;"N/A",J1029,K1028)</f>
        <v>Feb 24, 2017</v>
      </c>
      <c r="L1029" t="str">
        <f t="shared" ref="L1029:L1092" si="180">IF(I1029&lt;&gt;"N/A",K1029,"N/A")</f>
        <v>Feb 24, 2017</v>
      </c>
      <c r="M1029">
        <f t="shared" ref="M1029:M1092" si="181">IFERROR(MONTH(1&amp;LEFT(L1029,3)),"N/A")</f>
        <v>2</v>
      </c>
      <c r="N1029">
        <f t="shared" ref="N1029:N1092" si="182">IFERROR(VALUE(MID(L1029,FIND(" ",L1029)+1,FIND(",",L1029)-FIND(" ",L1029)-1)),"N/A")</f>
        <v>24</v>
      </c>
      <c r="O1029">
        <f t="shared" ref="O1029:O1092" si="183">IFERROR(VALUE(RIGHT(L1029,4)),"N/A")</f>
        <v>2017</v>
      </c>
      <c r="P1029" s="3">
        <f t="shared" ref="P1029:P1092" si="184">IFERROR(DATE(O1029,M1029,N1029),"N/A")</f>
        <v>42790</v>
      </c>
      <c r="Q1029" t="str">
        <f t="shared" ref="Q1029:Q1092" si="185">IF(D1029&lt;&gt;H1029,LEFT(D1029,LEN(D1029)-LEN(H1029)),"N/A")</f>
        <v>Utah Jazz</v>
      </c>
      <c r="R1029" t="str">
        <f t="shared" ref="R1029:R1092" si="186">IF(E1029&lt;&gt;I1029,LEFT(E1029,LEN(E1029)-LEN(I1029)),"N/A")</f>
        <v>Milwaukee Bucks</v>
      </c>
    </row>
    <row r="1030" spans="1:18" x14ac:dyDescent="0.3">
      <c r="A1030" s="1" t="s">
        <v>892</v>
      </c>
      <c r="B1030">
        <f>IF(OR(RIGHT(Full_2016_2017_Games_Data[[#This Row],[Column1]],4)="2016",RIGHT(Full_2016_2017_Games_Data[[#This Row],[Column1]],4)="2017"),1,0)</f>
        <v>0</v>
      </c>
      <c r="C1030">
        <f>IF(AND(B1029=1,B1030=0,LEFT(Full_2016_2017_Games_Data[[#This Row],[Column1]],4)&lt;&gt;"OTat"),C1028+1,IF(AND(B1029=0,B1030=0,LEFT(Full_2016_2017_Games_Data[[#This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Row],[Column1]],5)&lt;&gt;"4OTat"),C1029+1,IF(OR(LEFT(Full_2016_2017_Games_Data[[#This Row],[Column1]],4)="OTat",LEFT(Full_2016_2017_Games_Data[[#This Row],[Column1]],4)="Full",LEFT(Full_2016_2017_Games_Data[[#This Row],[Column1]],5)="2OTat",LEFT(Full_2016_2017_Games_Data[[#This Row],[Column1]],5)="4OTat"),C1029,"N/A")))</f>
        <v>861</v>
      </c>
      <c r="D1030" t="str">
        <f>IF(AND(C1030&lt;&gt;"N/A",C1030&lt;&gt;C1029),LEFT(Full_2016_2017_Games_Data[[#This Row],[Column1]],FIND("-",Full_2016_2017_Games_Data[[#This Row],[Column1]])-1),"N/A")</f>
        <v>Oklahoma City Thunder110</v>
      </c>
      <c r="E1030" t="str">
        <f>IFERROR(IF(AND(C1030&lt;&gt;"N/A",C1030&lt;&gt;C1029),MID(Full_2016_2017_Games_Data[[#This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Lakers93</v>
      </c>
      <c r="F1030" t="str">
        <f>IFERROR(IF(AND(D1030&lt;&gt;"N/A",E1030&lt;&gt;"N/A",C1030&lt;&gt;C1031),RIGHT(Full_2016_2017_Games_Data[[#This Row],[Column1]],LEN(Full_2016_2017_Games_Data[[#This Row],[Column1]])-FIND("at ",Full_2016_2017_Games_Data[[#This Row],[Column1]])-2),IF(AND(C1030&lt;&gt;"N/A",C1030&lt;&gt;C1029),RIGHT(A1031,LEN(A1031)-FIND("at ",A1031)-2),"N/A")),RIGHT(Full_2016_2017_Games_Data[[#This Row],[Column1]],LEN(Full_2016_2017_Games_Data[[#This Row],[Column1]])-FIND("at ",Full_2016_2017_Games_Data[[#This Row],[Column1]])-2))</f>
        <v>Oklahoma City</v>
      </c>
      <c r="G1030" t="str">
        <f t="shared" si="176"/>
        <v>Oklahoma City</v>
      </c>
      <c r="H1030">
        <f t="shared" si="177"/>
        <v>110</v>
      </c>
      <c r="I1030">
        <f t="shared" si="178"/>
        <v>93</v>
      </c>
      <c r="J1030" s="3" t="str">
        <f>IF(B1030=1,Full_2016_2017_Games_Data[[#This Row],[Column1]],"N/A")</f>
        <v>N/A</v>
      </c>
      <c r="K1030" t="str">
        <f t="shared" si="179"/>
        <v>Feb 24, 2017</v>
      </c>
      <c r="L1030" t="str">
        <f t="shared" si="180"/>
        <v>Feb 24, 2017</v>
      </c>
      <c r="M1030">
        <f t="shared" si="181"/>
        <v>2</v>
      </c>
      <c r="N1030">
        <f t="shared" si="182"/>
        <v>24</v>
      </c>
      <c r="O1030">
        <f t="shared" si="183"/>
        <v>2017</v>
      </c>
      <c r="P1030" s="3">
        <f t="shared" si="184"/>
        <v>42790</v>
      </c>
      <c r="Q1030" t="str">
        <f t="shared" si="185"/>
        <v>Oklahoma City Thunder</v>
      </c>
      <c r="R1030" t="str">
        <f t="shared" si="186"/>
        <v>Los Angeles Lakers</v>
      </c>
    </row>
    <row r="1031" spans="1:18" x14ac:dyDescent="0.3">
      <c r="A1031" s="1" t="s">
        <v>893</v>
      </c>
      <c r="B1031">
        <f>IF(OR(RIGHT(Full_2016_2017_Games_Data[[#This Row],[Column1]],4)="2016",RIGHT(Full_2016_2017_Games_Data[[#This Row],[Column1]],4)="2017"),1,0)</f>
        <v>0</v>
      </c>
      <c r="C1031">
        <f>IF(AND(B1030=1,B1031=0,LEFT(Full_2016_2017_Games_Data[[#This Row],[Column1]],4)&lt;&gt;"OTat"),C1029+1,IF(AND(B1030=0,B1031=0,LEFT(Full_2016_2017_Games_Data[[#This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Row],[Column1]],5)&lt;&gt;"4OTat"),C1030+1,IF(OR(LEFT(Full_2016_2017_Games_Data[[#This Row],[Column1]],4)="OTat",LEFT(Full_2016_2017_Games_Data[[#This Row],[Column1]],4)="Full",LEFT(Full_2016_2017_Games_Data[[#This Row],[Column1]],5)="2OTat",LEFT(Full_2016_2017_Games_Data[[#This Row],[Column1]],5)="4OTat"),C1030,"N/A")))</f>
        <v>862</v>
      </c>
      <c r="D1031" t="str">
        <f>IF(AND(C1031&lt;&gt;"N/A",C1031&lt;&gt;C1030),LEFT(Full_2016_2017_Games_Data[[#This Row],[Column1]],FIND("-",Full_2016_2017_Games_Data[[#This Row],[Column1]])-1),"N/A")</f>
        <v>Minnesota Timberwolves97</v>
      </c>
      <c r="E1031" t="str">
        <f>IFERROR(IF(AND(C1031&lt;&gt;"N/A",C1031&lt;&gt;C1030),MID(Full_2016_2017_Games_Data[[#This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Mavericks84</v>
      </c>
      <c r="F1031" t="str">
        <f>IFERROR(IF(AND(D1031&lt;&gt;"N/A",E1031&lt;&gt;"N/A",C1031&lt;&gt;C1032),RIGHT(Full_2016_2017_Games_Data[[#This Row],[Column1]],LEN(Full_2016_2017_Games_Data[[#This Row],[Column1]])-FIND("at ",Full_2016_2017_Games_Data[[#This Row],[Column1]])-2),IF(AND(C1031&lt;&gt;"N/A",C1031&lt;&gt;C1030),RIGHT(A1032,LEN(A1032)-FIND("at ",A1032)-2),"N/A")),RIGHT(Full_2016_2017_Games_Data[[#This Row],[Column1]],LEN(Full_2016_2017_Games_Data[[#This Row],[Column1]])-FIND("at ",Full_2016_2017_Games_Data[[#This Row],[Column1]])-2))</f>
        <v>Minnesota</v>
      </c>
      <c r="G1031" t="str">
        <f t="shared" si="176"/>
        <v>Minnesota</v>
      </c>
      <c r="H1031">
        <f t="shared" si="177"/>
        <v>97</v>
      </c>
      <c r="I1031">
        <f t="shared" si="178"/>
        <v>84</v>
      </c>
      <c r="J1031" s="3" t="str">
        <f>IF(B1031=1,Full_2016_2017_Games_Data[[#This Row],[Column1]],"N/A")</f>
        <v>N/A</v>
      </c>
      <c r="K1031" t="str">
        <f t="shared" si="179"/>
        <v>Feb 24, 2017</v>
      </c>
      <c r="L1031" t="str">
        <f t="shared" si="180"/>
        <v>Feb 24, 2017</v>
      </c>
      <c r="M1031">
        <f t="shared" si="181"/>
        <v>2</v>
      </c>
      <c r="N1031">
        <f t="shared" si="182"/>
        <v>24</v>
      </c>
      <c r="O1031">
        <f t="shared" si="183"/>
        <v>2017</v>
      </c>
      <c r="P1031" s="3">
        <f t="shared" si="184"/>
        <v>42790</v>
      </c>
      <c r="Q1031" t="str">
        <f t="shared" si="185"/>
        <v>Minnesota Timberwolves</v>
      </c>
      <c r="R1031" t="str">
        <f t="shared" si="186"/>
        <v>Dallas Mavericks</v>
      </c>
    </row>
    <row r="1032" spans="1:18" x14ac:dyDescent="0.3">
      <c r="A1032" s="1" t="s">
        <v>894</v>
      </c>
      <c r="B1032">
        <f>IF(OR(RIGHT(Full_2016_2017_Games_Data[[#This Row],[Column1]],4)="2016",RIGHT(Full_2016_2017_Games_Data[[#This Row],[Column1]],4)="2017"),1,0)</f>
        <v>0</v>
      </c>
      <c r="C1032">
        <f>IF(AND(B1031=1,B1032=0,LEFT(Full_2016_2017_Games_Data[[#This Row],[Column1]],4)&lt;&gt;"OTat"),C1030+1,IF(AND(B1031=0,B1032=0,LEFT(Full_2016_2017_Games_Data[[#This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Row],[Column1]],5)&lt;&gt;"4OTat"),C1031+1,IF(OR(LEFT(Full_2016_2017_Games_Data[[#This Row],[Column1]],4)="OTat",LEFT(Full_2016_2017_Games_Data[[#This Row],[Column1]],4)="Full",LEFT(Full_2016_2017_Games_Data[[#This Row],[Column1]],5)="2OTat",LEFT(Full_2016_2017_Games_Data[[#This Row],[Column1]],5)="4OTat"),C1031,"N/A")))</f>
        <v>863</v>
      </c>
      <c r="D1032" t="str">
        <f>IF(AND(C1032&lt;&gt;"N/A",C1032&lt;&gt;C1031),LEFT(Full_2016_2017_Games_Data[[#This Row],[Column1]],FIND("-",Full_2016_2017_Games_Data[[#This Row],[Column1]])-1),"N/A")</f>
        <v>Miami Heat108</v>
      </c>
      <c r="E1032" t="str">
        <f>IFERROR(IF(AND(C1032&lt;&gt;"N/A",C1032&lt;&gt;C1031),MID(Full_2016_2017_Games_Data[[#This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Hawks90</v>
      </c>
      <c r="F1032" t="str">
        <f>IFERROR(IF(AND(D1032&lt;&gt;"N/A",E1032&lt;&gt;"N/A",C1032&lt;&gt;C1033),RIGHT(Full_2016_2017_Games_Data[[#This Row],[Column1]],LEN(Full_2016_2017_Games_Data[[#This Row],[Column1]])-FIND("at ",Full_2016_2017_Games_Data[[#This Row],[Column1]])-2),IF(AND(C1032&lt;&gt;"N/A",C1032&lt;&gt;C1031),RIGHT(A1033,LEN(A1033)-FIND("at ",A1033)-2),"N/A")),RIGHT(Full_2016_2017_Games_Data[[#This Row],[Column1]],LEN(Full_2016_2017_Games_Data[[#This Row],[Column1]])-FIND("at ",Full_2016_2017_Games_Data[[#This Row],[Column1]])-2))</f>
        <v>Atlanta</v>
      </c>
      <c r="G1032" t="str">
        <f t="shared" si="176"/>
        <v>Atlanta</v>
      </c>
      <c r="H1032">
        <f t="shared" si="177"/>
        <v>108</v>
      </c>
      <c r="I1032">
        <f t="shared" si="178"/>
        <v>90</v>
      </c>
      <c r="J1032" s="3" t="str">
        <f>IF(B1032=1,Full_2016_2017_Games_Data[[#This Row],[Column1]],"N/A")</f>
        <v>N/A</v>
      </c>
      <c r="K1032" t="str">
        <f t="shared" si="179"/>
        <v>Feb 24, 2017</v>
      </c>
      <c r="L1032" t="str">
        <f t="shared" si="180"/>
        <v>Feb 24, 2017</v>
      </c>
      <c r="M1032">
        <f t="shared" si="181"/>
        <v>2</v>
      </c>
      <c r="N1032">
        <f t="shared" si="182"/>
        <v>24</v>
      </c>
      <c r="O1032">
        <f t="shared" si="183"/>
        <v>2017</v>
      </c>
      <c r="P1032" s="3">
        <f t="shared" si="184"/>
        <v>42790</v>
      </c>
      <c r="Q1032" t="str">
        <f t="shared" si="185"/>
        <v>Miami Heat</v>
      </c>
      <c r="R1032" t="str">
        <f t="shared" si="186"/>
        <v>Atlanta Hawks</v>
      </c>
    </row>
    <row r="1033" spans="1:18" x14ac:dyDescent="0.3">
      <c r="A1033" s="1" t="s">
        <v>895</v>
      </c>
      <c r="B1033">
        <f>IF(OR(RIGHT(Full_2016_2017_Games_Data[[#This Row],[Column1]],4)="2016",RIGHT(Full_2016_2017_Games_Data[[#This Row],[Column1]],4)="2017"),1,0)</f>
        <v>0</v>
      </c>
      <c r="C1033">
        <f>IF(AND(B1032=1,B1033=0,LEFT(Full_2016_2017_Games_Data[[#This Row],[Column1]],4)&lt;&gt;"OTat"),C1031+1,IF(AND(B1032=0,B1033=0,LEFT(Full_2016_2017_Games_Data[[#This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Row],[Column1]],5)&lt;&gt;"4OTat"),C1032+1,IF(OR(LEFT(Full_2016_2017_Games_Data[[#This Row],[Column1]],4)="OTat",LEFT(Full_2016_2017_Games_Data[[#This Row],[Column1]],4)="Full",LEFT(Full_2016_2017_Games_Data[[#This Row],[Column1]],5)="2OTat",LEFT(Full_2016_2017_Games_Data[[#This Row],[Column1]],5)="4OTat"),C1032,"N/A")))</f>
        <v>864</v>
      </c>
      <c r="D1033" t="str">
        <f>IF(AND(C1033&lt;&gt;"N/A",C1033&lt;&gt;C1032),LEFT(Full_2016_2017_Games_Data[[#This Row],[Column1]],FIND("-",Full_2016_2017_Games_Data[[#This Row],[Column1]])-1),"N/A")</f>
        <v>Denver Nuggets129</v>
      </c>
      <c r="E1033" t="str">
        <f>IFERROR(IF(AND(C1033&lt;&gt;"N/A",C1033&lt;&gt;C1032),MID(Full_2016_2017_Games_Data[[#This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Nets109</v>
      </c>
      <c r="F1033" t="str">
        <f>IFERROR(IF(AND(D1033&lt;&gt;"N/A",E1033&lt;&gt;"N/A",C1033&lt;&gt;C1034),RIGHT(Full_2016_2017_Games_Data[[#This Row],[Column1]],LEN(Full_2016_2017_Games_Data[[#This Row],[Column1]])-FIND("at ",Full_2016_2017_Games_Data[[#This Row],[Column1]])-2),IF(AND(C1033&lt;&gt;"N/A",C1033&lt;&gt;C1032),RIGHT(A1034,LEN(A1034)-FIND("at ",A1034)-2),"N/A")),RIGHT(Full_2016_2017_Games_Data[[#This Row],[Column1]],LEN(Full_2016_2017_Games_Data[[#This Row],[Column1]])-FIND("at ",Full_2016_2017_Games_Data[[#This Row],[Column1]])-2))</f>
        <v>Denver</v>
      </c>
      <c r="G1033" t="str">
        <f t="shared" si="176"/>
        <v>Denver</v>
      </c>
      <c r="H1033">
        <f t="shared" si="177"/>
        <v>129</v>
      </c>
      <c r="I1033">
        <f t="shared" si="178"/>
        <v>109</v>
      </c>
      <c r="J1033" s="3" t="str">
        <f>IF(B1033=1,Full_2016_2017_Games_Data[[#This Row],[Column1]],"N/A")</f>
        <v>N/A</v>
      </c>
      <c r="K1033" t="str">
        <f t="shared" si="179"/>
        <v>Feb 24, 2017</v>
      </c>
      <c r="L1033" t="str">
        <f t="shared" si="180"/>
        <v>Feb 24, 2017</v>
      </c>
      <c r="M1033">
        <f t="shared" si="181"/>
        <v>2</v>
      </c>
      <c r="N1033">
        <f t="shared" si="182"/>
        <v>24</v>
      </c>
      <c r="O1033">
        <f t="shared" si="183"/>
        <v>2017</v>
      </c>
      <c r="P1033" s="3">
        <f t="shared" si="184"/>
        <v>42790</v>
      </c>
      <c r="Q1033" t="str">
        <f t="shared" si="185"/>
        <v>Denver Nuggets</v>
      </c>
      <c r="R1033" t="str">
        <f t="shared" si="186"/>
        <v>Brooklyn Nets</v>
      </c>
    </row>
    <row r="1034" spans="1:18" x14ac:dyDescent="0.3">
      <c r="A1034" s="1" t="s">
        <v>896</v>
      </c>
      <c r="B1034">
        <f>IF(OR(RIGHT(Full_2016_2017_Games_Data[[#This Row],[Column1]],4)="2016",RIGHT(Full_2016_2017_Games_Data[[#This Row],[Column1]],4)="2017"),1,0)</f>
        <v>0</v>
      </c>
      <c r="C1034">
        <f>IF(AND(B1033=1,B1034=0,LEFT(Full_2016_2017_Games_Data[[#This Row],[Column1]],4)&lt;&gt;"OTat"),C1032+1,IF(AND(B1033=0,B1034=0,LEFT(Full_2016_2017_Games_Data[[#This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Row],[Column1]],5)&lt;&gt;"4OTat"),C1033+1,IF(OR(LEFT(Full_2016_2017_Games_Data[[#This Row],[Column1]],4)="OTat",LEFT(Full_2016_2017_Games_Data[[#This Row],[Column1]],4)="Full",LEFT(Full_2016_2017_Games_Data[[#This Row],[Column1]],5)="2OTat",LEFT(Full_2016_2017_Games_Data[[#This Row],[Column1]],5)="4OTat"),C1033,"N/A")))</f>
        <v>865</v>
      </c>
      <c r="D1034" t="str">
        <f>IF(AND(C1034&lt;&gt;"N/A",C1034&lt;&gt;C1033),LEFT(Full_2016_2017_Games_Data[[#This Row],[Column1]],FIND("-",Full_2016_2017_Games_Data[[#This Row],[Column1]])-1),"N/A")</f>
        <v>San Antonio Spurs105</v>
      </c>
      <c r="E1034" t="str">
        <f>IFERROR(IF(AND(C1034&lt;&gt;"N/A",C1034&lt;&gt;C1033),MID(Full_2016_2017_Games_Data[[#This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Clippers97</v>
      </c>
      <c r="F1034" t="str">
        <f>IFERROR(IF(AND(D1034&lt;&gt;"N/A",E1034&lt;&gt;"N/A",C1034&lt;&gt;C1035),RIGHT(Full_2016_2017_Games_Data[[#This Row],[Column1]],LEN(Full_2016_2017_Games_Data[[#This Row],[Column1]])-FIND("at ",Full_2016_2017_Games_Data[[#This Row],[Column1]])-2),IF(AND(C1034&lt;&gt;"N/A",C1034&lt;&gt;C1033),RIGHT(A1035,LEN(A1035)-FIND("at ",A1035)-2),"N/A")),RIGHT(Full_2016_2017_Games_Data[[#This Row],[Column1]],LEN(Full_2016_2017_Games_Data[[#This Row],[Column1]])-FIND("at ",Full_2016_2017_Games_Data[[#This Row],[Column1]])-2))</f>
        <v>Los Angeles</v>
      </c>
      <c r="G1034" t="str">
        <f t="shared" si="176"/>
        <v>Los Angeles</v>
      </c>
      <c r="H1034">
        <f t="shared" si="177"/>
        <v>105</v>
      </c>
      <c r="I1034">
        <f t="shared" si="178"/>
        <v>97</v>
      </c>
      <c r="J1034" s="3" t="str">
        <f>IF(B1034=1,Full_2016_2017_Games_Data[[#This Row],[Column1]],"N/A")</f>
        <v>N/A</v>
      </c>
      <c r="K1034" t="str">
        <f t="shared" si="179"/>
        <v>Feb 24, 2017</v>
      </c>
      <c r="L1034" t="str">
        <f t="shared" si="180"/>
        <v>Feb 24, 2017</v>
      </c>
      <c r="M1034">
        <f t="shared" si="181"/>
        <v>2</v>
      </c>
      <c r="N1034">
        <f t="shared" si="182"/>
        <v>24</v>
      </c>
      <c r="O1034">
        <f t="shared" si="183"/>
        <v>2017</v>
      </c>
      <c r="P1034" s="3">
        <f t="shared" si="184"/>
        <v>42790</v>
      </c>
      <c r="Q1034" t="str">
        <f t="shared" si="185"/>
        <v>San Antonio Spurs</v>
      </c>
      <c r="R1034" t="str">
        <f t="shared" si="186"/>
        <v>Los Angeles Clippers</v>
      </c>
    </row>
    <row r="1035" spans="1:18" x14ac:dyDescent="0.3">
      <c r="A1035" s="1" t="s">
        <v>1462</v>
      </c>
      <c r="B1035">
        <f>IF(OR(RIGHT(Full_2016_2017_Games_Data[[#This Row],[Column1]],4)="2016",RIGHT(Full_2016_2017_Games_Data[[#This Row],[Column1]],4)="2017"),1,0)</f>
        <v>1</v>
      </c>
      <c r="C1035" t="str">
        <f>IF(AND(B1034=1,B1035=0,LEFT(Full_2016_2017_Games_Data[[#This Row],[Column1]],4)&lt;&gt;"OTat"),C1033+1,IF(AND(B1034=0,B1035=0,LEFT(Full_2016_2017_Games_Data[[#This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Row],[Column1]],5)&lt;&gt;"4OTat"),C1034+1,IF(OR(LEFT(Full_2016_2017_Games_Data[[#This Row],[Column1]],4)="OTat",LEFT(Full_2016_2017_Games_Data[[#This Row],[Column1]],4)="Full",LEFT(Full_2016_2017_Games_Data[[#This Row],[Column1]],5)="2OTat",LEFT(Full_2016_2017_Games_Data[[#This Row],[Column1]],5)="4OTat"),C1034,"N/A")))</f>
        <v>N/A</v>
      </c>
      <c r="D1035" t="str">
        <f>IF(AND(C1035&lt;&gt;"N/A",C1035&lt;&gt;C1034),LEFT(Full_2016_2017_Games_Data[[#This Row],[Column1]],FIND("-",Full_2016_2017_Games_Data[[#This Row],[Column1]])-1),"N/A")</f>
        <v>N/A</v>
      </c>
      <c r="E1035" t="str">
        <f>IFERROR(IF(AND(C1035&lt;&gt;"N/A",C1035&lt;&gt;C1034),MID(Full_2016_2017_Games_Data[[#This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35" t="str">
        <f>IFERROR(IF(AND(D1035&lt;&gt;"N/A",E1035&lt;&gt;"N/A",C1035&lt;&gt;C1036),RIGHT(Full_2016_2017_Games_Data[[#This Row],[Column1]],LEN(Full_2016_2017_Games_Data[[#This Row],[Column1]])-FIND("at ",Full_2016_2017_Games_Data[[#This Row],[Column1]])-2),IF(AND(C1035&lt;&gt;"N/A",C1035&lt;&gt;C1034),RIGHT(A1036,LEN(A1036)-FIND("at ",A1036)-2),"N/A")),RIGHT(Full_2016_2017_Games_Data[[#This Row],[Column1]],LEN(Full_2016_2017_Games_Data[[#This Row],[Column1]])-FIND("at ",Full_2016_2017_Games_Data[[#This Row],[Column1]])-2))</f>
        <v>N/A</v>
      </c>
      <c r="G1035" t="str">
        <f t="shared" si="176"/>
        <v>N/A</v>
      </c>
      <c r="H1035" t="str">
        <f t="shared" si="177"/>
        <v>N/A</v>
      </c>
      <c r="I1035" t="str">
        <f t="shared" si="178"/>
        <v>N/A</v>
      </c>
      <c r="J1035" s="3" t="str">
        <f>IF(B1035=1,Full_2016_2017_Games_Data[[#This Row],[Column1]],"N/A")</f>
        <v>Feb 25, 2017</v>
      </c>
      <c r="K1035" t="str">
        <f t="shared" si="179"/>
        <v>Feb 25, 2017</v>
      </c>
      <c r="L1035" t="str">
        <f t="shared" si="180"/>
        <v>N/A</v>
      </c>
      <c r="M1035" t="str">
        <f t="shared" si="181"/>
        <v>N/A</v>
      </c>
      <c r="N1035" t="str">
        <f t="shared" si="182"/>
        <v>N/A</v>
      </c>
      <c r="O1035" t="str">
        <f t="shared" si="183"/>
        <v>N/A</v>
      </c>
      <c r="P1035" s="3" t="str">
        <f t="shared" si="184"/>
        <v>N/A</v>
      </c>
      <c r="Q1035" t="str">
        <f t="shared" si="185"/>
        <v>N/A</v>
      </c>
      <c r="R1035" t="str">
        <f t="shared" si="186"/>
        <v>N/A</v>
      </c>
    </row>
    <row r="1036" spans="1:18" x14ac:dyDescent="0.3">
      <c r="A1036" s="1" t="s">
        <v>897</v>
      </c>
      <c r="B1036">
        <f>IF(OR(RIGHT(Full_2016_2017_Games_Data[[#This Row],[Column1]],4)="2016",RIGHT(Full_2016_2017_Games_Data[[#This Row],[Column1]],4)="2017"),1,0)</f>
        <v>0</v>
      </c>
      <c r="C1036">
        <f>IF(AND(B1035=1,B1036=0,LEFT(Full_2016_2017_Games_Data[[#This Row],[Column1]],4)&lt;&gt;"OTat"),C1034+1,IF(AND(B1035=0,B1036=0,LEFT(Full_2016_2017_Games_Data[[#This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Row],[Column1]],5)&lt;&gt;"4OTat"),C1035+1,IF(OR(LEFT(Full_2016_2017_Games_Data[[#This Row],[Column1]],4)="OTat",LEFT(Full_2016_2017_Games_Data[[#This Row],[Column1]],4)="Full",LEFT(Full_2016_2017_Games_Data[[#This Row],[Column1]],5)="2OTat",LEFT(Full_2016_2017_Games_Data[[#This Row],[Column1]],5)="4OTat"),C1035,"N/A")))</f>
        <v>866</v>
      </c>
      <c r="D1036" t="str">
        <f>IF(AND(C1036&lt;&gt;"N/A",C1036&lt;&gt;C1035),LEFT(Full_2016_2017_Games_Data[[#This Row],[Column1]],FIND("-",Full_2016_2017_Games_Data[[#This Row],[Column1]])-1),"N/A")</f>
        <v>Charlotte Hornets99</v>
      </c>
      <c r="E1036" t="str">
        <f>IFERROR(IF(AND(C1036&lt;&gt;"N/A",C1036&lt;&gt;C1035),MID(Full_2016_2017_Games_Data[[#This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Kings85</v>
      </c>
      <c r="F1036" t="str">
        <f>IFERROR(IF(AND(D1036&lt;&gt;"N/A",E1036&lt;&gt;"N/A",C1036&lt;&gt;C1037),RIGHT(Full_2016_2017_Games_Data[[#This Row],[Column1]],LEN(Full_2016_2017_Games_Data[[#This Row],[Column1]])-FIND("at ",Full_2016_2017_Games_Data[[#This Row],[Column1]])-2),IF(AND(C1036&lt;&gt;"N/A",C1036&lt;&gt;C1035),RIGHT(A1037,LEN(A1037)-FIND("at ",A1037)-2),"N/A")),RIGHT(Full_2016_2017_Games_Data[[#This Row],[Column1]],LEN(Full_2016_2017_Games_Data[[#This Row],[Column1]])-FIND("at ",Full_2016_2017_Games_Data[[#This Row],[Column1]])-2))</f>
        <v>Sacramento</v>
      </c>
      <c r="G1036" t="str">
        <f t="shared" si="176"/>
        <v>Sacramento</v>
      </c>
      <c r="H1036">
        <f t="shared" si="177"/>
        <v>99</v>
      </c>
      <c r="I1036">
        <f t="shared" si="178"/>
        <v>85</v>
      </c>
      <c r="J1036" s="3" t="str">
        <f>IF(B1036=1,Full_2016_2017_Games_Data[[#This Row],[Column1]],"N/A")</f>
        <v>N/A</v>
      </c>
      <c r="K1036" t="str">
        <f t="shared" si="179"/>
        <v>Feb 25, 2017</v>
      </c>
      <c r="L1036" t="str">
        <f t="shared" si="180"/>
        <v>Feb 25, 2017</v>
      </c>
      <c r="M1036">
        <f t="shared" si="181"/>
        <v>2</v>
      </c>
      <c r="N1036">
        <f t="shared" si="182"/>
        <v>25</v>
      </c>
      <c r="O1036">
        <f t="shared" si="183"/>
        <v>2017</v>
      </c>
      <c r="P1036" s="3">
        <f t="shared" si="184"/>
        <v>42791</v>
      </c>
      <c r="Q1036" t="str">
        <f t="shared" si="185"/>
        <v>Charlotte Hornets</v>
      </c>
      <c r="R1036" t="str">
        <f t="shared" si="186"/>
        <v>Sacramento Kings</v>
      </c>
    </row>
    <row r="1037" spans="1:18" x14ac:dyDescent="0.3">
      <c r="A1037" s="1" t="s">
        <v>898</v>
      </c>
      <c r="B1037">
        <f>IF(OR(RIGHT(Full_2016_2017_Games_Data[[#This Row],[Column1]],4)="2016",RIGHT(Full_2016_2017_Games_Data[[#This Row],[Column1]],4)="2017"),1,0)</f>
        <v>0</v>
      </c>
      <c r="C1037">
        <f>IF(AND(B1036=1,B1037=0,LEFT(Full_2016_2017_Games_Data[[#This Row],[Column1]],4)&lt;&gt;"OTat"),C1035+1,IF(AND(B1036=0,B1037=0,LEFT(Full_2016_2017_Games_Data[[#This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Row],[Column1]],5)&lt;&gt;"4OTat"),C1036+1,IF(OR(LEFT(Full_2016_2017_Games_Data[[#This Row],[Column1]],4)="OTat",LEFT(Full_2016_2017_Games_Data[[#This Row],[Column1]],4)="Full",LEFT(Full_2016_2017_Games_Data[[#This Row],[Column1]],5)="2OTat",LEFT(Full_2016_2017_Games_Data[[#This Row],[Column1]],5)="4OTat"),C1036,"N/A")))</f>
        <v>867</v>
      </c>
      <c r="D1037" t="str">
        <f>IF(AND(C1037&lt;&gt;"N/A",C1037&lt;&gt;C1036),LEFT(Full_2016_2017_Games_Data[[#This Row],[Column1]],FIND("-",Full_2016_2017_Games_Data[[#This Row],[Column1]])-1),"N/A")</f>
        <v>Orlando Magic105</v>
      </c>
      <c r="E1037" t="str">
        <f>IFERROR(IF(AND(C1037&lt;&gt;"N/A",C1037&lt;&gt;C1036),MID(Full_2016_2017_Games_Data[[#This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Hawks86</v>
      </c>
      <c r="F1037" t="str">
        <f>IFERROR(IF(AND(D1037&lt;&gt;"N/A",E1037&lt;&gt;"N/A",C1037&lt;&gt;C1038),RIGHT(Full_2016_2017_Games_Data[[#This Row],[Column1]],LEN(Full_2016_2017_Games_Data[[#This Row],[Column1]])-FIND("at ",Full_2016_2017_Games_Data[[#This Row],[Column1]])-2),IF(AND(C1037&lt;&gt;"N/A",C1037&lt;&gt;C1036),RIGHT(A1038,LEN(A1038)-FIND("at ",A1038)-2),"N/A")),RIGHT(Full_2016_2017_Games_Data[[#This Row],[Column1]],LEN(Full_2016_2017_Games_Data[[#This Row],[Column1]])-FIND("at ",Full_2016_2017_Games_Data[[#This Row],[Column1]])-2))</f>
        <v>Orlando</v>
      </c>
      <c r="G1037" t="str">
        <f t="shared" si="176"/>
        <v>Orlando</v>
      </c>
      <c r="H1037">
        <f t="shared" si="177"/>
        <v>105</v>
      </c>
      <c r="I1037">
        <f t="shared" si="178"/>
        <v>86</v>
      </c>
      <c r="J1037" s="3" t="str">
        <f>IF(B1037=1,Full_2016_2017_Games_Data[[#This Row],[Column1]],"N/A")</f>
        <v>N/A</v>
      </c>
      <c r="K1037" t="str">
        <f t="shared" si="179"/>
        <v>Feb 25, 2017</v>
      </c>
      <c r="L1037" t="str">
        <f t="shared" si="180"/>
        <v>Feb 25, 2017</v>
      </c>
      <c r="M1037">
        <f t="shared" si="181"/>
        <v>2</v>
      </c>
      <c r="N1037">
        <f t="shared" si="182"/>
        <v>25</v>
      </c>
      <c r="O1037">
        <f t="shared" si="183"/>
        <v>2017</v>
      </c>
      <c r="P1037" s="3">
        <f t="shared" si="184"/>
        <v>42791</v>
      </c>
      <c r="Q1037" t="str">
        <f t="shared" si="185"/>
        <v>Orlando Magic</v>
      </c>
      <c r="R1037" t="str">
        <f t="shared" si="186"/>
        <v>Atlanta Hawks</v>
      </c>
    </row>
    <row r="1038" spans="1:18" x14ac:dyDescent="0.3">
      <c r="A1038" s="1" t="s">
        <v>899</v>
      </c>
      <c r="B1038">
        <f>IF(OR(RIGHT(Full_2016_2017_Games_Data[[#This Row],[Column1]],4)="2016",RIGHT(Full_2016_2017_Games_Data[[#This Row],[Column1]],4)="2017"),1,0)</f>
        <v>0</v>
      </c>
      <c r="C1038">
        <f>IF(AND(B1037=1,B1038=0,LEFT(Full_2016_2017_Games_Data[[#This Row],[Column1]],4)&lt;&gt;"OTat"),C1036+1,IF(AND(B1037=0,B1038=0,LEFT(Full_2016_2017_Games_Data[[#This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Row],[Column1]],5)&lt;&gt;"4OTat"),C1037+1,IF(OR(LEFT(Full_2016_2017_Games_Data[[#This Row],[Column1]],4)="OTat",LEFT(Full_2016_2017_Games_Data[[#This Row],[Column1]],4)="Full",LEFT(Full_2016_2017_Games_Data[[#This Row],[Column1]],5)="2OTat",LEFT(Full_2016_2017_Games_Data[[#This Row],[Column1]],5)="4OTat"),C1037,"N/A")))</f>
        <v>868</v>
      </c>
      <c r="D1038" t="str">
        <f>IF(AND(C1038&lt;&gt;"N/A",C1038&lt;&gt;C1037),LEFT(Full_2016_2017_Games_Data[[#This Row],[Column1]],FIND("-",Full_2016_2017_Games_Data[[#This Row],[Column1]])-1),"N/A")</f>
        <v>New York Knicks110</v>
      </c>
      <c r="E1038" t="str">
        <f>IFERROR(IF(AND(C1038&lt;&gt;"N/A",C1038&lt;&gt;C1037),MID(Full_2016_2017_Games_Data[[#This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76ers109</v>
      </c>
      <c r="F1038" t="str">
        <f>IFERROR(IF(AND(D1038&lt;&gt;"N/A",E1038&lt;&gt;"N/A",C1038&lt;&gt;C1039),RIGHT(Full_2016_2017_Games_Data[[#This Row],[Column1]],LEN(Full_2016_2017_Games_Data[[#This Row],[Column1]])-FIND("at ",Full_2016_2017_Games_Data[[#This Row],[Column1]])-2),IF(AND(C1038&lt;&gt;"N/A",C1038&lt;&gt;C1037),RIGHT(A1039,LEN(A1039)-FIND("at ",A1039)-2),"N/A")),RIGHT(Full_2016_2017_Games_Data[[#This Row],[Column1]],LEN(Full_2016_2017_Games_Data[[#This Row],[Column1]])-FIND("at ",Full_2016_2017_Games_Data[[#This Row],[Column1]])-2))</f>
        <v>New York</v>
      </c>
      <c r="G1038" t="str">
        <f t="shared" si="176"/>
        <v>New York</v>
      </c>
      <c r="H1038">
        <f t="shared" si="177"/>
        <v>110</v>
      </c>
      <c r="I1038">
        <f t="shared" si="178"/>
        <v>109</v>
      </c>
      <c r="J1038" s="3" t="str">
        <f>IF(B1038=1,Full_2016_2017_Games_Data[[#This Row],[Column1]],"N/A")</f>
        <v>N/A</v>
      </c>
      <c r="K1038" t="str">
        <f t="shared" si="179"/>
        <v>Feb 25, 2017</v>
      </c>
      <c r="L1038" t="str">
        <f t="shared" si="180"/>
        <v>Feb 25, 2017</v>
      </c>
      <c r="M1038">
        <f t="shared" si="181"/>
        <v>2</v>
      </c>
      <c r="N1038">
        <f t="shared" si="182"/>
        <v>25</v>
      </c>
      <c r="O1038">
        <f t="shared" si="183"/>
        <v>2017</v>
      </c>
      <c r="P1038" s="3">
        <f t="shared" si="184"/>
        <v>42791</v>
      </c>
      <c r="Q1038" t="str">
        <f t="shared" si="185"/>
        <v>New York Knicks</v>
      </c>
      <c r="R1038" t="str">
        <f t="shared" si="186"/>
        <v>Philadelphia 76ers</v>
      </c>
    </row>
    <row r="1039" spans="1:18" x14ac:dyDescent="0.3">
      <c r="A1039" s="1" t="s">
        <v>900</v>
      </c>
      <c r="B1039">
        <f>IF(OR(RIGHT(Full_2016_2017_Games_Data[[#This Row],[Column1]],4)="2016",RIGHT(Full_2016_2017_Games_Data[[#This Row],[Column1]],4)="2017"),1,0)</f>
        <v>0</v>
      </c>
      <c r="C1039">
        <f>IF(AND(B1038=1,B1039=0,LEFT(Full_2016_2017_Games_Data[[#This Row],[Column1]],4)&lt;&gt;"OTat"),C1037+1,IF(AND(B1038=0,B1039=0,LEFT(Full_2016_2017_Games_Data[[#This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Row],[Column1]],5)&lt;&gt;"4OTat"),C1038+1,IF(OR(LEFT(Full_2016_2017_Games_Data[[#This Row],[Column1]],4)="OTat",LEFT(Full_2016_2017_Games_Data[[#This Row],[Column1]],4)="Full",LEFT(Full_2016_2017_Games_Data[[#This Row],[Column1]],5)="2OTat",LEFT(Full_2016_2017_Games_Data[[#This Row],[Column1]],5)="4OTat"),C1038,"N/A")))</f>
        <v>869</v>
      </c>
      <c r="D1039" t="str">
        <f>IF(AND(C1039&lt;&gt;"N/A",C1039&lt;&gt;C1038),LEFT(Full_2016_2017_Games_Data[[#This Row],[Column1]],FIND("-",Full_2016_2017_Games_Data[[#This Row],[Column1]])-1),"N/A")</f>
        <v>Miami Heat113</v>
      </c>
      <c r="E1039" t="str">
        <f>IFERROR(IF(AND(C1039&lt;&gt;"N/A",C1039&lt;&gt;C1038),MID(Full_2016_2017_Games_Data[[#This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Pacers95</v>
      </c>
      <c r="F1039" t="str">
        <f>IFERROR(IF(AND(D1039&lt;&gt;"N/A",E1039&lt;&gt;"N/A",C1039&lt;&gt;C1040),RIGHT(Full_2016_2017_Games_Data[[#This Row],[Column1]],LEN(Full_2016_2017_Games_Data[[#This Row],[Column1]])-FIND("at ",Full_2016_2017_Games_Data[[#This Row],[Column1]])-2),IF(AND(C1039&lt;&gt;"N/A",C1039&lt;&gt;C1038),RIGHT(A1040,LEN(A1040)-FIND("at ",A1040)-2),"N/A")),RIGHT(Full_2016_2017_Games_Data[[#This Row],[Column1]],LEN(Full_2016_2017_Games_Data[[#This Row],[Column1]])-FIND("at ",Full_2016_2017_Games_Data[[#This Row],[Column1]])-2))</f>
        <v>Miami</v>
      </c>
      <c r="G1039" t="str">
        <f t="shared" si="176"/>
        <v>Miami</v>
      </c>
      <c r="H1039">
        <f t="shared" si="177"/>
        <v>113</v>
      </c>
      <c r="I1039">
        <f t="shared" si="178"/>
        <v>95</v>
      </c>
      <c r="J1039" s="3" t="str">
        <f>IF(B1039=1,Full_2016_2017_Games_Data[[#This Row],[Column1]],"N/A")</f>
        <v>N/A</v>
      </c>
      <c r="K1039" t="str">
        <f t="shared" si="179"/>
        <v>Feb 25, 2017</v>
      </c>
      <c r="L1039" t="str">
        <f t="shared" si="180"/>
        <v>Feb 25, 2017</v>
      </c>
      <c r="M1039">
        <f t="shared" si="181"/>
        <v>2</v>
      </c>
      <c r="N1039">
        <f t="shared" si="182"/>
        <v>25</v>
      </c>
      <c r="O1039">
        <f t="shared" si="183"/>
        <v>2017</v>
      </c>
      <c r="P1039" s="3">
        <f t="shared" si="184"/>
        <v>42791</v>
      </c>
      <c r="Q1039" t="str">
        <f t="shared" si="185"/>
        <v>Miami Heat</v>
      </c>
      <c r="R1039" t="str">
        <f t="shared" si="186"/>
        <v>Indiana Pacers</v>
      </c>
    </row>
    <row r="1040" spans="1:18" x14ac:dyDescent="0.3">
      <c r="A1040" s="1" t="s">
        <v>901</v>
      </c>
      <c r="B1040">
        <f>IF(OR(RIGHT(Full_2016_2017_Games_Data[[#This Row],[Column1]],4)="2016",RIGHT(Full_2016_2017_Games_Data[[#This Row],[Column1]],4)="2017"),1,0)</f>
        <v>0</v>
      </c>
      <c r="C1040">
        <f>IF(AND(B1039=1,B1040=0,LEFT(Full_2016_2017_Games_Data[[#This Row],[Column1]],4)&lt;&gt;"OTat"),C1038+1,IF(AND(B1039=0,B1040=0,LEFT(Full_2016_2017_Games_Data[[#This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Row],[Column1]],5)&lt;&gt;"4OTat"),C1039+1,IF(OR(LEFT(Full_2016_2017_Games_Data[[#This Row],[Column1]],4)="OTat",LEFT(Full_2016_2017_Games_Data[[#This Row],[Column1]],4)="Full",LEFT(Full_2016_2017_Games_Data[[#This Row],[Column1]],5)="2OTat",LEFT(Full_2016_2017_Games_Data[[#This Row],[Column1]],5)="4OTat"),C1039,"N/A")))</f>
        <v>870</v>
      </c>
      <c r="D1040" t="str">
        <f>IF(AND(C1040&lt;&gt;"N/A",C1040&lt;&gt;C1039),LEFT(Full_2016_2017_Games_Data[[#This Row],[Column1]],FIND("-",Full_2016_2017_Games_Data[[#This Row],[Column1]])-1),"N/A")</f>
        <v>Dallas Mavericks96</v>
      </c>
      <c r="E1040" t="str">
        <f>IFERROR(IF(AND(C1040&lt;&gt;"N/A",C1040&lt;&gt;C1039),MID(Full_2016_2017_Games_Data[[#This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Pelicans83</v>
      </c>
      <c r="F1040" t="str">
        <f>IFERROR(IF(AND(D1040&lt;&gt;"N/A",E1040&lt;&gt;"N/A",C1040&lt;&gt;C1041),RIGHT(Full_2016_2017_Games_Data[[#This Row],[Column1]],LEN(Full_2016_2017_Games_Data[[#This Row],[Column1]])-FIND("at ",Full_2016_2017_Games_Data[[#This Row],[Column1]])-2),IF(AND(C1040&lt;&gt;"N/A",C1040&lt;&gt;C1039),RIGHT(A1041,LEN(A1041)-FIND("at ",A1041)-2),"N/A")),RIGHT(Full_2016_2017_Games_Data[[#This Row],[Column1]],LEN(Full_2016_2017_Games_Data[[#This Row],[Column1]])-FIND("at ",Full_2016_2017_Games_Data[[#This Row],[Column1]])-2))</f>
        <v>Dallas</v>
      </c>
      <c r="G1040" t="str">
        <f t="shared" si="176"/>
        <v>Dallas</v>
      </c>
      <c r="H1040">
        <f t="shared" si="177"/>
        <v>96</v>
      </c>
      <c r="I1040">
        <f t="shared" si="178"/>
        <v>83</v>
      </c>
      <c r="J1040" s="3" t="str">
        <f>IF(B1040=1,Full_2016_2017_Games_Data[[#This Row],[Column1]],"N/A")</f>
        <v>N/A</v>
      </c>
      <c r="K1040" t="str">
        <f t="shared" si="179"/>
        <v>Feb 25, 2017</v>
      </c>
      <c r="L1040" t="str">
        <f t="shared" si="180"/>
        <v>Feb 25, 2017</v>
      </c>
      <c r="M1040">
        <f t="shared" si="181"/>
        <v>2</v>
      </c>
      <c r="N1040">
        <f t="shared" si="182"/>
        <v>25</v>
      </c>
      <c r="O1040">
        <f t="shared" si="183"/>
        <v>2017</v>
      </c>
      <c r="P1040" s="3">
        <f t="shared" si="184"/>
        <v>42791</v>
      </c>
      <c r="Q1040" t="str">
        <f t="shared" si="185"/>
        <v>Dallas Mavericks</v>
      </c>
      <c r="R1040" t="str">
        <f t="shared" si="186"/>
        <v>New Orleans Pelicans</v>
      </c>
    </row>
    <row r="1041" spans="1:18" x14ac:dyDescent="0.3">
      <c r="A1041" s="1" t="s">
        <v>902</v>
      </c>
      <c r="B1041">
        <f>IF(OR(RIGHT(Full_2016_2017_Games_Data[[#This Row],[Column1]],4)="2016",RIGHT(Full_2016_2017_Games_Data[[#This Row],[Column1]],4)="2017"),1,0)</f>
        <v>0</v>
      </c>
      <c r="C1041">
        <f>IF(AND(B1040=1,B1041=0,LEFT(Full_2016_2017_Games_Data[[#This Row],[Column1]],4)&lt;&gt;"OTat"),C1039+1,IF(AND(B1040=0,B1041=0,LEFT(Full_2016_2017_Games_Data[[#This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Row],[Column1]],5)&lt;&gt;"4OTat"),C1040+1,IF(OR(LEFT(Full_2016_2017_Games_Data[[#This Row],[Column1]],4)="OTat",LEFT(Full_2016_2017_Games_Data[[#This Row],[Column1]],4)="Full",LEFT(Full_2016_2017_Games_Data[[#This Row],[Column1]],5)="2OTat",LEFT(Full_2016_2017_Games_Data[[#This Row],[Column1]],5)="4OTat"),C1040,"N/A")))</f>
        <v>871</v>
      </c>
      <c r="D1041" t="str">
        <f>IF(AND(C1041&lt;&gt;"N/A",C1041&lt;&gt;C1040),LEFT(Full_2016_2017_Games_Data[[#This Row],[Column1]],FIND("-",Full_2016_2017_Games_Data[[#This Row],[Column1]])-1),"N/A")</f>
        <v>Chicago Bulls117</v>
      </c>
      <c r="E1041" t="str">
        <f>IFERROR(IF(AND(C1041&lt;&gt;"N/A",C1041&lt;&gt;C1040),MID(Full_2016_2017_Games_Data[[#This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Cavaliers99</v>
      </c>
      <c r="F1041" t="str">
        <f>IFERROR(IF(AND(D1041&lt;&gt;"N/A",E1041&lt;&gt;"N/A",C1041&lt;&gt;C1042),RIGHT(Full_2016_2017_Games_Data[[#This Row],[Column1]],LEN(Full_2016_2017_Games_Data[[#This Row],[Column1]])-FIND("at ",Full_2016_2017_Games_Data[[#This Row],[Column1]])-2),IF(AND(C1041&lt;&gt;"N/A",C1041&lt;&gt;C1040),RIGHT(A1042,LEN(A1042)-FIND("at ",A1042)-2),"N/A")),RIGHT(Full_2016_2017_Games_Data[[#This Row],[Column1]],LEN(Full_2016_2017_Games_Data[[#This Row],[Column1]])-FIND("at ",Full_2016_2017_Games_Data[[#This Row],[Column1]])-2))</f>
        <v>Cleveland</v>
      </c>
      <c r="G1041" t="str">
        <f t="shared" si="176"/>
        <v>Cleveland</v>
      </c>
      <c r="H1041">
        <f t="shared" si="177"/>
        <v>117</v>
      </c>
      <c r="I1041">
        <f t="shared" si="178"/>
        <v>99</v>
      </c>
      <c r="J1041" s="3" t="str">
        <f>IF(B1041=1,Full_2016_2017_Games_Data[[#This Row],[Column1]],"N/A")</f>
        <v>N/A</v>
      </c>
      <c r="K1041" t="str">
        <f t="shared" si="179"/>
        <v>Feb 25, 2017</v>
      </c>
      <c r="L1041" t="str">
        <f t="shared" si="180"/>
        <v>Feb 25, 2017</v>
      </c>
      <c r="M1041">
        <f t="shared" si="181"/>
        <v>2</v>
      </c>
      <c r="N1041">
        <f t="shared" si="182"/>
        <v>25</v>
      </c>
      <c r="O1041">
        <f t="shared" si="183"/>
        <v>2017</v>
      </c>
      <c r="P1041" s="3">
        <f t="shared" si="184"/>
        <v>42791</v>
      </c>
      <c r="Q1041" t="str">
        <f t="shared" si="185"/>
        <v>Chicago Bulls</v>
      </c>
      <c r="R1041" t="str">
        <f t="shared" si="186"/>
        <v>Cleveland Cavaliers</v>
      </c>
    </row>
    <row r="1042" spans="1:18" x14ac:dyDescent="0.3">
      <c r="A1042" s="1" t="s">
        <v>903</v>
      </c>
      <c r="B1042">
        <f>IF(OR(RIGHT(Full_2016_2017_Games_Data[[#This Row],[Column1]],4)="2016",RIGHT(Full_2016_2017_Games_Data[[#This Row],[Column1]],4)="2017"),1,0)</f>
        <v>0</v>
      </c>
      <c r="C1042">
        <f>IF(AND(B1041=1,B1042=0,LEFT(Full_2016_2017_Games_Data[[#This Row],[Column1]],4)&lt;&gt;"OTat"),C1040+1,IF(AND(B1041=0,B1042=0,LEFT(Full_2016_2017_Games_Data[[#This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Row],[Column1]],5)&lt;&gt;"4OTat"),C1041+1,IF(OR(LEFT(Full_2016_2017_Games_Data[[#This Row],[Column1]],4)="OTat",LEFT(Full_2016_2017_Games_Data[[#This Row],[Column1]],4)="Full",LEFT(Full_2016_2017_Games_Data[[#This Row],[Column1]],5)="2OTat",LEFT(Full_2016_2017_Games_Data[[#This Row],[Column1]],5)="4OTat"),C1041,"N/A")))</f>
        <v>872</v>
      </c>
      <c r="D1042" t="str">
        <f>IF(AND(C1042&lt;&gt;"N/A",C1042&lt;&gt;C1041),LEFT(Full_2016_2017_Games_Data[[#This Row],[Column1]],FIND("-",Full_2016_2017_Games_Data[[#This Row],[Column1]])-1),"N/A")</f>
        <v>Houston Rockets142</v>
      </c>
      <c r="E1042" t="str">
        <f>IFERROR(IF(AND(C1042&lt;&gt;"N/A",C1042&lt;&gt;C1041),MID(Full_2016_2017_Games_Data[[#This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Timberwolves130</v>
      </c>
      <c r="F1042" t="str">
        <f>IFERROR(IF(AND(D1042&lt;&gt;"N/A",E1042&lt;&gt;"N/A",C1042&lt;&gt;C1043),RIGHT(Full_2016_2017_Games_Data[[#This Row],[Column1]],LEN(Full_2016_2017_Games_Data[[#This Row],[Column1]])-FIND("at ",Full_2016_2017_Games_Data[[#This Row],[Column1]])-2),IF(AND(C1042&lt;&gt;"N/A",C1042&lt;&gt;C1041),RIGHT(A1043,LEN(A1043)-FIND("at ",A1043)-2),"N/A")),RIGHT(Full_2016_2017_Games_Data[[#This Row],[Column1]],LEN(Full_2016_2017_Games_Data[[#This Row],[Column1]])-FIND("at ",Full_2016_2017_Games_Data[[#This Row],[Column1]])-2))</f>
        <v>Houston</v>
      </c>
      <c r="G1042" t="str">
        <f t="shared" si="176"/>
        <v>Houston</v>
      </c>
      <c r="H1042">
        <f t="shared" si="177"/>
        <v>142</v>
      </c>
      <c r="I1042">
        <f t="shared" si="178"/>
        <v>130</v>
      </c>
      <c r="J1042" s="3" t="str">
        <f>IF(B1042=1,Full_2016_2017_Games_Data[[#This Row],[Column1]],"N/A")</f>
        <v>N/A</v>
      </c>
      <c r="K1042" t="str">
        <f t="shared" si="179"/>
        <v>Feb 25, 2017</v>
      </c>
      <c r="L1042" t="str">
        <f t="shared" si="180"/>
        <v>Feb 25, 2017</v>
      </c>
      <c r="M1042">
        <f t="shared" si="181"/>
        <v>2</v>
      </c>
      <c r="N1042">
        <f t="shared" si="182"/>
        <v>25</v>
      </c>
      <c r="O1042">
        <f t="shared" si="183"/>
        <v>2017</v>
      </c>
      <c r="P1042" s="3">
        <f t="shared" si="184"/>
        <v>42791</v>
      </c>
      <c r="Q1042" t="str">
        <f t="shared" si="185"/>
        <v>Houston Rockets</v>
      </c>
      <c r="R1042" t="str">
        <f t="shared" si="186"/>
        <v>Minnesota Timberwolves</v>
      </c>
    </row>
    <row r="1043" spans="1:18" x14ac:dyDescent="0.3">
      <c r="A1043" s="1" t="s">
        <v>904</v>
      </c>
      <c r="B1043">
        <f>IF(OR(RIGHT(Full_2016_2017_Games_Data[[#This Row],[Column1]],4)="2016",RIGHT(Full_2016_2017_Games_Data[[#This Row],[Column1]],4)="2017"),1,0)</f>
        <v>0</v>
      </c>
      <c r="C1043">
        <f>IF(AND(B1042=1,B1043=0,LEFT(Full_2016_2017_Games_Data[[#This Row],[Column1]],4)&lt;&gt;"OTat"),C1041+1,IF(AND(B1042=0,B1043=0,LEFT(Full_2016_2017_Games_Data[[#This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Row],[Column1]],5)&lt;&gt;"4OTat"),C1042+1,IF(OR(LEFT(Full_2016_2017_Games_Data[[#This Row],[Column1]],4)="OTat",LEFT(Full_2016_2017_Games_Data[[#This Row],[Column1]],4)="Full",LEFT(Full_2016_2017_Games_Data[[#This Row],[Column1]],5)="2OTat",LEFT(Full_2016_2017_Games_Data[[#This Row],[Column1]],5)="4OTat"),C1042,"N/A")))</f>
        <v>873</v>
      </c>
      <c r="D1043" t="str">
        <f>IF(AND(C1043&lt;&gt;"N/A",C1043&lt;&gt;C1042),LEFT(Full_2016_2017_Games_Data[[#This Row],[Column1]],FIND("-",Full_2016_2017_Games_Data[[#This Row],[Column1]])-1),"N/A")</f>
        <v>Golden State Warriors112</v>
      </c>
      <c r="E1043" t="str">
        <f>IFERROR(IF(AND(C1043&lt;&gt;"N/A",C1043&lt;&gt;C1042),MID(Full_2016_2017_Games_Data[[#This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Nets95</v>
      </c>
      <c r="F1043" t="str">
        <f>IFERROR(IF(AND(D1043&lt;&gt;"N/A",E1043&lt;&gt;"N/A",C1043&lt;&gt;C1044),RIGHT(Full_2016_2017_Games_Data[[#This Row],[Column1]],LEN(Full_2016_2017_Games_Data[[#This Row],[Column1]])-FIND("at ",Full_2016_2017_Games_Data[[#This Row],[Column1]])-2),IF(AND(C1043&lt;&gt;"N/A",C1043&lt;&gt;C1042),RIGHT(A1044,LEN(A1044)-FIND("at ",A1044)-2),"N/A")),RIGHT(Full_2016_2017_Games_Data[[#This Row],[Column1]],LEN(Full_2016_2017_Games_Data[[#This Row],[Column1]])-FIND("at ",Full_2016_2017_Games_Data[[#This Row],[Column1]])-2))</f>
        <v>Golden State</v>
      </c>
      <c r="G1043" t="str">
        <f t="shared" si="176"/>
        <v>Golden State</v>
      </c>
      <c r="H1043">
        <f t="shared" si="177"/>
        <v>112</v>
      </c>
      <c r="I1043">
        <f t="shared" si="178"/>
        <v>95</v>
      </c>
      <c r="J1043" s="3" t="str">
        <f>IF(B1043=1,Full_2016_2017_Games_Data[[#This Row],[Column1]],"N/A")</f>
        <v>N/A</v>
      </c>
      <c r="K1043" t="str">
        <f t="shared" si="179"/>
        <v>Feb 25, 2017</v>
      </c>
      <c r="L1043" t="str">
        <f t="shared" si="180"/>
        <v>Feb 25, 2017</v>
      </c>
      <c r="M1043">
        <f t="shared" si="181"/>
        <v>2</v>
      </c>
      <c r="N1043">
        <f t="shared" si="182"/>
        <v>25</v>
      </c>
      <c r="O1043">
        <f t="shared" si="183"/>
        <v>2017</v>
      </c>
      <c r="P1043" s="3">
        <f t="shared" si="184"/>
        <v>42791</v>
      </c>
      <c r="Q1043" t="str">
        <f t="shared" si="185"/>
        <v>Golden State Warriors</v>
      </c>
      <c r="R1043" t="str">
        <f t="shared" si="186"/>
        <v>Brooklyn Nets</v>
      </c>
    </row>
    <row r="1044" spans="1:18" x14ac:dyDescent="0.3">
      <c r="A1044" s="1" t="s">
        <v>1463</v>
      </c>
      <c r="B1044">
        <f>IF(OR(RIGHT(Full_2016_2017_Games_Data[[#This Row],[Column1]],4)="2016",RIGHT(Full_2016_2017_Games_Data[[#This Row],[Column1]],4)="2017"),1,0)</f>
        <v>1</v>
      </c>
      <c r="C1044" t="str">
        <f>IF(AND(B1043=1,B1044=0,LEFT(Full_2016_2017_Games_Data[[#This Row],[Column1]],4)&lt;&gt;"OTat"),C1042+1,IF(AND(B1043=0,B1044=0,LEFT(Full_2016_2017_Games_Data[[#This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Row],[Column1]],5)&lt;&gt;"4OTat"),C1043+1,IF(OR(LEFT(Full_2016_2017_Games_Data[[#This Row],[Column1]],4)="OTat",LEFT(Full_2016_2017_Games_Data[[#This Row],[Column1]],4)="Full",LEFT(Full_2016_2017_Games_Data[[#This Row],[Column1]],5)="2OTat",LEFT(Full_2016_2017_Games_Data[[#This Row],[Column1]],5)="4OTat"),C1043,"N/A")))</f>
        <v>N/A</v>
      </c>
      <c r="D1044" t="str">
        <f>IF(AND(C1044&lt;&gt;"N/A",C1044&lt;&gt;C1043),LEFT(Full_2016_2017_Games_Data[[#This Row],[Column1]],FIND("-",Full_2016_2017_Games_Data[[#This Row],[Column1]])-1),"N/A")</f>
        <v>N/A</v>
      </c>
      <c r="E1044" t="str">
        <f>IFERROR(IF(AND(C1044&lt;&gt;"N/A",C1044&lt;&gt;C1043),MID(Full_2016_2017_Games_Data[[#This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44" t="str">
        <f>IFERROR(IF(AND(D1044&lt;&gt;"N/A",E1044&lt;&gt;"N/A",C1044&lt;&gt;C1045),RIGHT(Full_2016_2017_Games_Data[[#This Row],[Column1]],LEN(Full_2016_2017_Games_Data[[#This Row],[Column1]])-FIND("at ",Full_2016_2017_Games_Data[[#This Row],[Column1]])-2),IF(AND(C1044&lt;&gt;"N/A",C1044&lt;&gt;C1043),RIGHT(A1045,LEN(A1045)-FIND("at ",A1045)-2),"N/A")),RIGHT(Full_2016_2017_Games_Data[[#This Row],[Column1]],LEN(Full_2016_2017_Games_Data[[#This Row],[Column1]])-FIND("at ",Full_2016_2017_Games_Data[[#This Row],[Column1]])-2))</f>
        <v>N/A</v>
      </c>
      <c r="G1044" t="str">
        <f t="shared" si="176"/>
        <v>N/A</v>
      </c>
      <c r="H1044" t="str">
        <f t="shared" si="177"/>
        <v>N/A</v>
      </c>
      <c r="I1044" t="str">
        <f t="shared" si="178"/>
        <v>N/A</v>
      </c>
      <c r="J1044" s="3" t="str">
        <f>IF(B1044=1,Full_2016_2017_Games_Data[[#This Row],[Column1]],"N/A")</f>
        <v>Feb 26, 2017</v>
      </c>
      <c r="K1044" t="str">
        <f t="shared" si="179"/>
        <v>Feb 26, 2017</v>
      </c>
      <c r="L1044" t="str">
        <f t="shared" si="180"/>
        <v>N/A</v>
      </c>
      <c r="M1044" t="str">
        <f t="shared" si="181"/>
        <v>N/A</v>
      </c>
      <c r="N1044" t="str">
        <f t="shared" si="182"/>
        <v>N/A</v>
      </c>
      <c r="O1044" t="str">
        <f t="shared" si="183"/>
        <v>N/A</v>
      </c>
      <c r="P1044" s="3" t="str">
        <f t="shared" si="184"/>
        <v>N/A</v>
      </c>
      <c r="Q1044" t="str">
        <f t="shared" si="185"/>
        <v>N/A</v>
      </c>
      <c r="R1044" t="str">
        <f t="shared" si="186"/>
        <v>N/A</v>
      </c>
    </row>
    <row r="1045" spans="1:18" x14ac:dyDescent="0.3">
      <c r="A1045" s="1" t="s">
        <v>905</v>
      </c>
      <c r="B1045">
        <f>IF(OR(RIGHT(Full_2016_2017_Games_Data[[#This Row],[Column1]],4)="2016",RIGHT(Full_2016_2017_Games_Data[[#This Row],[Column1]],4)="2017"),1,0)</f>
        <v>0</v>
      </c>
      <c r="C1045">
        <f>IF(AND(B1044=1,B1045=0,LEFT(Full_2016_2017_Games_Data[[#This Row],[Column1]],4)&lt;&gt;"OTat"),C1043+1,IF(AND(B1044=0,B1045=0,LEFT(Full_2016_2017_Games_Data[[#This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Row],[Column1]],5)&lt;&gt;"4OTat"),C1044+1,IF(OR(LEFT(Full_2016_2017_Games_Data[[#This Row],[Column1]],4)="OTat",LEFT(Full_2016_2017_Games_Data[[#This Row],[Column1]],4)="Full",LEFT(Full_2016_2017_Games_Data[[#This Row],[Column1]],5)="2OTat",LEFT(Full_2016_2017_Games_Data[[#This Row],[Column1]],5)="4OTat"),C1044,"N/A")))</f>
        <v>874</v>
      </c>
      <c r="D1045" t="str">
        <f>IF(AND(C1045&lt;&gt;"N/A",C1045&lt;&gt;C1044),LEFT(Full_2016_2017_Games_Data[[#This Row],[Column1]],FIND("-",Full_2016_2017_Games_Data[[#This Row],[Column1]])-1),"N/A")</f>
        <v>San Antonio Spurs119</v>
      </c>
      <c r="E1045" t="str">
        <f>IFERROR(IF(AND(C1045&lt;&gt;"N/A",C1045&lt;&gt;C1044),MID(Full_2016_2017_Games_Data[[#This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Lakers98</v>
      </c>
      <c r="F1045" t="str">
        <f>IFERROR(IF(AND(D1045&lt;&gt;"N/A",E1045&lt;&gt;"N/A",C1045&lt;&gt;C1046),RIGHT(Full_2016_2017_Games_Data[[#This Row],[Column1]],LEN(Full_2016_2017_Games_Data[[#This Row],[Column1]])-FIND("at ",Full_2016_2017_Games_Data[[#This Row],[Column1]])-2),IF(AND(C1045&lt;&gt;"N/A",C1045&lt;&gt;C1044),RIGHT(A1046,LEN(A1046)-FIND("at ",A1046)-2),"N/A")),RIGHT(Full_2016_2017_Games_Data[[#This Row],[Column1]],LEN(Full_2016_2017_Games_Data[[#This Row],[Column1]])-FIND("at ",Full_2016_2017_Games_Data[[#This Row],[Column1]])-2))</f>
        <v>Los Angeles</v>
      </c>
      <c r="G1045" t="str">
        <f t="shared" si="176"/>
        <v>Los Angeles</v>
      </c>
      <c r="H1045">
        <f t="shared" si="177"/>
        <v>119</v>
      </c>
      <c r="I1045">
        <f t="shared" si="178"/>
        <v>98</v>
      </c>
      <c r="J1045" s="3" t="str">
        <f>IF(B1045=1,Full_2016_2017_Games_Data[[#This Row],[Column1]],"N/A")</f>
        <v>N/A</v>
      </c>
      <c r="K1045" t="str">
        <f t="shared" si="179"/>
        <v>Feb 26, 2017</v>
      </c>
      <c r="L1045" t="str">
        <f t="shared" si="180"/>
        <v>Feb 26, 2017</v>
      </c>
      <c r="M1045">
        <f t="shared" si="181"/>
        <v>2</v>
      </c>
      <c r="N1045">
        <f t="shared" si="182"/>
        <v>26</v>
      </c>
      <c r="O1045">
        <f t="shared" si="183"/>
        <v>2017</v>
      </c>
      <c r="P1045" s="3">
        <f t="shared" si="184"/>
        <v>42792</v>
      </c>
      <c r="Q1045" t="str">
        <f t="shared" si="185"/>
        <v>San Antonio Spurs</v>
      </c>
      <c r="R1045" t="str">
        <f t="shared" si="186"/>
        <v>Los Angeles Lakers</v>
      </c>
    </row>
    <row r="1046" spans="1:18" x14ac:dyDescent="0.3">
      <c r="A1046" s="1" t="s">
        <v>906</v>
      </c>
      <c r="B1046">
        <f>IF(OR(RIGHT(Full_2016_2017_Games_Data[[#This Row],[Column1]],4)="2016",RIGHT(Full_2016_2017_Games_Data[[#This Row],[Column1]],4)="2017"),1,0)</f>
        <v>0</v>
      </c>
      <c r="C1046">
        <f>IF(AND(B1045=1,B1046=0,LEFT(Full_2016_2017_Games_Data[[#This Row],[Column1]],4)&lt;&gt;"OTat"),C1044+1,IF(AND(B1045=0,B1046=0,LEFT(Full_2016_2017_Games_Data[[#This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Row],[Column1]],5)&lt;&gt;"4OTat"),C1045+1,IF(OR(LEFT(Full_2016_2017_Games_Data[[#This Row],[Column1]],4)="OTat",LEFT(Full_2016_2017_Games_Data[[#This Row],[Column1]],4)="Full",LEFT(Full_2016_2017_Games_Data[[#This Row],[Column1]],5)="2OTat",LEFT(Full_2016_2017_Games_Data[[#This Row],[Column1]],5)="4OTat"),C1045,"N/A")))</f>
        <v>875</v>
      </c>
      <c r="D1046" t="str">
        <f>IF(AND(C1046&lt;&gt;"N/A",C1046&lt;&gt;C1045),LEFT(Full_2016_2017_Games_Data[[#This Row],[Column1]],FIND("-",Full_2016_2017_Games_Data[[#This Row],[Column1]])-1),"N/A")</f>
        <v>Milwaukee Bucks100</v>
      </c>
      <c r="E1046" t="str">
        <f>IFERROR(IF(AND(C1046&lt;&gt;"N/A",C1046&lt;&gt;C1045),MID(Full_2016_2017_Games_Data[[#This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Suns96</v>
      </c>
      <c r="F1046" t="str">
        <f>IFERROR(IF(AND(D1046&lt;&gt;"N/A",E1046&lt;&gt;"N/A",C1046&lt;&gt;C1047),RIGHT(Full_2016_2017_Games_Data[[#This Row],[Column1]],LEN(Full_2016_2017_Games_Data[[#This Row],[Column1]])-FIND("at ",Full_2016_2017_Games_Data[[#This Row],[Column1]])-2),IF(AND(C1046&lt;&gt;"N/A",C1046&lt;&gt;C1045),RIGHT(A1047,LEN(A1047)-FIND("at ",A1047)-2),"N/A")),RIGHT(Full_2016_2017_Games_Data[[#This Row],[Column1]],LEN(Full_2016_2017_Games_Data[[#This Row],[Column1]])-FIND("at ",Full_2016_2017_Games_Data[[#This Row],[Column1]])-2))</f>
        <v>Milwaukee</v>
      </c>
      <c r="G1046" t="str">
        <f t="shared" si="176"/>
        <v>Milwaukee</v>
      </c>
      <c r="H1046">
        <f t="shared" si="177"/>
        <v>100</v>
      </c>
      <c r="I1046">
        <f t="shared" si="178"/>
        <v>96</v>
      </c>
      <c r="J1046" s="3" t="str">
        <f>IF(B1046=1,Full_2016_2017_Games_Data[[#This Row],[Column1]],"N/A")</f>
        <v>N/A</v>
      </c>
      <c r="K1046" t="str">
        <f t="shared" si="179"/>
        <v>Feb 26, 2017</v>
      </c>
      <c r="L1046" t="str">
        <f t="shared" si="180"/>
        <v>Feb 26, 2017</v>
      </c>
      <c r="M1046">
        <f t="shared" si="181"/>
        <v>2</v>
      </c>
      <c r="N1046">
        <f t="shared" si="182"/>
        <v>26</v>
      </c>
      <c r="O1046">
        <f t="shared" si="183"/>
        <v>2017</v>
      </c>
      <c r="P1046" s="3">
        <f t="shared" si="184"/>
        <v>42792</v>
      </c>
      <c r="Q1046" t="str">
        <f t="shared" si="185"/>
        <v>Milwaukee Bucks</v>
      </c>
      <c r="R1046" t="str">
        <f t="shared" si="186"/>
        <v>Phoenix Suns</v>
      </c>
    </row>
    <row r="1047" spans="1:18" x14ac:dyDescent="0.3">
      <c r="A1047" s="1" t="s">
        <v>907</v>
      </c>
      <c r="B1047">
        <f>IF(OR(RIGHT(Full_2016_2017_Games_Data[[#This Row],[Column1]],4)="2016",RIGHT(Full_2016_2017_Games_Data[[#This Row],[Column1]],4)="2017"),1,0)</f>
        <v>0</v>
      </c>
      <c r="C1047">
        <f>IF(AND(B1046=1,B1047=0,LEFT(Full_2016_2017_Games_Data[[#This Row],[Column1]],4)&lt;&gt;"OTat"),C1045+1,IF(AND(B1046=0,B1047=0,LEFT(Full_2016_2017_Games_Data[[#This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Row],[Column1]],5)&lt;&gt;"4OTat"),C1046+1,IF(OR(LEFT(Full_2016_2017_Games_Data[[#This Row],[Column1]],4)="OTat",LEFT(Full_2016_2017_Games_Data[[#This Row],[Column1]],4)="Full",LEFT(Full_2016_2017_Games_Data[[#This Row],[Column1]],5)="2OTat",LEFT(Full_2016_2017_Games_Data[[#This Row],[Column1]],5)="4OTat"),C1046,"N/A")))</f>
        <v>876</v>
      </c>
      <c r="D1047" t="str">
        <f>IF(AND(C1047&lt;&gt;"N/A",C1047&lt;&gt;C1046),LEFT(Full_2016_2017_Games_Data[[#This Row],[Column1]],FIND("-",Full_2016_2017_Games_Data[[#This Row],[Column1]])-1),"N/A")</f>
        <v>Memphis Grizzlies105</v>
      </c>
      <c r="E1047" t="str">
        <f>IFERROR(IF(AND(C1047&lt;&gt;"N/A",C1047&lt;&gt;C1046),MID(Full_2016_2017_Games_Data[[#This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Nuggets98</v>
      </c>
      <c r="F1047" t="str">
        <f>IFERROR(IF(AND(D1047&lt;&gt;"N/A",E1047&lt;&gt;"N/A",C1047&lt;&gt;C1048),RIGHT(Full_2016_2017_Games_Data[[#This Row],[Column1]],LEN(Full_2016_2017_Games_Data[[#This Row],[Column1]])-FIND("at ",Full_2016_2017_Games_Data[[#This Row],[Column1]])-2),IF(AND(C1047&lt;&gt;"N/A",C1047&lt;&gt;C1046),RIGHT(A1048,LEN(A1048)-FIND("at ",A1048)-2),"N/A")),RIGHT(Full_2016_2017_Games_Data[[#This Row],[Column1]],LEN(Full_2016_2017_Games_Data[[#This Row],[Column1]])-FIND("at ",Full_2016_2017_Games_Data[[#This Row],[Column1]])-2))</f>
        <v>Denver</v>
      </c>
      <c r="G1047" t="str">
        <f t="shared" si="176"/>
        <v>Denver</v>
      </c>
      <c r="H1047">
        <f t="shared" si="177"/>
        <v>105</v>
      </c>
      <c r="I1047">
        <f t="shared" si="178"/>
        <v>98</v>
      </c>
      <c r="J1047" s="3" t="str">
        <f>IF(B1047=1,Full_2016_2017_Games_Data[[#This Row],[Column1]],"N/A")</f>
        <v>N/A</v>
      </c>
      <c r="K1047" t="str">
        <f t="shared" si="179"/>
        <v>Feb 26, 2017</v>
      </c>
      <c r="L1047" t="str">
        <f t="shared" si="180"/>
        <v>Feb 26, 2017</v>
      </c>
      <c r="M1047">
        <f t="shared" si="181"/>
        <v>2</v>
      </c>
      <c r="N1047">
        <f t="shared" si="182"/>
        <v>26</v>
      </c>
      <c r="O1047">
        <f t="shared" si="183"/>
        <v>2017</v>
      </c>
      <c r="P1047" s="3">
        <f t="shared" si="184"/>
        <v>42792</v>
      </c>
      <c r="Q1047" t="str">
        <f t="shared" si="185"/>
        <v>Memphis Grizzlies</v>
      </c>
      <c r="R1047" t="str">
        <f t="shared" si="186"/>
        <v>Denver Nuggets</v>
      </c>
    </row>
    <row r="1048" spans="1:18" x14ac:dyDescent="0.3">
      <c r="A1048" s="1" t="s">
        <v>908</v>
      </c>
      <c r="B1048">
        <f>IF(OR(RIGHT(Full_2016_2017_Games_Data[[#This Row],[Column1]],4)="2016",RIGHT(Full_2016_2017_Games_Data[[#This Row],[Column1]],4)="2017"),1,0)</f>
        <v>0</v>
      </c>
      <c r="C1048">
        <f>IF(AND(B1047=1,B1048=0,LEFT(Full_2016_2017_Games_Data[[#This Row],[Column1]],4)&lt;&gt;"OTat"),C1046+1,IF(AND(B1047=0,B1048=0,LEFT(Full_2016_2017_Games_Data[[#This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Row],[Column1]],5)&lt;&gt;"4OTat"),C1047+1,IF(OR(LEFT(Full_2016_2017_Games_Data[[#This Row],[Column1]],4)="OTat",LEFT(Full_2016_2017_Games_Data[[#This Row],[Column1]],4)="Full",LEFT(Full_2016_2017_Games_Data[[#This Row],[Column1]],5)="2OTat",LEFT(Full_2016_2017_Games_Data[[#This Row],[Column1]],5)="4OTat"),C1047,"N/A")))</f>
        <v>877</v>
      </c>
      <c r="D1048" t="str">
        <f>IF(AND(C1048&lt;&gt;"N/A",C1048&lt;&gt;C1047),LEFT(Full_2016_2017_Games_Data[[#This Row],[Column1]],FIND("-",Full_2016_2017_Games_Data[[#This Row],[Column1]])-1),"N/A")</f>
        <v>Utah Jazz102</v>
      </c>
      <c r="E1048" t="str">
        <f>IFERROR(IF(AND(C1048&lt;&gt;"N/A",C1048&lt;&gt;C1047),MID(Full_2016_2017_Games_Data[[#This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Wizards92</v>
      </c>
      <c r="F1048" t="str">
        <f>IFERROR(IF(AND(D1048&lt;&gt;"N/A",E1048&lt;&gt;"N/A",C1048&lt;&gt;C1049),RIGHT(Full_2016_2017_Games_Data[[#This Row],[Column1]],LEN(Full_2016_2017_Games_Data[[#This Row],[Column1]])-FIND("at ",Full_2016_2017_Games_Data[[#This Row],[Column1]])-2),IF(AND(C1048&lt;&gt;"N/A",C1048&lt;&gt;C1047),RIGHT(A1049,LEN(A1049)-FIND("at ",A1049)-2),"N/A")),RIGHT(Full_2016_2017_Games_Data[[#This Row],[Column1]],LEN(Full_2016_2017_Games_Data[[#This Row],[Column1]])-FIND("at ",Full_2016_2017_Games_Data[[#This Row],[Column1]])-2))</f>
        <v>Washington</v>
      </c>
      <c r="G1048" t="str">
        <f t="shared" si="176"/>
        <v>Washington</v>
      </c>
      <c r="H1048">
        <f t="shared" si="177"/>
        <v>102</v>
      </c>
      <c r="I1048">
        <f t="shared" si="178"/>
        <v>92</v>
      </c>
      <c r="J1048" s="3" t="str">
        <f>IF(B1048=1,Full_2016_2017_Games_Data[[#This Row],[Column1]],"N/A")</f>
        <v>N/A</v>
      </c>
      <c r="K1048" t="str">
        <f t="shared" si="179"/>
        <v>Feb 26, 2017</v>
      </c>
      <c r="L1048" t="str">
        <f t="shared" si="180"/>
        <v>Feb 26, 2017</v>
      </c>
      <c r="M1048">
        <f t="shared" si="181"/>
        <v>2</v>
      </c>
      <c r="N1048">
        <f t="shared" si="182"/>
        <v>26</v>
      </c>
      <c r="O1048">
        <f t="shared" si="183"/>
        <v>2017</v>
      </c>
      <c r="P1048" s="3">
        <f t="shared" si="184"/>
        <v>42792</v>
      </c>
      <c r="Q1048" t="str">
        <f t="shared" si="185"/>
        <v>Utah Jazz</v>
      </c>
      <c r="R1048" t="str">
        <f t="shared" si="186"/>
        <v>Washington Wizards</v>
      </c>
    </row>
    <row r="1049" spans="1:18" x14ac:dyDescent="0.3">
      <c r="A1049" s="1" t="s">
        <v>909</v>
      </c>
      <c r="B1049">
        <f>IF(OR(RIGHT(Full_2016_2017_Games_Data[[#This Row],[Column1]],4)="2016",RIGHT(Full_2016_2017_Games_Data[[#This Row],[Column1]],4)="2017"),1,0)</f>
        <v>0</v>
      </c>
      <c r="C1049">
        <f>IF(AND(B1048=1,B1049=0,LEFT(Full_2016_2017_Games_Data[[#This Row],[Column1]],4)&lt;&gt;"OTat"),C1047+1,IF(AND(B1048=0,B1049=0,LEFT(Full_2016_2017_Games_Data[[#This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Row],[Column1]],5)&lt;&gt;"4OTat"),C1048+1,IF(OR(LEFT(Full_2016_2017_Games_Data[[#This Row],[Column1]],4)="OTat",LEFT(Full_2016_2017_Games_Data[[#This Row],[Column1]],4)="Full",LEFT(Full_2016_2017_Games_Data[[#This Row],[Column1]],5)="2OTat",LEFT(Full_2016_2017_Games_Data[[#This Row],[Column1]],5)="4OTat"),C1048,"N/A")))</f>
        <v>878</v>
      </c>
      <c r="D1049" t="str">
        <f>IF(AND(C1049&lt;&gt;"N/A",C1049&lt;&gt;C1048),LEFT(Full_2016_2017_Games_Data[[#This Row],[Column1]],FIND("-",Full_2016_2017_Games_Data[[#This Row],[Column1]])-1),"N/A")</f>
        <v>Toronto Raptors112</v>
      </c>
      <c r="E1049" t="str">
        <f>IFERROR(IF(AND(C1049&lt;&gt;"N/A",C1049&lt;&gt;C1048),MID(Full_2016_2017_Games_Data[[#This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Blazers106</v>
      </c>
      <c r="F1049" t="str">
        <f>IFERROR(IF(AND(D1049&lt;&gt;"N/A",E1049&lt;&gt;"N/A",C1049&lt;&gt;C1050),RIGHT(Full_2016_2017_Games_Data[[#This Row],[Column1]],LEN(Full_2016_2017_Games_Data[[#This Row],[Column1]])-FIND("at ",Full_2016_2017_Games_Data[[#This Row],[Column1]])-2),IF(AND(C1049&lt;&gt;"N/A",C1049&lt;&gt;C1048),RIGHT(A1050,LEN(A1050)-FIND("at ",A1050)-2),"N/A")),RIGHT(Full_2016_2017_Games_Data[[#This Row],[Column1]],LEN(Full_2016_2017_Games_Data[[#This Row],[Column1]])-FIND("at ",Full_2016_2017_Games_Data[[#This Row],[Column1]])-2))</f>
        <v>Toronto</v>
      </c>
      <c r="G1049" t="str">
        <f t="shared" si="176"/>
        <v>Toronto</v>
      </c>
      <c r="H1049">
        <f t="shared" si="177"/>
        <v>112</v>
      </c>
      <c r="I1049">
        <f t="shared" si="178"/>
        <v>106</v>
      </c>
      <c r="J1049" s="3" t="str">
        <f>IF(B1049=1,Full_2016_2017_Games_Data[[#This Row],[Column1]],"N/A")</f>
        <v>N/A</v>
      </c>
      <c r="K1049" t="str">
        <f t="shared" si="179"/>
        <v>Feb 26, 2017</v>
      </c>
      <c r="L1049" t="str">
        <f t="shared" si="180"/>
        <v>Feb 26, 2017</v>
      </c>
      <c r="M1049">
        <f t="shared" si="181"/>
        <v>2</v>
      </c>
      <c r="N1049">
        <f t="shared" si="182"/>
        <v>26</v>
      </c>
      <c r="O1049">
        <f t="shared" si="183"/>
        <v>2017</v>
      </c>
      <c r="P1049" s="3">
        <f t="shared" si="184"/>
        <v>42792</v>
      </c>
      <c r="Q1049" t="str">
        <f t="shared" si="185"/>
        <v>Toronto Raptors</v>
      </c>
      <c r="R1049" t="str">
        <f t="shared" si="186"/>
        <v>Portland Trail Blazers</v>
      </c>
    </row>
    <row r="1050" spans="1:18" x14ac:dyDescent="0.3">
      <c r="A1050" s="1" t="s">
        <v>910</v>
      </c>
      <c r="B1050">
        <f>IF(OR(RIGHT(Full_2016_2017_Games_Data[[#This Row],[Column1]],4)="2016",RIGHT(Full_2016_2017_Games_Data[[#This Row],[Column1]],4)="2017"),1,0)</f>
        <v>0</v>
      </c>
      <c r="C1050">
        <f>IF(AND(B1049=1,B1050=0,LEFT(Full_2016_2017_Games_Data[[#This Row],[Column1]],4)&lt;&gt;"OTat"),C1048+1,IF(AND(B1049=0,B1050=0,LEFT(Full_2016_2017_Games_Data[[#This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Row],[Column1]],5)&lt;&gt;"4OTat"),C1049+1,IF(OR(LEFT(Full_2016_2017_Games_Data[[#This Row],[Column1]],4)="OTat",LEFT(Full_2016_2017_Games_Data[[#This Row],[Column1]],4)="Full",LEFT(Full_2016_2017_Games_Data[[#This Row],[Column1]],5)="2OTat",LEFT(Full_2016_2017_Games_Data[[#This Row],[Column1]],5)="4OTat"),C1049,"N/A")))</f>
        <v>879</v>
      </c>
      <c r="D1050" t="str">
        <f>IF(AND(C1050&lt;&gt;"N/A",C1050&lt;&gt;C1049),LEFT(Full_2016_2017_Games_Data[[#This Row],[Column1]],FIND("-",Full_2016_2017_Games_Data[[#This Row],[Column1]])-1),"N/A")</f>
        <v>Boston Celtics104</v>
      </c>
      <c r="E1050" t="str">
        <f>IFERROR(IF(AND(C1050&lt;&gt;"N/A",C1050&lt;&gt;C1049),MID(Full_2016_2017_Games_Data[[#This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Pistons98</v>
      </c>
      <c r="F1050" t="str">
        <f>IFERROR(IF(AND(D1050&lt;&gt;"N/A",E1050&lt;&gt;"N/A",C1050&lt;&gt;C1051),RIGHT(Full_2016_2017_Games_Data[[#This Row],[Column1]],LEN(Full_2016_2017_Games_Data[[#This Row],[Column1]])-FIND("at ",Full_2016_2017_Games_Data[[#This Row],[Column1]])-2),IF(AND(C1050&lt;&gt;"N/A",C1050&lt;&gt;C1049),RIGHT(A1051,LEN(A1051)-FIND("at ",A1051)-2),"N/A")),RIGHT(Full_2016_2017_Games_Data[[#This Row],[Column1]],LEN(Full_2016_2017_Games_Data[[#This Row],[Column1]])-FIND("at ",Full_2016_2017_Games_Data[[#This Row],[Column1]])-2))</f>
        <v>Detroit</v>
      </c>
      <c r="G1050" t="str">
        <f t="shared" si="176"/>
        <v>Detroit</v>
      </c>
      <c r="H1050">
        <f t="shared" si="177"/>
        <v>104</v>
      </c>
      <c r="I1050">
        <f t="shared" si="178"/>
        <v>98</v>
      </c>
      <c r="J1050" s="3" t="str">
        <f>IF(B1050=1,Full_2016_2017_Games_Data[[#This Row],[Column1]],"N/A")</f>
        <v>N/A</v>
      </c>
      <c r="K1050" t="str">
        <f t="shared" si="179"/>
        <v>Feb 26, 2017</v>
      </c>
      <c r="L1050" t="str">
        <f t="shared" si="180"/>
        <v>Feb 26, 2017</v>
      </c>
      <c r="M1050">
        <f t="shared" si="181"/>
        <v>2</v>
      </c>
      <c r="N1050">
        <f t="shared" si="182"/>
        <v>26</v>
      </c>
      <c r="O1050">
        <f t="shared" si="183"/>
        <v>2017</v>
      </c>
      <c r="P1050" s="3">
        <f t="shared" si="184"/>
        <v>42792</v>
      </c>
      <c r="Q1050" t="str">
        <f t="shared" si="185"/>
        <v>Boston Celtics</v>
      </c>
      <c r="R1050" t="str">
        <f t="shared" si="186"/>
        <v>Detroit Pistons</v>
      </c>
    </row>
    <row r="1051" spans="1:18" x14ac:dyDescent="0.3">
      <c r="A1051" s="1" t="s">
        <v>911</v>
      </c>
      <c r="B1051">
        <f>IF(OR(RIGHT(Full_2016_2017_Games_Data[[#This Row],[Column1]],4)="2016",RIGHT(Full_2016_2017_Games_Data[[#This Row],[Column1]],4)="2017"),1,0)</f>
        <v>0</v>
      </c>
      <c r="C1051">
        <f>IF(AND(B1050=1,B1051=0,LEFT(Full_2016_2017_Games_Data[[#This Row],[Column1]],4)&lt;&gt;"OTat"),C1049+1,IF(AND(B1050=0,B1051=0,LEFT(Full_2016_2017_Games_Data[[#This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Row],[Column1]],5)&lt;&gt;"4OTat"),C1050+1,IF(OR(LEFT(Full_2016_2017_Games_Data[[#This Row],[Column1]],4)="OTat",LEFT(Full_2016_2017_Games_Data[[#This Row],[Column1]],4)="Full",LEFT(Full_2016_2017_Games_Data[[#This Row],[Column1]],5)="2OTat",LEFT(Full_2016_2017_Games_Data[[#This Row],[Column1]],5)="4OTat"),C1050,"N/A")))</f>
        <v>880</v>
      </c>
      <c r="D1051" t="str">
        <f>IF(AND(C1051&lt;&gt;"N/A",C1051&lt;&gt;C1050),LEFT(Full_2016_2017_Games_Data[[#This Row],[Column1]],FIND("-",Full_2016_2017_Games_Data[[#This Row],[Column1]])-1),"N/A")</f>
        <v>Oklahoma City Thunder118</v>
      </c>
      <c r="E1051" t="str">
        <f>IFERROR(IF(AND(C1051&lt;&gt;"N/A",C1051&lt;&gt;C1050),MID(Full_2016_2017_Games_Data[[#This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Pelicans110</v>
      </c>
      <c r="F1051" t="str">
        <f>IFERROR(IF(AND(D1051&lt;&gt;"N/A",E1051&lt;&gt;"N/A",C1051&lt;&gt;C1052),RIGHT(Full_2016_2017_Games_Data[[#This Row],[Column1]],LEN(Full_2016_2017_Games_Data[[#This Row],[Column1]])-FIND("at ",Full_2016_2017_Games_Data[[#This Row],[Column1]])-2),IF(AND(C1051&lt;&gt;"N/A",C1051&lt;&gt;C1050),RIGHT(A1052,LEN(A1052)-FIND("at ",A1052)-2),"N/A")),RIGHT(Full_2016_2017_Games_Data[[#This Row],[Column1]],LEN(Full_2016_2017_Games_Data[[#This Row],[Column1]])-FIND("at ",Full_2016_2017_Games_Data[[#This Row],[Column1]])-2))</f>
        <v>Oklahoma City</v>
      </c>
      <c r="G1051" t="str">
        <f t="shared" si="176"/>
        <v>Oklahoma City</v>
      </c>
      <c r="H1051">
        <f t="shared" si="177"/>
        <v>118</v>
      </c>
      <c r="I1051">
        <f t="shared" si="178"/>
        <v>110</v>
      </c>
      <c r="J1051" s="3" t="str">
        <f>IF(B1051=1,Full_2016_2017_Games_Data[[#This Row],[Column1]],"N/A")</f>
        <v>N/A</v>
      </c>
      <c r="K1051" t="str">
        <f t="shared" si="179"/>
        <v>Feb 26, 2017</v>
      </c>
      <c r="L1051" t="str">
        <f t="shared" si="180"/>
        <v>Feb 26, 2017</v>
      </c>
      <c r="M1051">
        <f t="shared" si="181"/>
        <v>2</v>
      </c>
      <c r="N1051">
        <f t="shared" si="182"/>
        <v>26</v>
      </c>
      <c r="O1051">
        <f t="shared" si="183"/>
        <v>2017</v>
      </c>
      <c r="P1051" s="3">
        <f t="shared" si="184"/>
        <v>42792</v>
      </c>
      <c r="Q1051" t="str">
        <f t="shared" si="185"/>
        <v>Oklahoma City Thunder</v>
      </c>
      <c r="R1051" t="str">
        <f t="shared" si="186"/>
        <v>New Orleans Pelicans</v>
      </c>
    </row>
    <row r="1052" spans="1:18" x14ac:dyDescent="0.3">
      <c r="A1052" s="1" t="s">
        <v>912</v>
      </c>
      <c r="B1052">
        <f>IF(OR(RIGHT(Full_2016_2017_Games_Data[[#This Row],[Column1]],4)="2016",RIGHT(Full_2016_2017_Games_Data[[#This Row],[Column1]],4)="2017"),1,0)</f>
        <v>0</v>
      </c>
      <c r="C1052">
        <f>IF(AND(B1051=1,B1052=0,LEFT(Full_2016_2017_Games_Data[[#This Row],[Column1]],4)&lt;&gt;"OTat"),C1050+1,IF(AND(B1051=0,B1052=0,LEFT(Full_2016_2017_Games_Data[[#This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Row],[Column1]],5)&lt;&gt;"4OTat"),C1051+1,IF(OR(LEFT(Full_2016_2017_Games_Data[[#This Row],[Column1]],4)="OTat",LEFT(Full_2016_2017_Games_Data[[#This Row],[Column1]],4)="Full",LEFT(Full_2016_2017_Games_Data[[#This Row],[Column1]],5)="2OTat",LEFT(Full_2016_2017_Games_Data[[#This Row],[Column1]],5)="4OTat"),C1051,"N/A")))</f>
        <v>881</v>
      </c>
      <c r="D1052" t="str">
        <f>IF(AND(C1052&lt;&gt;"N/A",C1052&lt;&gt;C1051),LEFT(Full_2016_2017_Games_Data[[#This Row],[Column1]],FIND("-",Full_2016_2017_Games_Data[[#This Row],[Column1]])-1),"N/A")</f>
        <v>Los Angeles Clippers124</v>
      </c>
      <c r="E1052" t="str">
        <f>IFERROR(IF(AND(C1052&lt;&gt;"N/A",C1052&lt;&gt;C1051),MID(Full_2016_2017_Games_Data[[#This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Hornets121</v>
      </c>
      <c r="F1052" t="str">
        <f>IFERROR(IF(AND(D1052&lt;&gt;"N/A",E1052&lt;&gt;"N/A",C1052&lt;&gt;C1053),RIGHT(Full_2016_2017_Games_Data[[#This Row],[Column1]],LEN(Full_2016_2017_Games_Data[[#This Row],[Column1]])-FIND("at ",Full_2016_2017_Games_Data[[#This Row],[Column1]])-2),IF(AND(C1052&lt;&gt;"N/A",C1052&lt;&gt;C1051),RIGHT(A1053,LEN(A1053)-FIND("at ",A1053)-2),"N/A")),RIGHT(Full_2016_2017_Games_Data[[#This Row],[Column1]],LEN(Full_2016_2017_Games_Data[[#This Row],[Column1]])-FIND("at ",Full_2016_2017_Games_Data[[#This Row],[Column1]])-2))</f>
        <v>Los Angeles</v>
      </c>
      <c r="G1052" t="str">
        <f t="shared" si="176"/>
        <v>Los Angeles</v>
      </c>
      <c r="H1052">
        <f t="shared" si="177"/>
        <v>124</v>
      </c>
      <c r="I1052">
        <f t="shared" si="178"/>
        <v>121</v>
      </c>
      <c r="J1052" s="3" t="str">
        <f>IF(B1052=1,Full_2016_2017_Games_Data[[#This Row],[Column1]],"N/A")</f>
        <v>N/A</v>
      </c>
      <c r="K1052" t="str">
        <f t="shared" si="179"/>
        <v>Feb 26, 2017</v>
      </c>
      <c r="L1052" t="str">
        <f t="shared" si="180"/>
        <v>Feb 26, 2017</v>
      </c>
      <c r="M1052">
        <f t="shared" si="181"/>
        <v>2</v>
      </c>
      <c r="N1052">
        <f t="shared" si="182"/>
        <v>26</v>
      </c>
      <c r="O1052">
        <f t="shared" si="183"/>
        <v>2017</v>
      </c>
      <c r="P1052" s="3">
        <f t="shared" si="184"/>
        <v>42792</v>
      </c>
      <c r="Q1052" t="str">
        <f t="shared" si="185"/>
        <v>Los Angeles Clippers</v>
      </c>
      <c r="R1052" t="str">
        <f t="shared" si="186"/>
        <v>Charlotte Hornets</v>
      </c>
    </row>
    <row r="1053" spans="1:18" x14ac:dyDescent="0.3">
      <c r="A1053" s="1" t="s">
        <v>913</v>
      </c>
      <c r="B1053">
        <f>IF(OR(RIGHT(Full_2016_2017_Games_Data[[#This Row],[Column1]],4)="2016",RIGHT(Full_2016_2017_Games_Data[[#This Row],[Column1]],4)="2017"),1,0)</f>
        <v>0</v>
      </c>
      <c r="C1053">
        <f>IF(AND(B1052=1,B1053=0,LEFT(Full_2016_2017_Games_Data[[#This Row],[Column1]],4)&lt;&gt;"OTat"),C1051+1,IF(AND(B1052=0,B1053=0,LEFT(Full_2016_2017_Games_Data[[#This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Row],[Column1]],5)&lt;&gt;"4OTat"),C1052+1,IF(OR(LEFT(Full_2016_2017_Games_Data[[#This Row],[Column1]],4)="OTat",LEFT(Full_2016_2017_Games_Data[[#This Row],[Column1]],4)="Full",LEFT(Full_2016_2017_Games_Data[[#This Row],[Column1]],5)="2OTat",LEFT(Full_2016_2017_Games_Data[[#This Row],[Column1]],5)="4OTat"),C1052,"N/A")))</f>
        <v>881</v>
      </c>
      <c r="D1053" t="str">
        <f>IF(AND(C1053&lt;&gt;"N/A",C1053&lt;&gt;C1052),LEFT(Full_2016_2017_Games_Data[[#This Row],[Column1]],FIND("-",Full_2016_2017_Games_Data[[#This Row],[Column1]])-1),"N/A")</f>
        <v>N/A</v>
      </c>
      <c r="E1053" t="str">
        <f>IFERROR(IF(AND(C1053&lt;&gt;"N/A",C1053&lt;&gt;C1052),MID(Full_2016_2017_Games_Data[[#This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53" t="str">
        <f>IFERROR(IF(AND(D1053&lt;&gt;"N/A",E1053&lt;&gt;"N/A",C1053&lt;&gt;C1054),RIGHT(Full_2016_2017_Games_Data[[#This Row],[Column1]],LEN(Full_2016_2017_Games_Data[[#This Row],[Column1]])-FIND("at ",Full_2016_2017_Games_Data[[#This Row],[Column1]])-2),IF(AND(C1053&lt;&gt;"N/A",C1053&lt;&gt;C1052),RIGHT(A1054,LEN(A1054)-FIND("at ",A1054)-2),"N/A")),RIGHT(Full_2016_2017_Games_Data[[#This Row],[Column1]],LEN(Full_2016_2017_Games_Data[[#This Row],[Column1]])-FIND("at ",Full_2016_2017_Games_Data[[#This Row],[Column1]])-2))</f>
        <v>N/A</v>
      </c>
      <c r="G1053" t="str">
        <f t="shared" si="176"/>
        <v>N/A</v>
      </c>
      <c r="H1053" t="str">
        <f t="shared" si="177"/>
        <v>N/A</v>
      </c>
      <c r="I1053" t="str">
        <f t="shared" si="178"/>
        <v>N/A</v>
      </c>
      <c r="J1053" s="3" t="str">
        <f>IF(B1053=1,Full_2016_2017_Games_Data[[#This Row],[Column1]],"N/A")</f>
        <v>N/A</v>
      </c>
      <c r="K1053" t="str">
        <f t="shared" si="179"/>
        <v>Feb 26, 2017</v>
      </c>
      <c r="L1053" t="str">
        <f t="shared" si="180"/>
        <v>N/A</v>
      </c>
      <c r="M1053" t="str">
        <f t="shared" si="181"/>
        <v>N/A</v>
      </c>
      <c r="N1053" t="str">
        <f t="shared" si="182"/>
        <v>N/A</v>
      </c>
      <c r="O1053" t="str">
        <f t="shared" si="183"/>
        <v>N/A</v>
      </c>
      <c r="P1053" s="3" t="str">
        <f t="shared" si="184"/>
        <v>N/A</v>
      </c>
      <c r="Q1053" t="str">
        <f t="shared" si="185"/>
        <v>N/A</v>
      </c>
      <c r="R1053" t="str">
        <f t="shared" si="186"/>
        <v>N/A</v>
      </c>
    </row>
    <row r="1054" spans="1:18" x14ac:dyDescent="0.3">
      <c r="A1054" s="1" t="s">
        <v>1464</v>
      </c>
      <c r="B1054">
        <f>IF(OR(RIGHT(Full_2016_2017_Games_Data[[#This Row],[Column1]],4)="2016",RIGHT(Full_2016_2017_Games_Data[[#This Row],[Column1]],4)="2017"),1,0)</f>
        <v>1</v>
      </c>
      <c r="C1054" t="str">
        <f>IF(AND(B1053=1,B1054=0,LEFT(Full_2016_2017_Games_Data[[#This Row],[Column1]],4)&lt;&gt;"OTat"),C1052+1,IF(AND(B1053=0,B1054=0,LEFT(Full_2016_2017_Games_Data[[#This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Row],[Column1]],5)&lt;&gt;"4OTat"),C1053+1,IF(OR(LEFT(Full_2016_2017_Games_Data[[#This Row],[Column1]],4)="OTat",LEFT(Full_2016_2017_Games_Data[[#This Row],[Column1]],4)="Full",LEFT(Full_2016_2017_Games_Data[[#This Row],[Column1]],5)="2OTat",LEFT(Full_2016_2017_Games_Data[[#This Row],[Column1]],5)="4OTat"),C1053,"N/A")))</f>
        <v>N/A</v>
      </c>
      <c r="D1054" t="str">
        <f>IF(AND(C1054&lt;&gt;"N/A",C1054&lt;&gt;C1053),LEFT(Full_2016_2017_Games_Data[[#This Row],[Column1]],FIND("-",Full_2016_2017_Games_Data[[#This Row],[Column1]])-1),"N/A")</f>
        <v>N/A</v>
      </c>
      <c r="E1054" t="str">
        <f>IFERROR(IF(AND(C1054&lt;&gt;"N/A",C1054&lt;&gt;C1053),MID(Full_2016_2017_Games_Data[[#This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54" t="str">
        <f>IFERROR(IF(AND(D1054&lt;&gt;"N/A",E1054&lt;&gt;"N/A",C1054&lt;&gt;C1055),RIGHT(Full_2016_2017_Games_Data[[#This Row],[Column1]],LEN(Full_2016_2017_Games_Data[[#This Row],[Column1]])-FIND("at ",Full_2016_2017_Games_Data[[#This Row],[Column1]])-2),IF(AND(C1054&lt;&gt;"N/A",C1054&lt;&gt;C1053),RIGHT(A1055,LEN(A1055)-FIND("at ",A1055)-2),"N/A")),RIGHT(Full_2016_2017_Games_Data[[#This Row],[Column1]],LEN(Full_2016_2017_Games_Data[[#This Row],[Column1]])-FIND("at ",Full_2016_2017_Games_Data[[#This Row],[Column1]])-2))</f>
        <v>N/A</v>
      </c>
      <c r="G1054" t="str">
        <f t="shared" si="176"/>
        <v>N/A</v>
      </c>
      <c r="H1054" t="str">
        <f t="shared" si="177"/>
        <v>N/A</v>
      </c>
      <c r="I1054" t="str">
        <f t="shared" si="178"/>
        <v>N/A</v>
      </c>
      <c r="J1054" s="3" t="str">
        <f>IF(B1054=1,Full_2016_2017_Games_Data[[#This Row],[Column1]],"N/A")</f>
        <v>Feb 27, 2017</v>
      </c>
      <c r="K1054" t="str">
        <f t="shared" si="179"/>
        <v>Feb 27, 2017</v>
      </c>
      <c r="L1054" t="str">
        <f t="shared" si="180"/>
        <v>N/A</v>
      </c>
      <c r="M1054" t="str">
        <f t="shared" si="181"/>
        <v>N/A</v>
      </c>
      <c r="N1054" t="str">
        <f t="shared" si="182"/>
        <v>N/A</v>
      </c>
      <c r="O1054" t="str">
        <f t="shared" si="183"/>
        <v>N/A</v>
      </c>
      <c r="P1054" s="3" t="str">
        <f t="shared" si="184"/>
        <v>N/A</v>
      </c>
      <c r="Q1054" t="str">
        <f t="shared" si="185"/>
        <v>N/A</v>
      </c>
      <c r="R1054" t="str">
        <f t="shared" si="186"/>
        <v>N/A</v>
      </c>
    </row>
    <row r="1055" spans="1:18" x14ac:dyDescent="0.3">
      <c r="A1055" s="1" t="s">
        <v>914</v>
      </c>
      <c r="B1055">
        <f>IF(OR(RIGHT(Full_2016_2017_Games_Data[[#This Row],[Column1]],4)="2016",RIGHT(Full_2016_2017_Games_Data[[#This Row],[Column1]],4)="2017"),1,0)</f>
        <v>0</v>
      </c>
      <c r="C1055">
        <f>IF(AND(B1054=1,B1055=0,LEFT(Full_2016_2017_Games_Data[[#This Row],[Column1]],4)&lt;&gt;"OTat"),C1053+1,IF(AND(B1054=0,B1055=0,LEFT(Full_2016_2017_Games_Data[[#This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Row],[Column1]],5)&lt;&gt;"4OTat"),C1054+1,IF(OR(LEFT(Full_2016_2017_Games_Data[[#This Row],[Column1]],4)="OTat",LEFT(Full_2016_2017_Games_Data[[#This Row],[Column1]],4)="Full",LEFT(Full_2016_2017_Games_Data[[#This Row],[Column1]],5)="2OTat",LEFT(Full_2016_2017_Games_Data[[#This Row],[Column1]],5)="4OTat"),C1054,"N/A")))</f>
        <v>882</v>
      </c>
      <c r="D1055" t="str">
        <f>IF(AND(C1055&lt;&gt;"N/A",C1055&lt;&gt;C1054),LEFT(Full_2016_2017_Games_Data[[#This Row],[Column1]],FIND("-",Full_2016_2017_Games_Data[[#This Row],[Column1]])-1),"N/A")</f>
        <v>Toronto Raptors92</v>
      </c>
      <c r="E1055" t="str">
        <f>IFERROR(IF(AND(C1055&lt;&gt;"N/A",C1055&lt;&gt;C1054),MID(Full_2016_2017_Games_Data[[#This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Knicks91</v>
      </c>
      <c r="F1055" t="str">
        <f>IFERROR(IF(AND(D1055&lt;&gt;"N/A",E1055&lt;&gt;"N/A",C1055&lt;&gt;C1056),RIGHT(Full_2016_2017_Games_Data[[#This Row],[Column1]],LEN(Full_2016_2017_Games_Data[[#This Row],[Column1]])-FIND("at ",Full_2016_2017_Games_Data[[#This Row],[Column1]])-2),IF(AND(C1055&lt;&gt;"N/A",C1055&lt;&gt;C1054),RIGHT(A1056,LEN(A1056)-FIND("at ",A1056)-2),"N/A")),RIGHT(Full_2016_2017_Games_Data[[#This Row],[Column1]],LEN(Full_2016_2017_Games_Data[[#This Row],[Column1]])-FIND("at ",Full_2016_2017_Games_Data[[#This Row],[Column1]])-2))</f>
        <v>New York</v>
      </c>
      <c r="G1055" t="str">
        <f t="shared" si="176"/>
        <v>New York</v>
      </c>
      <c r="H1055">
        <f t="shared" si="177"/>
        <v>92</v>
      </c>
      <c r="I1055">
        <f t="shared" si="178"/>
        <v>91</v>
      </c>
      <c r="J1055" s="3" t="str">
        <f>IF(B1055=1,Full_2016_2017_Games_Data[[#This Row],[Column1]],"N/A")</f>
        <v>N/A</v>
      </c>
      <c r="K1055" t="str">
        <f t="shared" si="179"/>
        <v>Feb 27, 2017</v>
      </c>
      <c r="L1055" t="str">
        <f t="shared" si="180"/>
        <v>Feb 27, 2017</v>
      </c>
      <c r="M1055">
        <f t="shared" si="181"/>
        <v>2</v>
      </c>
      <c r="N1055">
        <f t="shared" si="182"/>
        <v>27</v>
      </c>
      <c r="O1055">
        <f t="shared" si="183"/>
        <v>2017</v>
      </c>
      <c r="P1055" s="3">
        <f t="shared" si="184"/>
        <v>42793</v>
      </c>
      <c r="Q1055" t="str">
        <f t="shared" si="185"/>
        <v>Toronto Raptors</v>
      </c>
      <c r="R1055" t="str">
        <f t="shared" si="186"/>
        <v>New York Knicks</v>
      </c>
    </row>
    <row r="1056" spans="1:18" x14ac:dyDescent="0.3">
      <c r="A1056" s="1" t="s">
        <v>915</v>
      </c>
      <c r="B1056">
        <f>IF(OR(RIGHT(Full_2016_2017_Games_Data[[#This Row],[Column1]],4)="2016",RIGHT(Full_2016_2017_Games_Data[[#This Row],[Column1]],4)="2017"),1,0)</f>
        <v>0</v>
      </c>
      <c r="C1056">
        <f>IF(AND(B1055=1,B1056=0,LEFT(Full_2016_2017_Games_Data[[#This Row],[Column1]],4)&lt;&gt;"OTat"),C1054+1,IF(AND(B1055=0,B1056=0,LEFT(Full_2016_2017_Games_Data[[#This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Row],[Column1]],5)&lt;&gt;"4OTat"),C1055+1,IF(OR(LEFT(Full_2016_2017_Games_Data[[#This Row],[Column1]],4)="OTat",LEFT(Full_2016_2017_Games_Data[[#This Row],[Column1]],4)="Full",LEFT(Full_2016_2017_Games_Data[[#This Row],[Column1]],5)="2OTat",LEFT(Full_2016_2017_Games_Data[[#This Row],[Column1]],5)="4OTat"),C1055,"N/A")))</f>
        <v>883</v>
      </c>
      <c r="D1056" t="str">
        <f>IF(AND(C1056&lt;&gt;"N/A",C1056&lt;&gt;C1055),LEFT(Full_2016_2017_Games_Data[[#This Row],[Column1]],FIND("-",Full_2016_2017_Games_Data[[#This Row],[Column1]])-1),"N/A")</f>
        <v>Golden State Warriors119</v>
      </c>
      <c r="E1056" t="str">
        <f>IFERROR(IF(AND(C1056&lt;&gt;"N/A",C1056&lt;&gt;C1055),MID(Full_2016_2017_Games_Data[[#This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76ers108</v>
      </c>
      <c r="F1056" t="str">
        <f>IFERROR(IF(AND(D1056&lt;&gt;"N/A",E1056&lt;&gt;"N/A",C1056&lt;&gt;C1057),RIGHT(Full_2016_2017_Games_Data[[#This Row],[Column1]],LEN(Full_2016_2017_Games_Data[[#This Row],[Column1]])-FIND("at ",Full_2016_2017_Games_Data[[#This Row],[Column1]])-2),IF(AND(C1056&lt;&gt;"N/A",C1056&lt;&gt;C1055),RIGHT(A1057,LEN(A1057)-FIND("at ",A1057)-2),"N/A")),RIGHT(Full_2016_2017_Games_Data[[#This Row],[Column1]],LEN(Full_2016_2017_Games_Data[[#This Row],[Column1]])-FIND("at ",Full_2016_2017_Games_Data[[#This Row],[Column1]])-2))</f>
        <v>Philadelphia</v>
      </c>
      <c r="G1056" t="str">
        <f t="shared" si="176"/>
        <v>Philadelphia</v>
      </c>
      <c r="H1056">
        <f t="shared" si="177"/>
        <v>119</v>
      </c>
      <c r="I1056">
        <f t="shared" si="178"/>
        <v>108</v>
      </c>
      <c r="J1056" s="3" t="str">
        <f>IF(B1056=1,Full_2016_2017_Games_Data[[#This Row],[Column1]],"N/A")</f>
        <v>N/A</v>
      </c>
      <c r="K1056" t="str">
        <f t="shared" si="179"/>
        <v>Feb 27, 2017</v>
      </c>
      <c r="L1056" t="str">
        <f t="shared" si="180"/>
        <v>Feb 27, 2017</v>
      </c>
      <c r="M1056">
        <f t="shared" si="181"/>
        <v>2</v>
      </c>
      <c r="N1056">
        <f t="shared" si="182"/>
        <v>27</v>
      </c>
      <c r="O1056">
        <f t="shared" si="183"/>
        <v>2017</v>
      </c>
      <c r="P1056" s="3">
        <f t="shared" si="184"/>
        <v>42793</v>
      </c>
      <c r="Q1056" t="str">
        <f t="shared" si="185"/>
        <v>Golden State Warriors</v>
      </c>
      <c r="R1056" t="str">
        <f t="shared" si="186"/>
        <v>Philadelphia 76ers</v>
      </c>
    </row>
    <row r="1057" spans="1:18" x14ac:dyDescent="0.3">
      <c r="A1057" s="1" t="s">
        <v>916</v>
      </c>
      <c r="B1057">
        <f>IF(OR(RIGHT(Full_2016_2017_Games_Data[[#This Row],[Column1]],4)="2016",RIGHT(Full_2016_2017_Games_Data[[#This Row],[Column1]],4)="2017"),1,0)</f>
        <v>0</v>
      </c>
      <c r="C1057">
        <f>IF(AND(B1056=1,B1057=0,LEFT(Full_2016_2017_Games_Data[[#This Row],[Column1]],4)&lt;&gt;"OTat"),C1055+1,IF(AND(B1056=0,B1057=0,LEFT(Full_2016_2017_Games_Data[[#This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Row],[Column1]],5)&lt;&gt;"4OTat"),C1056+1,IF(OR(LEFT(Full_2016_2017_Games_Data[[#This Row],[Column1]],4)="OTat",LEFT(Full_2016_2017_Games_Data[[#This Row],[Column1]],4)="Full",LEFT(Full_2016_2017_Games_Data[[#This Row],[Column1]],5)="2OTat",LEFT(Full_2016_2017_Games_Data[[#This Row],[Column1]],5)="4OTat"),C1056,"N/A")))</f>
        <v>884</v>
      </c>
      <c r="D1057" t="str">
        <f>IF(AND(C1057&lt;&gt;"N/A",C1057&lt;&gt;C1056),LEFT(Full_2016_2017_Games_Data[[#This Row],[Column1]],FIND("-",Full_2016_2017_Games_Data[[#This Row],[Column1]])-1),"N/A")</f>
        <v>Cleveland Cavaliers102</v>
      </c>
      <c r="E1057" t="str">
        <f>IFERROR(IF(AND(C1057&lt;&gt;"N/A",C1057&lt;&gt;C1056),MID(Full_2016_2017_Games_Data[[#This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Bucks95</v>
      </c>
      <c r="F1057" t="str">
        <f>IFERROR(IF(AND(D1057&lt;&gt;"N/A",E1057&lt;&gt;"N/A",C1057&lt;&gt;C1058),RIGHT(Full_2016_2017_Games_Data[[#This Row],[Column1]],LEN(Full_2016_2017_Games_Data[[#This Row],[Column1]])-FIND("at ",Full_2016_2017_Games_Data[[#This Row],[Column1]])-2),IF(AND(C1057&lt;&gt;"N/A",C1057&lt;&gt;C1056),RIGHT(A1058,LEN(A1058)-FIND("at ",A1058)-2),"N/A")),RIGHT(Full_2016_2017_Games_Data[[#This Row],[Column1]],LEN(Full_2016_2017_Games_Data[[#This Row],[Column1]])-FIND("at ",Full_2016_2017_Games_Data[[#This Row],[Column1]])-2))</f>
        <v>Cleveland</v>
      </c>
      <c r="G1057" t="str">
        <f t="shared" si="176"/>
        <v>Cleveland</v>
      </c>
      <c r="H1057">
        <f t="shared" si="177"/>
        <v>102</v>
      </c>
      <c r="I1057">
        <f t="shared" si="178"/>
        <v>95</v>
      </c>
      <c r="J1057" s="3" t="str">
        <f>IF(B1057=1,Full_2016_2017_Games_Data[[#This Row],[Column1]],"N/A")</f>
        <v>N/A</v>
      </c>
      <c r="K1057" t="str">
        <f t="shared" si="179"/>
        <v>Feb 27, 2017</v>
      </c>
      <c r="L1057" t="str">
        <f t="shared" si="180"/>
        <v>Feb 27, 2017</v>
      </c>
      <c r="M1057">
        <f t="shared" si="181"/>
        <v>2</v>
      </c>
      <c r="N1057">
        <f t="shared" si="182"/>
        <v>27</v>
      </c>
      <c r="O1057">
        <f t="shared" si="183"/>
        <v>2017</v>
      </c>
      <c r="P1057" s="3">
        <f t="shared" si="184"/>
        <v>42793</v>
      </c>
      <c r="Q1057" t="str">
        <f t="shared" si="185"/>
        <v>Cleveland Cavaliers</v>
      </c>
      <c r="R1057" t="str">
        <f t="shared" si="186"/>
        <v>Milwaukee Bucks</v>
      </c>
    </row>
    <row r="1058" spans="1:18" x14ac:dyDescent="0.3">
      <c r="A1058" s="1" t="s">
        <v>917</v>
      </c>
      <c r="B1058">
        <f>IF(OR(RIGHT(Full_2016_2017_Games_Data[[#This Row],[Column1]],4)="2016",RIGHT(Full_2016_2017_Games_Data[[#This Row],[Column1]],4)="2017"),1,0)</f>
        <v>0</v>
      </c>
      <c r="C1058">
        <f>IF(AND(B1057=1,B1058=0,LEFT(Full_2016_2017_Games_Data[[#This Row],[Column1]],4)&lt;&gt;"OTat"),C1056+1,IF(AND(B1057=0,B1058=0,LEFT(Full_2016_2017_Games_Data[[#This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Row],[Column1]],5)&lt;&gt;"4OTat"),C1057+1,IF(OR(LEFT(Full_2016_2017_Games_Data[[#This Row],[Column1]],4)="OTat",LEFT(Full_2016_2017_Games_Data[[#This Row],[Column1]],4)="Full",LEFT(Full_2016_2017_Games_Data[[#This Row],[Column1]],5)="2OTat",LEFT(Full_2016_2017_Games_Data[[#This Row],[Column1]],5)="4OTat"),C1057,"N/A")))</f>
        <v>885</v>
      </c>
      <c r="D1058" t="str">
        <f>IF(AND(C1058&lt;&gt;"N/A",C1058&lt;&gt;C1057),LEFT(Full_2016_2017_Games_Data[[#This Row],[Column1]],FIND("-",Full_2016_2017_Games_Data[[#This Row],[Column1]])-1),"N/A")</f>
        <v>Atlanta Hawks114</v>
      </c>
      <c r="E1058" t="str">
        <f>IFERROR(IF(AND(C1058&lt;&gt;"N/A",C1058&lt;&gt;C1057),MID(Full_2016_2017_Games_Data[[#This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Celtics98</v>
      </c>
      <c r="F1058" t="str">
        <f>IFERROR(IF(AND(D1058&lt;&gt;"N/A",E1058&lt;&gt;"N/A",C1058&lt;&gt;C1059),RIGHT(Full_2016_2017_Games_Data[[#This Row],[Column1]],LEN(Full_2016_2017_Games_Data[[#This Row],[Column1]])-FIND("at ",Full_2016_2017_Games_Data[[#This Row],[Column1]])-2),IF(AND(C1058&lt;&gt;"N/A",C1058&lt;&gt;C1057),RIGHT(A1059,LEN(A1059)-FIND("at ",A1059)-2),"N/A")),RIGHT(Full_2016_2017_Games_Data[[#This Row],[Column1]],LEN(Full_2016_2017_Games_Data[[#This Row],[Column1]])-FIND("at ",Full_2016_2017_Games_Data[[#This Row],[Column1]])-2))</f>
        <v>Boston</v>
      </c>
      <c r="G1058" t="str">
        <f t="shared" si="176"/>
        <v>Boston</v>
      </c>
      <c r="H1058">
        <f t="shared" si="177"/>
        <v>114</v>
      </c>
      <c r="I1058">
        <f t="shared" si="178"/>
        <v>98</v>
      </c>
      <c r="J1058" s="3" t="str">
        <f>IF(B1058=1,Full_2016_2017_Games_Data[[#This Row],[Column1]],"N/A")</f>
        <v>N/A</v>
      </c>
      <c r="K1058" t="str">
        <f t="shared" si="179"/>
        <v>Feb 27, 2017</v>
      </c>
      <c r="L1058" t="str">
        <f t="shared" si="180"/>
        <v>Feb 27, 2017</v>
      </c>
      <c r="M1058">
        <f t="shared" si="181"/>
        <v>2</v>
      </c>
      <c r="N1058">
        <f t="shared" si="182"/>
        <v>27</v>
      </c>
      <c r="O1058">
        <f t="shared" si="183"/>
        <v>2017</v>
      </c>
      <c r="P1058" s="3">
        <f t="shared" si="184"/>
        <v>42793</v>
      </c>
      <c r="Q1058" t="str">
        <f t="shared" si="185"/>
        <v>Atlanta Hawks</v>
      </c>
      <c r="R1058" t="str">
        <f t="shared" si="186"/>
        <v>Boston Celtics</v>
      </c>
    </row>
    <row r="1059" spans="1:18" x14ac:dyDescent="0.3">
      <c r="A1059" s="1" t="s">
        <v>918</v>
      </c>
      <c r="B1059">
        <f>IF(OR(RIGHT(Full_2016_2017_Games_Data[[#This Row],[Column1]],4)="2016",RIGHT(Full_2016_2017_Games_Data[[#This Row],[Column1]],4)="2017"),1,0)</f>
        <v>0</v>
      </c>
      <c r="C1059">
        <f>IF(AND(B1058=1,B1059=0,LEFT(Full_2016_2017_Games_Data[[#This Row],[Column1]],4)&lt;&gt;"OTat"),C1057+1,IF(AND(B1058=0,B1059=0,LEFT(Full_2016_2017_Games_Data[[#This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Row],[Column1]],5)&lt;&gt;"4OTat"),C1058+1,IF(OR(LEFT(Full_2016_2017_Games_Data[[#This Row],[Column1]],4)="OTat",LEFT(Full_2016_2017_Games_Data[[#This Row],[Column1]],4)="Full",LEFT(Full_2016_2017_Games_Data[[#This Row],[Column1]],5)="2OTat",LEFT(Full_2016_2017_Games_Data[[#This Row],[Column1]],5)="4OTat"),C1058,"N/A")))</f>
        <v>886</v>
      </c>
      <c r="D1059" t="str">
        <f>IF(AND(C1059&lt;&gt;"N/A",C1059&lt;&gt;C1058),LEFT(Full_2016_2017_Games_Data[[#This Row],[Column1]],FIND("-",Full_2016_2017_Games_Data[[#This Row],[Column1]])-1),"N/A")</f>
        <v>Indiana Pacers117</v>
      </c>
      <c r="E1059" t="str">
        <f>IFERROR(IF(AND(C1059&lt;&gt;"N/A",C1059&lt;&gt;C1058),MID(Full_2016_2017_Games_Data[[#This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Rockets108</v>
      </c>
      <c r="F1059" t="str">
        <f>IFERROR(IF(AND(D1059&lt;&gt;"N/A",E1059&lt;&gt;"N/A",C1059&lt;&gt;C1060),RIGHT(Full_2016_2017_Games_Data[[#This Row],[Column1]],LEN(Full_2016_2017_Games_Data[[#This Row],[Column1]])-FIND("at ",Full_2016_2017_Games_Data[[#This Row],[Column1]])-2),IF(AND(C1059&lt;&gt;"N/A",C1059&lt;&gt;C1058),RIGHT(A1060,LEN(A1060)-FIND("at ",A1060)-2),"N/A")),RIGHT(Full_2016_2017_Games_Data[[#This Row],[Column1]],LEN(Full_2016_2017_Games_Data[[#This Row],[Column1]])-FIND("at ",Full_2016_2017_Games_Data[[#This Row],[Column1]])-2))</f>
        <v>Houston</v>
      </c>
      <c r="G1059" t="str">
        <f t="shared" si="176"/>
        <v>Houston</v>
      </c>
      <c r="H1059">
        <f t="shared" si="177"/>
        <v>117</v>
      </c>
      <c r="I1059">
        <f t="shared" si="178"/>
        <v>108</v>
      </c>
      <c r="J1059" s="3" t="str">
        <f>IF(B1059=1,Full_2016_2017_Games_Data[[#This Row],[Column1]],"N/A")</f>
        <v>N/A</v>
      </c>
      <c r="K1059" t="str">
        <f t="shared" si="179"/>
        <v>Feb 27, 2017</v>
      </c>
      <c r="L1059" t="str">
        <f t="shared" si="180"/>
        <v>Feb 27, 2017</v>
      </c>
      <c r="M1059">
        <f t="shared" si="181"/>
        <v>2</v>
      </c>
      <c r="N1059">
        <f t="shared" si="182"/>
        <v>27</v>
      </c>
      <c r="O1059">
        <f t="shared" si="183"/>
        <v>2017</v>
      </c>
      <c r="P1059" s="3">
        <f t="shared" si="184"/>
        <v>42793</v>
      </c>
      <c r="Q1059" t="str">
        <f t="shared" si="185"/>
        <v>Indiana Pacers</v>
      </c>
      <c r="R1059" t="str">
        <f t="shared" si="186"/>
        <v>Houston Rockets</v>
      </c>
    </row>
    <row r="1060" spans="1:18" x14ac:dyDescent="0.3">
      <c r="A1060" s="1" t="s">
        <v>919</v>
      </c>
      <c r="B1060">
        <f>IF(OR(RIGHT(Full_2016_2017_Games_Data[[#This Row],[Column1]],4)="2016",RIGHT(Full_2016_2017_Games_Data[[#This Row],[Column1]],4)="2017"),1,0)</f>
        <v>0</v>
      </c>
      <c r="C1060">
        <f>IF(AND(B1059=1,B1060=0,LEFT(Full_2016_2017_Games_Data[[#This Row],[Column1]],4)&lt;&gt;"OTat"),C1058+1,IF(AND(B1059=0,B1060=0,LEFT(Full_2016_2017_Games_Data[[#This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Row],[Column1]],5)&lt;&gt;"4OTat"),C1059+1,IF(OR(LEFT(Full_2016_2017_Games_Data[[#This Row],[Column1]],4)="OTat",LEFT(Full_2016_2017_Games_Data[[#This Row],[Column1]],4)="Full",LEFT(Full_2016_2017_Games_Data[[#This Row],[Column1]],5)="2OTat",LEFT(Full_2016_2017_Games_Data[[#This Row],[Column1]],5)="4OTat"),C1059,"N/A")))</f>
        <v>887</v>
      </c>
      <c r="D1060" t="str">
        <f>IF(AND(C1060&lt;&gt;"N/A",C1060&lt;&gt;C1059),LEFT(Full_2016_2017_Games_Data[[#This Row],[Column1]],FIND("-",Full_2016_2017_Games_Data[[#This Row],[Column1]])-1),"N/A")</f>
        <v>Dallas Mavericks96</v>
      </c>
      <c r="E1060" t="str">
        <f>IFERROR(IF(AND(C1060&lt;&gt;"N/A",C1060&lt;&gt;C1059),MID(Full_2016_2017_Games_Data[[#This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Heat89</v>
      </c>
      <c r="F1060" t="str">
        <f>IFERROR(IF(AND(D1060&lt;&gt;"N/A",E1060&lt;&gt;"N/A",C1060&lt;&gt;C1061),RIGHT(Full_2016_2017_Games_Data[[#This Row],[Column1]],LEN(Full_2016_2017_Games_Data[[#This Row],[Column1]])-FIND("at ",Full_2016_2017_Games_Data[[#This Row],[Column1]])-2),IF(AND(C1060&lt;&gt;"N/A",C1060&lt;&gt;C1059),RIGHT(A1061,LEN(A1061)-FIND("at ",A1061)-2),"N/A")),RIGHT(Full_2016_2017_Games_Data[[#This Row],[Column1]],LEN(Full_2016_2017_Games_Data[[#This Row],[Column1]])-FIND("at ",Full_2016_2017_Games_Data[[#This Row],[Column1]])-2))</f>
        <v>Dallas</v>
      </c>
      <c r="G1060" t="str">
        <f t="shared" si="176"/>
        <v>Dallas</v>
      </c>
      <c r="H1060">
        <f t="shared" si="177"/>
        <v>96</v>
      </c>
      <c r="I1060">
        <f t="shared" si="178"/>
        <v>89</v>
      </c>
      <c r="J1060" s="3" t="str">
        <f>IF(B1060=1,Full_2016_2017_Games_Data[[#This Row],[Column1]],"N/A")</f>
        <v>N/A</v>
      </c>
      <c r="K1060" t="str">
        <f t="shared" si="179"/>
        <v>Feb 27, 2017</v>
      </c>
      <c r="L1060" t="str">
        <f t="shared" si="180"/>
        <v>Feb 27, 2017</v>
      </c>
      <c r="M1060">
        <f t="shared" si="181"/>
        <v>2</v>
      </c>
      <c r="N1060">
        <f t="shared" si="182"/>
        <v>27</v>
      </c>
      <c r="O1060">
        <f t="shared" si="183"/>
        <v>2017</v>
      </c>
      <c r="P1060" s="3">
        <f t="shared" si="184"/>
        <v>42793</v>
      </c>
      <c r="Q1060" t="str">
        <f t="shared" si="185"/>
        <v>Dallas Mavericks</v>
      </c>
      <c r="R1060" t="str">
        <f t="shared" si="186"/>
        <v>Miami Heat</v>
      </c>
    </row>
    <row r="1061" spans="1:18" x14ac:dyDescent="0.3">
      <c r="A1061" s="1" t="s">
        <v>920</v>
      </c>
      <c r="B1061">
        <f>IF(OR(RIGHT(Full_2016_2017_Games_Data[[#This Row],[Column1]],4)="2016",RIGHT(Full_2016_2017_Games_Data[[#This Row],[Column1]],4)="2017"),1,0)</f>
        <v>0</v>
      </c>
      <c r="C1061">
        <f>IF(AND(B1060=1,B1061=0,LEFT(Full_2016_2017_Games_Data[[#This Row],[Column1]],4)&lt;&gt;"OTat"),C1059+1,IF(AND(B1060=0,B1061=0,LEFT(Full_2016_2017_Games_Data[[#This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Row],[Column1]],5)&lt;&gt;"4OTat"),C1060+1,IF(OR(LEFT(Full_2016_2017_Games_Data[[#This Row],[Column1]],4)="OTat",LEFT(Full_2016_2017_Games_Data[[#This Row],[Column1]],4)="Full",LEFT(Full_2016_2017_Games_Data[[#This Row],[Column1]],5)="2OTat",LEFT(Full_2016_2017_Games_Data[[#This Row],[Column1]],5)="4OTat"),C1060,"N/A")))</f>
        <v>888</v>
      </c>
      <c r="D1061" t="str">
        <f>IF(AND(C1061&lt;&gt;"N/A",C1061&lt;&gt;C1060),LEFT(Full_2016_2017_Games_Data[[#This Row],[Column1]],FIND("-",Full_2016_2017_Games_Data[[#This Row],[Column1]])-1),"N/A")</f>
        <v>Minnesota Timberwolves102</v>
      </c>
      <c r="E1061" t="str">
        <f>IFERROR(IF(AND(C1061&lt;&gt;"N/A",C1061&lt;&gt;C1060),MID(Full_2016_2017_Games_Data[[#This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Kings88</v>
      </c>
      <c r="F1061" t="str">
        <f>IFERROR(IF(AND(D1061&lt;&gt;"N/A",E1061&lt;&gt;"N/A",C1061&lt;&gt;C1062),RIGHT(Full_2016_2017_Games_Data[[#This Row],[Column1]],LEN(Full_2016_2017_Games_Data[[#This Row],[Column1]])-FIND("at ",Full_2016_2017_Games_Data[[#This Row],[Column1]])-2),IF(AND(C1061&lt;&gt;"N/A",C1061&lt;&gt;C1060),RIGHT(A1062,LEN(A1062)-FIND("at ",A1062)-2),"N/A")),RIGHT(Full_2016_2017_Games_Data[[#This Row],[Column1]],LEN(Full_2016_2017_Games_Data[[#This Row],[Column1]])-FIND("at ",Full_2016_2017_Games_Data[[#This Row],[Column1]])-2))</f>
        <v>Sacramento</v>
      </c>
      <c r="G1061" t="str">
        <f t="shared" si="176"/>
        <v>Sacramento</v>
      </c>
      <c r="H1061">
        <f t="shared" si="177"/>
        <v>102</v>
      </c>
      <c r="I1061">
        <f t="shared" si="178"/>
        <v>88</v>
      </c>
      <c r="J1061" s="3" t="str">
        <f>IF(B1061=1,Full_2016_2017_Games_Data[[#This Row],[Column1]],"N/A")</f>
        <v>N/A</v>
      </c>
      <c r="K1061" t="str">
        <f t="shared" si="179"/>
        <v>Feb 27, 2017</v>
      </c>
      <c r="L1061" t="str">
        <f t="shared" si="180"/>
        <v>Feb 27, 2017</v>
      </c>
      <c r="M1061">
        <f t="shared" si="181"/>
        <v>2</v>
      </c>
      <c r="N1061">
        <f t="shared" si="182"/>
        <v>27</v>
      </c>
      <c r="O1061">
        <f t="shared" si="183"/>
        <v>2017</v>
      </c>
      <c r="P1061" s="3">
        <f t="shared" si="184"/>
        <v>42793</v>
      </c>
      <c r="Q1061" t="str">
        <f t="shared" si="185"/>
        <v>Minnesota Timberwolves</v>
      </c>
      <c r="R1061" t="str">
        <f t="shared" si="186"/>
        <v>Sacramento Kings</v>
      </c>
    </row>
    <row r="1062" spans="1:18" x14ac:dyDescent="0.3">
      <c r="A1062" s="1" t="s">
        <v>1465</v>
      </c>
      <c r="B1062">
        <f>IF(OR(RIGHT(Full_2016_2017_Games_Data[[#This Row],[Column1]],4)="2016",RIGHT(Full_2016_2017_Games_Data[[#This Row],[Column1]],4)="2017"),1,0)</f>
        <v>1</v>
      </c>
      <c r="C1062" t="str">
        <f>IF(AND(B1061=1,B1062=0,LEFT(Full_2016_2017_Games_Data[[#This Row],[Column1]],4)&lt;&gt;"OTat"),C1060+1,IF(AND(B1061=0,B1062=0,LEFT(Full_2016_2017_Games_Data[[#This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Row],[Column1]],5)&lt;&gt;"4OTat"),C1061+1,IF(OR(LEFT(Full_2016_2017_Games_Data[[#This Row],[Column1]],4)="OTat",LEFT(Full_2016_2017_Games_Data[[#This Row],[Column1]],4)="Full",LEFT(Full_2016_2017_Games_Data[[#This Row],[Column1]],5)="2OTat",LEFT(Full_2016_2017_Games_Data[[#This Row],[Column1]],5)="4OTat"),C1061,"N/A")))</f>
        <v>N/A</v>
      </c>
      <c r="D1062" t="str">
        <f>IF(AND(C1062&lt;&gt;"N/A",C1062&lt;&gt;C1061),LEFT(Full_2016_2017_Games_Data[[#This Row],[Column1]],FIND("-",Full_2016_2017_Games_Data[[#This Row],[Column1]])-1),"N/A")</f>
        <v>N/A</v>
      </c>
      <c r="E1062" t="str">
        <f>IFERROR(IF(AND(C1062&lt;&gt;"N/A",C1062&lt;&gt;C1061),MID(Full_2016_2017_Games_Data[[#This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62" t="str">
        <f>IFERROR(IF(AND(D1062&lt;&gt;"N/A",E1062&lt;&gt;"N/A",C1062&lt;&gt;C1063),RIGHT(Full_2016_2017_Games_Data[[#This Row],[Column1]],LEN(Full_2016_2017_Games_Data[[#This Row],[Column1]])-FIND("at ",Full_2016_2017_Games_Data[[#This Row],[Column1]])-2),IF(AND(C1062&lt;&gt;"N/A",C1062&lt;&gt;C1061),RIGHT(A1063,LEN(A1063)-FIND("at ",A1063)-2),"N/A")),RIGHT(Full_2016_2017_Games_Data[[#This Row],[Column1]],LEN(Full_2016_2017_Games_Data[[#This Row],[Column1]])-FIND("at ",Full_2016_2017_Games_Data[[#This Row],[Column1]])-2))</f>
        <v>N/A</v>
      </c>
      <c r="G1062" t="str">
        <f t="shared" si="176"/>
        <v>N/A</v>
      </c>
      <c r="H1062" t="str">
        <f t="shared" si="177"/>
        <v>N/A</v>
      </c>
      <c r="I1062" t="str">
        <f t="shared" si="178"/>
        <v>N/A</v>
      </c>
      <c r="J1062" s="3" t="str">
        <f>IF(B1062=1,Full_2016_2017_Games_Data[[#This Row],[Column1]],"N/A")</f>
        <v>Feb 28, 2017</v>
      </c>
      <c r="K1062" t="str">
        <f t="shared" si="179"/>
        <v>Feb 28, 2017</v>
      </c>
      <c r="L1062" t="str">
        <f t="shared" si="180"/>
        <v>N/A</v>
      </c>
      <c r="M1062" t="str">
        <f t="shared" si="181"/>
        <v>N/A</v>
      </c>
      <c r="N1062" t="str">
        <f t="shared" si="182"/>
        <v>N/A</v>
      </c>
      <c r="O1062" t="str">
        <f t="shared" si="183"/>
        <v>N/A</v>
      </c>
      <c r="P1062" s="3" t="str">
        <f t="shared" si="184"/>
        <v>N/A</v>
      </c>
      <c r="Q1062" t="str">
        <f t="shared" si="185"/>
        <v>N/A</v>
      </c>
      <c r="R1062" t="str">
        <f t="shared" si="186"/>
        <v>N/A</v>
      </c>
    </row>
    <row r="1063" spans="1:18" x14ac:dyDescent="0.3">
      <c r="A1063" s="1" t="s">
        <v>921</v>
      </c>
      <c r="B1063">
        <f>IF(OR(RIGHT(Full_2016_2017_Games_Data[[#This Row],[Column1]],4)="2016",RIGHT(Full_2016_2017_Games_Data[[#This Row],[Column1]],4)="2017"),1,0)</f>
        <v>0</v>
      </c>
      <c r="C1063">
        <f>IF(AND(B1062=1,B1063=0,LEFT(Full_2016_2017_Games_Data[[#This Row],[Column1]],4)&lt;&gt;"OTat"),C1061+1,IF(AND(B1062=0,B1063=0,LEFT(Full_2016_2017_Games_Data[[#This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Row],[Column1]],5)&lt;&gt;"4OTat"),C1062+1,IF(OR(LEFT(Full_2016_2017_Games_Data[[#This Row],[Column1]],4)="OTat",LEFT(Full_2016_2017_Games_Data[[#This Row],[Column1]],4)="Full",LEFT(Full_2016_2017_Games_Data[[#This Row],[Column1]],5)="2OTat",LEFT(Full_2016_2017_Games_Data[[#This Row],[Column1]],5)="4OTat"),C1062,"N/A")))</f>
        <v>889</v>
      </c>
      <c r="D1063" t="str">
        <f>IF(AND(C1063&lt;&gt;"N/A",C1063&lt;&gt;C1062),LEFT(Full_2016_2017_Games_Data[[#This Row],[Column1]],FIND("-",Full_2016_2017_Games_Data[[#This Row],[Column1]])-1),"N/A")</f>
        <v>Washington Wizards112</v>
      </c>
      <c r="E1063" t="str">
        <f>IFERROR(IF(AND(C1063&lt;&gt;"N/A",C1063&lt;&gt;C1062),MID(Full_2016_2017_Games_Data[[#This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Warriors108</v>
      </c>
      <c r="F1063" t="str">
        <f>IFERROR(IF(AND(D1063&lt;&gt;"N/A",E1063&lt;&gt;"N/A",C1063&lt;&gt;C1064),RIGHT(Full_2016_2017_Games_Data[[#This Row],[Column1]],LEN(Full_2016_2017_Games_Data[[#This Row],[Column1]])-FIND("at ",Full_2016_2017_Games_Data[[#This Row],[Column1]])-2),IF(AND(C1063&lt;&gt;"N/A",C1063&lt;&gt;C1062),RIGHT(A1064,LEN(A1064)-FIND("at ",A1064)-2),"N/A")),RIGHT(Full_2016_2017_Games_Data[[#This Row],[Column1]],LEN(Full_2016_2017_Games_Data[[#This Row],[Column1]])-FIND("at ",Full_2016_2017_Games_Data[[#This Row],[Column1]])-2))</f>
        <v>Washington</v>
      </c>
      <c r="G1063" t="str">
        <f t="shared" si="176"/>
        <v>Washington</v>
      </c>
      <c r="H1063">
        <f t="shared" si="177"/>
        <v>112</v>
      </c>
      <c r="I1063">
        <f t="shared" si="178"/>
        <v>108</v>
      </c>
      <c r="J1063" s="3" t="str">
        <f>IF(B1063=1,Full_2016_2017_Games_Data[[#This Row],[Column1]],"N/A")</f>
        <v>N/A</v>
      </c>
      <c r="K1063" t="str">
        <f t="shared" si="179"/>
        <v>Feb 28, 2017</v>
      </c>
      <c r="L1063" t="str">
        <f t="shared" si="180"/>
        <v>Feb 28, 2017</v>
      </c>
      <c r="M1063">
        <f t="shared" si="181"/>
        <v>2</v>
      </c>
      <c r="N1063">
        <f t="shared" si="182"/>
        <v>28</v>
      </c>
      <c r="O1063">
        <f t="shared" si="183"/>
        <v>2017</v>
      </c>
      <c r="P1063" s="3">
        <f t="shared" si="184"/>
        <v>42794</v>
      </c>
      <c r="Q1063" t="str">
        <f t="shared" si="185"/>
        <v>Washington Wizards</v>
      </c>
      <c r="R1063" t="str">
        <f t="shared" si="186"/>
        <v>Golden State Warriors</v>
      </c>
    </row>
    <row r="1064" spans="1:18" x14ac:dyDescent="0.3">
      <c r="A1064" s="1" t="s">
        <v>922</v>
      </c>
      <c r="B1064">
        <f>IF(OR(RIGHT(Full_2016_2017_Games_Data[[#This Row],[Column1]],4)="2016",RIGHT(Full_2016_2017_Games_Data[[#This Row],[Column1]],4)="2017"),1,0)</f>
        <v>0</v>
      </c>
      <c r="C1064">
        <f>IF(AND(B1063=1,B1064=0,LEFT(Full_2016_2017_Games_Data[[#This Row],[Column1]],4)&lt;&gt;"OTat"),C1062+1,IF(AND(B1063=0,B1064=0,LEFT(Full_2016_2017_Games_Data[[#This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Row],[Column1]],5)&lt;&gt;"4OTat"),C1063+1,IF(OR(LEFT(Full_2016_2017_Games_Data[[#This Row],[Column1]],4)="OTat",LEFT(Full_2016_2017_Games_Data[[#This Row],[Column1]],4)="Full",LEFT(Full_2016_2017_Games_Data[[#This Row],[Column1]],5)="2OTat",LEFT(Full_2016_2017_Games_Data[[#This Row],[Column1]],5)="4OTat"),C1063,"N/A")))</f>
        <v>890</v>
      </c>
      <c r="D1064" t="str">
        <f>IF(AND(C1064&lt;&gt;"N/A",C1064&lt;&gt;C1063),LEFT(Full_2016_2017_Games_Data[[#This Row],[Column1]],FIND("-",Full_2016_2017_Games_Data[[#This Row],[Column1]])-1),"N/A")</f>
        <v>Detroit Pistons120</v>
      </c>
      <c r="E1064" t="str">
        <f>IFERROR(IF(AND(C1064&lt;&gt;"N/A",C1064&lt;&gt;C1063),MID(Full_2016_2017_Games_Data[[#This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Blazers113</v>
      </c>
      <c r="F1064" t="str">
        <f>IFERROR(IF(AND(D1064&lt;&gt;"N/A",E1064&lt;&gt;"N/A",C1064&lt;&gt;C1065),RIGHT(Full_2016_2017_Games_Data[[#This Row],[Column1]],LEN(Full_2016_2017_Games_Data[[#This Row],[Column1]])-FIND("at ",Full_2016_2017_Games_Data[[#This Row],[Column1]])-2),IF(AND(C1064&lt;&gt;"N/A",C1064&lt;&gt;C1063),RIGHT(A1065,LEN(A1065)-FIND("at ",A1065)-2),"N/A")),RIGHT(Full_2016_2017_Games_Data[[#This Row],[Column1]],LEN(Full_2016_2017_Games_Data[[#This Row],[Column1]])-FIND("at ",Full_2016_2017_Games_Data[[#This Row],[Column1]])-2))</f>
        <v>Detroit</v>
      </c>
      <c r="G1064" t="str">
        <f t="shared" si="176"/>
        <v>Detroit</v>
      </c>
      <c r="H1064">
        <f t="shared" si="177"/>
        <v>120</v>
      </c>
      <c r="I1064">
        <f t="shared" si="178"/>
        <v>113</v>
      </c>
      <c r="J1064" s="3" t="str">
        <f>IF(B1064=1,Full_2016_2017_Games_Data[[#This Row],[Column1]],"N/A")</f>
        <v>N/A</v>
      </c>
      <c r="K1064" t="str">
        <f t="shared" si="179"/>
        <v>Feb 28, 2017</v>
      </c>
      <c r="L1064" t="str">
        <f t="shared" si="180"/>
        <v>Feb 28, 2017</v>
      </c>
      <c r="M1064">
        <f t="shared" si="181"/>
        <v>2</v>
      </c>
      <c r="N1064">
        <f t="shared" si="182"/>
        <v>28</v>
      </c>
      <c r="O1064">
        <f t="shared" si="183"/>
        <v>2017</v>
      </c>
      <c r="P1064" s="3">
        <f t="shared" si="184"/>
        <v>42794</v>
      </c>
      <c r="Q1064" t="str">
        <f t="shared" si="185"/>
        <v>Detroit Pistons</v>
      </c>
      <c r="R1064" t="str">
        <f t="shared" si="186"/>
        <v>Portland Trail Blazers</v>
      </c>
    </row>
    <row r="1065" spans="1:18" x14ac:dyDescent="0.3">
      <c r="A1065" s="1" t="s">
        <v>882</v>
      </c>
      <c r="B1065">
        <f>IF(OR(RIGHT(Full_2016_2017_Games_Data[[#This Row],[Column1]],4)="2016",RIGHT(Full_2016_2017_Games_Data[[#This Row],[Column1]],4)="2017"),1,0)</f>
        <v>0</v>
      </c>
      <c r="C1065">
        <f>IF(AND(B1064=1,B1065=0,LEFT(Full_2016_2017_Games_Data[[#This Row],[Column1]],4)&lt;&gt;"OTat"),C1063+1,IF(AND(B1064=0,B1065=0,LEFT(Full_2016_2017_Games_Data[[#This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Row],[Column1]],5)&lt;&gt;"4OTat"),C1064+1,IF(OR(LEFT(Full_2016_2017_Games_Data[[#This Row],[Column1]],4)="OTat",LEFT(Full_2016_2017_Games_Data[[#This Row],[Column1]],4)="Full",LEFT(Full_2016_2017_Games_Data[[#This Row],[Column1]],5)="2OTat",LEFT(Full_2016_2017_Games_Data[[#This Row],[Column1]],5)="4OTat"),C1064,"N/A")))</f>
        <v>890</v>
      </c>
      <c r="D1065" t="str">
        <f>IF(AND(C1065&lt;&gt;"N/A",C1065&lt;&gt;C1064),LEFT(Full_2016_2017_Games_Data[[#This Row],[Column1]],FIND("-",Full_2016_2017_Games_Data[[#This Row],[Column1]])-1),"N/A")</f>
        <v>N/A</v>
      </c>
      <c r="E1065" t="str">
        <f>IFERROR(IF(AND(C1065&lt;&gt;"N/A",C1065&lt;&gt;C1064),MID(Full_2016_2017_Games_Data[[#This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65" t="str">
        <f>IFERROR(IF(AND(D1065&lt;&gt;"N/A",E1065&lt;&gt;"N/A",C1065&lt;&gt;C1066),RIGHT(Full_2016_2017_Games_Data[[#This Row],[Column1]],LEN(Full_2016_2017_Games_Data[[#This Row],[Column1]])-FIND("at ",Full_2016_2017_Games_Data[[#This Row],[Column1]])-2),IF(AND(C1065&lt;&gt;"N/A",C1065&lt;&gt;C1064),RIGHT(A1066,LEN(A1066)-FIND("at ",A1066)-2),"N/A")),RIGHT(Full_2016_2017_Games_Data[[#This Row],[Column1]],LEN(Full_2016_2017_Games_Data[[#This Row],[Column1]])-FIND("at ",Full_2016_2017_Games_Data[[#This Row],[Column1]])-2))</f>
        <v>N/A</v>
      </c>
      <c r="G1065" t="str">
        <f t="shared" si="176"/>
        <v>N/A</v>
      </c>
      <c r="H1065" t="str">
        <f t="shared" si="177"/>
        <v>N/A</v>
      </c>
      <c r="I1065" t="str">
        <f t="shared" si="178"/>
        <v>N/A</v>
      </c>
      <c r="J1065" s="3" t="str">
        <f>IF(B1065=1,Full_2016_2017_Games_Data[[#This Row],[Column1]],"N/A")</f>
        <v>N/A</v>
      </c>
      <c r="K1065" t="str">
        <f t="shared" si="179"/>
        <v>Feb 28, 2017</v>
      </c>
      <c r="L1065" t="str">
        <f t="shared" si="180"/>
        <v>N/A</v>
      </c>
      <c r="M1065" t="str">
        <f t="shared" si="181"/>
        <v>N/A</v>
      </c>
      <c r="N1065" t="str">
        <f t="shared" si="182"/>
        <v>N/A</v>
      </c>
      <c r="O1065" t="str">
        <f t="shared" si="183"/>
        <v>N/A</v>
      </c>
      <c r="P1065" s="3" t="str">
        <f t="shared" si="184"/>
        <v>N/A</v>
      </c>
      <c r="Q1065" t="str">
        <f t="shared" si="185"/>
        <v>N/A</v>
      </c>
      <c r="R1065" t="str">
        <f t="shared" si="186"/>
        <v>N/A</v>
      </c>
    </row>
    <row r="1066" spans="1:18" x14ac:dyDescent="0.3">
      <c r="A1066" s="1" t="s">
        <v>923</v>
      </c>
      <c r="B1066">
        <f>IF(OR(RIGHT(Full_2016_2017_Games_Data[[#This Row],[Column1]],4)="2016",RIGHT(Full_2016_2017_Games_Data[[#This Row],[Column1]],4)="2017"),1,0)</f>
        <v>0</v>
      </c>
      <c r="C1066">
        <f>IF(AND(B1065=1,B1066=0,LEFT(Full_2016_2017_Games_Data[[#This Row],[Column1]],4)&lt;&gt;"OTat"),C1064+1,IF(AND(B1065=0,B1066=0,LEFT(Full_2016_2017_Games_Data[[#This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Row],[Column1]],5)&lt;&gt;"4OTat"),C1065+1,IF(OR(LEFT(Full_2016_2017_Games_Data[[#This Row],[Column1]],4)="OTat",LEFT(Full_2016_2017_Games_Data[[#This Row],[Column1]],4)="Full",LEFT(Full_2016_2017_Games_Data[[#This Row],[Column1]],5)="2OTat",LEFT(Full_2016_2017_Games_Data[[#This Row],[Column1]],5)="4OTat"),C1065,"N/A")))</f>
        <v>891</v>
      </c>
      <c r="D1066" t="str">
        <f>IF(AND(C1066&lt;&gt;"N/A",C1066&lt;&gt;C1065),LEFT(Full_2016_2017_Games_Data[[#This Row],[Column1]],FIND("-",Full_2016_2017_Games_Data[[#This Row],[Column1]])-1),"N/A")</f>
        <v>Denver Nuggets125</v>
      </c>
      <c r="E1066" t="str">
        <f>IFERROR(IF(AND(C1066&lt;&gt;"N/A",C1066&lt;&gt;C1065),MID(Full_2016_2017_Games_Data[[#This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Bulls107</v>
      </c>
      <c r="F1066" t="str">
        <f>IFERROR(IF(AND(D1066&lt;&gt;"N/A",E1066&lt;&gt;"N/A",C1066&lt;&gt;C1067),RIGHT(Full_2016_2017_Games_Data[[#This Row],[Column1]],LEN(Full_2016_2017_Games_Data[[#This Row],[Column1]])-FIND("at ",Full_2016_2017_Games_Data[[#This Row],[Column1]])-2),IF(AND(C1066&lt;&gt;"N/A",C1066&lt;&gt;C1065),RIGHT(A1067,LEN(A1067)-FIND("at ",A1067)-2),"N/A")),RIGHT(Full_2016_2017_Games_Data[[#This Row],[Column1]],LEN(Full_2016_2017_Games_Data[[#This Row],[Column1]])-FIND("at ",Full_2016_2017_Games_Data[[#This Row],[Column1]])-2))</f>
        <v>Chicago</v>
      </c>
      <c r="G1066" t="str">
        <f t="shared" si="176"/>
        <v>Chicago</v>
      </c>
      <c r="H1066">
        <f t="shared" si="177"/>
        <v>125</v>
      </c>
      <c r="I1066">
        <f t="shared" si="178"/>
        <v>107</v>
      </c>
      <c r="J1066" s="3" t="str">
        <f>IF(B1066=1,Full_2016_2017_Games_Data[[#This Row],[Column1]],"N/A")</f>
        <v>N/A</v>
      </c>
      <c r="K1066" t="str">
        <f t="shared" si="179"/>
        <v>Feb 28, 2017</v>
      </c>
      <c r="L1066" t="str">
        <f t="shared" si="180"/>
        <v>Feb 28, 2017</v>
      </c>
      <c r="M1066">
        <f t="shared" si="181"/>
        <v>2</v>
      </c>
      <c r="N1066">
        <f t="shared" si="182"/>
        <v>28</v>
      </c>
      <c r="O1066">
        <f t="shared" si="183"/>
        <v>2017</v>
      </c>
      <c r="P1066" s="3">
        <f t="shared" si="184"/>
        <v>42794</v>
      </c>
      <c r="Q1066" t="str">
        <f t="shared" si="185"/>
        <v>Denver Nuggets</v>
      </c>
      <c r="R1066" t="str">
        <f t="shared" si="186"/>
        <v>Chicago Bulls</v>
      </c>
    </row>
    <row r="1067" spans="1:18" x14ac:dyDescent="0.3">
      <c r="A1067" s="1" t="s">
        <v>924</v>
      </c>
      <c r="B1067">
        <f>IF(OR(RIGHT(Full_2016_2017_Games_Data[[#This Row],[Column1]],4)="2016",RIGHT(Full_2016_2017_Games_Data[[#This Row],[Column1]],4)="2017"),1,0)</f>
        <v>0</v>
      </c>
      <c r="C1067">
        <f>IF(AND(B1066=1,B1067=0,LEFT(Full_2016_2017_Games_Data[[#This Row],[Column1]],4)&lt;&gt;"OTat"),C1065+1,IF(AND(B1066=0,B1067=0,LEFT(Full_2016_2017_Games_Data[[#This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Row],[Column1]],5)&lt;&gt;"4OTat"),C1066+1,IF(OR(LEFT(Full_2016_2017_Games_Data[[#This Row],[Column1]],4)="OTat",LEFT(Full_2016_2017_Games_Data[[#This Row],[Column1]],4)="Full",LEFT(Full_2016_2017_Games_Data[[#This Row],[Column1]],5)="2OTat",LEFT(Full_2016_2017_Games_Data[[#This Row],[Column1]],5)="4OTat"),C1066,"N/A")))</f>
        <v>892</v>
      </c>
      <c r="D1067" t="str">
        <f>IF(AND(C1067&lt;&gt;"N/A",C1067&lt;&gt;C1066),LEFT(Full_2016_2017_Games_Data[[#This Row],[Column1]],FIND("-",Full_2016_2017_Games_Data[[#This Row],[Column1]])-1),"N/A")</f>
        <v>Memphis Grizzlies130</v>
      </c>
      <c r="E1067" t="str">
        <f>IFERROR(IF(AND(C1067&lt;&gt;"N/A",C1067&lt;&gt;C1066),MID(Full_2016_2017_Games_Data[[#This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Suns112</v>
      </c>
      <c r="F1067" t="str">
        <f>IFERROR(IF(AND(D1067&lt;&gt;"N/A",E1067&lt;&gt;"N/A",C1067&lt;&gt;C1068),RIGHT(Full_2016_2017_Games_Data[[#This Row],[Column1]],LEN(Full_2016_2017_Games_Data[[#This Row],[Column1]])-FIND("at ",Full_2016_2017_Games_Data[[#This Row],[Column1]])-2),IF(AND(C1067&lt;&gt;"N/A",C1067&lt;&gt;C1066),RIGHT(A1068,LEN(A1068)-FIND("at ",A1068)-2),"N/A")),RIGHT(Full_2016_2017_Games_Data[[#This Row],[Column1]],LEN(Full_2016_2017_Games_Data[[#This Row],[Column1]])-FIND("at ",Full_2016_2017_Games_Data[[#This Row],[Column1]])-2))</f>
        <v>Memphis</v>
      </c>
      <c r="G1067" t="str">
        <f t="shared" si="176"/>
        <v>Memphis</v>
      </c>
      <c r="H1067">
        <f t="shared" si="177"/>
        <v>130</v>
      </c>
      <c r="I1067">
        <f t="shared" si="178"/>
        <v>112</v>
      </c>
      <c r="J1067" s="3" t="str">
        <f>IF(B1067=1,Full_2016_2017_Games_Data[[#This Row],[Column1]],"N/A")</f>
        <v>N/A</v>
      </c>
      <c r="K1067" t="str">
        <f t="shared" si="179"/>
        <v>Feb 28, 2017</v>
      </c>
      <c r="L1067" t="str">
        <f t="shared" si="180"/>
        <v>Feb 28, 2017</v>
      </c>
      <c r="M1067">
        <f t="shared" si="181"/>
        <v>2</v>
      </c>
      <c r="N1067">
        <f t="shared" si="182"/>
        <v>28</v>
      </c>
      <c r="O1067">
        <f t="shared" si="183"/>
        <v>2017</v>
      </c>
      <c r="P1067" s="3">
        <f t="shared" si="184"/>
        <v>42794</v>
      </c>
      <c r="Q1067" t="str">
        <f t="shared" si="185"/>
        <v>Memphis Grizzlies</v>
      </c>
      <c r="R1067" t="str">
        <f t="shared" si="186"/>
        <v>Phoenix Suns</v>
      </c>
    </row>
    <row r="1068" spans="1:18" x14ac:dyDescent="0.3">
      <c r="A1068" s="1" t="s">
        <v>925</v>
      </c>
      <c r="B1068">
        <f>IF(OR(RIGHT(Full_2016_2017_Games_Data[[#This Row],[Column1]],4)="2016",RIGHT(Full_2016_2017_Games_Data[[#This Row],[Column1]],4)="2017"),1,0)</f>
        <v>0</v>
      </c>
      <c r="C1068">
        <f>IF(AND(B1067=1,B1068=0,LEFT(Full_2016_2017_Games_Data[[#This Row],[Column1]],4)&lt;&gt;"OTat"),C1066+1,IF(AND(B1067=0,B1068=0,LEFT(Full_2016_2017_Games_Data[[#This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Row],[Column1]],5)&lt;&gt;"4OTat"),C1067+1,IF(OR(LEFT(Full_2016_2017_Games_Data[[#This Row],[Column1]],4)="OTat",LEFT(Full_2016_2017_Games_Data[[#This Row],[Column1]],4)="Full",LEFT(Full_2016_2017_Games_Data[[#This Row],[Column1]],5)="2OTat",LEFT(Full_2016_2017_Games_Data[[#This Row],[Column1]],5)="4OTat"),C1067,"N/A")))</f>
        <v>893</v>
      </c>
      <c r="D1068" t="str">
        <f>IF(AND(C1068&lt;&gt;"N/A",C1068&lt;&gt;C1067),LEFT(Full_2016_2017_Games_Data[[#This Row],[Column1]],FIND("-",Full_2016_2017_Games_Data[[#This Row],[Column1]])-1),"N/A")</f>
        <v>Oklahoma City Thunder109</v>
      </c>
      <c r="E1068" t="str">
        <f>IFERROR(IF(AND(C1068&lt;&gt;"N/A",C1068&lt;&gt;C1067),MID(Full_2016_2017_Games_Data[[#This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Jazz106</v>
      </c>
      <c r="F1068" t="str">
        <f>IFERROR(IF(AND(D1068&lt;&gt;"N/A",E1068&lt;&gt;"N/A",C1068&lt;&gt;C1069),RIGHT(Full_2016_2017_Games_Data[[#This Row],[Column1]],LEN(Full_2016_2017_Games_Data[[#This Row],[Column1]])-FIND("at ",Full_2016_2017_Games_Data[[#This Row],[Column1]])-2),IF(AND(C1068&lt;&gt;"N/A",C1068&lt;&gt;C1067),RIGHT(A1069,LEN(A1069)-FIND("at ",A1069)-2),"N/A")),RIGHT(Full_2016_2017_Games_Data[[#This Row],[Column1]],LEN(Full_2016_2017_Games_Data[[#This Row],[Column1]])-FIND("at ",Full_2016_2017_Games_Data[[#This Row],[Column1]])-2))</f>
        <v>Oklahoma City</v>
      </c>
      <c r="G1068" t="str">
        <f t="shared" si="176"/>
        <v>Oklahoma City</v>
      </c>
      <c r="H1068">
        <f t="shared" si="177"/>
        <v>109</v>
      </c>
      <c r="I1068">
        <f t="shared" si="178"/>
        <v>106</v>
      </c>
      <c r="J1068" s="3" t="str">
        <f>IF(B1068=1,Full_2016_2017_Games_Data[[#This Row],[Column1]],"N/A")</f>
        <v>N/A</v>
      </c>
      <c r="K1068" t="str">
        <f t="shared" si="179"/>
        <v>Feb 28, 2017</v>
      </c>
      <c r="L1068" t="str">
        <f t="shared" si="180"/>
        <v>Feb 28, 2017</v>
      </c>
      <c r="M1068">
        <f t="shared" si="181"/>
        <v>2</v>
      </c>
      <c r="N1068">
        <f t="shared" si="182"/>
        <v>28</v>
      </c>
      <c r="O1068">
        <f t="shared" si="183"/>
        <v>2017</v>
      </c>
      <c r="P1068" s="3">
        <f t="shared" si="184"/>
        <v>42794</v>
      </c>
      <c r="Q1068" t="str">
        <f t="shared" si="185"/>
        <v>Oklahoma City Thunder</v>
      </c>
      <c r="R1068" t="str">
        <f t="shared" si="186"/>
        <v>Utah Jazz</v>
      </c>
    </row>
    <row r="1069" spans="1:18" x14ac:dyDescent="0.3">
      <c r="A1069" s="1" t="s">
        <v>926</v>
      </c>
      <c r="B1069">
        <f>IF(OR(RIGHT(Full_2016_2017_Games_Data[[#This Row],[Column1]],4)="2016",RIGHT(Full_2016_2017_Games_Data[[#This Row],[Column1]],4)="2017"),1,0)</f>
        <v>0</v>
      </c>
      <c r="C1069">
        <f>IF(AND(B1068=1,B1069=0,LEFT(Full_2016_2017_Games_Data[[#This Row],[Column1]],4)&lt;&gt;"OTat"),C1067+1,IF(AND(B1068=0,B1069=0,LEFT(Full_2016_2017_Games_Data[[#This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Row],[Column1]],5)&lt;&gt;"4OTat"),C1068+1,IF(OR(LEFT(Full_2016_2017_Games_Data[[#This Row],[Column1]],4)="OTat",LEFT(Full_2016_2017_Games_Data[[#This Row],[Column1]],4)="Full",LEFT(Full_2016_2017_Games_Data[[#This Row],[Column1]],5)="2OTat",LEFT(Full_2016_2017_Games_Data[[#This Row],[Column1]],5)="4OTat"),C1068,"N/A")))</f>
        <v>894</v>
      </c>
      <c r="D1069" t="str">
        <f>IF(AND(C1069&lt;&gt;"N/A",C1069&lt;&gt;C1068),LEFT(Full_2016_2017_Games_Data[[#This Row],[Column1]],FIND("-",Full_2016_2017_Games_Data[[#This Row],[Column1]])-1),"N/A")</f>
        <v>Charlotte Hornets109</v>
      </c>
      <c r="E1069" t="str">
        <f>IFERROR(IF(AND(C1069&lt;&gt;"N/A",C1069&lt;&gt;C1068),MID(Full_2016_2017_Games_Data[[#This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Lakers104</v>
      </c>
      <c r="F1069" t="str">
        <f>IFERROR(IF(AND(D1069&lt;&gt;"N/A",E1069&lt;&gt;"N/A",C1069&lt;&gt;C1070),RIGHT(Full_2016_2017_Games_Data[[#This Row],[Column1]],LEN(Full_2016_2017_Games_Data[[#This Row],[Column1]])-FIND("at ",Full_2016_2017_Games_Data[[#This Row],[Column1]])-2),IF(AND(C1069&lt;&gt;"N/A",C1069&lt;&gt;C1068),RIGHT(A1070,LEN(A1070)-FIND("at ",A1070)-2),"N/A")),RIGHT(Full_2016_2017_Games_Data[[#This Row],[Column1]],LEN(Full_2016_2017_Games_Data[[#This Row],[Column1]])-FIND("at ",Full_2016_2017_Games_Data[[#This Row],[Column1]])-2))</f>
        <v>Los Angeles</v>
      </c>
      <c r="G1069" t="str">
        <f t="shared" si="176"/>
        <v>Los Angeles</v>
      </c>
      <c r="H1069">
        <f t="shared" si="177"/>
        <v>109</v>
      </c>
      <c r="I1069">
        <f t="shared" si="178"/>
        <v>104</v>
      </c>
      <c r="J1069" s="3" t="str">
        <f>IF(B1069=1,Full_2016_2017_Games_Data[[#This Row],[Column1]],"N/A")</f>
        <v>N/A</v>
      </c>
      <c r="K1069" t="str">
        <f t="shared" si="179"/>
        <v>Feb 28, 2017</v>
      </c>
      <c r="L1069" t="str">
        <f t="shared" si="180"/>
        <v>Feb 28, 2017</v>
      </c>
      <c r="M1069">
        <f t="shared" si="181"/>
        <v>2</v>
      </c>
      <c r="N1069">
        <f t="shared" si="182"/>
        <v>28</v>
      </c>
      <c r="O1069">
        <f t="shared" si="183"/>
        <v>2017</v>
      </c>
      <c r="P1069" s="3">
        <f t="shared" si="184"/>
        <v>42794</v>
      </c>
      <c r="Q1069" t="str">
        <f t="shared" si="185"/>
        <v>Charlotte Hornets</v>
      </c>
      <c r="R1069" t="str">
        <f t="shared" si="186"/>
        <v>Los Angeles Lakers</v>
      </c>
    </row>
    <row r="1070" spans="1:18" x14ac:dyDescent="0.3">
      <c r="A1070" s="1" t="s">
        <v>1466</v>
      </c>
      <c r="B1070">
        <f>IF(OR(RIGHT(Full_2016_2017_Games_Data[[#This Row],[Column1]],4)="2016",RIGHT(Full_2016_2017_Games_Data[[#This Row],[Column1]],4)="2017"),1,0)</f>
        <v>1</v>
      </c>
      <c r="C1070" t="str">
        <f>IF(AND(B1069=1,B1070=0,LEFT(Full_2016_2017_Games_Data[[#This Row],[Column1]],4)&lt;&gt;"OTat"),C1068+1,IF(AND(B1069=0,B1070=0,LEFT(Full_2016_2017_Games_Data[[#This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Row],[Column1]],5)&lt;&gt;"4OTat"),C1069+1,IF(OR(LEFT(Full_2016_2017_Games_Data[[#This Row],[Column1]],4)="OTat",LEFT(Full_2016_2017_Games_Data[[#This Row],[Column1]],4)="Full",LEFT(Full_2016_2017_Games_Data[[#This Row],[Column1]],5)="2OTat",LEFT(Full_2016_2017_Games_Data[[#This Row],[Column1]],5)="4OTat"),C1069,"N/A")))</f>
        <v>N/A</v>
      </c>
      <c r="D1070" t="str">
        <f>IF(AND(C1070&lt;&gt;"N/A",C1070&lt;&gt;C1069),LEFT(Full_2016_2017_Games_Data[[#This Row],[Column1]],FIND("-",Full_2016_2017_Games_Data[[#This Row],[Column1]])-1),"N/A")</f>
        <v>N/A</v>
      </c>
      <c r="E1070" t="str">
        <f>IFERROR(IF(AND(C1070&lt;&gt;"N/A",C1070&lt;&gt;C1069),MID(Full_2016_2017_Games_Data[[#This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70" t="str">
        <f>IFERROR(IF(AND(D1070&lt;&gt;"N/A",E1070&lt;&gt;"N/A",C1070&lt;&gt;C1071),RIGHT(Full_2016_2017_Games_Data[[#This Row],[Column1]],LEN(Full_2016_2017_Games_Data[[#This Row],[Column1]])-FIND("at ",Full_2016_2017_Games_Data[[#This Row],[Column1]])-2),IF(AND(C1070&lt;&gt;"N/A",C1070&lt;&gt;C1069),RIGHT(A1071,LEN(A1071)-FIND("at ",A1071)-2),"N/A")),RIGHT(Full_2016_2017_Games_Data[[#This Row],[Column1]],LEN(Full_2016_2017_Games_Data[[#This Row],[Column1]])-FIND("at ",Full_2016_2017_Games_Data[[#This Row],[Column1]])-2))</f>
        <v>N/A</v>
      </c>
      <c r="G1070" t="str">
        <f t="shared" si="176"/>
        <v>N/A</v>
      </c>
      <c r="H1070" t="str">
        <f t="shared" si="177"/>
        <v>N/A</v>
      </c>
      <c r="I1070" t="str">
        <f t="shared" si="178"/>
        <v>N/A</v>
      </c>
      <c r="J1070" s="3" t="str">
        <f>IF(B1070=1,Full_2016_2017_Games_Data[[#This Row],[Column1]],"N/A")</f>
        <v>Mar 1, 2017</v>
      </c>
      <c r="K1070" t="str">
        <f t="shared" si="179"/>
        <v>Mar 1, 2017</v>
      </c>
      <c r="L1070" t="str">
        <f t="shared" si="180"/>
        <v>N/A</v>
      </c>
      <c r="M1070" t="str">
        <f t="shared" si="181"/>
        <v>N/A</v>
      </c>
      <c r="N1070" t="str">
        <f t="shared" si="182"/>
        <v>N/A</v>
      </c>
      <c r="O1070" t="str">
        <f t="shared" si="183"/>
        <v>N/A</v>
      </c>
      <c r="P1070" s="3" t="str">
        <f t="shared" si="184"/>
        <v>N/A</v>
      </c>
      <c r="Q1070" t="str">
        <f t="shared" si="185"/>
        <v>N/A</v>
      </c>
      <c r="R1070" t="str">
        <f t="shared" si="186"/>
        <v>N/A</v>
      </c>
    </row>
    <row r="1071" spans="1:18" x14ac:dyDescent="0.3">
      <c r="A1071" s="1" t="s">
        <v>927</v>
      </c>
      <c r="B1071">
        <f>IF(OR(RIGHT(Full_2016_2017_Games_Data[[#This Row],[Column1]],4)="2016",RIGHT(Full_2016_2017_Games_Data[[#This Row],[Column1]],4)="2017"),1,0)</f>
        <v>0</v>
      </c>
      <c r="C1071">
        <f>IF(AND(B1070=1,B1071=0,LEFT(Full_2016_2017_Games_Data[[#This Row],[Column1]],4)&lt;&gt;"OTat"),C1069+1,IF(AND(B1070=0,B1071=0,LEFT(Full_2016_2017_Games_Data[[#This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Row],[Column1]],5)&lt;&gt;"4OTat"),C1070+1,IF(OR(LEFT(Full_2016_2017_Games_Data[[#This Row],[Column1]],4)="OTat",LEFT(Full_2016_2017_Games_Data[[#This Row],[Column1]],4)="Full",LEFT(Full_2016_2017_Games_Data[[#This Row],[Column1]],5)="2OTat",LEFT(Full_2016_2017_Games_Data[[#This Row],[Column1]],5)="4OTat"),C1070,"N/A")))</f>
        <v>895</v>
      </c>
      <c r="D1071" t="str">
        <f>IF(AND(C1071&lt;&gt;"N/A",C1071&lt;&gt;C1070),LEFT(Full_2016_2017_Games_Data[[#This Row],[Column1]],FIND("-",Full_2016_2017_Games_Data[[#This Row],[Column1]])-1),"N/A")</f>
        <v>New York Knicks101</v>
      </c>
      <c r="E1071" t="str">
        <f>IFERROR(IF(AND(C1071&lt;&gt;"N/A",C1071&lt;&gt;C1070),MID(Full_2016_2017_Games_Data[[#This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Magic90</v>
      </c>
      <c r="F1071" t="str">
        <f>IFERROR(IF(AND(D1071&lt;&gt;"N/A",E1071&lt;&gt;"N/A",C1071&lt;&gt;C1072),RIGHT(Full_2016_2017_Games_Data[[#This Row],[Column1]],LEN(Full_2016_2017_Games_Data[[#This Row],[Column1]])-FIND("at ",Full_2016_2017_Games_Data[[#This Row],[Column1]])-2),IF(AND(C1071&lt;&gt;"N/A",C1071&lt;&gt;C1070),RIGHT(A1072,LEN(A1072)-FIND("at ",A1072)-2),"N/A")),RIGHT(Full_2016_2017_Games_Data[[#This Row],[Column1]],LEN(Full_2016_2017_Games_Data[[#This Row],[Column1]])-FIND("at ",Full_2016_2017_Games_Data[[#This Row],[Column1]])-2))</f>
        <v>Orlando</v>
      </c>
      <c r="G1071" t="str">
        <f t="shared" si="176"/>
        <v>Orlando</v>
      </c>
      <c r="H1071">
        <f t="shared" si="177"/>
        <v>101</v>
      </c>
      <c r="I1071">
        <f t="shared" si="178"/>
        <v>90</v>
      </c>
      <c r="J1071" s="3" t="str">
        <f>IF(B1071=1,Full_2016_2017_Games_Data[[#This Row],[Column1]],"N/A")</f>
        <v>N/A</v>
      </c>
      <c r="K1071" t="str">
        <f t="shared" si="179"/>
        <v>Mar 1, 2017</v>
      </c>
      <c r="L1071" t="str">
        <f t="shared" si="180"/>
        <v>Mar 1, 2017</v>
      </c>
      <c r="M1071">
        <f t="shared" si="181"/>
        <v>3</v>
      </c>
      <c r="N1071">
        <f t="shared" si="182"/>
        <v>1</v>
      </c>
      <c r="O1071">
        <f t="shared" si="183"/>
        <v>2017</v>
      </c>
      <c r="P1071" s="3">
        <f t="shared" si="184"/>
        <v>42795</v>
      </c>
      <c r="Q1071" t="str">
        <f t="shared" si="185"/>
        <v>New York Knicks</v>
      </c>
      <c r="R1071" t="str">
        <f t="shared" si="186"/>
        <v>Orlando Magic</v>
      </c>
    </row>
    <row r="1072" spans="1:18" x14ac:dyDescent="0.3">
      <c r="A1072" s="1" t="s">
        <v>928</v>
      </c>
      <c r="B1072">
        <f>IF(OR(RIGHT(Full_2016_2017_Games_Data[[#This Row],[Column1]],4)="2016",RIGHT(Full_2016_2017_Games_Data[[#This Row],[Column1]],4)="2017"),1,0)</f>
        <v>0</v>
      </c>
      <c r="C1072">
        <f>IF(AND(B1071=1,B1072=0,LEFT(Full_2016_2017_Games_Data[[#This Row],[Column1]],4)&lt;&gt;"OTat"),C1070+1,IF(AND(B1071=0,B1072=0,LEFT(Full_2016_2017_Games_Data[[#This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Row],[Column1]],5)&lt;&gt;"4OTat"),C1071+1,IF(OR(LEFT(Full_2016_2017_Games_Data[[#This Row],[Column1]],4)="OTat",LEFT(Full_2016_2017_Games_Data[[#This Row],[Column1]],4)="Full",LEFT(Full_2016_2017_Games_Data[[#This Row],[Column1]],5)="2OTat",LEFT(Full_2016_2017_Games_Data[[#This Row],[Column1]],5)="4OTat"),C1071,"N/A")))</f>
        <v>896</v>
      </c>
      <c r="D1072" t="str">
        <f>IF(AND(C1072&lt;&gt;"N/A",C1072&lt;&gt;C1071),LEFT(Full_2016_2017_Games_Data[[#This Row],[Column1]],FIND("-",Full_2016_2017_Games_Data[[#This Row],[Column1]])-1),"N/A")</f>
        <v>Washington Wizards105</v>
      </c>
      <c r="E1072" t="str">
        <f>IFERROR(IF(AND(C1072&lt;&gt;"N/A",C1072&lt;&gt;C1071),MID(Full_2016_2017_Games_Data[[#This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Raptors96</v>
      </c>
      <c r="F1072" t="str">
        <f>IFERROR(IF(AND(D1072&lt;&gt;"N/A",E1072&lt;&gt;"N/A",C1072&lt;&gt;C1073),RIGHT(Full_2016_2017_Games_Data[[#This Row],[Column1]],LEN(Full_2016_2017_Games_Data[[#This Row],[Column1]])-FIND("at ",Full_2016_2017_Games_Data[[#This Row],[Column1]])-2),IF(AND(C1072&lt;&gt;"N/A",C1072&lt;&gt;C1071),RIGHT(A1073,LEN(A1073)-FIND("at ",A1073)-2),"N/A")),RIGHT(Full_2016_2017_Games_Data[[#This Row],[Column1]],LEN(Full_2016_2017_Games_Data[[#This Row],[Column1]])-FIND("at ",Full_2016_2017_Games_Data[[#This Row],[Column1]])-2))</f>
        <v>Toronto</v>
      </c>
      <c r="G1072" t="str">
        <f t="shared" si="176"/>
        <v>Toronto</v>
      </c>
      <c r="H1072">
        <f t="shared" si="177"/>
        <v>105</v>
      </c>
      <c r="I1072">
        <f t="shared" si="178"/>
        <v>96</v>
      </c>
      <c r="J1072" s="3" t="str">
        <f>IF(B1072=1,Full_2016_2017_Games_Data[[#This Row],[Column1]],"N/A")</f>
        <v>N/A</v>
      </c>
      <c r="K1072" t="str">
        <f t="shared" si="179"/>
        <v>Mar 1, 2017</v>
      </c>
      <c r="L1072" t="str">
        <f t="shared" si="180"/>
        <v>Mar 1, 2017</v>
      </c>
      <c r="M1072">
        <f t="shared" si="181"/>
        <v>3</v>
      </c>
      <c r="N1072">
        <f t="shared" si="182"/>
        <v>1</v>
      </c>
      <c r="O1072">
        <f t="shared" si="183"/>
        <v>2017</v>
      </c>
      <c r="P1072" s="3">
        <f t="shared" si="184"/>
        <v>42795</v>
      </c>
      <c r="Q1072" t="str">
        <f t="shared" si="185"/>
        <v>Washington Wizards</v>
      </c>
      <c r="R1072" t="str">
        <f t="shared" si="186"/>
        <v>Toronto Raptors</v>
      </c>
    </row>
    <row r="1073" spans="1:18" x14ac:dyDescent="0.3">
      <c r="A1073" s="1" t="s">
        <v>929</v>
      </c>
      <c r="B1073">
        <f>IF(OR(RIGHT(Full_2016_2017_Games_Data[[#This Row],[Column1]],4)="2016",RIGHT(Full_2016_2017_Games_Data[[#This Row],[Column1]],4)="2017"),1,0)</f>
        <v>0</v>
      </c>
      <c r="C1073">
        <f>IF(AND(B1072=1,B1073=0,LEFT(Full_2016_2017_Games_Data[[#This Row],[Column1]],4)&lt;&gt;"OTat"),C1071+1,IF(AND(B1072=0,B1073=0,LEFT(Full_2016_2017_Games_Data[[#This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Row],[Column1]],5)&lt;&gt;"4OTat"),C1072+1,IF(OR(LEFT(Full_2016_2017_Games_Data[[#This Row],[Column1]],4)="OTat",LEFT(Full_2016_2017_Games_Data[[#This Row],[Column1]],4)="Full",LEFT(Full_2016_2017_Games_Data[[#This Row],[Column1]],5)="2OTat",LEFT(Full_2016_2017_Games_Data[[#This Row],[Column1]],5)="4OTat"),C1072,"N/A")))</f>
        <v>897</v>
      </c>
      <c r="D1073" t="str">
        <f>IF(AND(C1073&lt;&gt;"N/A",C1073&lt;&gt;C1072),LEFT(Full_2016_2017_Games_Data[[#This Row],[Column1]],FIND("-",Full_2016_2017_Games_Data[[#This Row],[Column1]])-1),"N/A")</f>
        <v>Atlanta Hawks100</v>
      </c>
      <c r="E1073" t="str">
        <f>IFERROR(IF(AND(C1073&lt;&gt;"N/A",C1073&lt;&gt;C1072),MID(Full_2016_2017_Games_Data[[#This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Mavericks95</v>
      </c>
      <c r="F1073" t="str">
        <f>IFERROR(IF(AND(D1073&lt;&gt;"N/A",E1073&lt;&gt;"N/A",C1073&lt;&gt;C1074),RIGHT(Full_2016_2017_Games_Data[[#This Row],[Column1]],LEN(Full_2016_2017_Games_Data[[#This Row],[Column1]])-FIND("at ",Full_2016_2017_Games_Data[[#This Row],[Column1]])-2),IF(AND(C1073&lt;&gt;"N/A",C1073&lt;&gt;C1072),RIGHT(A1074,LEN(A1074)-FIND("at ",A1074)-2),"N/A")),RIGHT(Full_2016_2017_Games_Data[[#This Row],[Column1]],LEN(Full_2016_2017_Games_Data[[#This Row],[Column1]])-FIND("at ",Full_2016_2017_Games_Data[[#This Row],[Column1]])-2))</f>
        <v>Atlanta</v>
      </c>
      <c r="G1073" t="str">
        <f t="shared" si="176"/>
        <v>Atlanta</v>
      </c>
      <c r="H1073">
        <f t="shared" si="177"/>
        <v>100</v>
      </c>
      <c r="I1073">
        <f t="shared" si="178"/>
        <v>95</v>
      </c>
      <c r="J1073" s="3" t="str">
        <f>IF(B1073=1,Full_2016_2017_Games_Data[[#This Row],[Column1]],"N/A")</f>
        <v>N/A</v>
      </c>
      <c r="K1073" t="str">
        <f t="shared" si="179"/>
        <v>Mar 1, 2017</v>
      </c>
      <c r="L1073" t="str">
        <f t="shared" si="180"/>
        <v>Mar 1, 2017</v>
      </c>
      <c r="M1073">
        <f t="shared" si="181"/>
        <v>3</v>
      </c>
      <c r="N1073">
        <f t="shared" si="182"/>
        <v>1</v>
      </c>
      <c r="O1073">
        <f t="shared" si="183"/>
        <v>2017</v>
      </c>
      <c r="P1073" s="3">
        <f t="shared" si="184"/>
        <v>42795</v>
      </c>
      <c r="Q1073" t="str">
        <f t="shared" si="185"/>
        <v>Atlanta Hawks</v>
      </c>
      <c r="R1073" t="str">
        <f t="shared" si="186"/>
        <v>Dallas Mavericks</v>
      </c>
    </row>
    <row r="1074" spans="1:18" x14ac:dyDescent="0.3">
      <c r="A1074" s="1" t="s">
        <v>930</v>
      </c>
      <c r="B1074">
        <f>IF(OR(RIGHT(Full_2016_2017_Games_Data[[#This Row],[Column1]],4)="2016",RIGHT(Full_2016_2017_Games_Data[[#This Row],[Column1]],4)="2017"),1,0)</f>
        <v>0</v>
      </c>
      <c r="C1074">
        <f>IF(AND(B1073=1,B1074=0,LEFT(Full_2016_2017_Games_Data[[#This Row],[Column1]],4)&lt;&gt;"OTat"),C1072+1,IF(AND(B1073=0,B1074=0,LEFT(Full_2016_2017_Games_Data[[#This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Row],[Column1]],5)&lt;&gt;"4OTat"),C1073+1,IF(OR(LEFT(Full_2016_2017_Games_Data[[#This Row],[Column1]],4)="OTat",LEFT(Full_2016_2017_Games_Data[[#This Row],[Column1]],4)="Full",LEFT(Full_2016_2017_Games_Data[[#This Row],[Column1]],5)="2OTat",LEFT(Full_2016_2017_Games_Data[[#This Row],[Column1]],5)="4OTat"),C1073,"N/A")))</f>
        <v>898</v>
      </c>
      <c r="D1074" t="str">
        <f>IF(AND(C1074&lt;&gt;"N/A",C1074&lt;&gt;C1073),LEFT(Full_2016_2017_Games_Data[[#This Row],[Column1]],FIND("-",Full_2016_2017_Games_Data[[#This Row],[Column1]])-1),"N/A")</f>
        <v>Miami Heat125</v>
      </c>
      <c r="E1074" t="str">
        <f>IFERROR(IF(AND(C1074&lt;&gt;"N/A",C1074&lt;&gt;C1073),MID(Full_2016_2017_Games_Data[[#This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76ers98</v>
      </c>
      <c r="F1074" t="str">
        <f>IFERROR(IF(AND(D1074&lt;&gt;"N/A",E1074&lt;&gt;"N/A",C1074&lt;&gt;C1075),RIGHT(Full_2016_2017_Games_Data[[#This Row],[Column1]],LEN(Full_2016_2017_Games_Data[[#This Row],[Column1]])-FIND("at ",Full_2016_2017_Games_Data[[#This Row],[Column1]])-2),IF(AND(C1074&lt;&gt;"N/A",C1074&lt;&gt;C1073),RIGHT(A1075,LEN(A1075)-FIND("at ",A1075)-2),"N/A")),RIGHT(Full_2016_2017_Games_Data[[#This Row],[Column1]],LEN(Full_2016_2017_Games_Data[[#This Row],[Column1]])-FIND("at ",Full_2016_2017_Games_Data[[#This Row],[Column1]])-2))</f>
        <v>Miami</v>
      </c>
      <c r="G1074" t="str">
        <f t="shared" si="176"/>
        <v>Miami</v>
      </c>
      <c r="H1074">
        <f t="shared" si="177"/>
        <v>125</v>
      </c>
      <c r="I1074">
        <f t="shared" si="178"/>
        <v>98</v>
      </c>
      <c r="J1074" s="3" t="str">
        <f>IF(B1074=1,Full_2016_2017_Games_Data[[#This Row],[Column1]],"N/A")</f>
        <v>N/A</v>
      </c>
      <c r="K1074" t="str">
        <f t="shared" si="179"/>
        <v>Mar 1, 2017</v>
      </c>
      <c r="L1074" t="str">
        <f t="shared" si="180"/>
        <v>Mar 1, 2017</v>
      </c>
      <c r="M1074">
        <f t="shared" si="181"/>
        <v>3</v>
      </c>
      <c r="N1074">
        <f t="shared" si="182"/>
        <v>1</v>
      </c>
      <c r="O1074">
        <f t="shared" si="183"/>
        <v>2017</v>
      </c>
      <c r="P1074" s="3">
        <f t="shared" si="184"/>
        <v>42795</v>
      </c>
      <c r="Q1074" t="str">
        <f t="shared" si="185"/>
        <v>Miami Heat</v>
      </c>
      <c r="R1074" t="str">
        <f t="shared" si="186"/>
        <v>Philadelphia 76ers</v>
      </c>
    </row>
    <row r="1075" spans="1:18" x14ac:dyDescent="0.3">
      <c r="A1075" s="1" t="s">
        <v>931</v>
      </c>
      <c r="B1075">
        <f>IF(OR(RIGHT(Full_2016_2017_Games_Data[[#This Row],[Column1]],4)="2016",RIGHT(Full_2016_2017_Games_Data[[#This Row],[Column1]],4)="2017"),1,0)</f>
        <v>0</v>
      </c>
      <c r="C1075">
        <f>IF(AND(B1074=1,B1075=0,LEFT(Full_2016_2017_Games_Data[[#This Row],[Column1]],4)&lt;&gt;"OTat"),C1073+1,IF(AND(B1074=0,B1075=0,LEFT(Full_2016_2017_Games_Data[[#This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Row],[Column1]],5)&lt;&gt;"4OTat"),C1074+1,IF(OR(LEFT(Full_2016_2017_Games_Data[[#This Row],[Column1]],4)="OTat",LEFT(Full_2016_2017_Games_Data[[#This Row],[Column1]],4)="Full",LEFT(Full_2016_2017_Games_Data[[#This Row],[Column1]],5)="2OTat",LEFT(Full_2016_2017_Games_Data[[#This Row],[Column1]],5)="4OTat"),C1074,"N/A")))</f>
        <v>899</v>
      </c>
      <c r="D1075" t="str">
        <f>IF(AND(C1075&lt;&gt;"N/A",C1075&lt;&gt;C1074),LEFT(Full_2016_2017_Games_Data[[#This Row],[Column1]],FIND("-",Full_2016_2017_Games_Data[[#This Row],[Column1]])-1),"N/A")</f>
        <v>Denver Nuggets110</v>
      </c>
      <c r="E1075" t="str">
        <f>IFERROR(IF(AND(C1075&lt;&gt;"N/A",C1075&lt;&gt;C1074),MID(Full_2016_2017_Games_Data[[#This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Bucks98</v>
      </c>
      <c r="F1075" t="str">
        <f>IFERROR(IF(AND(D1075&lt;&gt;"N/A",E1075&lt;&gt;"N/A",C1075&lt;&gt;C1076),RIGHT(Full_2016_2017_Games_Data[[#This Row],[Column1]],LEN(Full_2016_2017_Games_Data[[#This Row],[Column1]])-FIND("at ",Full_2016_2017_Games_Data[[#This Row],[Column1]])-2),IF(AND(C1075&lt;&gt;"N/A",C1075&lt;&gt;C1074),RIGHT(A1076,LEN(A1076)-FIND("at ",A1076)-2),"N/A")),RIGHT(Full_2016_2017_Games_Data[[#This Row],[Column1]],LEN(Full_2016_2017_Games_Data[[#This Row],[Column1]])-FIND("at ",Full_2016_2017_Games_Data[[#This Row],[Column1]])-2))</f>
        <v>Milwaukee</v>
      </c>
      <c r="G1075" t="str">
        <f t="shared" si="176"/>
        <v>Milwaukee</v>
      </c>
      <c r="H1075">
        <f t="shared" si="177"/>
        <v>110</v>
      </c>
      <c r="I1075">
        <f t="shared" si="178"/>
        <v>98</v>
      </c>
      <c r="J1075" s="3" t="str">
        <f>IF(B1075=1,Full_2016_2017_Games_Data[[#This Row],[Column1]],"N/A")</f>
        <v>N/A</v>
      </c>
      <c r="K1075" t="str">
        <f t="shared" si="179"/>
        <v>Mar 1, 2017</v>
      </c>
      <c r="L1075" t="str">
        <f t="shared" si="180"/>
        <v>Mar 1, 2017</v>
      </c>
      <c r="M1075">
        <f t="shared" si="181"/>
        <v>3</v>
      </c>
      <c r="N1075">
        <f t="shared" si="182"/>
        <v>1</v>
      </c>
      <c r="O1075">
        <f t="shared" si="183"/>
        <v>2017</v>
      </c>
      <c r="P1075" s="3">
        <f t="shared" si="184"/>
        <v>42795</v>
      </c>
      <c r="Q1075" t="str">
        <f t="shared" si="185"/>
        <v>Denver Nuggets</v>
      </c>
      <c r="R1075" t="str">
        <f t="shared" si="186"/>
        <v>Milwaukee Bucks</v>
      </c>
    </row>
    <row r="1076" spans="1:18" x14ac:dyDescent="0.3">
      <c r="A1076" s="1" t="s">
        <v>932</v>
      </c>
      <c r="B1076">
        <f>IF(OR(RIGHT(Full_2016_2017_Games_Data[[#This Row],[Column1]],4)="2016",RIGHT(Full_2016_2017_Games_Data[[#This Row],[Column1]],4)="2017"),1,0)</f>
        <v>0</v>
      </c>
      <c r="C1076">
        <f>IF(AND(B1075=1,B1076=0,LEFT(Full_2016_2017_Games_Data[[#This Row],[Column1]],4)&lt;&gt;"OTat"),C1074+1,IF(AND(B1075=0,B1076=0,LEFT(Full_2016_2017_Games_Data[[#This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Row],[Column1]],5)&lt;&gt;"4OTat"),C1075+1,IF(OR(LEFT(Full_2016_2017_Games_Data[[#This Row],[Column1]],4)="OTat",LEFT(Full_2016_2017_Games_Data[[#This Row],[Column1]],4)="Full",LEFT(Full_2016_2017_Games_Data[[#This Row],[Column1]],5)="2OTat",LEFT(Full_2016_2017_Games_Data[[#This Row],[Column1]],5)="4OTat"),C1075,"N/A")))</f>
        <v>900</v>
      </c>
      <c r="D1076" t="str">
        <f>IF(AND(C1076&lt;&gt;"N/A",C1076&lt;&gt;C1075),LEFT(Full_2016_2017_Games_Data[[#This Row],[Column1]],FIND("-",Full_2016_2017_Games_Data[[#This Row],[Column1]])-1),"N/A")</f>
        <v>New Orleans Pelicans109</v>
      </c>
      <c r="E1076" t="str">
        <f>IFERROR(IF(AND(C1076&lt;&gt;"N/A",C1076&lt;&gt;C1075),MID(Full_2016_2017_Games_Data[[#This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Pistons86</v>
      </c>
      <c r="F1076" t="str">
        <f>IFERROR(IF(AND(D1076&lt;&gt;"N/A",E1076&lt;&gt;"N/A",C1076&lt;&gt;C1077),RIGHT(Full_2016_2017_Games_Data[[#This Row],[Column1]],LEN(Full_2016_2017_Games_Data[[#This Row],[Column1]])-FIND("at ",Full_2016_2017_Games_Data[[#This Row],[Column1]])-2),IF(AND(C1076&lt;&gt;"N/A",C1076&lt;&gt;C1075),RIGHT(A1077,LEN(A1077)-FIND("at ",A1077)-2),"N/A")),RIGHT(Full_2016_2017_Games_Data[[#This Row],[Column1]],LEN(Full_2016_2017_Games_Data[[#This Row],[Column1]])-FIND("at ",Full_2016_2017_Games_Data[[#This Row],[Column1]])-2))</f>
        <v>New Orleans</v>
      </c>
      <c r="G1076" t="str">
        <f t="shared" si="176"/>
        <v>New Orleans</v>
      </c>
      <c r="H1076">
        <f t="shared" si="177"/>
        <v>109</v>
      </c>
      <c r="I1076">
        <f t="shared" si="178"/>
        <v>86</v>
      </c>
      <c r="J1076" s="3" t="str">
        <f>IF(B1076=1,Full_2016_2017_Games_Data[[#This Row],[Column1]],"N/A")</f>
        <v>N/A</v>
      </c>
      <c r="K1076" t="str">
        <f t="shared" si="179"/>
        <v>Mar 1, 2017</v>
      </c>
      <c r="L1076" t="str">
        <f t="shared" si="180"/>
        <v>Mar 1, 2017</v>
      </c>
      <c r="M1076">
        <f t="shared" si="181"/>
        <v>3</v>
      </c>
      <c r="N1076">
        <f t="shared" si="182"/>
        <v>1</v>
      </c>
      <c r="O1076">
        <f t="shared" si="183"/>
        <v>2017</v>
      </c>
      <c r="P1076" s="3">
        <f t="shared" si="184"/>
        <v>42795</v>
      </c>
      <c r="Q1076" t="str">
        <f t="shared" si="185"/>
        <v>New Orleans Pelicans</v>
      </c>
      <c r="R1076" t="str">
        <f t="shared" si="186"/>
        <v>Detroit Pistons</v>
      </c>
    </row>
    <row r="1077" spans="1:18" x14ac:dyDescent="0.3">
      <c r="A1077" s="1" t="s">
        <v>933</v>
      </c>
      <c r="B1077">
        <f>IF(OR(RIGHT(Full_2016_2017_Games_Data[[#This Row],[Column1]],4)="2016",RIGHT(Full_2016_2017_Games_Data[[#This Row],[Column1]],4)="2017"),1,0)</f>
        <v>0</v>
      </c>
      <c r="C1077">
        <f>IF(AND(B1076=1,B1077=0,LEFT(Full_2016_2017_Games_Data[[#This Row],[Column1]],4)&lt;&gt;"OTat"),C1075+1,IF(AND(B1076=0,B1077=0,LEFT(Full_2016_2017_Games_Data[[#This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Row],[Column1]],5)&lt;&gt;"4OTat"),C1076+1,IF(OR(LEFT(Full_2016_2017_Games_Data[[#This Row],[Column1]],4)="OTat",LEFT(Full_2016_2017_Games_Data[[#This Row],[Column1]],4)="Full",LEFT(Full_2016_2017_Games_Data[[#This Row],[Column1]],5)="2OTat",LEFT(Full_2016_2017_Games_Data[[#This Row],[Column1]],5)="4OTat"),C1076,"N/A")))</f>
        <v>901</v>
      </c>
      <c r="D1077" t="str">
        <f>IF(AND(C1077&lt;&gt;"N/A",C1077&lt;&gt;C1076),LEFT(Full_2016_2017_Games_Data[[#This Row],[Column1]],FIND("-",Full_2016_2017_Games_Data[[#This Row],[Column1]])-1),"N/A")</f>
        <v>Boston Celtics103</v>
      </c>
      <c r="E1077" t="str">
        <f>IFERROR(IF(AND(C1077&lt;&gt;"N/A",C1077&lt;&gt;C1076),MID(Full_2016_2017_Games_Data[[#This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Cavaliers99</v>
      </c>
      <c r="F1077" t="str">
        <f>IFERROR(IF(AND(D1077&lt;&gt;"N/A",E1077&lt;&gt;"N/A",C1077&lt;&gt;C1078),RIGHT(Full_2016_2017_Games_Data[[#This Row],[Column1]],LEN(Full_2016_2017_Games_Data[[#This Row],[Column1]])-FIND("at ",Full_2016_2017_Games_Data[[#This Row],[Column1]])-2),IF(AND(C1077&lt;&gt;"N/A",C1077&lt;&gt;C1076),RIGHT(A1078,LEN(A1078)-FIND("at ",A1078)-2),"N/A")),RIGHT(Full_2016_2017_Games_Data[[#This Row],[Column1]],LEN(Full_2016_2017_Games_Data[[#This Row],[Column1]])-FIND("at ",Full_2016_2017_Games_Data[[#This Row],[Column1]])-2))</f>
        <v>Boston</v>
      </c>
      <c r="G1077" t="str">
        <f t="shared" si="176"/>
        <v>Boston</v>
      </c>
      <c r="H1077">
        <f t="shared" si="177"/>
        <v>103</v>
      </c>
      <c r="I1077">
        <f t="shared" si="178"/>
        <v>99</v>
      </c>
      <c r="J1077" s="3" t="str">
        <f>IF(B1077=1,Full_2016_2017_Games_Data[[#This Row],[Column1]],"N/A")</f>
        <v>N/A</v>
      </c>
      <c r="K1077" t="str">
        <f t="shared" si="179"/>
        <v>Mar 1, 2017</v>
      </c>
      <c r="L1077" t="str">
        <f t="shared" si="180"/>
        <v>Mar 1, 2017</v>
      </c>
      <c r="M1077">
        <f t="shared" si="181"/>
        <v>3</v>
      </c>
      <c r="N1077">
        <f t="shared" si="182"/>
        <v>1</v>
      </c>
      <c r="O1077">
        <f t="shared" si="183"/>
        <v>2017</v>
      </c>
      <c r="P1077" s="3">
        <f t="shared" si="184"/>
        <v>42795</v>
      </c>
      <c r="Q1077" t="str">
        <f t="shared" si="185"/>
        <v>Boston Celtics</v>
      </c>
      <c r="R1077" t="str">
        <f t="shared" si="186"/>
        <v>Cleveland Cavaliers</v>
      </c>
    </row>
    <row r="1078" spans="1:18" x14ac:dyDescent="0.3">
      <c r="A1078" s="1" t="s">
        <v>934</v>
      </c>
      <c r="B1078">
        <f>IF(OR(RIGHT(Full_2016_2017_Games_Data[[#This Row],[Column1]],4)="2016",RIGHT(Full_2016_2017_Games_Data[[#This Row],[Column1]],4)="2017"),1,0)</f>
        <v>0</v>
      </c>
      <c r="C1078">
        <f>IF(AND(B1077=1,B1078=0,LEFT(Full_2016_2017_Games_Data[[#This Row],[Column1]],4)&lt;&gt;"OTat"),C1076+1,IF(AND(B1077=0,B1078=0,LEFT(Full_2016_2017_Games_Data[[#This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Row],[Column1]],5)&lt;&gt;"4OTat"),C1077+1,IF(OR(LEFT(Full_2016_2017_Games_Data[[#This Row],[Column1]],4)="OTat",LEFT(Full_2016_2017_Games_Data[[#This Row],[Column1]],4)="Full",LEFT(Full_2016_2017_Games_Data[[#This Row],[Column1]],5)="2OTat",LEFT(Full_2016_2017_Games_Data[[#This Row],[Column1]],5)="4OTat"),C1077,"N/A")))</f>
        <v>902</v>
      </c>
      <c r="D1078" t="str">
        <f>IF(AND(C1078&lt;&gt;"N/A",C1078&lt;&gt;C1077),LEFT(Full_2016_2017_Games_Data[[#This Row],[Column1]],FIND("-",Full_2016_2017_Games_Data[[#This Row],[Column1]])-1),"N/A")</f>
        <v>San Antonio Spurs100</v>
      </c>
      <c r="E1078" t="str">
        <f>IFERROR(IF(AND(C1078&lt;&gt;"N/A",C1078&lt;&gt;C1077),MID(Full_2016_2017_Games_Data[[#This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Pacers99</v>
      </c>
      <c r="F1078" t="str">
        <f>IFERROR(IF(AND(D1078&lt;&gt;"N/A",E1078&lt;&gt;"N/A",C1078&lt;&gt;C1079),RIGHT(Full_2016_2017_Games_Data[[#This Row],[Column1]],LEN(Full_2016_2017_Games_Data[[#This Row],[Column1]])-FIND("at ",Full_2016_2017_Games_Data[[#This Row],[Column1]])-2),IF(AND(C1078&lt;&gt;"N/A",C1078&lt;&gt;C1077),RIGHT(A1079,LEN(A1079)-FIND("at ",A1079)-2),"N/A")),RIGHT(Full_2016_2017_Games_Data[[#This Row],[Column1]],LEN(Full_2016_2017_Games_Data[[#This Row],[Column1]])-FIND("at ",Full_2016_2017_Games_Data[[#This Row],[Column1]])-2))</f>
        <v>San Antonio</v>
      </c>
      <c r="G1078" t="str">
        <f t="shared" si="176"/>
        <v>San Antonio</v>
      </c>
      <c r="H1078">
        <f t="shared" si="177"/>
        <v>100</v>
      </c>
      <c r="I1078">
        <f t="shared" si="178"/>
        <v>99</v>
      </c>
      <c r="J1078" s="3" t="str">
        <f>IF(B1078=1,Full_2016_2017_Games_Data[[#This Row],[Column1]],"N/A")</f>
        <v>N/A</v>
      </c>
      <c r="K1078" t="str">
        <f t="shared" si="179"/>
        <v>Mar 1, 2017</v>
      </c>
      <c r="L1078" t="str">
        <f t="shared" si="180"/>
        <v>Mar 1, 2017</v>
      </c>
      <c r="M1078">
        <f t="shared" si="181"/>
        <v>3</v>
      </c>
      <c r="N1078">
        <f t="shared" si="182"/>
        <v>1</v>
      </c>
      <c r="O1078">
        <f t="shared" si="183"/>
        <v>2017</v>
      </c>
      <c r="P1078" s="3">
        <f t="shared" si="184"/>
        <v>42795</v>
      </c>
      <c r="Q1078" t="str">
        <f t="shared" si="185"/>
        <v>San Antonio Spurs</v>
      </c>
      <c r="R1078" t="str">
        <f t="shared" si="186"/>
        <v>Indiana Pacers</v>
      </c>
    </row>
    <row r="1079" spans="1:18" x14ac:dyDescent="0.3">
      <c r="A1079" s="1" t="s">
        <v>935</v>
      </c>
      <c r="B1079">
        <f>IF(OR(RIGHT(Full_2016_2017_Games_Data[[#This Row],[Column1]],4)="2016",RIGHT(Full_2016_2017_Games_Data[[#This Row],[Column1]],4)="2017"),1,0)</f>
        <v>0</v>
      </c>
      <c r="C1079">
        <f>IF(AND(B1078=1,B1079=0,LEFT(Full_2016_2017_Games_Data[[#This Row],[Column1]],4)&lt;&gt;"OTat"),C1077+1,IF(AND(B1078=0,B1079=0,LEFT(Full_2016_2017_Games_Data[[#This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Row],[Column1]],5)&lt;&gt;"4OTat"),C1078+1,IF(OR(LEFT(Full_2016_2017_Games_Data[[#This Row],[Column1]],4)="OTat",LEFT(Full_2016_2017_Games_Data[[#This Row],[Column1]],4)="Full",LEFT(Full_2016_2017_Games_Data[[#This Row],[Column1]],5)="2OTat",LEFT(Full_2016_2017_Games_Data[[#This Row],[Column1]],5)="4OTat"),C1078,"N/A")))</f>
        <v>903</v>
      </c>
      <c r="D1079" t="str">
        <f>IF(AND(C1079&lt;&gt;"N/A",C1079&lt;&gt;C1078),LEFT(Full_2016_2017_Games_Data[[#This Row],[Column1]],FIND("-",Full_2016_2017_Games_Data[[#This Row],[Column1]])-1),"N/A")</f>
        <v>Minnesota Timberwolves107</v>
      </c>
      <c r="E1079" t="str">
        <f>IFERROR(IF(AND(C1079&lt;&gt;"N/A",C1079&lt;&gt;C1078),MID(Full_2016_2017_Games_Data[[#This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Jazz80</v>
      </c>
      <c r="F1079" t="str">
        <f>IFERROR(IF(AND(D1079&lt;&gt;"N/A",E1079&lt;&gt;"N/A",C1079&lt;&gt;C1080),RIGHT(Full_2016_2017_Games_Data[[#This Row],[Column1]],LEN(Full_2016_2017_Games_Data[[#This Row],[Column1]])-FIND("at ",Full_2016_2017_Games_Data[[#This Row],[Column1]])-2),IF(AND(C1079&lt;&gt;"N/A",C1079&lt;&gt;C1078),RIGHT(A1080,LEN(A1080)-FIND("at ",A1080)-2),"N/A")),RIGHT(Full_2016_2017_Games_Data[[#This Row],[Column1]],LEN(Full_2016_2017_Games_Data[[#This Row],[Column1]])-FIND("at ",Full_2016_2017_Games_Data[[#This Row],[Column1]])-2))</f>
        <v>Utah</v>
      </c>
      <c r="G1079" t="str">
        <f t="shared" si="176"/>
        <v>Utah</v>
      </c>
      <c r="H1079">
        <f t="shared" si="177"/>
        <v>107</v>
      </c>
      <c r="I1079">
        <f t="shared" si="178"/>
        <v>80</v>
      </c>
      <c r="J1079" s="3" t="str">
        <f>IF(B1079=1,Full_2016_2017_Games_Data[[#This Row],[Column1]],"N/A")</f>
        <v>N/A</v>
      </c>
      <c r="K1079" t="str">
        <f t="shared" si="179"/>
        <v>Mar 1, 2017</v>
      </c>
      <c r="L1079" t="str">
        <f t="shared" si="180"/>
        <v>Mar 1, 2017</v>
      </c>
      <c r="M1079">
        <f t="shared" si="181"/>
        <v>3</v>
      </c>
      <c r="N1079">
        <f t="shared" si="182"/>
        <v>1</v>
      </c>
      <c r="O1079">
        <f t="shared" si="183"/>
        <v>2017</v>
      </c>
      <c r="P1079" s="3">
        <f t="shared" si="184"/>
        <v>42795</v>
      </c>
      <c r="Q1079" t="str">
        <f t="shared" si="185"/>
        <v>Minnesota Timberwolves</v>
      </c>
      <c r="R1079" t="str">
        <f t="shared" si="186"/>
        <v>Utah Jazz</v>
      </c>
    </row>
    <row r="1080" spans="1:18" x14ac:dyDescent="0.3">
      <c r="A1080" s="1" t="s">
        <v>936</v>
      </c>
      <c r="B1080">
        <f>IF(OR(RIGHT(Full_2016_2017_Games_Data[[#This Row],[Column1]],4)="2016",RIGHT(Full_2016_2017_Games_Data[[#This Row],[Column1]],4)="2017"),1,0)</f>
        <v>0</v>
      </c>
      <c r="C1080">
        <f>IF(AND(B1079=1,B1080=0,LEFT(Full_2016_2017_Games_Data[[#This Row],[Column1]],4)&lt;&gt;"OTat"),C1078+1,IF(AND(B1079=0,B1080=0,LEFT(Full_2016_2017_Games_Data[[#This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Row],[Column1]],5)&lt;&gt;"4OTat"),C1079+1,IF(OR(LEFT(Full_2016_2017_Games_Data[[#This Row],[Column1]],4)="OTat",LEFT(Full_2016_2017_Games_Data[[#This Row],[Column1]],4)="Full",LEFT(Full_2016_2017_Games_Data[[#This Row],[Column1]],5)="2OTat",LEFT(Full_2016_2017_Games_Data[[#This Row],[Column1]],5)="4OTat"),C1079,"N/A")))</f>
        <v>904</v>
      </c>
      <c r="D1080" t="str">
        <f>IF(AND(C1080&lt;&gt;"N/A",C1080&lt;&gt;C1079),LEFT(Full_2016_2017_Games_Data[[#This Row],[Column1]],FIND("-",Full_2016_2017_Games_Data[[#This Row],[Column1]])-1),"N/A")</f>
        <v>Houston Rockets122</v>
      </c>
      <c r="E1080" t="str">
        <f>IFERROR(IF(AND(C1080&lt;&gt;"N/A",C1080&lt;&gt;C1079),MID(Full_2016_2017_Games_Data[[#This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Clippers103</v>
      </c>
      <c r="F1080" t="str">
        <f>IFERROR(IF(AND(D1080&lt;&gt;"N/A",E1080&lt;&gt;"N/A",C1080&lt;&gt;C1081),RIGHT(Full_2016_2017_Games_Data[[#This Row],[Column1]],LEN(Full_2016_2017_Games_Data[[#This Row],[Column1]])-FIND("at ",Full_2016_2017_Games_Data[[#This Row],[Column1]])-2),IF(AND(C1080&lt;&gt;"N/A",C1080&lt;&gt;C1079),RIGHT(A1081,LEN(A1081)-FIND("at ",A1081)-2),"N/A")),RIGHT(Full_2016_2017_Games_Data[[#This Row],[Column1]],LEN(Full_2016_2017_Games_Data[[#This Row],[Column1]])-FIND("at ",Full_2016_2017_Games_Data[[#This Row],[Column1]])-2))</f>
        <v>Los Angeles</v>
      </c>
      <c r="G1080" t="str">
        <f t="shared" si="176"/>
        <v>Los Angeles</v>
      </c>
      <c r="H1080">
        <f t="shared" si="177"/>
        <v>122</v>
      </c>
      <c r="I1080">
        <f t="shared" si="178"/>
        <v>103</v>
      </c>
      <c r="J1080" s="3" t="str">
        <f>IF(B1080=1,Full_2016_2017_Games_Data[[#This Row],[Column1]],"N/A")</f>
        <v>N/A</v>
      </c>
      <c r="K1080" t="str">
        <f t="shared" si="179"/>
        <v>Mar 1, 2017</v>
      </c>
      <c r="L1080" t="str">
        <f t="shared" si="180"/>
        <v>Mar 1, 2017</v>
      </c>
      <c r="M1080">
        <f t="shared" si="181"/>
        <v>3</v>
      </c>
      <c r="N1080">
        <f t="shared" si="182"/>
        <v>1</v>
      </c>
      <c r="O1080">
        <f t="shared" si="183"/>
        <v>2017</v>
      </c>
      <c r="P1080" s="3">
        <f t="shared" si="184"/>
        <v>42795</v>
      </c>
      <c r="Q1080" t="str">
        <f t="shared" si="185"/>
        <v>Houston Rockets</v>
      </c>
      <c r="R1080" t="str">
        <f t="shared" si="186"/>
        <v>Los Angeles Clippers</v>
      </c>
    </row>
    <row r="1081" spans="1:18" x14ac:dyDescent="0.3">
      <c r="A1081" s="1" t="s">
        <v>937</v>
      </c>
      <c r="B1081">
        <f>IF(OR(RIGHT(Full_2016_2017_Games_Data[[#This Row],[Column1]],4)="2016",RIGHT(Full_2016_2017_Games_Data[[#This Row],[Column1]],4)="2017"),1,0)</f>
        <v>0</v>
      </c>
      <c r="C1081">
        <f>IF(AND(B1080=1,B1081=0,LEFT(Full_2016_2017_Games_Data[[#This Row],[Column1]],4)&lt;&gt;"OTat"),C1079+1,IF(AND(B1080=0,B1081=0,LEFT(Full_2016_2017_Games_Data[[#This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Row],[Column1]],5)&lt;&gt;"4OTat"),C1080+1,IF(OR(LEFT(Full_2016_2017_Games_Data[[#This Row],[Column1]],4)="OTat",LEFT(Full_2016_2017_Games_Data[[#This Row],[Column1]],4)="Full",LEFT(Full_2016_2017_Games_Data[[#This Row],[Column1]],5)="2OTat",LEFT(Full_2016_2017_Games_Data[[#This Row],[Column1]],5)="4OTat"),C1080,"N/A")))</f>
        <v>905</v>
      </c>
      <c r="D1081" t="str">
        <f>IF(AND(C1081&lt;&gt;"N/A",C1081&lt;&gt;C1080),LEFT(Full_2016_2017_Games_Data[[#This Row],[Column1]],FIND("-",Full_2016_2017_Games_Data[[#This Row],[Column1]])-1),"N/A")</f>
        <v>Brooklyn Nets109</v>
      </c>
      <c r="E1081" t="str">
        <f>IFERROR(IF(AND(C1081&lt;&gt;"N/A",C1081&lt;&gt;C1080),MID(Full_2016_2017_Games_Data[[#This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Kings100</v>
      </c>
      <c r="F1081" t="str">
        <f>IFERROR(IF(AND(D1081&lt;&gt;"N/A",E1081&lt;&gt;"N/A",C1081&lt;&gt;C1082),RIGHT(Full_2016_2017_Games_Data[[#This Row],[Column1]],LEN(Full_2016_2017_Games_Data[[#This Row],[Column1]])-FIND("at ",Full_2016_2017_Games_Data[[#This Row],[Column1]])-2),IF(AND(C1081&lt;&gt;"N/A",C1081&lt;&gt;C1080),RIGHT(A1082,LEN(A1082)-FIND("at ",A1082)-2),"N/A")),RIGHT(Full_2016_2017_Games_Data[[#This Row],[Column1]],LEN(Full_2016_2017_Games_Data[[#This Row],[Column1]])-FIND("at ",Full_2016_2017_Games_Data[[#This Row],[Column1]])-2))</f>
        <v>Sacramento</v>
      </c>
      <c r="G1081" t="str">
        <f t="shared" si="176"/>
        <v>Sacramento</v>
      </c>
      <c r="H1081">
        <f t="shared" si="177"/>
        <v>109</v>
      </c>
      <c r="I1081">
        <f t="shared" si="178"/>
        <v>100</v>
      </c>
      <c r="J1081" s="3" t="str">
        <f>IF(B1081=1,Full_2016_2017_Games_Data[[#This Row],[Column1]],"N/A")</f>
        <v>N/A</v>
      </c>
      <c r="K1081" t="str">
        <f t="shared" si="179"/>
        <v>Mar 1, 2017</v>
      </c>
      <c r="L1081" t="str">
        <f t="shared" si="180"/>
        <v>Mar 1, 2017</v>
      </c>
      <c r="M1081">
        <f t="shared" si="181"/>
        <v>3</v>
      </c>
      <c r="N1081">
        <f t="shared" si="182"/>
        <v>1</v>
      </c>
      <c r="O1081">
        <f t="shared" si="183"/>
        <v>2017</v>
      </c>
      <c r="P1081" s="3">
        <f t="shared" si="184"/>
        <v>42795</v>
      </c>
      <c r="Q1081" t="str">
        <f t="shared" si="185"/>
        <v>Brooklyn Nets</v>
      </c>
      <c r="R1081" t="str">
        <f t="shared" si="186"/>
        <v>Sacramento Kings</v>
      </c>
    </row>
    <row r="1082" spans="1:18" x14ac:dyDescent="0.3">
      <c r="A1082" s="1" t="s">
        <v>1467</v>
      </c>
      <c r="B1082">
        <f>IF(OR(RIGHT(Full_2016_2017_Games_Data[[#This Row],[Column1]],4)="2016",RIGHT(Full_2016_2017_Games_Data[[#This Row],[Column1]],4)="2017"),1,0)</f>
        <v>1</v>
      </c>
      <c r="C1082" t="str">
        <f>IF(AND(B1081=1,B1082=0,LEFT(Full_2016_2017_Games_Data[[#This Row],[Column1]],4)&lt;&gt;"OTat"),C1080+1,IF(AND(B1081=0,B1082=0,LEFT(Full_2016_2017_Games_Data[[#This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Row],[Column1]],5)&lt;&gt;"4OTat"),C1081+1,IF(OR(LEFT(Full_2016_2017_Games_Data[[#This Row],[Column1]],4)="OTat",LEFT(Full_2016_2017_Games_Data[[#This Row],[Column1]],4)="Full",LEFT(Full_2016_2017_Games_Data[[#This Row],[Column1]],5)="2OTat",LEFT(Full_2016_2017_Games_Data[[#This Row],[Column1]],5)="4OTat"),C1081,"N/A")))</f>
        <v>N/A</v>
      </c>
      <c r="D1082" t="str">
        <f>IF(AND(C1082&lt;&gt;"N/A",C1082&lt;&gt;C1081),LEFT(Full_2016_2017_Games_Data[[#This Row],[Column1]],FIND("-",Full_2016_2017_Games_Data[[#This Row],[Column1]])-1),"N/A")</f>
        <v>N/A</v>
      </c>
      <c r="E1082" t="str">
        <f>IFERROR(IF(AND(C1082&lt;&gt;"N/A",C1082&lt;&gt;C1081),MID(Full_2016_2017_Games_Data[[#This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82" t="str">
        <f>IFERROR(IF(AND(D1082&lt;&gt;"N/A",E1082&lt;&gt;"N/A",C1082&lt;&gt;C1083),RIGHT(Full_2016_2017_Games_Data[[#This Row],[Column1]],LEN(Full_2016_2017_Games_Data[[#This Row],[Column1]])-FIND("at ",Full_2016_2017_Games_Data[[#This Row],[Column1]])-2),IF(AND(C1082&lt;&gt;"N/A",C1082&lt;&gt;C1081),RIGHT(A1083,LEN(A1083)-FIND("at ",A1083)-2),"N/A")),RIGHT(Full_2016_2017_Games_Data[[#This Row],[Column1]],LEN(Full_2016_2017_Games_Data[[#This Row],[Column1]])-FIND("at ",Full_2016_2017_Games_Data[[#This Row],[Column1]])-2))</f>
        <v>N/A</v>
      </c>
      <c r="G1082" t="str">
        <f t="shared" si="176"/>
        <v>N/A</v>
      </c>
      <c r="H1082" t="str">
        <f t="shared" si="177"/>
        <v>N/A</v>
      </c>
      <c r="I1082" t="str">
        <f t="shared" si="178"/>
        <v>N/A</v>
      </c>
      <c r="J1082" s="3" t="str">
        <f>IF(B1082=1,Full_2016_2017_Games_Data[[#This Row],[Column1]],"N/A")</f>
        <v>Mar 2, 2017</v>
      </c>
      <c r="K1082" t="str">
        <f t="shared" si="179"/>
        <v>Mar 2, 2017</v>
      </c>
      <c r="L1082" t="str">
        <f t="shared" si="180"/>
        <v>N/A</v>
      </c>
      <c r="M1082" t="str">
        <f t="shared" si="181"/>
        <v>N/A</v>
      </c>
      <c r="N1082" t="str">
        <f t="shared" si="182"/>
        <v>N/A</v>
      </c>
      <c r="O1082" t="str">
        <f t="shared" si="183"/>
        <v>N/A</v>
      </c>
      <c r="P1082" s="3" t="str">
        <f t="shared" si="184"/>
        <v>N/A</v>
      </c>
      <c r="Q1082" t="str">
        <f t="shared" si="185"/>
        <v>N/A</v>
      </c>
      <c r="R1082" t="str">
        <f t="shared" si="186"/>
        <v>N/A</v>
      </c>
    </row>
    <row r="1083" spans="1:18" x14ac:dyDescent="0.3">
      <c r="A1083" s="1" t="s">
        <v>938</v>
      </c>
      <c r="B1083">
        <f>IF(OR(RIGHT(Full_2016_2017_Games_Data[[#This Row],[Column1]],4)="2016",RIGHT(Full_2016_2017_Games_Data[[#This Row],[Column1]],4)="2017"),1,0)</f>
        <v>0</v>
      </c>
      <c r="C1083">
        <f>IF(AND(B1082=1,B1083=0,LEFT(Full_2016_2017_Games_Data[[#This Row],[Column1]],4)&lt;&gt;"OTat"),C1081+1,IF(AND(B1082=0,B1083=0,LEFT(Full_2016_2017_Games_Data[[#This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Row],[Column1]],5)&lt;&gt;"4OTat"),C1082+1,IF(OR(LEFT(Full_2016_2017_Games_Data[[#This Row],[Column1]],4)="OTat",LEFT(Full_2016_2017_Games_Data[[#This Row],[Column1]],4)="Full",LEFT(Full_2016_2017_Games_Data[[#This Row],[Column1]],5)="2OTat",LEFT(Full_2016_2017_Games_Data[[#This Row],[Column1]],5)="4OTat"),C1082,"N/A")))</f>
        <v>906</v>
      </c>
      <c r="D1083" t="str">
        <f>IF(AND(C1083&lt;&gt;"N/A",C1083&lt;&gt;C1082),LEFT(Full_2016_2017_Games_Data[[#This Row],[Column1]],FIND("-",Full_2016_2017_Games_Data[[#This Row],[Column1]])-1),"N/A")</f>
        <v>Chicago Bulls94</v>
      </c>
      <c r="E1083" t="str">
        <f>IFERROR(IF(AND(C1083&lt;&gt;"N/A",C1083&lt;&gt;C1082),MID(Full_2016_2017_Games_Data[[#This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Warriors87</v>
      </c>
      <c r="F1083" t="str">
        <f>IFERROR(IF(AND(D1083&lt;&gt;"N/A",E1083&lt;&gt;"N/A",C1083&lt;&gt;C1084),RIGHT(Full_2016_2017_Games_Data[[#This Row],[Column1]],LEN(Full_2016_2017_Games_Data[[#This Row],[Column1]])-FIND("at ",Full_2016_2017_Games_Data[[#This Row],[Column1]])-2),IF(AND(C1083&lt;&gt;"N/A",C1083&lt;&gt;C1082),RIGHT(A1084,LEN(A1084)-FIND("at ",A1084)-2),"N/A")),RIGHT(Full_2016_2017_Games_Data[[#This Row],[Column1]],LEN(Full_2016_2017_Games_Data[[#This Row],[Column1]])-FIND("at ",Full_2016_2017_Games_Data[[#This Row],[Column1]])-2))</f>
        <v>Chicago</v>
      </c>
      <c r="G1083" t="str">
        <f t="shared" si="176"/>
        <v>Chicago</v>
      </c>
      <c r="H1083">
        <f t="shared" si="177"/>
        <v>94</v>
      </c>
      <c r="I1083">
        <f t="shared" si="178"/>
        <v>87</v>
      </c>
      <c r="J1083" s="3" t="str">
        <f>IF(B1083=1,Full_2016_2017_Games_Data[[#This Row],[Column1]],"N/A")</f>
        <v>N/A</v>
      </c>
      <c r="K1083" t="str">
        <f t="shared" si="179"/>
        <v>Mar 2, 2017</v>
      </c>
      <c r="L1083" t="str">
        <f t="shared" si="180"/>
        <v>Mar 2, 2017</v>
      </c>
      <c r="M1083">
        <f t="shared" si="181"/>
        <v>3</v>
      </c>
      <c r="N1083">
        <f t="shared" si="182"/>
        <v>2</v>
      </c>
      <c r="O1083">
        <f t="shared" si="183"/>
        <v>2017</v>
      </c>
      <c r="P1083" s="3">
        <f t="shared" si="184"/>
        <v>42796</v>
      </c>
      <c r="Q1083" t="str">
        <f t="shared" si="185"/>
        <v>Chicago Bulls</v>
      </c>
      <c r="R1083" t="str">
        <f t="shared" si="186"/>
        <v>Golden State Warriors</v>
      </c>
    </row>
    <row r="1084" spans="1:18" x14ac:dyDescent="0.3">
      <c r="A1084" s="1" t="s">
        <v>939</v>
      </c>
      <c r="B1084">
        <f>IF(OR(RIGHT(Full_2016_2017_Games_Data[[#This Row],[Column1]],4)="2016",RIGHT(Full_2016_2017_Games_Data[[#This Row],[Column1]],4)="2017"),1,0)</f>
        <v>0</v>
      </c>
      <c r="C1084">
        <f>IF(AND(B1083=1,B1084=0,LEFT(Full_2016_2017_Games_Data[[#This Row],[Column1]],4)&lt;&gt;"OTat"),C1082+1,IF(AND(B1083=0,B1084=0,LEFT(Full_2016_2017_Games_Data[[#This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Row],[Column1]],5)&lt;&gt;"4OTat"),C1083+1,IF(OR(LEFT(Full_2016_2017_Games_Data[[#This Row],[Column1]],4)="OTat",LEFT(Full_2016_2017_Games_Data[[#This Row],[Column1]],4)="Full",LEFT(Full_2016_2017_Games_Data[[#This Row],[Column1]],5)="2OTat",LEFT(Full_2016_2017_Games_Data[[#This Row],[Column1]],5)="4OTat"),C1083,"N/A")))</f>
        <v>907</v>
      </c>
      <c r="D1084" t="str">
        <f>IF(AND(C1084&lt;&gt;"N/A",C1084&lt;&gt;C1083),LEFT(Full_2016_2017_Games_Data[[#This Row],[Column1]],FIND("-",Full_2016_2017_Games_Data[[#This Row],[Column1]])-1),"N/A")</f>
        <v>Phoenix Suns120</v>
      </c>
      <c r="E1084" t="str">
        <f>IFERROR(IF(AND(C1084&lt;&gt;"N/A",C1084&lt;&gt;C1083),MID(Full_2016_2017_Games_Data[[#This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Hornets103</v>
      </c>
      <c r="F1084" t="str">
        <f>IFERROR(IF(AND(D1084&lt;&gt;"N/A",E1084&lt;&gt;"N/A",C1084&lt;&gt;C1085),RIGHT(Full_2016_2017_Games_Data[[#This Row],[Column1]],LEN(Full_2016_2017_Games_Data[[#This Row],[Column1]])-FIND("at ",Full_2016_2017_Games_Data[[#This Row],[Column1]])-2),IF(AND(C1084&lt;&gt;"N/A",C1084&lt;&gt;C1083),RIGHT(A1085,LEN(A1085)-FIND("at ",A1085)-2),"N/A")),RIGHT(Full_2016_2017_Games_Data[[#This Row],[Column1]],LEN(Full_2016_2017_Games_Data[[#This Row],[Column1]])-FIND("at ",Full_2016_2017_Games_Data[[#This Row],[Column1]])-2))</f>
        <v>Phoenix</v>
      </c>
      <c r="G1084" t="str">
        <f t="shared" si="176"/>
        <v>Phoenix</v>
      </c>
      <c r="H1084">
        <f t="shared" si="177"/>
        <v>120</v>
      </c>
      <c r="I1084">
        <f t="shared" si="178"/>
        <v>103</v>
      </c>
      <c r="J1084" s="3" t="str">
        <f>IF(B1084=1,Full_2016_2017_Games_Data[[#This Row],[Column1]],"N/A")</f>
        <v>N/A</v>
      </c>
      <c r="K1084" t="str">
        <f t="shared" si="179"/>
        <v>Mar 2, 2017</v>
      </c>
      <c r="L1084" t="str">
        <f t="shared" si="180"/>
        <v>Mar 2, 2017</v>
      </c>
      <c r="M1084">
        <f t="shared" si="181"/>
        <v>3</v>
      </c>
      <c r="N1084">
        <f t="shared" si="182"/>
        <v>2</v>
      </c>
      <c r="O1084">
        <f t="shared" si="183"/>
        <v>2017</v>
      </c>
      <c r="P1084" s="3">
        <f t="shared" si="184"/>
        <v>42796</v>
      </c>
      <c r="Q1084" t="str">
        <f t="shared" si="185"/>
        <v>Phoenix Suns</v>
      </c>
      <c r="R1084" t="str">
        <f t="shared" si="186"/>
        <v>Charlotte Hornets</v>
      </c>
    </row>
    <row r="1085" spans="1:18" x14ac:dyDescent="0.3">
      <c r="A1085" s="1" t="s">
        <v>940</v>
      </c>
      <c r="B1085">
        <f>IF(OR(RIGHT(Full_2016_2017_Games_Data[[#This Row],[Column1]],4)="2016",RIGHT(Full_2016_2017_Games_Data[[#This Row],[Column1]],4)="2017"),1,0)</f>
        <v>0</v>
      </c>
      <c r="C1085">
        <f>IF(AND(B1084=1,B1085=0,LEFT(Full_2016_2017_Games_Data[[#This Row],[Column1]],4)&lt;&gt;"OTat"),C1083+1,IF(AND(B1084=0,B1085=0,LEFT(Full_2016_2017_Games_Data[[#This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Row],[Column1]],5)&lt;&gt;"4OTat"),C1084+1,IF(OR(LEFT(Full_2016_2017_Games_Data[[#This Row],[Column1]],4)="OTat",LEFT(Full_2016_2017_Games_Data[[#This Row],[Column1]],4)="Full",LEFT(Full_2016_2017_Games_Data[[#This Row],[Column1]],5)="2OTat",LEFT(Full_2016_2017_Games_Data[[#This Row],[Column1]],5)="4OTat"),C1084,"N/A")))</f>
        <v>908</v>
      </c>
      <c r="D1085" t="str">
        <f>IF(AND(C1085&lt;&gt;"N/A",C1085&lt;&gt;C1084),LEFT(Full_2016_2017_Games_Data[[#This Row],[Column1]],FIND("-",Full_2016_2017_Games_Data[[#This Row],[Column1]])-1),"N/A")</f>
        <v>Portland Trail Blazers114</v>
      </c>
      <c r="E1085" t="str">
        <f>IFERROR(IF(AND(C1085&lt;&gt;"N/A",C1085&lt;&gt;C1084),MID(Full_2016_2017_Games_Data[[#This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Thunder109</v>
      </c>
      <c r="F1085" t="str">
        <f>IFERROR(IF(AND(D1085&lt;&gt;"N/A",E1085&lt;&gt;"N/A",C1085&lt;&gt;C1086),RIGHT(Full_2016_2017_Games_Data[[#This Row],[Column1]],LEN(Full_2016_2017_Games_Data[[#This Row],[Column1]])-FIND("at ",Full_2016_2017_Games_Data[[#This Row],[Column1]])-2),IF(AND(C1085&lt;&gt;"N/A",C1085&lt;&gt;C1084),RIGHT(A1086,LEN(A1086)-FIND("at ",A1086)-2),"N/A")),RIGHT(Full_2016_2017_Games_Data[[#This Row],[Column1]],LEN(Full_2016_2017_Games_Data[[#This Row],[Column1]])-FIND("at ",Full_2016_2017_Games_Data[[#This Row],[Column1]])-2))</f>
        <v>Portland</v>
      </c>
      <c r="G1085" t="str">
        <f t="shared" si="176"/>
        <v>Portland</v>
      </c>
      <c r="H1085">
        <f t="shared" si="177"/>
        <v>114</v>
      </c>
      <c r="I1085">
        <f t="shared" si="178"/>
        <v>109</v>
      </c>
      <c r="J1085" s="3" t="str">
        <f>IF(B1085=1,Full_2016_2017_Games_Data[[#This Row],[Column1]],"N/A")</f>
        <v>N/A</v>
      </c>
      <c r="K1085" t="str">
        <f t="shared" si="179"/>
        <v>Mar 2, 2017</v>
      </c>
      <c r="L1085" t="str">
        <f t="shared" si="180"/>
        <v>Mar 2, 2017</v>
      </c>
      <c r="M1085">
        <f t="shared" si="181"/>
        <v>3</v>
      </c>
      <c r="N1085">
        <f t="shared" si="182"/>
        <v>2</v>
      </c>
      <c r="O1085">
        <f t="shared" si="183"/>
        <v>2017</v>
      </c>
      <c r="P1085" s="3">
        <f t="shared" si="184"/>
        <v>42796</v>
      </c>
      <c r="Q1085" t="str">
        <f t="shared" si="185"/>
        <v>Portland Trail Blazers</v>
      </c>
      <c r="R1085" t="str">
        <f t="shared" si="186"/>
        <v>Oklahoma City Thunder</v>
      </c>
    </row>
    <row r="1086" spans="1:18" x14ac:dyDescent="0.3">
      <c r="A1086" s="1" t="s">
        <v>1468</v>
      </c>
      <c r="B1086">
        <f>IF(OR(RIGHT(Full_2016_2017_Games_Data[[#This Row],[Column1]],4)="2016",RIGHT(Full_2016_2017_Games_Data[[#This Row],[Column1]],4)="2017"),1,0)</f>
        <v>1</v>
      </c>
      <c r="C1086" t="str">
        <f>IF(AND(B1085=1,B1086=0,LEFT(Full_2016_2017_Games_Data[[#This Row],[Column1]],4)&lt;&gt;"OTat"),C1084+1,IF(AND(B1085=0,B1086=0,LEFT(Full_2016_2017_Games_Data[[#This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Row],[Column1]],5)&lt;&gt;"4OTat"),C1085+1,IF(OR(LEFT(Full_2016_2017_Games_Data[[#This Row],[Column1]],4)="OTat",LEFT(Full_2016_2017_Games_Data[[#This Row],[Column1]],4)="Full",LEFT(Full_2016_2017_Games_Data[[#This Row],[Column1]],5)="2OTat",LEFT(Full_2016_2017_Games_Data[[#This Row],[Column1]],5)="4OTat"),C1085,"N/A")))</f>
        <v>N/A</v>
      </c>
      <c r="D1086" t="str">
        <f>IF(AND(C1086&lt;&gt;"N/A",C1086&lt;&gt;C1085),LEFT(Full_2016_2017_Games_Data[[#This Row],[Column1]],FIND("-",Full_2016_2017_Games_Data[[#This Row],[Column1]])-1),"N/A")</f>
        <v>N/A</v>
      </c>
      <c r="E1086" t="str">
        <f>IFERROR(IF(AND(C1086&lt;&gt;"N/A",C1086&lt;&gt;C1085),MID(Full_2016_2017_Games_Data[[#This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86" t="str">
        <f>IFERROR(IF(AND(D1086&lt;&gt;"N/A",E1086&lt;&gt;"N/A",C1086&lt;&gt;C1087),RIGHT(Full_2016_2017_Games_Data[[#This Row],[Column1]],LEN(Full_2016_2017_Games_Data[[#This Row],[Column1]])-FIND("at ",Full_2016_2017_Games_Data[[#This Row],[Column1]])-2),IF(AND(C1086&lt;&gt;"N/A",C1086&lt;&gt;C1085),RIGHT(A1087,LEN(A1087)-FIND("at ",A1087)-2),"N/A")),RIGHT(Full_2016_2017_Games_Data[[#This Row],[Column1]],LEN(Full_2016_2017_Games_Data[[#This Row],[Column1]])-FIND("at ",Full_2016_2017_Games_Data[[#This Row],[Column1]])-2))</f>
        <v>N/A</v>
      </c>
      <c r="G1086" t="str">
        <f t="shared" si="176"/>
        <v>N/A</v>
      </c>
      <c r="H1086" t="str">
        <f t="shared" si="177"/>
        <v>N/A</v>
      </c>
      <c r="I1086" t="str">
        <f t="shared" si="178"/>
        <v>N/A</v>
      </c>
      <c r="J1086" s="3" t="str">
        <f>IF(B1086=1,Full_2016_2017_Games_Data[[#This Row],[Column1]],"N/A")</f>
        <v>Mar 3, 2017</v>
      </c>
      <c r="K1086" t="str">
        <f t="shared" si="179"/>
        <v>Mar 3, 2017</v>
      </c>
      <c r="L1086" t="str">
        <f t="shared" si="180"/>
        <v>N/A</v>
      </c>
      <c r="M1086" t="str">
        <f t="shared" si="181"/>
        <v>N/A</v>
      </c>
      <c r="N1086" t="str">
        <f t="shared" si="182"/>
        <v>N/A</v>
      </c>
      <c r="O1086" t="str">
        <f t="shared" si="183"/>
        <v>N/A</v>
      </c>
      <c r="P1086" s="3" t="str">
        <f t="shared" si="184"/>
        <v>N/A</v>
      </c>
      <c r="Q1086" t="str">
        <f t="shared" si="185"/>
        <v>N/A</v>
      </c>
      <c r="R1086" t="str">
        <f t="shared" si="186"/>
        <v>N/A</v>
      </c>
    </row>
    <row r="1087" spans="1:18" x14ac:dyDescent="0.3">
      <c r="A1087" s="1" t="s">
        <v>941</v>
      </c>
      <c r="B1087">
        <f>IF(OR(RIGHT(Full_2016_2017_Games_Data[[#This Row],[Column1]],4)="2016",RIGHT(Full_2016_2017_Games_Data[[#This Row],[Column1]],4)="2017"),1,0)</f>
        <v>0</v>
      </c>
      <c r="C1087">
        <f>IF(AND(B1086=1,B1087=0,LEFT(Full_2016_2017_Games_Data[[#This Row],[Column1]],4)&lt;&gt;"OTat"),C1085+1,IF(AND(B1086=0,B1087=0,LEFT(Full_2016_2017_Games_Data[[#This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Row],[Column1]],5)&lt;&gt;"4OTat"),C1086+1,IF(OR(LEFT(Full_2016_2017_Games_Data[[#This Row],[Column1]],4)="OTat",LEFT(Full_2016_2017_Games_Data[[#This Row],[Column1]],4)="Full",LEFT(Full_2016_2017_Games_Data[[#This Row],[Column1]],5)="2OTat",LEFT(Full_2016_2017_Games_Data[[#This Row],[Column1]],5)="4OTat"),C1086,"N/A")))</f>
        <v>909</v>
      </c>
      <c r="D1087" t="str">
        <f>IF(AND(C1087&lt;&gt;"N/A",C1087&lt;&gt;C1086),LEFT(Full_2016_2017_Games_Data[[#This Row],[Column1]],FIND("-",Full_2016_2017_Games_Data[[#This Row],[Column1]])-1),"N/A")</f>
        <v>Philadelphia 76ers105</v>
      </c>
      <c r="E1087" t="str">
        <f>IFERROR(IF(AND(C1087&lt;&gt;"N/A",C1087&lt;&gt;C1086),MID(Full_2016_2017_Games_Data[[#This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Knicks102</v>
      </c>
      <c r="F1087" t="str">
        <f>IFERROR(IF(AND(D1087&lt;&gt;"N/A",E1087&lt;&gt;"N/A",C1087&lt;&gt;C1088),RIGHT(Full_2016_2017_Games_Data[[#This Row],[Column1]],LEN(Full_2016_2017_Games_Data[[#This Row],[Column1]])-FIND("at ",Full_2016_2017_Games_Data[[#This Row],[Column1]])-2),IF(AND(C1087&lt;&gt;"N/A",C1087&lt;&gt;C1086),RIGHT(A1088,LEN(A1088)-FIND("at ",A1088)-2),"N/A")),RIGHT(Full_2016_2017_Games_Data[[#This Row],[Column1]],LEN(Full_2016_2017_Games_Data[[#This Row],[Column1]])-FIND("at ",Full_2016_2017_Games_Data[[#This Row],[Column1]])-2))</f>
        <v>Philadelphia</v>
      </c>
      <c r="G1087" t="str">
        <f t="shared" si="176"/>
        <v>Philadelphia</v>
      </c>
      <c r="H1087">
        <f t="shared" si="177"/>
        <v>105</v>
      </c>
      <c r="I1087">
        <f t="shared" si="178"/>
        <v>102</v>
      </c>
      <c r="J1087" s="3" t="str">
        <f>IF(B1087=1,Full_2016_2017_Games_Data[[#This Row],[Column1]],"N/A")</f>
        <v>N/A</v>
      </c>
      <c r="K1087" t="str">
        <f t="shared" si="179"/>
        <v>Mar 3, 2017</v>
      </c>
      <c r="L1087" t="str">
        <f t="shared" si="180"/>
        <v>Mar 3, 2017</v>
      </c>
      <c r="M1087">
        <f t="shared" si="181"/>
        <v>3</v>
      </c>
      <c r="N1087">
        <f t="shared" si="182"/>
        <v>3</v>
      </c>
      <c r="O1087">
        <f t="shared" si="183"/>
        <v>2017</v>
      </c>
      <c r="P1087" s="3">
        <f t="shared" si="184"/>
        <v>42797</v>
      </c>
      <c r="Q1087" t="str">
        <f t="shared" si="185"/>
        <v>Philadelphia 76ers</v>
      </c>
      <c r="R1087" t="str">
        <f t="shared" si="186"/>
        <v>New York Knicks</v>
      </c>
    </row>
    <row r="1088" spans="1:18" x14ac:dyDescent="0.3">
      <c r="A1088" s="1" t="s">
        <v>942</v>
      </c>
      <c r="B1088">
        <f>IF(OR(RIGHT(Full_2016_2017_Games_Data[[#This Row],[Column1]],4)="2016",RIGHT(Full_2016_2017_Games_Data[[#This Row],[Column1]],4)="2017"),1,0)</f>
        <v>0</v>
      </c>
      <c r="C1088">
        <f>IF(AND(B1087=1,B1088=0,LEFT(Full_2016_2017_Games_Data[[#This Row],[Column1]],4)&lt;&gt;"OTat"),C1086+1,IF(AND(B1087=0,B1088=0,LEFT(Full_2016_2017_Games_Data[[#This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Row],[Column1]],5)&lt;&gt;"4OTat"),C1087+1,IF(OR(LEFT(Full_2016_2017_Games_Data[[#This Row],[Column1]],4)="OTat",LEFT(Full_2016_2017_Games_Data[[#This Row],[Column1]],4)="Full",LEFT(Full_2016_2017_Games_Data[[#This Row],[Column1]],5)="2OTat",LEFT(Full_2016_2017_Games_Data[[#This Row],[Column1]],5)="4OTat"),C1087,"N/A")))</f>
        <v>910</v>
      </c>
      <c r="D1088" t="str">
        <f>IF(AND(C1088&lt;&gt;"N/A",C1088&lt;&gt;C1087),LEFT(Full_2016_2017_Games_Data[[#This Row],[Column1]],FIND("-",Full_2016_2017_Games_Data[[#This Row],[Column1]])-1),"N/A")</f>
        <v>Toronto Raptors114</v>
      </c>
      <c r="E1088" t="str">
        <f>IFERROR(IF(AND(C1088&lt;&gt;"N/A",C1088&lt;&gt;C1087),MID(Full_2016_2017_Games_Data[[#This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Wizards106</v>
      </c>
      <c r="F1088" t="str">
        <f>IFERROR(IF(AND(D1088&lt;&gt;"N/A",E1088&lt;&gt;"N/A",C1088&lt;&gt;C1089),RIGHT(Full_2016_2017_Games_Data[[#This Row],[Column1]],LEN(Full_2016_2017_Games_Data[[#This Row],[Column1]])-FIND("at ",Full_2016_2017_Games_Data[[#This Row],[Column1]])-2),IF(AND(C1088&lt;&gt;"N/A",C1088&lt;&gt;C1087),RIGHT(A1089,LEN(A1089)-FIND("at ",A1089)-2),"N/A")),RIGHT(Full_2016_2017_Games_Data[[#This Row],[Column1]],LEN(Full_2016_2017_Games_Data[[#This Row],[Column1]])-FIND("at ",Full_2016_2017_Games_Data[[#This Row],[Column1]])-2))</f>
        <v>Washington</v>
      </c>
      <c r="G1088" t="str">
        <f t="shared" si="176"/>
        <v>Washington</v>
      </c>
      <c r="H1088">
        <f t="shared" si="177"/>
        <v>114</v>
      </c>
      <c r="I1088">
        <f t="shared" si="178"/>
        <v>106</v>
      </c>
      <c r="J1088" s="3" t="str">
        <f>IF(B1088=1,Full_2016_2017_Games_Data[[#This Row],[Column1]],"N/A")</f>
        <v>N/A</v>
      </c>
      <c r="K1088" t="str">
        <f t="shared" si="179"/>
        <v>Mar 3, 2017</v>
      </c>
      <c r="L1088" t="str">
        <f t="shared" si="180"/>
        <v>Mar 3, 2017</v>
      </c>
      <c r="M1088">
        <f t="shared" si="181"/>
        <v>3</v>
      </c>
      <c r="N1088">
        <f t="shared" si="182"/>
        <v>3</v>
      </c>
      <c r="O1088">
        <f t="shared" si="183"/>
        <v>2017</v>
      </c>
      <c r="P1088" s="3">
        <f t="shared" si="184"/>
        <v>42797</v>
      </c>
      <c r="Q1088" t="str">
        <f t="shared" si="185"/>
        <v>Toronto Raptors</v>
      </c>
      <c r="R1088" t="str">
        <f t="shared" si="186"/>
        <v>Washington Wizards</v>
      </c>
    </row>
    <row r="1089" spans="1:18" x14ac:dyDescent="0.3">
      <c r="A1089" s="1" t="s">
        <v>943</v>
      </c>
      <c r="B1089">
        <f>IF(OR(RIGHT(Full_2016_2017_Games_Data[[#This Row],[Column1]],4)="2016",RIGHT(Full_2016_2017_Games_Data[[#This Row],[Column1]],4)="2017"),1,0)</f>
        <v>0</v>
      </c>
      <c r="C1089">
        <f>IF(AND(B1088=1,B1089=0,LEFT(Full_2016_2017_Games_Data[[#This Row],[Column1]],4)&lt;&gt;"OTat"),C1087+1,IF(AND(B1088=0,B1089=0,LEFT(Full_2016_2017_Games_Data[[#This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Row],[Column1]],5)&lt;&gt;"4OTat"),C1088+1,IF(OR(LEFT(Full_2016_2017_Games_Data[[#This Row],[Column1]],4)="OTat",LEFT(Full_2016_2017_Games_Data[[#This Row],[Column1]],4)="Full",LEFT(Full_2016_2017_Games_Data[[#This Row],[Column1]],5)="2OTat",LEFT(Full_2016_2017_Games_Data[[#This Row],[Column1]],5)="4OTat"),C1088,"N/A")))</f>
        <v>911</v>
      </c>
      <c r="D1089" t="str">
        <f>IF(AND(C1089&lt;&gt;"N/A",C1089&lt;&gt;C1088),LEFT(Full_2016_2017_Games_Data[[#This Row],[Column1]],FIND("-",Full_2016_2017_Games_Data[[#This Row],[Column1]])-1),"N/A")</f>
        <v>Orlando Magic110</v>
      </c>
      <c r="E1089" t="str">
        <f>IFERROR(IF(AND(C1089&lt;&gt;"N/A",C1089&lt;&gt;C1088),MID(Full_2016_2017_Games_Data[[#This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Heat99</v>
      </c>
      <c r="F1089" t="str">
        <f>IFERROR(IF(AND(D1089&lt;&gt;"N/A",E1089&lt;&gt;"N/A",C1089&lt;&gt;C1090),RIGHT(Full_2016_2017_Games_Data[[#This Row],[Column1]],LEN(Full_2016_2017_Games_Data[[#This Row],[Column1]])-FIND("at ",Full_2016_2017_Games_Data[[#This Row],[Column1]])-2),IF(AND(C1089&lt;&gt;"N/A",C1089&lt;&gt;C1088),RIGHT(A1090,LEN(A1090)-FIND("at ",A1090)-2),"N/A")),RIGHT(Full_2016_2017_Games_Data[[#This Row],[Column1]],LEN(Full_2016_2017_Games_Data[[#This Row],[Column1]])-FIND("at ",Full_2016_2017_Games_Data[[#This Row],[Column1]])-2))</f>
        <v>Orlando</v>
      </c>
      <c r="G1089" t="str">
        <f t="shared" si="176"/>
        <v>Orlando</v>
      </c>
      <c r="H1089">
        <f t="shared" si="177"/>
        <v>110</v>
      </c>
      <c r="I1089">
        <f t="shared" si="178"/>
        <v>99</v>
      </c>
      <c r="J1089" s="3" t="str">
        <f>IF(B1089=1,Full_2016_2017_Games_Data[[#This Row],[Column1]],"N/A")</f>
        <v>N/A</v>
      </c>
      <c r="K1089" t="str">
        <f t="shared" si="179"/>
        <v>Mar 3, 2017</v>
      </c>
      <c r="L1089" t="str">
        <f t="shared" si="180"/>
        <v>Mar 3, 2017</v>
      </c>
      <c r="M1089">
        <f t="shared" si="181"/>
        <v>3</v>
      </c>
      <c r="N1089">
        <f t="shared" si="182"/>
        <v>3</v>
      </c>
      <c r="O1089">
        <f t="shared" si="183"/>
        <v>2017</v>
      </c>
      <c r="P1089" s="3">
        <f t="shared" si="184"/>
        <v>42797</v>
      </c>
      <c r="Q1089" t="str">
        <f t="shared" si="185"/>
        <v>Orlando Magic</v>
      </c>
      <c r="R1089" t="str">
        <f t="shared" si="186"/>
        <v>Miami Heat</v>
      </c>
    </row>
    <row r="1090" spans="1:18" x14ac:dyDescent="0.3">
      <c r="A1090" s="1" t="s">
        <v>944</v>
      </c>
      <c r="B1090">
        <f>IF(OR(RIGHT(Full_2016_2017_Games_Data[[#This Row],[Column1]],4)="2016",RIGHT(Full_2016_2017_Games_Data[[#This Row],[Column1]],4)="2017"),1,0)</f>
        <v>0</v>
      </c>
      <c r="C1090">
        <f>IF(AND(B1089=1,B1090=0,LEFT(Full_2016_2017_Games_Data[[#This Row],[Column1]],4)&lt;&gt;"OTat"),C1088+1,IF(AND(B1089=0,B1090=0,LEFT(Full_2016_2017_Games_Data[[#This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Row],[Column1]],5)&lt;&gt;"4OTat"),C1089+1,IF(OR(LEFT(Full_2016_2017_Games_Data[[#This Row],[Column1]],4)="OTat",LEFT(Full_2016_2017_Games_Data[[#This Row],[Column1]],4)="Full",LEFT(Full_2016_2017_Games_Data[[#This Row],[Column1]],5)="2OTat",LEFT(Full_2016_2017_Games_Data[[#This Row],[Column1]],5)="4OTat"),C1089,"N/A")))</f>
        <v>912</v>
      </c>
      <c r="D1090" t="str">
        <f>IF(AND(C1090&lt;&gt;"N/A",C1090&lt;&gt;C1089),LEFT(Full_2016_2017_Games_Data[[#This Row],[Column1]],FIND("-",Full_2016_2017_Games_Data[[#This Row],[Column1]])-1),"N/A")</f>
        <v>Milwaukee Bucks112</v>
      </c>
      <c r="E1090" t="str">
        <f>IFERROR(IF(AND(C1090&lt;&gt;"N/A",C1090&lt;&gt;C1089),MID(Full_2016_2017_Games_Data[[#This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Clippers101</v>
      </c>
      <c r="F1090" t="str">
        <f>IFERROR(IF(AND(D1090&lt;&gt;"N/A",E1090&lt;&gt;"N/A",C1090&lt;&gt;C1091),RIGHT(Full_2016_2017_Games_Data[[#This Row],[Column1]],LEN(Full_2016_2017_Games_Data[[#This Row],[Column1]])-FIND("at ",Full_2016_2017_Games_Data[[#This Row],[Column1]])-2),IF(AND(C1090&lt;&gt;"N/A",C1090&lt;&gt;C1089),RIGHT(A1091,LEN(A1091)-FIND("at ",A1091)-2),"N/A")),RIGHT(Full_2016_2017_Games_Data[[#This Row],[Column1]],LEN(Full_2016_2017_Games_Data[[#This Row],[Column1]])-FIND("at ",Full_2016_2017_Games_Data[[#This Row],[Column1]])-2))</f>
        <v>Milwaukee</v>
      </c>
      <c r="G1090" t="str">
        <f t="shared" si="176"/>
        <v>Milwaukee</v>
      </c>
      <c r="H1090">
        <f t="shared" si="177"/>
        <v>112</v>
      </c>
      <c r="I1090">
        <f t="shared" si="178"/>
        <v>101</v>
      </c>
      <c r="J1090" s="3" t="str">
        <f>IF(B1090=1,Full_2016_2017_Games_Data[[#This Row],[Column1]],"N/A")</f>
        <v>N/A</v>
      </c>
      <c r="K1090" t="str">
        <f t="shared" si="179"/>
        <v>Mar 3, 2017</v>
      </c>
      <c r="L1090" t="str">
        <f t="shared" si="180"/>
        <v>Mar 3, 2017</v>
      </c>
      <c r="M1090">
        <f t="shared" si="181"/>
        <v>3</v>
      </c>
      <c r="N1090">
        <f t="shared" si="182"/>
        <v>3</v>
      </c>
      <c r="O1090">
        <f t="shared" si="183"/>
        <v>2017</v>
      </c>
      <c r="P1090" s="3">
        <f t="shared" si="184"/>
        <v>42797</v>
      </c>
      <c r="Q1090" t="str">
        <f t="shared" si="185"/>
        <v>Milwaukee Bucks</v>
      </c>
      <c r="R1090" t="str">
        <f t="shared" si="186"/>
        <v>Los Angeles Clippers</v>
      </c>
    </row>
    <row r="1091" spans="1:18" x14ac:dyDescent="0.3">
      <c r="A1091" s="1" t="s">
        <v>945</v>
      </c>
      <c r="B1091">
        <f>IF(OR(RIGHT(Full_2016_2017_Games_Data[[#This Row],[Column1]],4)="2016",RIGHT(Full_2016_2017_Games_Data[[#This Row],[Column1]],4)="2017"),1,0)</f>
        <v>0</v>
      </c>
      <c r="C1091">
        <f>IF(AND(B1090=1,B1091=0,LEFT(Full_2016_2017_Games_Data[[#This Row],[Column1]],4)&lt;&gt;"OTat"),C1089+1,IF(AND(B1090=0,B1091=0,LEFT(Full_2016_2017_Games_Data[[#This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Row],[Column1]],5)&lt;&gt;"4OTat"),C1090+1,IF(OR(LEFT(Full_2016_2017_Games_Data[[#This Row],[Column1]],4)="OTat",LEFT(Full_2016_2017_Games_Data[[#This Row],[Column1]],4)="Full",LEFT(Full_2016_2017_Games_Data[[#This Row],[Column1]],5)="2OTat",LEFT(Full_2016_2017_Games_Data[[#This Row],[Column1]],5)="4OTat"),C1090,"N/A")))</f>
        <v>913</v>
      </c>
      <c r="D1091" t="str">
        <f>IF(AND(C1091&lt;&gt;"N/A",C1091&lt;&gt;C1090),LEFT(Full_2016_2017_Games_Data[[#This Row],[Column1]],FIND("-",Full_2016_2017_Games_Data[[#This Row],[Column1]])-1),"N/A")</f>
        <v>Cleveland Cavaliers135</v>
      </c>
      <c r="E1091" t="str">
        <f>IFERROR(IF(AND(C1091&lt;&gt;"N/A",C1091&lt;&gt;C1090),MID(Full_2016_2017_Games_Data[[#This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Hawks130</v>
      </c>
      <c r="F1091" t="str">
        <f>IFERROR(IF(AND(D1091&lt;&gt;"N/A",E1091&lt;&gt;"N/A",C1091&lt;&gt;C1092),RIGHT(Full_2016_2017_Games_Data[[#This Row],[Column1]],LEN(Full_2016_2017_Games_Data[[#This Row],[Column1]])-FIND("at ",Full_2016_2017_Games_Data[[#This Row],[Column1]])-2),IF(AND(C1091&lt;&gt;"N/A",C1091&lt;&gt;C1090),RIGHT(A1092,LEN(A1092)-FIND("at ",A1092)-2),"N/A")),RIGHT(Full_2016_2017_Games_Data[[#This Row],[Column1]],LEN(Full_2016_2017_Games_Data[[#This Row],[Column1]])-FIND("at ",Full_2016_2017_Games_Data[[#This Row],[Column1]])-2))</f>
        <v>Atlanta</v>
      </c>
      <c r="G1091" t="str">
        <f t="shared" si="176"/>
        <v>Atlanta</v>
      </c>
      <c r="H1091">
        <f t="shared" si="177"/>
        <v>135</v>
      </c>
      <c r="I1091">
        <f t="shared" si="178"/>
        <v>130</v>
      </c>
      <c r="J1091" s="3" t="str">
        <f>IF(B1091=1,Full_2016_2017_Games_Data[[#This Row],[Column1]],"N/A")</f>
        <v>N/A</v>
      </c>
      <c r="K1091" t="str">
        <f t="shared" si="179"/>
        <v>Mar 3, 2017</v>
      </c>
      <c r="L1091" t="str">
        <f t="shared" si="180"/>
        <v>Mar 3, 2017</v>
      </c>
      <c r="M1091">
        <f t="shared" si="181"/>
        <v>3</v>
      </c>
      <c r="N1091">
        <f t="shared" si="182"/>
        <v>3</v>
      </c>
      <c r="O1091">
        <f t="shared" si="183"/>
        <v>2017</v>
      </c>
      <c r="P1091" s="3">
        <f t="shared" si="184"/>
        <v>42797</v>
      </c>
      <c r="Q1091" t="str">
        <f t="shared" si="185"/>
        <v>Cleveland Cavaliers</v>
      </c>
      <c r="R1091" t="str">
        <f t="shared" si="186"/>
        <v>Atlanta Hawks</v>
      </c>
    </row>
    <row r="1092" spans="1:18" x14ac:dyDescent="0.3">
      <c r="A1092" s="1" t="s">
        <v>946</v>
      </c>
      <c r="B1092">
        <f>IF(OR(RIGHT(Full_2016_2017_Games_Data[[#This Row],[Column1]],4)="2016",RIGHT(Full_2016_2017_Games_Data[[#This Row],[Column1]],4)="2017"),1,0)</f>
        <v>0</v>
      </c>
      <c r="C1092">
        <f>IF(AND(B1091=1,B1092=0,LEFT(Full_2016_2017_Games_Data[[#This Row],[Column1]],4)&lt;&gt;"OTat"),C1090+1,IF(AND(B1091=0,B1092=0,LEFT(Full_2016_2017_Games_Data[[#This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Row],[Column1]],5)&lt;&gt;"4OTat"),C1091+1,IF(OR(LEFT(Full_2016_2017_Games_Data[[#This Row],[Column1]],4)="OTat",LEFT(Full_2016_2017_Games_Data[[#This Row],[Column1]],4)="Full",LEFT(Full_2016_2017_Games_Data[[#This Row],[Column1]],5)="2OTat",LEFT(Full_2016_2017_Games_Data[[#This Row],[Column1]],5)="4OTat"),C1091,"N/A")))</f>
        <v>914</v>
      </c>
      <c r="D1092" t="str">
        <f>IF(AND(C1092&lt;&gt;"N/A",C1092&lt;&gt;C1091),LEFT(Full_2016_2017_Games_Data[[#This Row],[Column1]],FIND("-",Full_2016_2017_Games_Data[[#This Row],[Column1]])-1),"N/A")</f>
        <v>Dallas Mavericks104</v>
      </c>
      <c r="E1092" t="str">
        <f>IFERROR(IF(AND(C1092&lt;&gt;"N/A",C1092&lt;&gt;C1091),MID(Full_2016_2017_Games_Data[[#This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Grizzlies100</v>
      </c>
      <c r="F1092" t="str">
        <f>IFERROR(IF(AND(D1092&lt;&gt;"N/A",E1092&lt;&gt;"N/A",C1092&lt;&gt;C1093),RIGHT(Full_2016_2017_Games_Data[[#This Row],[Column1]],LEN(Full_2016_2017_Games_Data[[#This Row],[Column1]])-FIND("at ",Full_2016_2017_Games_Data[[#This Row],[Column1]])-2),IF(AND(C1092&lt;&gt;"N/A",C1092&lt;&gt;C1091),RIGHT(A1093,LEN(A1093)-FIND("at ",A1093)-2),"N/A")),RIGHT(Full_2016_2017_Games_Data[[#This Row],[Column1]],LEN(Full_2016_2017_Games_Data[[#This Row],[Column1]])-FIND("at ",Full_2016_2017_Games_Data[[#This Row],[Column1]])-2))</f>
        <v>Dallas</v>
      </c>
      <c r="G1092" t="str">
        <f t="shared" si="176"/>
        <v>Dallas</v>
      </c>
      <c r="H1092">
        <f t="shared" si="177"/>
        <v>104</v>
      </c>
      <c r="I1092">
        <f t="shared" si="178"/>
        <v>100</v>
      </c>
      <c r="J1092" s="3" t="str">
        <f>IF(B1092=1,Full_2016_2017_Games_Data[[#This Row],[Column1]],"N/A")</f>
        <v>N/A</v>
      </c>
      <c r="K1092" t="str">
        <f t="shared" si="179"/>
        <v>Mar 3, 2017</v>
      </c>
      <c r="L1092" t="str">
        <f t="shared" si="180"/>
        <v>Mar 3, 2017</v>
      </c>
      <c r="M1092">
        <f t="shared" si="181"/>
        <v>3</v>
      </c>
      <c r="N1092">
        <f t="shared" si="182"/>
        <v>3</v>
      </c>
      <c r="O1092">
        <f t="shared" si="183"/>
        <v>2017</v>
      </c>
      <c r="P1092" s="3">
        <f t="shared" si="184"/>
        <v>42797</v>
      </c>
      <c r="Q1092" t="str">
        <f t="shared" si="185"/>
        <v>Dallas Mavericks</v>
      </c>
      <c r="R1092" t="str">
        <f t="shared" si="186"/>
        <v>Memphis Grizzlies</v>
      </c>
    </row>
    <row r="1093" spans="1:18" x14ac:dyDescent="0.3">
      <c r="A1093" s="1" t="s">
        <v>947</v>
      </c>
      <c r="B1093">
        <f>IF(OR(RIGHT(Full_2016_2017_Games_Data[[#This Row],[Column1]],4)="2016",RIGHT(Full_2016_2017_Games_Data[[#This Row],[Column1]],4)="2017"),1,0)</f>
        <v>0</v>
      </c>
      <c r="C1093">
        <f>IF(AND(B1092=1,B1093=0,LEFT(Full_2016_2017_Games_Data[[#This Row],[Column1]],4)&lt;&gt;"OTat"),C1091+1,IF(AND(B1092=0,B1093=0,LEFT(Full_2016_2017_Games_Data[[#This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Row],[Column1]],5)&lt;&gt;"4OTat"),C1092+1,IF(OR(LEFT(Full_2016_2017_Games_Data[[#This Row],[Column1]],4)="OTat",LEFT(Full_2016_2017_Games_Data[[#This Row],[Column1]],4)="Full",LEFT(Full_2016_2017_Games_Data[[#This Row],[Column1]],5)="2OTat",LEFT(Full_2016_2017_Games_Data[[#This Row],[Column1]],5)="4OTat"),C1092,"N/A")))</f>
        <v>915</v>
      </c>
      <c r="D1093" t="str">
        <f>IF(AND(C1093&lt;&gt;"N/A",C1093&lt;&gt;C1092),LEFT(Full_2016_2017_Games_Data[[#This Row],[Column1]],FIND("-",Full_2016_2017_Games_Data[[#This Row],[Column1]])-1),"N/A")</f>
        <v>Utah Jazz112</v>
      </c>
      <c r="E1093" t="str">
        <f>IFERROR(IF(AND(C1093&lt;&gt;"N/A",C1093&lt;&gt;C1092),MID(Full_2016_2017_Games_Data[[#This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Nets97</v>
      </c>
      <c r="F1093" t="str">
        <f>IFERROR(IF(AND(D1093&lt;&gt;"N/A",E1093&lt;&gt;"N/A",C1093&lt;&gt;C1094),RIGHT(Full_2016_2017_Games_Data[[#This Row],[Column1]],LEN(Full_2016_2017_Games_Data[[#This Row],[Column1]])-FIND("at ",Full_2016_2017_Games_Data[[#This Row],[Column1]])-2),IF(AND(C1093&lt;&gt;"N/A",C1093&lt;&gt;C1092),RIGHT(A1094,LEN(A1094)-FIND("at ",A1094)-2),"N/A")),RIGHT(Full_2016_2017_Games_Data[[#This Row],[Column1]],LEN(Full_2016_2017_Games_Data[[#This Row],[Column1]])-FIND("at ",Full_2016_2017_Games_Data[[#This Row],[Column1]])-2))</f>
        <v>Utah</v>
      </c>
      <c r="G1093" t="str">
        <f t="shared" ref="G1093:G1156" si="187">IFERROR(LEFT(F1093,FIND("Originally",F1093)-2),F1093)</f>
        <v>Utah</v>
      </c>
      <c r="H1093">
        <f t="shared" ref="H1093:H1156" si="188">IFERROR(VALUE(RIGHT(D1093,3)),IFERROR(VALUE(RIGHT(D1093,2)),"N/A"))</f>
        <v>112</v>
      </c>
      <c r="I1093">
        <f t="shared" ref="I1093:I1156" si="189">IFERROR(VALUE(RIGHT(E1093,3)),IFERROR(VALUE(RIGHT(E1093,2)),"N/A"))</f>
        <v>97</v>
      </c>
      <c r="J1093" s="3" t="str">
        <f>IF(B1093=1,Full_2016_2017_Games_Data[[#This Row],[Column1]],"N/A")</f>
        <v>N/A</v>
      </c>
      <c r="K1093" t="str">
        <f t="shared" ref="K1093:K1156" si="190">IF(J1093&lt;&gt;"N/A",J1093,K1092)</f>
        <v>Mar 3, 2017</v>
      </c>
      <c r="L1093" t="str">
        <f t="shared" ref="L1093:L1156" si="191">IF(I1093&lt;&gt;"N/A",K1093,"N/A")</f>
        <v>Mar 3, 2017</v>
      </c>
      <c r="M1093">
        <f t="shared" ref="M1093:M1156" si="192">IFERROR(MONTH(1&amp;LEFT(L1093,3)),"N/A")</f>
        <v>3</v>
      </c>
      <c r="N1093">
        <f t="shared" ref="N1093:N1156" si="193">IFERROR(VALUE(MID(L1093,FIND(" ",L1093)+1,FIND(",",L1093)-FIND(" ",L1093)-1)),"N/A")</f>
        <v>3</v>
      </c>
      <c r="O1093">
        <f t="shared" ref="O1093:O1156" si="194">IFERROR(VALUE(RIGHT(L1093,4)),"N/A")</f>
        <v>2017</v>
      </c>
      <c r="P1093" s="3">
        <f t="shared" ref="P1093:P1156" si="195">IFERROR(DATE(O1093,M1093,N1093),"N/A")</f>
        <v>42797</v>
      </c>
      <c r="Q1093" t="str">
        <f t="shared" ref="Q1093:Q1156" si="196">IF(D1093&lt;&gt;H1093,LEFT(D1093,LEN(D1093)-LEN(H1093)),"N/A")</f>
        <v>Utah Jazz</v>
      </c>
      <c r="R1093" t="str">
        <f t="shared" ref="R1093:R1156" si="197">IF(E1093&lt;&gt;I1093,LEFT(E1093,LEN(E1093)-LEN(I1093)),"N/A")</f>
        <v>Brooklyn Nets</v>
      </c>
    </row>
    <row r="1094" spans="1:18" x14ac:dyDescent="0.3">
      <c r="A1094" s="1" t="s">
        <v>948</v>
      </c>
      <c r="B1094">
        <f>IF(OR(RIGHT(Full_2016_2017_Games_Data[[#This Row],[Column1]],4)="2016",RIGHT(Full_2016_2017_Games_Data[[#This Row],[Column1]],4)="2017"),1,0)</f>
        <v>0</v>
      </c>
      <c r="C1094">
        <f>IF(AND(B1093=1,B1094=0,LEFT(Full_2016_2017_Games_Data[[#This Row],[Column1]],4)&lt;&gt;"OTat"),C1092+1,IF(AND(B1093=0,B1094=0,LEFT(Full_2016_2017_Games_Data[[#This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Row],[Column1]],5)&lt;&gt;"4OTat"),C1093+1,IF(OR(LEFT(Full_2016_2017_Games_Data[[#This Row],[Column1]],4)="OTat",LEFT(Full_2016_2017_Games_Data[[#This Row],[Column1]],4)="Full",LEFT(Full_2016_2017_Games_Data[[#This Row],[Column1]],5)="2OTat",LEFT(Full_2016_2017_Games_Data[[#This Row],[Column1]],5)="4OTat"),C1093,"N/A")))</f>
        <v>916</v>
      </c>
      <c r="D1094" t="str">
        <f>IF(AND(C1094&lt;&gt;"N/A",C1094&lt;&gt;C1093),LEFT(Full_2016_2017_Games_Data[[#This Row],[Column1]],FIND("-",Full_2016_2017_Games_Data[[#This Row],[Column1]])-1),"N/A")</f>
        <v>Phoenix Suns118</v>
      </c>
      <c r="E1094" t="str">
        <f>IFERROR(IF(AND(C1094&lt;&gt;"N/A",C1094&lt;&gt;C1093),MID(Full_2016_2017_Games_Data[[#This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Thunder111</v>
      </c>
      <c r="F1094" t="str">
        <f>IFERROR(IF(AND(D1094&lt;&gt;"N/A",E1094&lt;&gt;"N/A",C1094&lt;&gt;C1095),RIGHT(Full_2016_2017_Games_Data[[#This Row],[Column1]],LEN(Full_2016_2017_Games_Data[[#This Row],[Column1]])-FIND("at ",Full_2016_2017_Games_Data[[#This Row],[Column1]])-2),IF(AND(C1094&lt;&gt;"N/A",C1094&lt;&gt;C1093),RIGHT(A1095,LEN(A1095)-FIND("at ",A1095)-2),"N/A")),RIGHT(Full_2016_2017_Games_Data[[#This Row],[Column1]],LEN(Full_2016_2017_Games_Data[[#This Row],[Column1]])-FIND("at ",Full_2016_2017_Games_Data[[#This Row],[Column1]])-2))</f>
        <v>Phoenix</v>
      </c>
      <c r="G1094" t="str">
        <f t="shared" si="187"/>
        <v>Phoenix</v>
      </c>
      <c r="H1094">
        <f t="shared" si="188"/>
        <v>118</v>
      </c>
      <c r="I1094">
        <f t="shared" si="189"/>
        <v>111</v>
      </c>
      <c r="J1094" s="3" t="str">
        <f>IF(B1094=1,Full_2016_2017_Games_Data[[#This Row],[Column1]],"N/A")</f>
        <v>N/A</v>
      </c>
      <c r="K1094" t="str">
        <f t="shared" si="190"/>
        <v>Mar 3, 2017</v>
      </c>
      <c r="L1094" t="str">
        <f t="shared" si="191"/>
        <v>Mar 3, 2017</v>
      </c>
      <c r="M1094">
        <f t="shared" si="192"/>
        <v>3</v>
      </c>
      <c r="N1094">
        <f t="shared" si="193"/>
        <v>3</v>
      </c>
      <c r="O1094">
        <f t="shared" si="194"/>
        <v>2017</v>
      </c>
      <c r="P1094" s="3">
        <f t="shared" si="195"/>
        <v>42797</v>
      </c>
      <c r="Q1094" t="str">
        <f t="shared" si="196"/>
        <v>Phoenix Suns</v>
      </c>
      <c r="R1094" t="str">
        <f t="shared" si="197"/>
        <v>Oklahoma City Thunder</v>
      </c>
    </row>
    <row r="1095" spans="1:18" x14ac:dyDescent="0.3">
      <c r="A1095" s="1" t="s">
        <v>949</v>
      </c>
      <c r="B1095">
        <f>IF(OR(RIGHT(Full_2016_2017_Games_Data[[#This Row],[Column1]],4)="2016",RIGHT(Full_2016_2017_Games_Data[[#This Row],[Column1]],4)="2017"),1,0)</f>
        <v>0</v>
      </c>
      <c r="C1095">
        <f>IF(AND(B1094=1,B1095=0,LEFT(Full_2016_2017_Games_Data[[#This Row],[Column1]],4)&lt;&gt;"OTat"),C1093+1,IF(AND(B1094=0,B1095=0,LEFT(Full_2016_2017_Games_Data[[#This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Row],[Column1]],5)&lt;&gt;"4OTat"),C1094+1,IF(OR(LEFT(Full_2016_2017_Games_Data[[#This Row],[Column1]],4)="OTat",LEFT(Full_2016_2017_Games_Data[[#This Row],[Column1]],4)="Full",LEFT(Full_2016_2017_Games_Data[[#This Row],[Column1]],5)="2OTat",LEFT(Full_2016_2017_Games_Data[[#This Row],[Column1]],5)="4OTat"),C1094,"N/A")))</f>
        <v>917</v>
      </c>
      <c r="D1095" t="str">
        <f>IF(AND(C1095&lt;&gt;"N/A",C1095&lt;&gt;C1094),LEFT(Full_2016_2017_Games_Data[[#This Row],[Column1]],FIND("-",Full_2016_2017_Games_Data[[#This Row],[Column1]])-1),"N/A")</f>
        <v>San Antonio Spurs101</v>
      </c>
      <c r="E1095" t="str">
        <f>IFERROR(IF(AND(C1095&lt;&gt;"N/A",C1095&lt;&gt;C1094),MID(Full_2016_2017_Games_Data[[#This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Pelicans98</v>
      </c>
      <c r="F1095" t="str">
        <f>IFERROR(IF(AND(D1095&lt;&gt;"N/A",E1095&lt;&gt;"N/A",C1095&lt;&gt;C1096),RIGHT(Full_2016_2017_Games_Data[[#This Row],[Column1]],LEN(Full_2016_2017_Games_Data[[#This Row],[Column1]])-FIND("at ",Full_2016_2017_Games_Data[[#This Row],[Column1]])-2),IF(AND(C1095&lt;&gt;"N/A",C1095&lt;&gt;C1094),RIGHT(A1096,LEN(A1096)-FIND("at ",A1096)-2),"N/A")),RIGHT(Full_2016_2017_Games_Data[[#This Row],[Column1]],LEN(Full_2016_2017_Games_Data[[#This Row],[Column1]])-FIND("at ",Full_2016_2017_Games_Data[[#This Row],[Column1]])-2))</f>
        <v>New Orleans</v>
      </c>
      <c r="G1095" t="str">
        <f t="shared" si="187"/>
        <v>New Orleans</v>
      </c>
      <c r="H1095">
        <f t="shared" si="188"/>
        <v>101</v>
      </c>
      <c r="I1095">
        <f t="shared" si="189"/>
        <v>98</v>
      </c>
      <c r="J1095" s="3" t="str">
        <f>IF(B1095=1,Full_2016_2017_Games_Data[[#This Row],[Column1]],"N/A")</f>
        <v>N/A</v>
      </c>
      <c r="K1095" t="str">
        <f t="shared" si="190"/>
        <v>Mar 3, 2017</v>
      </c>
      <c r="L1095" t="str">
        <f t="shared" si="191"/>
        <v>Mar 3, 2017</v>
      </c>
      <c r="M1095">
        <f t="shared" si="192"/>
        <v>3</v>
      </c>
      <c r="N1095">
        <f t="shared" si="193"/>
        <v>3</v>
      </c>
      <c r="O1095">
        <f t="shared" si="194"/>
        <v>2017</v>
      </c>
      <c r="P1095" s="3">
        <f t="shared" si="195"/>
        <v>42797</v>
      </c>
      <c r="Q1095" t="str">
        <f t="shared" si="196"/>
        <v>San Antonio Spurs</v>
      </c>
      <c r="R1095" t="str">
        <f t="shared" si="197"/>
        <v>New Orleans Pelicans</v>
      </c>
    </row>
    <row r="1096" spans="1:18" x14ac:dyDescent="0.3">
      <c r="A1096" s="1" t="s">
        <v>83</v>
      </c>
      <c r="B1096">
        <f>IF(OR(RIGHT(Full_2016_2017_Games_Data[[#This Row],[Column1]],4)="2016",RIGHT(Full_2016_2017_Games_Data[[#This Row],[Column1]],4)="2017"),1,0)</f>
        <v>0</v>
      </c>
      <c r="C1096">
        <f>IF(AND(B1095=1,B1096=0,LEFT(Full_2016_2017_Games_Data[[#This Row],[Column1]],4)&lt;&gt;"OTat"),C1094+1,IF(AND(B1095=0,B1096=0,LEFT(Full_2016_2017_Games_Data[[#This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Row],[Column1]],5)&lt;&gt;"4OTat"),C1095+1,IF(OR(LEFT(Full_2016_2017_Games_Data[[#This Row],[Column1]],4)="OTat",LEFT(Full_2016_2017_Games_Data[[#This Row],[Column1]],4)="Full",LEFT(Full_2016_2017_Games_Data[[#This Row],[Column1]],5)="2OTat",LEFT(Full_2016_2017_Games_Data[[#This Row],[Column1]],5)="4OTat"),C1095,"N/A")))</f>
        <v>917</v>
      </c>
      <c r="D1096" t="str">
        <f>IF(AND(C1096&lt;&gt;"N/A",C1096&lt;&gt;C1095),LEFT(Full_2016_2017_Games_Data[[#This Row],[Column1]],FIND("-",Full_2016_2017_Games_Data[[#This Row],[Column1]])-1),"N/A")</f>
        <v>N/A</v>
      </c>
      <c r="E1096" t="str">
        <f>IFERROR(IF(AND(C1096&lt;&gt;"N/A",C1096&lt;&gt;C1095),MID(Full_2016_2017_Games_Data[[#This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96" t="str">
        <f>IFERROR(IF(AND(D1096&lt;&gt;"N/A",E1096&lt;&gt;"N/A",C1096&lt;&gt;C1097),RIGHT(Full_2016_2017_Games_Data[[#This Row],[Column1]],LEN(Full_2016_2017_Games_Data[[#This Row],[Column1]])-FIND("at ",Full_2016_2017_Games_Data[[#This Row],[Column1]])-2),IF(AND(C1096&lt;&gt;"N/A",C1096&lt;&gt;C1095),RIGHT(A1097,LEN(A1097)-FIND("at ",A1097)-2),"N/A")),RIGHT(Full_2016_2017_Games_Data[[#This Row],[Column1]],LEN(Full_2016_2017_Games_Data[[#This Row],[Column1]])-FIND("at ",Full_2016_2017_Games_Data[[#This Row],[Column1]])-2))</f>
        <v>N/A</v>
      </c>
      <c r="G1096" t="str">
        <f t="shared" si="187"/>
        <v>N/A</v>
      </c>
      <c r="H1096" t="str">
        <f t="shared" si="188"/>
        <v>N/A</v>
      </c>
      <c r="I1096" t="str">
        <f t="shared" si="189"/>
        <v>N/A</v>
      </c>
      <c r="J1096" s="3" t="str">
        <f>IF(B1096=1,Full_2016_2017_Games_Data[[#This Row],[Column1]],"N/A")</f>
        <v>N/A</v>
      </c>
      <c r="K1096" t="str">
        <f t="shared" si="190"/>
        <v>Mar 3, 2017</v>
      </c>
      <c r="L1096" t="str">
        <f t="shared" si="191"/>
        <v>N/A</v>
      </c>
      <c r="M1096" t="str">
        <f t="shared" si="192"/>
        <v>N/A</v>
      </c>
      <c r="N1096" t="str">
        <f t="shared" si="193"/>
        <v>N/A</v>
      </c>
      <c r="O1096" t="str">
        <f t="shared" si="194"/>
        <v>N/A</v>
      </c>
      <c r="P1096" s="3" t="str">
        <f t="shared" si="195"/>
        <v>N/A</v>
      </c>
      <c r="Q1096" t="str">
        <f t="shared" si="196"/>
        <v>N/A</v>
      </c>
      <c r="R1096" t="str">
        <f t="shared" si="197"/>
        <v>N/A</v>
      </c>
    </row>
    <row r="1097" spans="1:18" x14ac:dyDescent="0.3">
      <c r="A1097" s="1" t="s">
        <v>950</v>
      </c>
      <c r="B1097">
        <f>IF(OR(RIGHT(Full_2016_2017_Games_Data[[#This Row],[Column1]],4)="2016",RIGHT(Full_2016_2017_Games_Data[[#This Row],[Column1]],4)="2017"),1,0)</f>
        <v>0</v>
      </c>
      <c r="C1097">
        <f>IF(AND(B1096=1,B1097=0,LEFT(Full_2016_2017_Games_Data[[#This Row],[Column1]],4)&lt;&gt;"OTat"),C1095+1,IF(AND(B1096=0,B1097=0,LEFT(Full_2016_2017_Games_Data[[#This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Row],[Column1]],5)&lt;&gt;"4OTat"),C1096+1,IF(OR(LEFT(Full_2016_2017_Games_Data[[#This Row],[Column1]],4)="OTat",LEFT(Full_2016_2017_Games_Data[[#This Row],[Column1]],4)="Full",LEFT(Full_2016_2017_Games_Data[[#This Row],[Column1]],5)="2OTat",LEFT(Full_2016_2017_Games_Data[[#This Row],[Column1]],5)="4OTat"),C1096,"N/A")))</f>
        <v>918</v>
      </c>
      <c r="D1097" t="str">
        <f>IF(AND(C1097&lt;&gt;"N/A",C1097&lt;&gt;C1096),LEFT(Full_2016_2017_Games_Data[[#This Row],[Column1]],FIND("-",Full_2016_2017_Games_Data[[#This Row],[Column1]])-1),"N/A")</f>
        <v>Boston Celtics115</v>
      </c>
      <c r="E1097" t="str">
        <f>IFERROR(IF(AND(C1097&lt;&gt;"N/A",C1097&lt;&gt;C1096),MID(Full_2016_2017_Games_Data[[#This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Lakers95</v>
      </c>
      <c r="F1097" t="str">
        <f>IFERROR(IF(AND(D1097&lt;&gt;"N/A",E1097&lt;&gt;"N/A",C1097&lt;&gt;C1098),RIGHT(Full_2016_2017_Games_Data[[#This Row],[Column1]],LEN(Full_2016_2017_Games_Data[[#This Row],[Column1]])-FIND("at ",Full_2016_2017_Games_Data[[#This Row],[Column1]])-2),IF(AND(C1097&lt;&gt;"N/A",C1097&lt;&gt;C1096),RIGHT(A1098,LEN(A1098)-FIND("at ",A1098)-2),"N/A")),RIGHT(Full_2016_2017_Games_Data[[#This Row],[Column1]],LEN(Full_2016_2017_Games_Data[[#This Row],[Column1]])-FIND("at ",Full_2016_2017_Games_Data[[#This Row],[Column1]])-2))</f>
        <v>Los Angeles</v>
      </c>
      <c r="G1097" t="str">
        <f t="shared" si="187"/>
        <v>Los Angeles</v>
      </c>
      <c r="H1097">
        <f t="shared" si="188"/>
        <v>115</v>
      </c>
      <c r="I1097">
        <f t="shared" si="189"/>
        <v>95</v>
      </c>
      <c r="J1097" s="3" t="str">
        <f>IF(B1097=1,Full_2016_2017_Games_Data[[#This Row],[Column1]],"N/A")</f>
        <v>N/A</v>
      </c>
      <c r="K1097" t="str">
        <f t="shared" si="190"/>
        <v>Mar 3, 2017</v>
      </c>
      <c r="L1097" t="str">
        <f t="shared" si="191"/>
        <v>Mar 3, 2017</v>
      </c>
      <c r="M1097">
        <f t="shared" si="192"/>
        <v>3</v>
      </c>
      <c r="N1097">
        <f t="shared" si="193"/>
        <v>3</v>
      </c>
      <c r="O1097">
        <f t="shared" si="194"/>
        <v>2017</v>
      </c>
      <c r="P1097" s="3">
        <f t="shared" si="195"/>
        <v>42797</v>
      </c>
      <c r="Q1097" t="str">
        <f t="shared" si="196"/>
        <v>Boston Celtics</v>
      </c>
      <c r="R1097" t="str">
        <f t="shared" si="197"/>
        <v>Los Angeles Lakers</v>
      </c>
    </row>
    <row r="1098" spans="1:18" x14ac:dyDescent="0.3">
      <c r="A1098" s="1" t="s">
        <v>1469</v>
      </c>
      <c r="B1098">
        <f>IF(OR(RIGHT(Full_2016_2017_Games_Data[[#This Row],[Column1]],4)="2016",RIGHT(Full_2016_2017_Games_Data[[#This Row],[Column1]],4)="2017"),1,0)</f>
        <v>1</v>
      </c>
      <c r="C1098" t="str">
        <f>IF(AND(B1097=1,B1098=0,LEFT(Full_2016_2017_Games_Data[[#This Row],[Column1]],4)&lt;&gt;"OTat"),C1096+1,IF(AND(B1097=0,B1098=0,LEFT(Full_2016_2017_Games_Data[[#This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Row],[Column1]],5)&lt;&gt;"4OTat"),C1097+1,IF(OR(LEFT(Full_2016_2017_Games_Data[[#This Row],[Column1]],4)="OTat",LEFT(Full_2016_2017_Games_Data[[#This Row],[Column1]],4)="Full",LEFT(Full_2016_2017_Games_Data[[#This Row],[Column1]],5)="2OTat",LEFT(Full_2016_2017_Games_Data[[#This Row],[Column1]],5)="4OTat"),C1097,"N/A")))</f>
        <v>N/A</v>
      </c>
      <c r="D1098" t="str">
        <f>IF(AND(C1098&lt;&gt;"N/A",C1098&lt;&gt;C1097),LEFT(Full_2016_2017_Games_Data[[#This Row],[Column1]],FIND("-",Full_2016_2017_Games_Data[[#This Row],[Column1]])-1),"N/A")</f>
        <v>N/A</v>
      </c>
      <c r="E1098" t="str">
        <f>IFERROR(IF(AND(C1098&lt;&gt;"N/A",C1098&lt;&gt;C1097),MID(Full_2016_2017_Games_Data[[#This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098" t="str">
        <f>IFERROR(IF(AND(D1098&lt;&gt;"N/A",E1098&lt;&gt;"N/A",C1098&lt;&gt;C1099),RIGHT(Full_2016_2017_Games_Data[[#This Row],[Column1]],LEN(Full_2016_2017_Games_Data[[#This Row],[Column1]])-FIND("at ",Full_2016_2017_Games_Data[[#This Row],[Column1]])-2),IF(AND(C1098&lt;&gt;"N/A",C1098&lt;&gt;C1097),RIGHT(A1099,LEN(A1099)-FIND("at ",A1099)-2),"N/A")),RIGHT(Full_2016_2017_Games_Data[[#This Row],[Column1]],LEN(Full_2016_2017_Games_Data[[#This Row],[Column1]])-FIND("at ",Full_2016_2017_Games_Data[[#This Row],[Column1]])-2))</f>
        <v>N/A</v>
      </c>
      <c r="G1098" t="str">
        <f t="shared" si="187"/>
        <v>N/A</v>
      </c>
      <c r="H1098" t="str">
        <f t="shared" si="188"/>
        <v>N/A</v>
      </c>
      <c r="I1098" t="str">
        <f t="shared" si="189"/>
        <v>N/A</v>
      </c>
      <c r="J1098" s="3" t="str">
        <f>IF(B1098=1,Full_2016_2017_Games_Data[[#This Row],[Column1]],"N/A")</f>
        <v>Mar 4, 2017</v>
      </c>
      <c r="K1098" t="str">
        <f t="shared" si="190"/>
        <v>Mar 4, 2017</v>
      </c>
      <c r="L1098" t="str">
        <f t="shared" si="191"/>
        <v>N/A</v>
      </c>
      <c r="M1098" t="str">
        <f t="shared" si="192"/>
        <v>N/A</v>
      </c>
      <c r="N1098" t="str">
        <f t="shared" si="193"/>
        <v>N/A</v>
      </c>
      <c r="O1098" t="str">
        <f t="shared" si="194"/>
        <v>N/A</v>
      </c>
      <c r="P1098" s="3" t="str">
        <f t="shared" si="195"/>
        <v>N/A</v>
      </c>
      <c r="Q1098" t="str">
        <f t="shared" si="196"/>
        <v>N/A</v>
      </c>
      <c r="R1098" t="str">
        <f t="shared" si="197"/>
        <v>N/A</v>
      </c>
    </row>
    <row r="1099" spans="1:18" x14ac:dyDescent="0.3">
      <c r="A1099" s="1" t="s">
        <v>951</v>
      </c>
      <c r="B1099">
        <f>IF(OR(RIGHT(Full_2016_2017_Games_Data[[#This Row],[Column1]],4)="2016",RIGHT(Full_2016_2017_Games_Data[[#This Row],[Column1]],4)="2017"),1,0)</f>
        <v>0</v>
      </c>
      <c r="C1099">
        <f>IF(AND(B1098=1,B1099=0,LEFT(Full_2016_2017_Games_Data[[#This Row],[Column1]],4)&lt;&gt;"OTat"),C1097+1,IF(AND(B1098=0,B1099=0,LEFT(Full_2016_2017_Games_Data[[#This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Row],[Column1]],5)&lt;&gt;"4OTat"),C1098+1,IF(OR(LEFT(Full_2016_2017_Games_Data[[#This Row],[Column1]],4)="OTat",LEFT(Full_2016_2017_Games_Data[[#This Row],[Column1]],4)="Full",LEFT(Full_2016_2017_Games_Data[[#This Row],[Column1]],5)="2OTat",LEFT(Full_2016_2017_Games_Data[[#This Row],[Column1]],5)="4OTat"),C1098,"N/A")))</f>
        <v>919</v>
      </c>
      <c r="D1099" t="str">
        <f>IF(AND(C1099&lt;&gt;"N/A",C1099&lt;&gt;C1098),LEFT(Full_2016_2017_Games_Data[[#This Row],[Column1]],FIND("-",Full_2016_2017_Games_Data[[#This Row],[Column1]])-1),"N/A")</f>
        <v>Detroit Pistons136</v>
      </c>
      <c r="E1099" t="str">
        <f>IFERROR(IF(AND(C1099&lt;&gt;"N/A",C1099&lt;&gt;C1098),MID(Full_2016_2017_Games_Data[[#This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76ers106</v>
      </c>
      <c r="F1099" t="str">
        <f>IFERROR(IF(AND(D1099&lt;&gt;"N/A",E1099&lt;&gt;"N/A",C1099&lt;&gt;C1100),RIGHT(Full_2016_2017_Games_Data[[#This Row],[Column1]],LEN(Full_2016_2017_Games_Data[[#This Row],[Column1]])-FIND("at ",Full_2016_2017_Games_Data[[#This Row],[Column1]])-2),IF(AND(C1099&lt;&gt;"N/A",C1099&lt;&gt;C1098),RIGHT(A1100,LEN(A1100)-FIND("at ",A1100)-2),"N/A")),RIGHT(Full_2016_2017_Games_Data[[#This Row],[Column1]],LEN(Full_2016_2017_Games_Data[[#This Row],[Column1]])-FIND("at ",Full_2016_2017_Games_Data[[#This Row],[Column1]])-2))</f>
        <v>Philadelphia</v>
      </c>
      <c r="G1099" t="str">
        <f t="shared" si="187"/>
        <v>Philadelphia</v>
      </c>
      <c r="H1099">
        <f t="shared" si="188"/>
        <v>136</v>
      </c>
      <c r="I1099">
        <f t="shared" si="189"/>
        <v>106</v>
      </c>
      <c r="J1099" s="3" t="str">
        <f>IF(B1099=1,Full_2016_2017_Games_Data[[#This Row],[Column1]],"N/A")</f>
        <v>N/A</v>
      </c>
      <c r="K1099" t="str">
        <f t="shared" si="190"/>
        <v>Mar 4, 2017</v>
      </c>
      <c r="L1099" t="str">
        <f t="shared" si="191"/>
        <v>Mar 4, 2017</v>
      </c>
      <c r="M1099">
        <f t="shared" si="192"/>
        <v>3</v>
      </c>
      <c r="N1099">
        <f t="shared" si="193"/>
        <v>4</v>
      </c>
      <c r="O1099">
        <f t="shared" si="194"/>
        <v>2017</v>
      </c>
      <c r="P1099" s="3">
        <f t="shared" si="195"/>
        <v>42798</v>
      </c>
      <c r="Q1099" t="str">
        <f t="shared" si="196"/>
        <v>Detroit Pistons</v>
      </c>
      <c r="R1099" t="str">
        <f t="shared" si="197"/>
        <v>Philadelphia 76ers</v>
      </c>
    </row>
    <row r="1100" spans="1:18" x14ac:dyDescent="0.3">
      <c r="A1100" s="1" t="s">
        <v>952</v>
      </c>
      <c r="B1100">
        <f>IF(OR(RIGHT(Full_2016_2017_Games_Data[[#This Row],[Column1]],4)="2016",RIGHT(Full_2016_2017_Games_Data[[#This Row],[Column1]],4)="2017"),1,0)</f>
        <v>0</v>
      </c>
      <c r="C1100">
        <f>IF(AND(B1099=1,B1100=0,LEFT(Full_2016_2017_Games_Data[[#This Row],[Column1]],4)&lt;&gt;"OTat"),C1098+1,IF(AND(B1099=0,B1100=0,LEFT(Full_2016_2017_Games_Data[[#This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Row],[Column1]],5)&lt;&gt;"4OTat"),C1099+1,IF(OR(LEFT(Full_2016_2017_Games_Data[[#This Row],[Column1]],4)="OTat",LEFT(Full_2016_2017_Games_Data[[#This Row],[Column1]],4)="Full",LEFT(Full_2016_2017_Games_Data[[#This Row],[Column1]],5)="2OTat",LEFT(Full_2016_2017_Games_Data[[#This Row],[Column1]],5)="4OTat"),C1099,"N/A")))</f>
        <v>920</v>
      </c>
      <c r="D1100" t="str">
        <f>IF(AND(C1100&lt;&gt;"N/A",C1100&lt;&gt;C1099),LEFT(Full_2016_2017_Games_Data[[#This Row],[Column1]],FIND("-",Full_2016_2017_Games_Data[[#This Row],[Column1]])-1),"N/A")</f>
        <v>Milwaukee Bucks101</v>
      </c>
      <c r="E1100" t="str">
        <f>IFERROR(IF(AND(C1100&lt;&gt;"N/A",C1100&lt;&gt;C1099),MID(Full_2016_2017_Games_Data[[#This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Raptors94</v>
      </c>
      <c r="F1100" t="str">
        <f>IFERROR(IF(AND(D1100&lt;&gt;"N/A",E1100&lt;&gt;"N/A",C1100&lt;&gt;C1101),RIGHT(Full_2016_2017_Games_Data[[#This Row],[Column1]],LEN(Full_2016_2017_Games_Data[[#This Row],[Column1]])-FIND("at ",Full_2016_2017_Games_Data[[#This Row],[Column1]])-2),IF(AND(C1100&lt;&gt;"N/A",C1100&lt;&gt;C1099),RIGHT(A1101,LEN(A1101)-FIND("at ",A1101)-2),"N/A")),RIGHT(Full_2016_2017_Games_Data[[#This Row],[Column1]],LEN(Full_2016_2017_Games_Data[[#This Row],[Column1]])-FIND("at ",Full_2016_2017_Games_Data[[#This Row],[Column1]])-2))</f>
        <v>Milwaukee</v>
      </c>
      <c r="G1100" t="str">
        <f t="shared" si="187"/>
        <v>Milwaukee</v>
      </c>
      <c r="H1100">
        <f t="shared" si="188"/>
        <v>101</v>
      </c>
      <c r="I1100">
        <f t="shared" si="189"/>
        <v>94</v>
      </c>
      <c r="J1100" s="3" t="str">
        <f>IF(B1100=1,Full_2016_2017_Games_Data[[#This Row],[Column1]],"N/A")</f>
        <v>N/A</v>
      </c>
      <c r="K1100" t="str">
        <f t="shared" si="190"/>
        <v>Mar 4, 2017</v>
      </c>
      <c r="L1100" t="str">
        <f t="shared" si="191"/>
        <v>Mar 4, 2017</v>
      </c>
      <c r="M1100">
        <f t="shared" si="192"/>
        <v>3</v>
      </c>
      <c r="N1100">
        <f t="shared" si="193"/>
        <v>4</v>
      </c>
      <c r="O1100">
        <f t="shared" si="194"/>
        <v>2017</v>
      </c>
      <c r="P1100" s="3">
        <f t="shared" si="195"/>
        <v>42798</v>
      </c>
      <c r="Q1100" t="str">
        <f t="shared" si="196"/>
        <v>Milwaukee Bucks</v>
      </c>
      <c r="R1100" t="str">
        <f t="shared" si="197"/>
        <v>Toronto Raptors</v>
      </c>
    </row>
    <row r="1101" spans="1:18" x14ac:dyDescent="0.3">
      <c r="A1101" s="1" t="s">
        <v>953</v>
      </c>
      <c r="B1101">
        <f>IF(OR(RIGHT(Full_2016_2017_Games_Data[[#This Row],[Column1]],4)="2016",RIGHT(Full_2016_2017_Games_Data[[#This Row],[Column1]],4)="2017"),1,0)</f>
        <v>0</v>
      </c>
      <c r="C1101">
        <f>IF(AND(B1100=1,B1101=0,LEFT(Full_2016_2017_Games_Data[[#This Row],[Column1]],4)&lt;&gt;"OTat"),C1099+1,IF(AND(B1100=0,B1101=0,LEFT(Full_2016_2017_Games_Data[[#This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Row],[Column1]],5)&lt;&gt;"4OTat"),C1100+1,IF(OR(LEFT(Full_2016_2017_Games_Data[[#This Row],[Column1]],4)="OTat",LEFT(Full_2016_2017_Games_Data[[#This Row],[Column1]],4)="Full",LEFT(Full_2016_2017_Games_Data[[#This Row],[Column1]],5)="2OTat",LEFT(Full_2016_2017_Games_Data[[#This Row],[Column1]],5)="4OTat"),C1100,"N/A")))</f>
        <v>921</v>
      </c>
      <c r="D1101" t="str">
        <f>IF(AND(C1101&lt;&gt;"N/A",C1101&lt;&gt;C1100),LEFT(Full_2016_2017_Games_Data[[#This Row],[Column1]],FIND("-",Full_2016_2017_Games_Data[[#This Row],[Column1]])-1),"N/A")</f>
        <v>Miami Heat120</v>
      </c>
      <c r="E1101" t="str">
        <f>IFERROR(IF(AND(C1101&lt;&gt;"N/A",C1101&lt;&gt;C1100),MID(Full_2016_2017_Games_Data[[#This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Cavaliers92</v>
      </c>
      <c r="F1101" t="str">
        <f>IFERROR(IF(AND(D1101&lt;&gt;"N/A",E1101&lt;&gt;"N/A",C1101&lt;&gt;C1102),RIGHT(Full_2016_2017_Games_Data[[#This Row],[Column1]],LEN(Full_2016_2017_Games_Data[[#This Row],[Column1]])-FIND("at ",Full_2016_2017_Games_Data[[#This Row],[Column1]])-2),IF(AND(C1101&lt;&gt;"N/A",C1101&lt;&gt;C1100),RIGHT(A1102,LEN(A1102)-FIND("at ",A1102)-2),"N/A")),RIGHT(Full_2016_2017_Games_Data[[#This Row],[Column1]],LEN(Full_2016_2017_Games_Data[[#This Row],[Column1]])-FIND("at ",Full_2016_2017_Games_Data[[#This Row],[Column1]])-2))</f>
        <v>Miami</v>
      </c>
      <c r="G1101" t="str">
        <f t="shared" si="187"/>
        <v>Miami</v>
      </c>
      <c r="H1101">
        <f t="shared" si="188"/>
        <v>120</v>
      </c>
      <c r="I1101">
        <f t="shared" si="189"/>
        <v>92</v>
      </c>
      <c r="J1101" s="3" t="str">
        <f>IF(B1101=1,Full_2016_2017_Games_Data[[#This Row],[Column1]],"N/A")</f>
        <v>N/A</v>
      </c>
      <c r="K1101" t="str">
        <f t="shared" si="190"/>
        <v>Mar 4, 2017</v>
      </c>
      <c r="L1101" t="str">
        <f t="shared" si="191"/>
        <v>Mar 4, 2017</v>
      </c>
      <c r="M1101">
        <f t="shared" si="192"/>
        <v>3</v>
      </c>
      <c r="N1101">
        <f t="shared" si="193"/>
        <v>4</v>
      </c>
      <c r="O1101">
        <f t="shared" si="194"/>
        <v>2017</v>
      </c>
      <c r="P1101" s="3">
        <f t="shared" si="195"/>
        <v>42798</v>
      </c>
      <c r="Q1101" t="str">
        <f t="shared" si="196"/>
        <v>Miami Heat</v>
      </c>
      <c r="R1101" t="str">
        <f t="shared" si="197"/>
        <v>Cleveland Cavaliers</v>
      </c>
    </row>
    <row r="1102" spans="1:18" x14ac:dyDescent="0.3">
      <c r="A1102" s="1" t="s">
        <v>954</v>
      </c>
      <c r="B1102">
        <f>IF(OR(RIGHT(Full_2016_2017_Games_Data[[#This Row],[Column1]],4)="2016",RIGHT(Full_2016_2017_Games_Data[[#This Row],[Column1]],4)="2017"),1,0)</f>
        <v>0</v>
      </c>
      <c r="C1102">
        <f>IF(AND(B1101=1,B1102=0,LEFT(Full_2016_2017_Games_Data[[#This Row],[Column1]],4)&lt;&gt;"OTat"),C1100+1,IF(AND(B1101=0,B1102=0,LEFT(Full_2016_2017_Games_Data[[#This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Row],[Column1]],5)&lt;&gt;"4OTat"),C1101+1,IF(OR(LEFT(Full_2016_2017_Games_Data[[#This Row],[Column1]],4)="OTat",LEFT(Full_2016_2017_Games_Data[[#This Row],[Column1]],4)="Full",LEFT(Full_2016_2017_Games_Data[[#This Row],[Column1]],5)="2OTat",LEFT(Full_2016_2017_Games_Data[[#This Row],[Column1]],5)="4OTat"),C1101,"N/A")))</f>
        <v>922</v>
      </c>
      <c r="D1102" t="str">
        <f>IF(AND(C1102&lt;&gt;"N/A",C1102&lt;&gt;C1101),LEFT(Full_2016_2017_Games_Data[[#This Row],[Column1]],FIND("-",Full_2016_2017_Games_Data[[#This Row],[Column1]])-1),"N/A")</f>
        <v>Los Angeles Clippers101</v>
      </c>
      <c r="E1102" t="str">
        <f>IFERROR(IF(AND(C1102&lt;&gt;"N/A",C1102&lt;&gt;C1101),MID(Full_2016_2017_Games_Data[[#This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Bulls91</v>
      </c>
      <c r="F1102" t="str">
        <f>IFERROR(IF(AND(D1102&lt;&gt;"N/A",E1102&lt;&gt;"N/A",C1102&lt;&gt;C1103),RIGHT(Full_2016_2017_Games_Data[[#This Row],[Column1]],LEN(Full_2016_2017_Games_Data[[#This Row],[Column1]])-FIND("at ",Full_2016_2017_Games_Data[[#This Row],[Column1]])-2),IF(AND(C1102&lt;&gt;"N/A",C1102&lt;&gt;C1101),RIGHT(A1103,LEN(A1103)-FIND("at ",A1103)-2),"N/A")),RIGHT(Full_2016_2017_Games_Data[[#This Row],[Column1]],LEN(Full_2016_2017_Games_Data[[#This Row],[Column1]])-FIND("at ",Full_2016_2017_Games_Data[[#This Row],[Column1]])-2))</f>
        <v>Chicago</v>
      </c>
      <c r="G1102" t="str">
        <f t="shared" si="187"/>
        <v>Chicago</v>
      </c>
      <c r="H1102">
        <f t="shared" si="188"/>
        <v>101</v>
      </c>
      <c r="I1102">
        <f t="shared" si="189"/>
        <v>91</v>
      </c>
      <c r="J1102" s="3" t="str">
        <f>IF(B1102=1,Full_2016_2017_Games_Data[[#This Row],[Column1]],"N/A")</f>
        <v>N/A</v>
      </c>
      <c r="K1102" t="str">
        <f t="shared" si="190"/>
        <v>Mar 4, 2017</v>
      </c>
      <c r="L1102" t="str">
        <f t="shared" si="191"/>
        <v>Mar 4, 2017</v>
      </c>
      <c r="M1102">
        <f t="shared" si="192"/>
        <v>3</v>
      </c>
      <c r="N1102">
        <f t="shared" si="193"/>
        <v>4</v>
      </c>
      <c r="O1102">
        <f t="shared" si="194"/>
        <v>2017</v>
      </c>
      <c r="P1102" s="3">
        <f t="shared" si="195"/>
        <v>42798</v>
      </c>
      <c r="Q1102" t="str">
        <f t="shared" si="196"/>
        <v>Los Angeles Clippers</v>
      </c>
      <c r="R1102" t="str">
        <f t="shared" si="197"/>
        <v>Chicago Bulls</v>
      </c>
    </row>
    <row r="1103" spans="1:18" x14ac:dyDescent="0.3">
      <c r="A1103" s="1" t="s">
        <v>955</v>
      </c>
      <c r="B1103">
        <f>IF(OR(RIGHT(Full_2016_2017_Games_Data[[#This Row],[Column1]],4)="2016",RIGHT(Full_2016_2017_Games_Data[[#This Row],[Column1]],4)="2017"),1,0)</f>
        <v>0</v>
      </c>
      <c r="C1103">
        <f>IF(AND(B1102=1,B1103=0,LEFT(Full_2016_2017_Games_Data[[#This Row],[Column1]],4)&lt;&gt;"OTat"),C1101+1,IF(AND(B1102=0,B1103=0,LEFT(Full_2016_2017_Games_Data[[#This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Row],[Column1]],5)&lt;&gt;"4OTat"),C1102+1,IF(OR(LEFT(Full_2016_2017_Games_Data[[#This Row],[Column1]],4)="OTat",LEFT(Full_2016_2017_Games_Data[[#This Row],[Column1]],4)="Full",LEFT(Full_2016_2017_Games_Data[[#This Row],[Column1]],5)="2OTat",LEFT(Full_2016_2017_Games_Data[[#This Row],[Column1]],5)="4OTat"),C1102,"N/A")))</f>
        <v>923</v>
      </c>
      <c r="D1103" t="str">
        <f>IF(AND(C1103&lt;&gt;"N/A",C1103&lt;&gt;C1102),LEFT(Full_2016_2017_Games_Data[[#This Row],[Column1]],FIND("-",Full_2016_2017_Games_Data[[#This Row],[Column1]])-1),"N/A")</f>
        <v>Charlotte Hornets112</v>
      </c>
      <c r="E1103" t="str">
        <f>IFERROR(IF(AND(C1103&lt;&gt;"N/A",C1103&lt;&gt;C1102),MID(Full_2016_2017_Games_Data[[#This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Nuggets102</v>
      </c>
      <c r="F1103" t="str">
        <f>IFERROR(IF(AND(D1103&lt;&gt;"N/A",E1103&lt;&gt;"N/A",C1103&lt;&gt;C1104),RIGHT(Full_2016_2017_Games_Data[[#This Row],[Column1]],LEN(Full_2016_2017_Games_Data[[#This Row],[Column1]])-FIND("at ",Full_2016_2017_Games_Data[[#This Row],[Column1]])-2),IF(AND(C1103&lt;&gt;"N/A",C1103&lt;&gt;C1102),RIGHT(A1104,LEN(A1104)-FIND("at ",A1104)-2),"N/A")),RIGHT(Full_2016_2017_Games_Data[[#This Row],[Column1]],LEN(Full_2016_2017_Games_Data[[#This Row],[Column1]])-FIND("at ",Full_2016_2017_Games_Data[[#This Row],[Column1]])-2))</f>
        <v>Denver</v>
      </c>
      <c r="G1103" t="str">
        <f t="shared" si="187"/>
        <v>Denver</v>
      </c>
      <c r="H1103">
        <f t="shared" si="188"/>
        <v>112</v>
      </c>
      <c r="I1103">
        <f t="shared" si="189"/>
        <v>102</v>
      </c>
      <c r="J1103" s="3" t="str">
        <f>IF(B1103=1,Full_2016_2017_Games_Data[[#This Row],[Column1]],"N/A")</f>
        <v>N/A</v>
      </c>
      <c r="K1103" t="str">
        <f t="shared" si="190"/>
        <v>Mar 4, 2017</v>
      </c>
      <c r="L1103" t="str">
        <f t="shared" si="191"/>
        <v>Mar 4, 2017</v>
      </c>
      <c r="M1103">
        <f t="shared" si="192"/>
        <v>3</v>
      </c>
      <c r="N1103">
        <f t="shared" si="193"/>
        <v>4</v>
      </c>
      <c r="O1103">
        <f t="shared" si="194"/>
        <v>2017</v>
      </c>
      <c r="P1103" s="3">
        <f t="shared" si="195"/>
        <v>42798</v>
      </c>
      <c r="Q1103" t="str">
        <f t="shared" si="196"/>
        <v>Charlotte Hornets</v>
      </c>
      <c r="R1103" t="str">
        <f t="shared" si="197"/>
        <v>Denver Nuggets</v>
      </c>
    </row>
    <row r="1104" spans="1:18" x14ac:dyDescent="0.3">
      <c r="A1104" s="1" t="s">
        <v>956</v>
      </c>
      <c r="B1104">
        <f>IF(OR(RIGHT(Full_2016_2017_Games_Data[[#This Row],[Column1]],4)="2016",RIGHT(Full_2016_2017_Games_Data[[#This Row],[Column1]],4)="2017"),1,0)</f>
        <v>0</v>
      </c>
      <c r="C1104">
        <f>IF(AND(B1103=1,B1104=0,LEFT(Full_2016_2017_Games_Data[[#This Row],[Column1]],4)&lt;&gt;"OTat"),C1102+1,IF(AND(B1103=0,B1104=0,LEFT(Full_2016_2017_Games_Data[[#This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Row],[Column1]],5)&lt;&gt;"4OTat"),C1103+1,IF(OR(LEFT(Full_2016_2017_Games_Data[[#This Row],[Column1]],4)="OTat",LEFT(Full_2016_2017_Games_Data[[#This Row],[Column1]],4)="Full",LEFT(Full_2016_2017_Games_Data[[#This Row],[Column1]],5)="2OTat",LEFT(Full_2016_2017_Games_Data[[#This Row],[Column1]],5)="4OTat"),C1103,"N/A")))</f>
        <v>924</v>
      </c>
      <c r="D1104" t="str">
        <f>IF(AND(C1104&lt;&gt;"N/A",C1104&lt;&gt;C1103),LEFT(Full_2016_2017_Games_Data[[#This Row],[Column1]],FIND("-",Full_2016_2017_Games_Data[[#This Row],[Column1]])-1),"N/A")</f>
        <v>Houston Rockets123</v>
      </c>
      <c r="E1104" t="str">
        <f>IFERROR(IF(AND(C1104&lt;&gt;"N/A",C1104&lt;&gt;C1103),MID(Full_2016_2017_Games_Data[[#This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Grizzlies108</v>
      </c>
      <c r="F1104" t="str">
        <f>IFERROR(IF(AND(D1104&lt;&gt;"N/A",E1104&lt;&gt;"N/A",C1104&lt;&gt;C1105),RIGHT(Full_2016_2017_Games_Data[[#This Row],[Column1]],LEN(Full_2016_2017_Games_Data[[#This Row],[Column1]])-FIND("at ",Full_2016_2017_Games_Data[[#This Row],[Column1]])-2),IF(AND(C1104&lt;&gt;"N/A",C1104&lt;&gt;C1103),RIGHT(A1105,LEN(A1105)-FIND("at ",A1105)-2),"N/A")),RIGHT(Full_2016_2017_Games_Data[[#This Row],[Column1]],LEN(Full_2016_2017_Games_Data[[#This Row],[Column1]])-FIND("at ",Full_2016_2017_Games_Data[[#This Row],[Column1]])-2))</f>
        <v>Houston</v>
      </c>
      <c r="G1104" t="str">
        <f t="shared" si="187"/>
        <v>Houston</v>
      </c>
      <c r="H1104">
        <f t="shared" si="188"/>
        <v>123</v>
      </c>
      <c r="I1104">
        <f t="shared" si="189"/>
        <v>108</v>
      </c>
      <c r="J1104" s="3" t="str">
        <f>IF(B1104=1,Full_2016_2017_Games_Data[[#This Row],[Column1]],"N/A")</f>
        <v>N/A</v>
      </c>
      <c r="K1104" t="str">
        <f t="shared" si="190"/>
        <v>Mar 4, 2017</v>
      </c>
      <c r="L1104" t="str">
        <f t="shared" si="191"/>
        <v>Mar 4, 2017</v>
      </c>
      <c r="M1104">
        <f t="shared" si="192"/>
        <v>3</v>
      </c>
      <c r="N1104">
        <f t="shared" si="193"/>
        <v>4</v>
      </c>
      <c r="O1104">
        <f t="shared" si="194"/>
        <v>2017</v>
      </c>
      <c r="P1104" s="3">
        <f t="shared" si="195"/>
        <v>42798</v>
      </c>
      <c r="Q1104" t="str">
        <f t="shared" si="196"/>
        <v>Houston Rockets</v>
      </c>
      <c r="R1104" t="str">
        <f t="shared" si="197"/>
        <v>Memphis Grizzlies</v>
      </c>
    </row>
    <row r="1105" spans="1:18" x14ac:dyDescent="0.3">
      <c r="A1105" s="1" t="s">
        <v>957</v>
      </c>
      <c r="B1105">
        <f>IF(OR(RIGHT(Full_2016_2017_Games_Data[[#This Row],[Column1]],4)="2016",RIGHT(Full_2016_2017_Games_Data[[#This Row],[Column1]],4)="2017"),1,0)</f>
        <v>0</v>
      </c>
      <c r="C1105">
        <f>IF(AND(B1104=1,B1105=0,LEFT(Full_2016_2017_Games_Data[[#This Row],[Column1]],4)&lt;&gt;"OTat"),C1103+1,IF(AND(B1104=0,B1105=0,LEFT(Full_2016_2017_Games_Data[[#This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Row],[Column1]],5)&lt;&gt;"4OTat"),C1104+1,IF(OR(LEFT(Full_2016_2017_Games_Data[[#This Row],[Column1]],4)="OTat",LEFT(Full_2016_2017_Games_Data[[#This Row],[Column1]],4)="Full",LEFT(Full_2016_2017_Games_Data[[#This Row],[Column1]],5)="2OTat",LEFT(Full_2016_2017_Games_Data[[#This Row],[Column1]],5)="4OTat"),C1104,"N/A")))</f>
        <v>925</v>
      </c>
      <c r="D1105" t="str">
        <f>IF(AND(C1105&lt;&gt;"N/A",C1105&lt;&gt;C1104),LEFT(Full_2016_2017_Games_Data[[#This Row],[Column1]],FIND("-",Full_2016_2017_Games_Data[[#This Row],[Column1]])-1),"N/A")</f>
        <v>San Antonio Spurs97</v>
      </c>
      <c r="E1105" t="str">
        <f>IFERROR(IF(AND(C1105&lt;&gt;"N/A",C1105&lt;&gt;C1104),MID(Full_2016_2017_Games_Data[[#This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Timberwolves90</v>
      </c>
      <c r="F1105" t="str">
        <f>IFERROR(IF(AND(D1105&lt;&gt;"N/A",E1105&lt;&gt;"N/A",C1105&lt;&gt;C1106),RIGHT(Full_2016_2017_Games_Data[[#This Row],[Column1]],LEN(Full_2016_2017_Games_Data[[#This Row],[Column1]])-FIND("at ",Full_2016_2017_Games_Data[[#This Row],[Column1]])-2),IF(AND(C1105&lt;&gt;"N/A",C1105&lt;&gt;C1104),RIGHT(A1106,LEN(A1106)-FIND("at ",A1106)-2),"N/A")),RIGHT(Full_2016_2017_Games_Data[[#This Row],[Column1]],LEN(Full_2016_2017_Games_Data[[#This Row],[Column1]])-FIND("at ",Full_2016_2017_Games_Data[[#This Row],[Column1]])-2))</f>
        <v>San Antonio</v>
      </c>
      <c r="G1105" t="str">
        <f t="shared" si="187"/>
        <v>San Antonio</v>
      </c>
      <c r="H1105">
        <f t="shared" si="188"/>
        <v>97</v>
      </c>
      <c r="I1105">
        <f t="shared" si="189"/>
        <v>90</v>
      </c>
      <c r="J1105" s="3" t="str">
        <f>IF(B1105=1,Full_2016_2017_Games_Data[[#This Row],[Column1]],"N/A")</f>
        <v>N/A</v>
      </c>
      <c r="K1105" t="str">
        <f t="shared" si="190"/>
        <v>Mar 4, 2017</v>
      </c>
      <c r="L1105" t="str">
        <f t="shared" si="191"/>
        <v>Mar 4, 2017</v>
      </c>
      <c r="M1105">
        <f t="shared" si="192"/>
        <v>3</v>
      </c>
      <c r="N1105">
        <f t="shared" si="193"/>
        <v>4</v>
      </c>
      <c r="O1105">
        <f t="shared" si="194"/>
        <v>2017</v>
      </c>
      <c r="P1105" s="3">
        <f t="shared" si="195"/>
        <v>42798</v>
      </c>
      <c r="Q1105" t="str">
        <f t="shared" si="196"/>
        <v>San Antonio Spurs</v>
      </c>
      <c r="R1105" t="str">
        <f t="shared" si="197"/>
        <v>Minnesota Timberwolves</v>
      </c>
    </row>
    <row r="1106" spans="1:18" x14ac:dyDescent="0.3">
      <c r="A1106" s="1" t="s">
        <v>958</v>
      </c>
      <c r="B1106">
        <f>IF(OR(RIGHT(Full_2016_2017_Games_Data[[#This Row],[Column1]],4)="2016",RIGHT(Full_2016_2017_Games_Data[[#This Row],[Column1]],4)="2017"),1,0)</f>
        <v>0</v>
      </c>
      <c r="C1106">
        <f>IF(AND(B1105=1,B1106=0,LEFT(Full_2016_2017_Games_Data[[#This Row],[Column1]],4)&lt;&gt;"OTat"),C1104+1,IF(AND(B1105=0,B1106=0,LEFT(Full_2016_2017_Games_Data[[#This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Row],[Column1]],5)&lt;&gt;"4OTat"),C1105+1,IF(OR(LEFT(Full_2016_2017_Games_Data[[#This Row],[Column1]],4)="OTat",LEFT(Full_2016_2017_Games_Data[[#This Row],[Column1]],4)="Full",LEFT(Full_2016_2017_Games_Data[[#This Row],[Column1]],5)="2OTat",LEFT(Full_2016_2017_Games_Data[[#This Row],[Column1]],5)="4OTat"),C1105,"N/A")))</f>
        <v>925</v>
      </c>
      <c r="D1106" t="str">
        <f>IF(AND(C1106&lt;&gt;"N/A",C1106&lt;&gt;C1105),LEFT(Full_2016_2017_Games_Data[[#This Row],[Column1]],FIND("-",Full_2016_2017_Games_Data[[#This Row],[Column1]])-1),"N/A")</f>
        <v>N/A</v>
      </c>
      <c r="E1106" t="str">
        <f>IFERROR(IF(AND(C1106&lt;&gt;"N/A",C1106&lt;&gt;C1105),MID(Full_2016_2017_Games_Data[[#This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06" t="str">
        <f>IFERROR(IF(AND(D1106&lt;&gt;"N/A",E1106&lt;&gt;"N/A",C1106&lt;&gt;C1107),RIGHT(Full_2016_2017_Games_Data[[#This Row],[Column1]],LEN(Full_2016_2017_Games_Data[[#This Row],[Column1]])-FIND("at ",Full_2016_2017_Games_Data[[#This Row],[Column1]])-2),IF(AND(C1106&lt;&gt;"N/A",C1106&lt;&gt;C1105),RIGHT(A1107,LEN(A1107)-FIND("at ",A1107)-2),"N/A")),RIGHT(Full_2016_2017_Games_Data[[#This Row],[Column1]],LEN(Full_2016_2017_Games_Data[[#This Row],[Column1]])-FIND("at ",Full_2016_2017_Games_Data[[#This Row],[Column1]])-2))</f>
        <v>N/A</v>
      </c>
      <c r="G1106" t="str">
        <f t="shared" si="187"/>
        <v>N/A</v>
      </c>
      <c r="H1106" t="str">
        <f t="shared" si="188"/>
        <v>N/A</v>
      </c>
      <c r="I1106" t="str">
        <f t="shared" si="189"/>
        <v>N/A</v>
      </c>
      <c r="J1106" s="3" t="str">
        <f>IF(B1106=1,Full_2016_2017_Games_Data[[#This Row],[Column1]],"N/A")</f>
        <v>N/A</v>
      </c>
      <c r="K1106" t="str">
        <f t="shared" si="190"/>
        <v>Mar 4, 2017</v>
      </c>
      <c r="L1106" t="str">
        <f t="shared" si="191"/>
        <v>N/A</v>
      </c>
      <c r="M1106" t="str">
        <f t="shared" si="192"/>
        <v>N/A</v>
      </c>
      <c r="N1106" t="str">
        <f t="shared" si="193"/>
        <v>N/A</v>
      </c>
      <c r="O1106" t="str">
        <f t="shared" si="194"/>
        <v>N/A</v>
      </c>
      <c r="P1106" s="3" t="str">
        <f t="shared" si="195"/>
        <v>N/A</v>
      </c>
      <c r="Q1106" t="str">
        <f t="shared" si="196"/>
        <v>N/A</v>
      </c>
      <c r="R1106" t="str">
        <f t="shared" si="197"/>
        <v>N/A</v>
      </c>
    </row>
    <row r="1107" spans="1:18" x14ac:dyDescent="0.3">
      <c r="A1107" s="1" t="s">
        <v>959</v>
      </c>
      <c r="B1107">
        <f>IF(OR(RIGHT(Full_2016_2017_Games_Data[[#This Row],[Column1]],4)="2016",RIGHT(Full_2016_2017_Games_Data[[#This Row],[Column1]],4)="2017"),1,0)</f>
        <v>0</v>
      </c>
      <c r="C1107">
        <f>IF(AND(B1106=1,B1107=0,LEFT(Full_2016_2017_Games_Data[[#This Row],[Column1]],4)&lt;&gt;"OTat"),C1105+1,IF(AND(B1106=0,B1107=0,LEFT(Full_2016_2017_Games_Data[[#This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Row],[Column1]],5)&lt;&gt;"4OTat"),C1106+1,IF(OR(LEFT(Full_2016_2017_Games_Data[[#This Row],[Column1]],4)="OTat",LEFT(Full_2016_2017_Games_Data[[#This Row],[Column1]],4)="Full",LEFT(Full_2016_2017_Games_Data[[#This Row],[Column1]],5)="2OTat",LEFT(Full_2016_2017_Games_Data[[#This Row],[Column1]],5)="4OTat"),C1106,"N/A")))</f>
        <v>926</v>
      </c>
      <c r="D1107" t="str">
        <f>IF(AND(C1107&lt;&gt;"N/A",C1107&lt;&gt;C1106),LEFT(Full_2016_2017_Games_Data[[#This Row],[Column1]],FIND("-",Full_2016_2017_Games_Data[[#This Row],[Column1]])-1),"N/A")</f>
        <v>Portland Trail Blazers130</v>
      </c>
      <c r="E1107" t="str">
        <f>IFERROR(IF(AND(C1107&lt;&gt;"N/A",C1107&lt;&gt;C1106),MID(Full_2016_2017_Games_Data[[#This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Nets116</v>
      </c>
      <c r="F1107" t="str">
        <f>IFERROR(IF(AND(D1107&lt;&gt;"N/A",E1107&lt;&gt;"N/A",C1107&lt;&gt;C1108),RIGHT(Full_2016_2017_Games_Data[[#This Row],[Column1]],LEN(Full_2016_2017_Games_Data[[#This Row],[Column1]])-FIND("at ",Full_2016_2017_Games_Data[[#This Row],[Column1]])-2),IF(AND(C1107&lt;&gt;"N/A",C1107&lt;&gt;C1106),RIGHT(A1108,LEN(A1108)-FIND("at ",A1108)-2),"N/A")),RIGHT(Full_2016_2017_Games_Data[[#This Row],[Column1]],LEN(Full_2016_2017_Games_Data[[#This Row],[Column1]])-FIND("at ",Full_2016_2017_Games_Data[[#This Row],[Column1]])-2))</f>
        <v>Portland</v>
      </c>
      <c r="G1107" t="str">
        <f t="shared" si="187"/>
        <v>Portland</v>
      </c>
      <c r="H1107">
        <f t="shared" si="188"/>
        <v>130</v>
      </c>
      <c r="I1107">
        <f t="shared" si="189"/>
        <v>116</v>
      </c>
      <c r="J1107" s="3" t="str">
        <f>IF(B1107=1,Full_2016_2017_Games_Data[[#This Row],[Column1]],"N/A")</f>
        <v>N/A</v>
      </c>
      <c r="K1107" t="str">
        <f t="shared" si="190"/>
        <v>Mar 4, 2017</v>
      </c>
      <c r="L1107" t="str">
        <f t="shared" si="191"/>
        <v>Mar 4, 2017</v>
      </c>
      <c r="M1107">
        <f t="shared" si="192"/>
        <v>3</v>
      </c>
      <c r="N1107">
        <f t="shared" si="193"/>
        <v>4</v>
      </c>
      <c r="O1107">
        <f t="shared" si="194"/>
        <v>2017</v>
      </c>
      <c r="P1107" s="3">
        <f t="shared" si="195"/>
        <v>42798</v>
      </c>
      <c r="Q1107" t="str">
        <f t="shared" si="196"/>
        <v>Portland Trail Blazers</v>
      </c>
      <c r="R1107" t="str">
        <f t="shared" si="197"/>
        <v>Brooklyn Nets</v>
      </c>
    </row>
    <row r="1108" spans="1:18" x14ac:dyDescent="0.3">
      <c r="A1108" s="1" t="s">
        <v>1470</v>
      </c>
      <c r="B1108">
        <f>IF(OR(RIGHT(Full_2016_2017_Games_Data[[#This Row],[Column1]],4)="2016",RIGHT(Full_2016_2017_Games_Data[[#This Row],[Column1]],4)="2017"),1,0)</f>
        <v>1</v>
      </c>
      <c r="C1108" t="str">
        <f>IF(AND(B1107=1,B1108=0,LEFT(Full_2016_2017_Games_Data[[#This Row],[Column1]],4)&lt;&gt;"OTat"),C1106+1,IF(AND(B1107=0,B1108=0,LEFT(Full_2016_2017_Games_Data[[#This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Row],[Column1]],5)&lt;&gt;"4OTat"),C1107+1,IF(OR(LEFT(Full_2016_2017_Games_Data[[#This Row],[Column1]],4)="OTat",LEFT(Full_2016_2017_Games_Data[[#This Row],[Column1]],4)="Full",LEFT(Full_2016_2017_Games_Data[[#This Row],[Column1]],5)="2OTat",LEFT(Full_2016_2017_Games_Data[[#This Row],[Column1]],5)="4OTat"),C1107,"N/A")))</f>
        <v>N/A</v>
      </c>
      <c r="D1108" t="str">
        <f>IF(AND(C1108&lt;&gt;"N/A",C1108&lt;&gt;C1107),LEFT(Full_2016_2017_Games_Data[[#This Row],[Column1]],FIND("-",Full_2016_2017_Games_Data[[#This Row],[Column1]])-1),"N/A")</f>
        <v>N/A</v>
      </c>
      <c r="E1108" t="str">
        <f>IFERROR(IF(AND(C1108&lt;&gt;"N/A",C1108&lt;&gt;C1107),MID(Full_2016_2017_Games_Data[[#This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08" t="str">
        <f>IFERROR(IF(AND(D1108&lt;&gt;"N/A",E1108&lt;&gt;"N/A",C1108&lt;&gt;C1109),RIGHT(Full_2016_2017_Games_Data[[#This Row],[Column1]],LEN(Full_2016_2017_Games_Data[[#This Row],[Column1]])-FIND("at ",Full_2016_2017_Games_Data[[#This Row],[Column1]])-2),IF(AND(C1108&lt;&gt;"N/A",C1108&lt;&gt;C1107),RIGHT(A1109,LEN(A1109)-FIND("at ",A1109)-2),"N/A")),RIGHT(Full_2016_2017_Games_Data[[#This Row],[Column1]],LEN(Full_2016_2017_Games_Data[[#This Row],[Column1]])-FIND("at ",Full_2016_2017_Games_Data[[#This Row],[Column1]])-2))</f>
        <v>N/A</v>
      </c>
      <c r="G1108" t="str">
        <f t="shared" si="187"/>
        <v>N/A</v>
      </c>
      <c r="H1108" t="str">
        <f t="shared" si="188"/>
        <v>N/A</v>
      </c>
      <c r="I1108" t="str">
        <f t="shared" si="189"/>
        <v>N/A</v>
      </c>
      <c r="J1108" s="3" t="str">
        <f>IF(B1108=1,Full_2016_2017_Games_Data[[#This Row],[Column1]],"N/A")</f>
        <v>Mar 5, 2017</v>
      </c>
      <c r="K1108" t="str">
        <f t="shared" si="190"/>
        <v>Mar 5, 2017</v>
      </c>
      <c r="L1108" t="str">
        <f t="shared" si="191"/>
        <v>N/A</v>
      </c>
      <c r="M1108" t="str">
        <f t="shared" si="192"/>
        <v>N/A</v>
      </c>
      <c r="N1108" t="str">
        <f t="shared" si="193"/>
        <v>N/A</v>
      </c>
      <c r="O1108" t="str">
        <f t="shared" si="194"/>
        <v>N/A</v>
      </c>
      <c r="P1108" s="3" t="str">
        <f t="shared" si="195"/>
        <v>N/A</v>
      </c>
      <c r="Q1108" t="str">
        <f t="shared" si="196"/>
        <v>N/A</v>
      </c>
      <c r="R1108" t="str">
        <f t="shared" si="197"/>
        <v>N/A</v>
      </c>
    </row>
    <row r="1109" spans="1:18" x14ac:dyDescent="0.3">
      <c r="A1109" s="1" t="s">
        <v>960</v>
      </c>
      <c r="B1109">
        <f>IF(OR(RIGHT(Full_2016_2017_Games_Data[[#This Row],[Column1]],4)="2016",RIGHT(Full_2016_2017_Games_Data[[#This Row],[Column1]],4)="2017"),1,0)</f>
        <v>0</v>
      </c>
      <c r="C1109">
        <f>IF(AND(B1108=1,B1109=0,LEFT(Full_2016_2017_Games_Data[[#This Row],[Column1]],4)&lt;&gt;"OTat"),C1107+1,IF(AND(B1108=0,B1109=0,LEFT(Full_2016_2017_Games_Data[[#This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Row],[Column1]],5)&lt;&gt;"4OTat"),C1108+1,IF(OR(LEFT(Full_2016_2017_Games_Data[[#This Row],[Column1]],4)="OTat",LEFT(Full_2016_2017_Games_Data[[#This Row],[Column1]],4)="Full",LEFT(Full_2016_2017_Games_Data[[#This Row],[Column1]],5)="2OTat",LEFT(Full_2016_2017_Games_Data[[#This Row],[Column1]],5)="4OTat"),C1108,"N/A")))</f>
        <v>927</v>
      </c>
      <c r="D1109" t="str">
        <f>IF(AND(C1109&lt;&gt;"N/A",C1109&lt;&gt;C1108),LEFT(Full_2016_2017_Games_Data[[#This Row],[Column1]],FIND("-",Full_2016_2017_Games_Data[[#This Row],[Column1]])-1),"N/A")</f>
        <v>Indiana Pacers97</v>
      </c>
      <c r="E1109" t="str">
        <f>IFERROR(IF(AND(C1109&lt;&gt;"N/A",C1109&lt;&gt;C1108),MID(Full_2016_2017_Games_Data[[#This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Hawks96</v>
      </c>
      <c r="F1109" t="str">
        <f>IFERROR(IF(AND(D1109&lt;&gt;"N/A",E1109&lt;&gt;"N/A",C1109&lt;&gt;C1110),RIGHT(Full_2016_2017_Games_Data[[#This Row],[Column1]],LEN(Full_2016_2017_Games_Data[[#This Row],[Column1]])-FIND("at ",Full_2016_2017_Games_Data[[#This Row],[Column1]])-2),IF(AND(C1109&lt;&gt;"N/A",C1109&lt;&gt;C1108),RIGHT(A1110,LEN(A1110)-FIND("at ",A1110)-2),"N/A")),RIGHT(Full_2016_2017_Games_Data[[#This Row],[Column1]],LEN(Full_2016_2017_Games_Data[[#This Row],[Column1]])-FIND("at ",Full_2016_2017_Games_Data[[#This Row],[Column1]])-2))</f>
        <v>Atlanta</v>
      </c>
      <c r="G1109" t="str">
        <f t="shared" si="187"/>
        <v>Atlanta</v>
      </c>
      <c r="H1109">
        <f t="shared" si="188"/>
        <v>97</v>
      </c>
      <c r="I1109">
        <f t="shared" si="189"/>
        <v>96</v>
      </c>
      <c r="J1109" s="3" t="str">
        <f>IF(B1109=1,Full_2016_2017_Games_Data[[#This Row],[Column1]],"N/A")</f>
        <v>N/A</v>
      </c>
      <c r="K1109" t="str">
        <f t="shared" si="190"/>
        <v>Mar 5, 2017</v>
      </c>
      <c r="L1109" t="str">
        <f t="shared" si="191"/>
        <v>Mar 5, 2017</v>
      </c>
      <c r="M1109">
        <f t="shared" si="192"/>
        <v>3</v>
      </c>
      <c r="N1109">
        <f t="shared" si="193"/>
        <v>5</v>
      </c>
      <c r="O1109">
        <f t="shared" si="194"/>
        <v>2017</v>
      </c>
      <c r="P1109" s="3">
        <f t="shared" si="195"/>
        <v>42799</v>
      </c>
      <c r="Q1109" t="str">
        <f t="shared" si="196"/>
        <v>Indiana Pacers</v>
      </c>
      <c r="R1109" t="str">
        <f t="shared" si="197"/>
        <v>Atlanta Hawks</v>
      </c>
    </row>
    <row r="1110" spans="1:18" x14ac:dyDescent="0.3">
      <c r="A1110" s="1" t="s">
        <v>961</v>
      </c>
      <c r="B1110">
        <f>IF(OR(RIGHT(Full_2016_2017_Games_Data[[#This Row],[Column1]],4)="2016",RIGHT(Full_2016_2017_Games_Data[[#This Row],[Column1]],4)="2017"),1,0)</f>
        <v>0</v>
      </c>
      <c r="C1110">
        <f>IF(AND(B1109=1,B1110=0,LEFT(Full_2016_2017_Games_Data[[#This Row],[Column1]],4)&lt;&gt;"OTat"),C1108+1,IF(AND(B1109=0,B1110=0,LEFT(Full_2016_2017_Games_Data[[#This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Row],[Column1]],5)&lt;&gt;"4OTat"),C1109+1,IF(OR(LEFT(Full_2016_2017_Games_Data[[#This Row],[Column1]],4)="OTat",LEFT(Full_2016_2017_Games_Data[[#This Row],[Column1]],4)="Full",LEFT(Full_2016_2017_Games_Data[[#This Row],[Column1]],5)="2OTat",LEFT(Full_2016_2017_Games_Data[[#This Row],[Column1]],5)="4OTat"),C1109,"N/A")))</f>
        <v>928</v>
      </c>
      <c r="D1110" t="str">
        <f>IF(AND(C1110&lt;&gt;"N/A",C1110&lt;&gt;C1109),LEFT(Full_2016_2017_Games_Data[[#This Row],[Column1]],FIND("-",Full_2016_2017_Games_Data[[#This Row],[Column1]])-1),"N/A")</f>
        <v>Golden State Warriors112</v>
      </c>
      <c r="E1110" t="str">
        <f>IFERROR(IF(AND(C1110&lt;&gt;"N/A",C1110&lt;&gt;C1109),MID(Full_2016_2017_Games_Data[[#This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Knicks105</v>
      </c>
      <c r="F1110" t="str">
        <f>IFERROR(IF(AND(D1110&lt;&gt;"N/A",E1110&lt;&gt;"N/A",C1110&lt;&gt;C1111),RIGHT(Full_2016_2017_Games_Data[[#This Row],[Column1]],LEN(Full_2016_2017_Games_Data[[#This Row],[Column1]])-FIND("at ",Full_2016_2017_Games_Data[[#This Row],[Column1]])-2),IF(AND(C1110&lt;&gt;"N/A",C1110&lt;&gt;C1109),RIGHT(A1111,LEN(A1111)-FIND("at ",A1111)-2),"N/A")),RIGHT(Full_2016_2017_Games_Data[[#This Row],[Column1]],LEN(Full_2016_2017_Games_Data[[#This Row],[Column1]])-FIND("at ",Full_2016_2017_Games_Data[[#This Row],[Column1]])-2))</f>
        <v>New York</v>
      </c>
      <c r="G1110" t="str">
        <f t="shared" si="187"/>
        <v>New York</v>
      </c>
      <c r="H1110">
        <f t="shared" si="188"/>
        <v>112</v>
      </c>
      <c r="I1110">
        <f t="shared" si="189"/>
        <v>105</v>
      </c>
      <c r="J1110" s="3" t="str">
        <f>IF(B1110=1,Full_2016_2017_Games_Data[[#This Row],[Column1]],"N/A")</f>
        <v>N/A</v>
      </c>
      <c r="K1110" t="str">
        <f t="shared" si="190"/>
        <v>Mar 5, 2017</v>
      </c>
      <c r="L1110" t="str">
        <f t="shared" si="191"/>
        <v>Mar 5, 2017</v>
      </c>
      <c r="M1110">
        <f t="shared" si="192"/>
        <v>3</v>
      </c>
      <c r="N1110">
        <f t="shared" si="193"/>
        <v>5</v>
      </c>
      <c r="O1110">
        <f t="shared" si="194"/>
        <v>2017</v>
      </c>
      <c r="P1110" s="3">
        <f t="shared" si="195"/>
        <v>42799</v>
      </c>
      <c r="Q1110" t="str">
        <f t="shared" si="196"/>
        <v>Golden State Warriors</v>
      </c>
      <c r="R1110" t="str">
        <f t="shared" si="197"/>
        <v>New York Knicks</v>
      </c>
    </row>
    <row r="1111" spans="1:18" x14ac:dyDescent="0.3">
      <c r="A1111" s="1" t="s">
        <v>962</v>
      </c>
      <c r="B1111">
        <f>IF(OR(RIGHT(Full_2016_2017_Games_Data[[#This Row],[Column1]],4)="2016",RIGHT(Full_2016_2017_Games_Data[[#This Row],[Column1]],4)="2017"),1,0)</f>
        <v>0</v>
      </c>
      <c r="C1111">
        <f>IF(AND(B1110=1,B1111=0,LEFT(Full_2016_2017_Games_Data[[#This Row],[Column1]],4)&lt;&gt;"OTat"),C1109+1,IF(AND(B1110=0,B1111=0,LEFT(Full_2016_2017_Games_Data[[#This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Row],[Column1]],5)&lt;&gt;"4OTat"),C1110+1,IF(OR(LEFT(Full_2016_2017_Games_Data[[#This Row],[Column1]],4)="OTat",LEFT(Full_2016_2017_Games_Data[[#This Row],[Column1]],4)="Full",LEFT(Full_2016_2017_Games_Data[[#This Row],[Column1]],5)="2OTat",LEFT(Full_2016_2017_Games_Data[[#This Row],[Column1]],5)="4OTat"),C1110,"N/A")))</f>
        <v>929</v>
      </c>
      <c r="D1111" t="str">
        <f>IF(AND(C1111&lt;&gt;"N/A",C1111&lt;&gt;C1110),LEFT(Full_2016_2017_Games_Data[[#This Row],[Column1]],FIND("-",Full_2016_2017_Games_Data[[#This Row],[Column1]])-1),"N/A")</f>
        <v>Phoenix Suns109</v>
      </c>
      <c r="E1111" t="str">
        <f>IFERROR(IF(AND(C1111&lt;&gt;"N/A",C1111&lt;&gt;C1110),MID(Full_2016_2017_Games_Data[[#This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Celtics106</v>
      </c>
      <c r="F1111" t="str">
        <f>IFERROR(IF(AND(D1111&lt;&gt;"N/A",E1111&lt;&gt;"N/A",C1111&lt;&gt;C1112),RIGHT(Full_2016_2017_Games_Data[[#This Row],[Column1]],LEN(Full_2016_2017_Games_Data[[#This Row],[Column1]])-FIND("at ",Full_2016_2017_Games_Data[[#This Row],[Column1]])-2),IF(AND(C1111&lt;&gt;"N/A",C1111&lt;&gt;C1110),RIGHT(A1112,LEN(A1112)-FIND("at ",A1112)-2),"N/A")),RIGHT(Full_2016_2017_Games_Data[[#This Row],[Column1]],LEN(Full_2016_2017_Games_Data[[#This Row],[Column1]])-FIND("at ",Full_2016_2017_Games_Data[[#This Row],[Column1]])-2))</f>
        <v>Phoenix</v>
      </c>
      <c r="G1111" t="str">
        <f t="shared" si="187"/>
        <v>Phoenix</v>
      </c>
      <c r="H1111">
        <f t="shared" si="188"/>
        <v>109</v>
      </c>
      <c r="I1111">
        <f t="shared" si="189"/>
        <v>106</v>
      </c>
      <c r="J1111" s="3" t="str">
        <f>IF(B1111=1,Full_2016_2017_Games_Data[[#This Row],[Column1]],"N/A")</f>
        <v>N/A</v>
      </c>
      <c r="K1111" t="str">
        <f t="shared" si="190"/>
        <v>Mar 5, 2017</v>
      </c>
      <c r="L1111" t="str">
        <f t="shared" si="191"/>
        <v>Mar 5, 2017</v>
      </c>
      <c r="M1111">
        <f t="shared" si="192"/>
        <v>3</v>
      </c>
      <c r="N1111">
        <f t="shared" si="193"/>
        <v>5</v>
      </c>
      <c r="O1111">
        <f t="shared" si="194"/>
        <v>2017</v>
      </c>
      <c r="P1111" s="3">
        <f t="shared" si="195"/>
        <v>42799</v>
      </c>
      <c r="Q1111" t="str">
        <f t="shared" si="196"/>
        <v>Phoenix Suns</v>
      </c>
      <c r="R1111" t="str">
        <f t="shared" si="197"/>
        <v>Boston Celtics</v>
      </c>
    </row>
    <row r="1112" spans="1:18" x14ac:dyDescent="0.3">
      <c r="A1112" s="1" t="s">
        <v>963</v>
      </c>
      <c r="B1112">
        <f>IF(OR(RIGHT(Full_2016_2017_Games_Data[[#This Row],[Column1]],4)="2016",RIGHT(Full_2016_2017_Games_Data[[#This Row],[Column1]],4)="2017"),1,0)</f>
        <v>0</v>
      </c>
      <c r="C1112">
        <f>IF(AND(B1111=1,B1112=0,LEFT(Full_2016_2017_Games_Data[[#This Row],[Column1]],4)&lt;&gt;"OTat"),C1110+1,IF(AND(B1111=0,B1112=0,LEFT(Full_2016_2017_Games_Data[[#This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Row],[Column1]],5)&lt;&gt;"4OTat"),C1111+1,IF(OR(LEFT(Full_2016_2017_Games_Data[[#This Row],[Column1]],4)="OTat",LEFT(Full_2016_2017_Games_Data[[#This Row],[Column1]],4)="Full",LEFT(Full_2016_2017_Games_Data[[#This Row],[Column1]],5)="2OTat",LEFT(Full_2016_2017_Games_Data[[#This Row],[Column1]],5)="4OTat"),C1111,"N/A")))</f>
        <v>930</v>
      </c>
      <c r="D1112" t="str">
        <f>IF(AND(C1112&lt;&gt;"N/A",C1112&lt;&gt;C1111),LEFT(Full_2016_2017_Games_Data[[#This Row],[Column1]],FIND("-",Full_2016_2017_Games_Data[[#This Row],[Column1]])-1),"N/A")</f>
        <v>Washington Wizards115</v>
      </c>
      <c r="E1112" t="str">
        <f>IFERROR(IF(AND(C1112&lt;&gt;"N/A",C1112&lt;&gt;C1111),MID(Full_2016_2017_Games_Data[[#This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Magic114</v>
      </c>
      <c r="F1112" t="str">
        <f>IFERROR(IF(AND(D1112&lt;&gt;"N/A",E1112&lt;&gt;"N/A",C1112&lt;&gt;C1113),RIGHT(Full_2016_2017_Games_Data[[#This Row],[Column1]],LEN(Full_2016_2017_Games_Data[[#This Row],[Column1]])-FIND("at ",Full_2016_2017_Games_Data[[#This Row],[Column1]])-2),IF(AND(C1112&lt;&gt;"N/A",C1112&lt;&gt;C1111),RIGHT(A1113,LEN(A1113)-FIND("at ",A1113)-2),"N/A")),RIGHT(Full_2016_2017_Games_Data[[#This Row],[Column1]],LEN(Full_2016_2017_Games_Data[[#This Row],[Column1]])-FIND("at ",Full_2016_2017_Games_Data[[#This Row],[Column1]])-2))</f>
        <v>Washington</v>
      </c>
      <c r="G1112" t="str">
        <f t="shared" si="187"/>
        <v>Washington</v>
      </c>
      <c r="H1112">
        <f t="shared" si="188"/>
        <v>115</v>
      </c>
      <c r="I1112">
        <f t="shared" si="189"/>
        <v>114</v>
      </c>
      <c r="J1112" s="3" t="str">
        <f>IF(B1112=1,Full_2016_2017_Games_Data[[#This Row],[Column1]],"N/A")</f>
        <v>N/A</v>
      </c>
      <c r="K1112" t="str">
        <f t="shared" si="190"/>
        <v>Mar 5, 2017</v>
      </c>
      <c r="L1112" t="str">
        <f t="shared" si="191"/>
        <v>Mar 5, 2017</v>
      </c>
      <c r="M1112">
        <f t="shared" si="192"/>
        <v>3</v>
      </c>
      <c r="N1112">
        <f t="shared" si="193"/>
        <v>5</v>
      </c>
      <c r="O1112">
        <f t="shared" si="194"/>
        <v>2017</v>
      </c>
      <c r="P1112" s="3">
        <f t="shared" si="195"/>
        <v>42799</v>
      </c>
      <c r="Q1112" t="str">
        <f t="shared" si="196"/>
        <v>Washington Wizards</v>
      </c>
      <c r="R1112" t="str">
        <f t="shared" si="197"/>
        <v>Orlando Magic</v>
      </c>
    </row>
    <row r="1113" spans="1:18" x14ac:dyDescent="0.3">
      <c r="A1113" s="1" t="s">
        <v>964</v>
      </c>
      <c r="B1113">
        <f>IF(OR(RIGHT(Full_2016_2017_Games_Data[[#This Row],[Column1]],4)="2016",RIGHT(Full_2016_2017_Games_Data[[#This Row],[Column1]],4)="2017"),1,0)</f>
        <v>0</v>
      </c>
      <c r="C1113">
        <f>IF(AND(B1112=1,B1113=0,LEFT(Full_2016_2017_Games_Data[[#This Row],[Column1]],4)&lt;&gt;"OTat"),C1111+1,IF(AND(B1112=0,B1113=0,LEFT(Full_2016_2017_Games_Data[[#This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Row],[Column1]],5)&lt;&gt;"4OTat"),C1112+1,IF(OR(LEFT(Full_2016_2017_Games_Data[[#This Row],[Column1]],4)="OTat",LEFT(Full_2016_2017_Games_Data[[#This Row],[Column1]],4)="Full",LEFT(Full_2016_2017_Games_Data[[#This Row],[Column1]],5)="2OTat",LEFT(Full_2016_2017_Games_Data[[#This Row],[Column1]],5)="4OTat"),C1112,"N/A")))</f>
        <v>931</v>
      </c>
      <c r="D1113" t="str">
        <f>IF(AND(C1113&lt;&gt;"N/A",C1113&lt;&gt;C1112),LEFT(Full_2016_2017_Games_Data[[#This Row],[Column1]],FIND("-",Full_2016_2017_Games_Data[[#This Row],[Column1]])-1),"N/A")</f>
        <v>Utah Jazz110</v>
      </c>
      <c r="E1113" t="str">
        <f>IFERROR(IF(AND(C1113&lt;&gt;"N/A",C1113&lt;&gt;C1112),MID(Full_2016_2017_Games_Data[[#This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Kings109</v>
      </c>
      <c r="F1113" t="str">
        <f>IFERROR(IF(AND(D1113&lt;&gt;"N/A",E1113&lt;&gt;"N/A",C1113&lt;&gt;C1114),RIGHT(Full_2016_2017_Games_Data[[#This Row],[Column1]],LEN(Full_2016_2017_Games_Data[[#This Row],[Column1]])-FIND("at ",Full_2016_2017_Games_Data[[#This Row],[Column1]])-2),IF(AND(C1113&lt;&gt;"N/A",C1113&lt;&gt;C1112),RIGHT(A1114,LEN(A1114)-FIND("at ",A1114)-2),"N/A")),RIGHT(Full_2016_2017_Games_Data[[#This Row],[Column1]],LEN(Full_2016_2017_Games_Data[[#This Row],[Column1]])-FIND("at ",Full_2016_2017_Games_Data[[#This Row],[Column1]])-2))</f>
        <v>Sacramento</v>
      </c>
      <c r="G1113" t="str">
        <f t="shared" si="187"/>
        <v>Sacramento</v>
      </c>
      <c r="H1113">
        <f t="shared" si="188"/>
        <v>110</v>
      </c>
      <c r="I1113">
        <f t="shared" si="189"/>
        <v>109</v>
      </c>
      <c r="J1113" s="3" t="str">
        <f>IF(B1113=1,Full_2016_2017_Games_Data[[#This Row],[Column1]],"N/A")</f>
        <v>N/A</v>
      </c>
      <c r="K1113" t="str">
        <f t="shared" si="190"/>
        <v>Mar 5, 2017</v>
      </c>
      <c r="L1113" t="str">
        <f t="shared" si="191"/>
        <v>Mar 5, 2017</v>
      </c>
      <c r="M1113">
        <f t="shared" si="192"/>
        <v>3</v>
      </c>
      <c r="N1113">
        <f t="shared" si="193"/>
        <v>5</v>
      </c>
      <c r="O1113">
        <f t="shared" si="194"/>
        <v>2017</v>
      </c>
      <c r="P1113" s="3">
        <f t="shared" si="195"/>
        <v>42799</v>
      </c>
      <c r="Q1113" t="str">
        <f t="shared" si="196"/>
        <v>Utah Jazz</v>
      </c>
      <c r="R1113" t="str">
        <f t="shared" si="197"/>
        <v>Sacramento Kings</v>
      </c>
    </row>
    <row r="1114" spans="1:18" x14ac:dyDescent="0.3">
      <c r="A1114" s="1" t="s">
        <v>793</v>
      </c>
      <c r="B1114">
        <f>IF(OR(RIGHT(Full_2016_2017_Games_Data[[#This Row],[Column1]],4)="2016",RIGHT(Full_2016_2017_Games_Data[[#This Row],[Column1]],4)="2017"),1,0)</f>
        <v>0</v>
      </c>
      <c r="C1114">
        <f>IF(AND(B1113=1,B1114=0,LEFT(Full_2016_2017_Games_Data[[#This Row],[Column1]],4)&lt;&gt;"OTat"),C1112+1,IF(AND(B1113=0,B1114=0,LEFT(Full_2016_2017_Games_Data[[#This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Row],[Column1]],5)&lt;&gt;"4OTat"),C1113+1,IF(OR(LEFT(Full_2016_2017_Games_Data[[#This Row],[Column1]],4)="OTat",LEFT(Full_2016_2017_Games_Data[[#This Row],[Column1]],4)="Full",LEFT(Full_2016_2017_Games_Data[[#This Row],[Column1]],5)="2OTat",LEFT(Full_2016_2017_Games_Data[[#This Row],[Column1]],5)="4OTat"),C1113,"N/A")))</f>
        <v>931</v>
      </c>
      <c r="D1114" t="str">
        <f>IF(AND(C1114&lt;&gt;"N/A",C1114&lt;&gt;C1113),LEFT(Full_2016_2017_Games_Data[[#This Row],[Column1]],FIND("-",Full_2016_2017_Games_Data[[#This Row],[Column1]])-1),"N/A")</f>
        <v>N/A</v>
      </c>
      <c r="E1114" t="str">
        <f>IFERROR(IF(AND(C1114&lt;&gt;"N/A",C1114&lt;&gt;C1113),MID(Full_2016_2017_Games_Data[[#This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14" t="str">
        <f>IFERROR(IF(AND(D1114&lt;&gt;"N/A",E1114&lt;&gt;"N/A",C1114&lt;&gt;C1115),RIGHT(Full_2016_2017_Games_Data[[#This Row],[Column1]],LEN(Full_2016_2017_Games_Data[[#This Row],[Column1]])-FIND("at ",Full_2016_2017_Games_Data[[#This Row],[Column1]])-2),IF(AND(C1114&lt;&gt;"N/A",C1114&lt;&gt;C1113),RIGHT(A1115,LEN(A1115)-FIND("at ",A1115)-2),"N/A")),RIGHT(Full_2016_2017_Games_Data[[#This Row],[Column1]],LEN(Full_2016_2017_Games_Data[[#This Row],[Column1]])-FIND("at ",Full_2016_2017_Games_Data[[#This Row],[Column1]])-2))</f>
        <v>N/A</v>
      </c>
      <c r="G1114" t="str">
        <f t="shared" si="187"/>
        <v>N/A</v>
      </c>
      <c r="H1114" t="str">
        <f t="shared" si="188"/>
        <v>N/A</v>
      </c>
      <c r="I1114" t="str">
        <f t="shared" si="189"/>
        <v>N/A</v>
      </c>
      <c r="J1114" s="3" t="str">
        <f>IF(B1114=1,Full_2016_2017_Games_Data[[#This Row],[Column1]],"N/A")</f>
        <v>N/A</v>
      </c>
      <c r="K1114" t="str">
        <f t="shared" si="190"/>
        <v>Mar 5, 2017</v>
      </c>
      <c r="L1114" t="str">
        <f t="shared" si="191"/>
        <v>N/A</v>
      </c>
      <c r="M1114" t="str">
        <f t="shared" si="192"/>
        <v>N/A</v>
      </c>
      <c r="N1114" t="str">
        <f t="shared" si="193"/>
        <v>N/A</v>
      </c>
      <c r="O1114" t="str">
        <f t="shared" si="194"/>
        <v>N/A</v>
      </c>
      <c r="P1114" s="3" t="str">
        <f t="shared" si="195"/>
        <v>N/A</v>
      </c>
      <c r="Q1114" t="str">
        <f t="shared" si="196"/>
        <v>N/A</v>
      </c>
      <c r="R1114" t="str">
        <f t="shared" si="197"/>
        <v>N/A</v>
      </c>
    </row>
    <row r="1115" spans="1:18" x14ac:dyDescent="0.3">
      <c r="A1115" s="1" t="s">
        <v>965</v>
      </c>
      <c r="B1115">
        <f>IF(OR(RIGHT(Full_2016_2017_Games_Data[[#This Row],[Column1]],4)="2016",RIGHT(Full_2016_2017_Games_Data[[#This Row],[Column1]],4)="2017"),1,0)</f>
        <v>0</v>
      </c>
      <c r="C1115">
        <f>IF(AND(B1114=1,B1115=0,LEFT(Full_2016_2017_Games_Data[[#This Row],[Column1]],4)&lt;&gt;"OTat"),C1113+1,IF(AND(B1114=0,B1115=0,LEFT(Full_2016_2017_Games_Data[[#This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Row],[Column1]],5)&lt;&gt;"4OTat"),C1114+1,IF(OR(LEFT(Full_2016_2017_Games_Data[[#This Row],[Column1]],4)="OTat",LEFT(Full_2016_2017_Games_Data[[#This Row],[Column1]],4)="Full",LEFT(Full_2016_2017_Games_Data[[#This Row],[Column1]],5)="2OTat",LEFT(Full_2016_2017_Games_Data[[#This Row],[Column1]],5)="4OTat"),C1114,"N/A")))</f>
        <v>932</v>
      </c>
      <c r="D1115" t="str">
        <f>IF(AND(C1115&lt;&gt;"N/A",C1115&lt;&gt;C1114),LEFT(Full_2016_2017_Games_Data[[#This Row],[Column1]],FIND("-",Full_2016_2017_Games_Data[[#This Row],[Column1]])-1),"N/A")</f>
        <v>Dallas Mavericks104</v>
      </c>
      <c r="E1115" t="str">
        <f>IFERROR(IF(AND(C1115&lt;&gt;"N/A",C1115&lt;&gt;C1114),MID(Full_2016_2017_Games_Data[[#This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Thunder89</v>
      </c>
      <c r="F1115" t="str">
        <f>IFERROR(IF(AND(D1115&lt;&gt;"N/A",E1115&lt;&gt;"N/A",C1115&lt;&gt;C1116),RIGHT(Full_2016_2017_Games_Data[[#This Row],[Column1]],LEN(Full_2016_2017_Games_Data[[#This Row],[Column1]])-FIND("at ",Full_2016_2017_Games_Data[[#This Row],[Column1]])-2),IF(AND(C1115&lt;&gt;"N/A",C1115&lt;&gt;C1114),RIGHT(A1116,LEN(A1116)-FIND("at ",A1116)-2),"N/A")),RIGHT(Full_2016_2017_Games_Data[[#This Row],[Column1]],LEN(Full_2016_2017_Games_Data[[#This Row],[Column1]])-FIND("at ",Full_2016_2017_Games_Data[[#This Row],[Column1]])-2))</f>
        <v>Dallas</v>
      </c>
      <c r="G1115" t="str">
        <f t="shared" si="187"/>
        <v>Dallas</v>
      </c>
      <c r="H1115">
        <f t="shared" si="188"/>
        <v>104</v>
      </c>
      <c r="I1115">
        <f t="shared" si="189"/>
        <v>89</v>
      </c>
      <c r="J1115" s="3" t="str">
        <f>IF(B1115=1,Full_2016_2017_Games_Data[[#This Row],[Column1]],"N/A")</f>
        <v>N/A</v>
      </c>
      <c r="K1115" t="str">
        <f t="shared" si="190"/>
        <v>Mar 5, 2017</v>
      </c>
      <c r="L1115" t="str">
        <f t="shared" si="191"/>
        <v>Mar 5, 2017</v>
      </c>
      <c r="M1115">
        <f t="shared" si="192"/>
        <v>3</v>
      </c>
      <c r="N1115">
        <f t="shared" si="193"/>
        <v>5</v>
      </c>
      <c r="O1115">
        <f t="shared" si="194"/>
        <v>2017</v>
      </c>
      <c r="P1115" s="3">
        <f t="shared" si="195"/>
        <v>42799</v>
      </c>
      <c r="Q1115" t="str">
        <f t="shared" si="196"/>
        <v>Dallas Mavericks</v>
      </c>
      <c r="R1115" t="str">
        <f t="shared" si="197"/>
        <v>Oklahoma City Thunder</v>
      </c>
    </row>
    <row r="1116" spans="1:18" x14ac:dyDescent="0.3">
      <c r="A1116" s="1" t="s">
        <v>966</v>
      </c>
      <c r="B1116">
        <f>IF(OR(RIGHT(Full_2016_2017_Games_Data[[#This Row],[Column1]],4)="2016",RIGHT(Full_2016_2017_Games_Data[[#This Row],[Column1]],4)="2017"),1,0)</f>
        <v>0</v>
      </c>
      <c r="C1116">
        <f>IF(AND(B1115=1,B1116=0,LEFT(Full_2016_2017_Games_Data[[#This Row],[Column1]],4)&lt;&gt;"OTat"),C1114+1,IF(AND(B1115=0,B1116=0,LEFT(Full_2016_2017_Games_Data[[#This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Row],[Column1]],5)&lt;&gt;"4OTat"),C1115+1,IF(OR(LEFT(Full_2016_2017_Games_Data[[#This Row],[Column1]],4)="OTat",LEFT(Full_2016_2017_Games_Data[[#This Row],[Column1]],4)="Full",LEFT(Full_2016_2017_Games_Data[[#This Row],[Column1]],5)="2OTat",LEFT(Full_2016_2017_Games_Data[[#This Row],[Column1]],5)="4OTat"),C1115,"N/A")))</f>
        <v>933</v>
      </c>
      <c r="D1116" t="str">
        <f>IF(AND(C1116&lt;&gt;"N/A",C1116&lt;&gt;C1115),LEFT(Full_2016_2017_Games_Data[[#This Row],[Column1]],FIND("-",Full_2016_2017_Games_Data[[#This Row],[Column1]])-1),"N/A")</f>
        <v>New Orleans Pelicans105</v>
      </c>
      <c r="E1116" t="str">
        <f>IFERROR(IF(AND(C1116&lt;&gt;"N/A",C1116&lt;&gt;C1115),MID(Full_2016_2017_Games_Data[[#This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Lakers97</v>
      </c>
      <c r="F1116" t="str">
        <f>IFERROR(IF(AND(D1116&lt;&gt;"N/A",E1116&lt;&gt;"N/A",C1116&lt;&gt;C1117),RIGHT(Full_2016_2017_Games_Data[[#This Row],[Column1]],LEN(Full_2016_2017_Games_Data[[#This Row],[Column1]])-FIND("at ",Full_2016_2017_Games_Data[[#This Row],[Column1]])-2),IF(AND(C1116&lt;&gt;"N/A",C1116&lt;&gt;C1115),RIGHT(A1117,LEN(A1117)-FIND("at ",A1117)-2),"N/A")),RIGHT(Full_2016_2017_Games_Data[[#This Row],[Column1]],LEN(Full_2016_2017_Games_Data[[#This Row],[Column1]])-FIND("at ",Full_2016_2017_Games_Data[[#This Row],[Column1]])-2))</f>
        <v>Los Angeles</v>
      </c>
      <c r="G1116" t="str">
        <f t="shared" si="187"/>
        <v>Los Angeles</v>
      </c>
      <c r="H1116">
        <f t="shared" si="188"/>
        <v>105</v>
      </c>
      <c r="I1116">
        <f t="shared" si="189"/>
        <v>97</v>
      </c>
      <c r="J1116" s="3" t="str">
        <f>IF(B1116=1,Full_2016_2017_Games_Data[[#This Row],[Column1]],"N/A")</f>
        <v>N/A</v>
      </c>
      <c r="K1116" t="str">
        <f t="shared" si="190"/>
        <v>Mar 5, 2017</v>
      </c>
      <c r="L1116" t="str">
        <f t="shared" si="191"/>
        <v>Mar 5, 2017</v>
      </c>
      <c r="M1116">
        <f t="shared" si="192"/>
        <v>3</v>
      </c>
      <c r="N1116">
        <f t="shared" si="193"/>
        <v>5</v>
      </c>
      <c r="O1116">
        <f t="shared" si="194"/>
        <v>2017</v>
      </c>
      <c r="P1116" s="3">
        <f t="shared" si="195"/>
        <v>42799</v>
      </c>
      <c r="Q1116" t="str">
        <f t="shared" si="196"/>
        <v>New Orleans Pelicans</v>
      </c>
      <c r="R1116" t="str">
        <f t="shared" si="197"/>
        <v>Los Angeles Lakers</v>
      </c>
    </row>
    <row r="1117" spans="1:18" x14ac:dyDescent="0.3">
      <c r="A1117" s="1" t="s">
        <v>1471</v>
      </c>
      <c r="B1117">
        <f>IF(OR(RIGHT(Full_2016_2017_Games_Data[[#This Row],[Column1]],4)="2016",RIGHT(Full_2016_2017_Games_Data[[#This Row],[Column1]],4)="2017"),1,0)</f>
        <v>1</v>
      </c>
      <c r="C1117" t="str">
        <f>IF(AND(B1116=1,B1117=0,LEFT(Full_2016_2017_Games_Data[[#This Row],[Column1]],4)&lt;&gt;"OTat"),C1115+1,IF(AND(B1116=0,B1117=0,LEFT(Full_2016_2017_Games_Data[[#This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Row],[Column1]],5)&lt;&gt;"4OTat"),C1116+1,IF(OR(LEFT(Full_2016_2017_Games_Data[[#This Row],[Column1]],4)="OTat",LEFT(Full_2016_2017_Games_Data[[#This Row],[Column1]],4)="Full",LEFT(Full_2016_2017_Games_Data[[#This Row],[Column1]],5)="2OTat",LEFT(Full_2016_2017_Games_Data[[#This Row],[Column1]],5)="4OTat"),C1116,"N/A")))</f>
        <v>N/A</v>
      </c>
      <c r="D1117" t="str">
        <f>IF(AND(C1117&lt;&gt;"N/A",C1117&lt;&gt;C1116),LEFT(Full_2016_2017_Games_Data[[#This Row],[Column1]],FIND("-",Full_2016_2017_Games_Data[[#This Row],[Column1]])-1),"N/A")</f>
        <v>N/A</v>
      </c>
      <c r="E1117" t="str">
        <f>IFERROR(IF(AND(C1117&lt;&gt;"N/A",C1117&lt;&gt;C1116),MID(Full_2016_2017_Games_Data[[#This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17" t="str">
        <f>IFERROR(IF(AND(D1117&lt;&gt;"N/A",E1117&lt;&gt;"N/A",C1117&lt;&gt;C1118),RIGHT(Full_2016_2017_Games_Data[[#This Row],[Column1]],LEN(Full_2016_2017_Games_Data[[#This Row],[Column1]])-FIND("at ",Full_2016_2017_Games_Data[[#This Row],[Column1]])-2),IF(AND(C1117&lt;&gt;"N/A",C1117&lt;&gt;C1116),RIGHT(A1118,LEN(A1118)-FIND("at ",A1118)-2),"N/A")),RIGHT(Full_2016_2017_Games_Data[[#This Row],[Column1]],LEN(Full_2016_2017_Games_Data[[#This Row],[Column1]])-FIND("at ",Full_2016_2017_Games_Data[[#This Row],[Column1]])-2))</f>
        <v>N/A</v>
      </c>
      <c r="G1117" t="str">
        <f t="shared" si="187"/>
        <v>N/A</v>
      </c>
      <c r="H1117" t="str">
        <f t="shared" si="188"/>
        <v>N/A</v>
      </c>
      <c r="I1117" t="str">
        <f t="shared" si="189"/>
        <v>N/A</v>
      </c>
      <c r="J1117" s="3" t="str">
        <f>IF(B1117=1,Full_2016_2017_Games_Data[[#This Row],[Column1]],"N/A")</f>
        <v>Mar 6, 2017</v>
      </c>
      <c r="K1117" t="str">
        <f t="shared" si="190"/>
        <v>Mar 6, 2017</v>
      </c>
      <c r="L1117" t="str">
        <f t="shared" si="191"/>
        <v>N/A</v>
      </c>
      <c r="M1117" t="str">
        <f t="shared" si="192"/>
        <v>N/A</v>
      </c>
      <c r="N1117" t="str">
        <f t="shared" si="193"/>
        <v>N/A</v>
      </c>
      <c r="O1117" t="str">
        <f t="shared" si="194"/>
        <v>N/A</v>
      </c>
      <c r="P1117" s="3" t="str">
        <f t="shared" si="195"/>
        <v>N/A</v>
      </c>
      <c r="Q1117" t="str">
        <f t="shared" si="196"/>
        <v>N/A</v>
      </c>
      <c r="R1117" t="str">
        <f t="shared" si="197"/>
        <v>N/A</v>
      </c>
    </row>
    <row r="1118" spans="1:18" x14ac:dyDescent="0.3">
      <c r="A1118" s="1" t="s">
        <v>967</v>
      </c>
      <c r="B1118">
        <f>IF(OR(RIGHT(Full_2016_2017_Games_Data[[#This Row],[Column1]],4)="2016",RIGHT(Full_2016_2017_Games_Data[[#This Row],[Column1]],4)="2017"),1,0)</f>
        <v>0</v>
      </c>
      <c r="C1118">
        <f>IF(AND(B1117=1,B1118=0,LEFT(Full_2016_2017_Games_Data[[#This Row],[Column1]],4)&lt;&gt;"OTat"),C1116+1,IF(AND(B1117=0,B1118=0,LEFT(Full_2016_2017_Games_Data[[#This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Row],[Column1]],5)&lt;&gt;"4OTat"),C1117+1,IF(OR(LEFT(Full_2016_2017_Games_Data[[#This Row],[Column1]],4)="OTat",LEFT(Full_2016_2017_Games_Data[[#This Row],[Column1]],4)="Full",LEFT(Full_2016_2017_Games_Data[[#This Row],[Column1]],5)="2OTat",LEFT(Full_2016_2017_Games_Data[[#This Row],[Column1]],5)="4OTat"),C1117,"N/A")))</f>
        <v>934</v>
      </c>
      <c r="D1118" t="str">
        <f>IF(AND(C1118&lt;&gt;"N/A",C1118&lt;&gt;C1117),LEFT(Full_2016_2017_Games_Data[[#This Row],[Column1]],FIND("-",Full_2016_2017_Games_Data[[#This Row],[Column1]])-1),"N/A")</f>
        <v>Milwaukee Bucks112</v>
      </c>
      <c r="E1118" t="str">
        <f>IFERROR(IF(AND(C1118&lt;&gt;"N/A",C1118&lt;&gt;C1117),MID(Full_2016_2017_Games_Data[[#This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76ers98</v>
      </c>
      <c r="F1118" t="str">
        <f>IFERROR(IF(AND(D1118&lt;&gt;"N/A",E1118&lt;&gt;"N/A",C1118&lt;&gt;C1119),RIGHT(Full_2016_2017_Games_Data[[#This Row],[Column1]],LEN(Full_2016_2017_Games_Data[[#This Row],[Column1]])-FIND("at ",Full_2016_2017_Games_Data[[#This Row],[Column1]])-2),IF(AND(C1118&lt;&gt;"N/A",C1118&lt;&gt;C1117),RIGHT(A1119,LEN(A1119)-FIND("at ",A1119)-2),"N/A")),RIGHT(Full_2016_2017_Games_Data[[#This Row],[Column1]],LEN(Full_2016_2017_Games_Data[[#This Row],[Column1]])-FIND("at ",Full_2016_2017_Games_Data[[#This Row],[Column1]])-2))</f>
        <v>Philadelphia</v>
      </c>
      <c r="G1118" t="str">
        <f t="shared" si="187"/>
        <v>Philadelphia</v>
      </c>
      <c r="H1118">
        <f t="shared" si="188"/>
        <v>112</v>
      </c>
      <c r="I1118">
        <f t="shared" si="189"/>
        <v>98</v>
      </c>
      <c r="J1118" s="3" t="str">
        <f>IF(B1118=1,Full_2016_2017_Games_Data[[#This Row],[Column1]],"N/A")</f>
        <v>N/A</v>
      </c>
      <c r="K1118" t="str">
        <f t="shared" si="190"/>
        <v>Mar 6, 2017</v>
      </c>
      <c r="L1118" t="str">
        <f t="shared" si="191"/>
        <v>Mar 6, 2017</v>
      </c>
      <c r="M1118">
        <f t="shared" si="192"/>
        <v>3</v>
      </c>
      <c r="N1118">
        <f t="shared" si="193"/>
        <v>6</v>
      </c>
      <c r="O1118">
        <f t="shared" si="194"/>
        <v>2017</v>
      </c>
      <c r="P1118" s="3">
        <f t="shared" si="195"/>
        <v>42800</v>
      </c>
      <c r="Q1118" t="str">
        <f t="shared" si="196"/>
        <v>Milwaukee Bucks</v>
      </c>
      <c r="R1118" t="str">
        <f t="shared" si="197"/>
        <v>Philadelphia 76ers</v>
      </c>
    </row>
    <row r="1119" spans="1:18" x14ac:dyDescent="0.3">
      <c r="A1119" s="1" t="s">
        <v>968</v>
      </c>
      <c r="B1119">
        <f>IF(OR(RIGHT(Full_2016_2017_Games_Data[[#This Row],[Column1]],4)="2016",RIGHT(Full_2016_2017_Games_Data[[#This Row],[Column1]],4)="2017"),1,0)</f>
        <v>0</v>
      </c>
      <c r="C1119">
        <f>IF(AND(B1118=1,B1119=0,LEFT(Full_2016_2017_Games_Data[[#This Row],[Column1]],4)&lt;&gt;"OTat"),C1117+1,IF(AND(B1118=0,B1119=0,LEFT(Full_2016_2017_Games_Data[[#This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Row],[Column1]],5)&lt;&gt;"4OTat"),C1118+1,IF(OR(LEFT(Full_2016_2017_Games_Data[[#This Row],[Column1]],4)="OTat",LEFT(Full_2016_2017_Games_Data[[#This Row],[Column1]],4)="Full",LEFT(Full_2016_2017_Games_Data[[#This Row],[Column1]],5)="2OTat",LEFT(Full_2016_2017_Games_Data[[#This Row],[Column1]],5)="4OTat"),C1118,"N/A")))</f>
        <v>935</v>
      </c>
      <c r="D1119" t="str">
        <f>IF(AND(C1119&lt;&gt;"N/A",C1119&lt;&gt;C1118),LEFT(Full_2016_2017_Games_Data[[#This Row],[Column1]],FIND("-",Full_2016_2017_Games_Data[[#This Row],[Column1]])-1),"N/A")</f>
        <v>New York Knicks113</v>
      </c>
      <c r="E1119" t="str">
        <f>IFERROR(IF(AND(C1119&lt;&gt;"N/A",C1119&lt;&gt;C1118),MID(Full_2016_2017_Games_Data[[#This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Magic105</v>
      </c>
      <c r="F1119" t="str">
        <f>IFERROR(IF(AND(D1119&lt;&gt;"N/A",E1119&lt;&gt;"N/A",C1119&lt;&gt;C1120),RIGHT(Full_2016_2017_Games_Data[[#This Row],[Column1]],LEN(Full_2016_2017_Games_Data[[#This Row],[Column1]])-FIND("at ",Full_2016_2017_Games_Data[[#This Row],[Column1]])-2),IF(AND(C1119&lt;&gt;"N/A",C1119&lt;&gt;C1118),RIGHT(A1120,LEN(A1120)-FIND("at ",A1120)-2),"N/A")),RIGHT(Full_2016_2017_Games_Data[[#This Row],[Column1]],LEN(Full_2016_2017_Games_Data[[#This Row],[Column1]])-FIND("at ",Full_2016_2017_Games_Data[[#This Row],[Column1]])-2))</f>
        <v>Orlando</v>
      </c>
      <c r="G1119" t="str">
        <f t="shared" si="187"/>
        <v>Orlando</v>
      </c>
      <c r="H1119">
        <f t="shared" si="188"/>
        <v>113</v>
      </c>
      <c r="I1119">
        <f t="shared" si="189"/>
        <v>105</v>
      </c>
      <c r="J1119" s="3" t="str">
        <f>IF(B1119=1,Full_2016_2017_Games_Data[[#This Row],[Column1]],"N/A")</f>
        <v>N/A</v>
      </c>
      <c r="K1119" t="str">
        <f t="shared" si="190"/>
        <v>Mar 6, 2017</v>
      </c>
      <c r="L1119" t="str">
        <f t="shared" si="191"/>
        <v>Mar 6, 2017</v>
      </c>
      <c r="M1119">
        <f t="shared" si="192"/>
        <v>3</v>
      </c>
      <c r="N1119">
        <f t="shared" si="193"/>
        <v>6</v>
      </c>
      <c r="O1119">
        <f t="shared" si="194"/>
        <v>2017</v>
      </c>
      <c r="P1119" s="3">
        <f t="shared" si="195"/>
        <v>42800</v>
      </c>
      <c r="Q1119" t="str">
        <f t="shared" si="196"/>
        <v>New York Knicks</v>
      </c>
      <c r="R1119" t="str">
        <f t="shared" si="197"/>
        <v>Orlando Magic</v>
      </c>
    </row>
    <row r="1120" spans="1:18" x14ac:dyDescent="0.3">
      <c r="A1120" s="1" t="s">
        <v>969</v>
      </c>
      <c r="B1120">
        <f>IF(OR(RIGHT(Full_2016_2017_Games_Data[[#This Row],[Column1]],4)="2016",RIGHT(Full_2016_2017_Games_Data[[#This Row],[Column1]],4)="2017"),1,0)</f>
        <v>0</v>
      </c>
      <c r="C1120">
        <f>IF(AND(B1119=1,B1120=0,LEFT(Full_2016_2017_Games_Data[[#This Row],[Column1]],4)&lt;&gt;"OTat"),C1118+1,IF(AND(B1119=0,B1120=0,LEFT(Full_2016_2017_Games_Data[[#This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Row],[Column1]],5)&lt;&gt;"4OTat"),C1119+1,IF(OR(LEFT(Full_2016_2017_Games_Data[[#This Row],[Column1]],4)="OTat",LEFT(Full_2016_2017_Games_Data[[#This Row],[Column1]],4)="Full",LEFT(Full_2016_2017_Games_Data[[#This Row],[Column1]],5)="2OTat",LEFT(Full_2016_2017_Games_Data[[#This Row],[Column1]],5)="4OTat"),C1119,"N/A")))</f>
        <v>936</v>
      </c>
      <c r="D1120" t="str">
        <f>IF(AND(C1120&lt;&gt;"N/A",C1120&lt;&gt;C1119),LEFT(Full_2016_2017_Games_Data[[#This Row],[Column1]],FIND("-",Full_2016_2017_Games_Data[[#This Row],[Column1]])-1),"N/A")</f>
        <v>Miami Heat106</v>
      </c>
      <c r="E1120" t="str">
        <f>IFERROR(IF(AND(C1120&lt;&gt;"N/A",C1120&lt;&gt;C1119),MID(Full_2016_2017_Games_Data[[#This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Cavaliers98</v>
      </c>
      <c r="F1120" t="str">
        <f>IFERROR(IF(AND(D1120&lt;&gt;"N/A",E1120&lt;&gt;"N/A",C1120&lt;&gt;C1121),RIGHT(Full_2016_2017_Games_Data[[#This Row],[Column1]],LEN(Full_2016_2017_Games_Data[[#This Row],[Column1]])-FIND("at ",Full_2016_2017_Games_Data[[#This Row],[Column1]])-2),IF(AND(C1120&lt;&gt;"N/A",C1120&lt;&gt;C1119),RIGHT(A1121,LEN(A1121)-FIND("at ",A1121)-2),"N/A")),RIGHT(Full_2016_2017_Games_Data[[#This Row],[Column1]],LEN(Full_2016_2017_Games_Data[[#This Row],[Column1]])-FIND("at ",Full_2016_2017_Games_Data[[#This Row],[Column1]])-2))</f>
        <v>Cleveland</v>
      </c>
      <c r="G1120" t="str">
        <f t="shared" si="187"/>
        <v>Cleveland</v>
      </c>
      <c r="H1120">
        <f t="shared" si="188"/>
        <v>106</v>
      </c>
      <c r="I1120">
        <f t="shared" si="189"/>
        <v>98</v>
      </c>
      <c r="J1120" s="3" t="str">
        <f>IF(B1120=1,Full_2016_2017_Games_Data[[#This Row],[Column1]],"N/A")</f>
        <v>N/A</v>
      </c>
      <c r="K1120" t="str">
        <f t="shared" si="190"/>
        <v>Mar 6, 2017</v>
      </c>
      <c r="L1120" t="str">
        <f t="shared" si="191"/>
        <v>Mar 6, 2017</v>
      </c>
      <c r="M1120">
        <f t="shared" si="192"/>
        <v>3</v>
      </c>
      <c r="N1120">
        <f t="shared" si="193"/>
        <v>6</v>
      </c>
      <c r="O1120">
        <f t="shared" si="194"/>
        <v>2017</v>
      </c>
      <c r="P1120" s="3">
        <f t="shared" si="195"/>
        <v>42800</v>
      </c>
      <c r="Q1120" t="str">
        <f t="shared" si="196"/>
        <v>Miami Heat</v>
      </c>
      <c r="R1120" t="str">
        <f t="shared" si="197"/>
        <v>Cleveland Cavaliers</v>
      </c>
    </row>
    <row r="1121" spans="1:18" x14ac:dyDescent="0.3">
      <c r="A1121" s="1" t="s">
        <v>970</v>
      </c>
      <c r="B1121">
        <f>IF(OR(RIGHT(Full_2016_2017_Games_Data[[#This Row],[Column1]],4)="2016",RIGHT(Full_2016_2017_Games_Data[[#This Row],[Column1]],4)="2017"),1,0)</f>
        <v>0</v>
      </c>
      <c r="C1121">
        <f>IF(AND(B1120=1,B1121=0,LEFT(Full_2016_2017_Games_Data[[#This Row],[Column1]],4)&lt;&gt;"OTat"),C1119+1,IF(AND(B1120=0,B1121=0,LEFT(Full_2016_2017_Games_Data[[#This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Row],[Column1]],5)&lt;&gt;"4OTat"),C1120+1,IF(OR(LEFT(Full_2016_2017_Games_Data[[#This Row],[Column1]],4)="OTat",LEFT(Full_2016_2017_Games_Data[[#This Row],[Column1]],4)="Full",LEFT(Full_2016_2017_Games_Data[[#This Row],[Column1]],5)="2OTat",LEFT(Full_2016_2017_Games_Data[[#This Row],[Column1]],5)="4OTat"),C1120,"N/A")))</f>
        <v>937</v>
      </c>
      <c r="D1121" t="str">
        <f>IF(AND(C1121&lt;&gt;"N/A",C1121&lt;&gt;C1120),LEFT(Full_2016_2017_Games_Data[[#This Row],[Column1]],FIND("-",Full_2016_2017_Games_Data[[#This Row],[Column1]])-1),"N/A")</f>
        <v>Golden State Warriors119</v>
      </c>
      <c r="E1121" t="str">
        <f>IFERROR(IF(AND(C1121&lt;&gt;"N/A",C1121&lt;&gt;C1120),MID(Full_2016_2017_Games_Data[[#This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Hawks111</v>
      </c>
      <c r="F1121" t="str">
        <f>IFERROR(IF(AND(D1121&lt;&gt;"N/A",E1121&lt;&gt;"N/A",C1121&lt;&gt;C1122),RIGHT(Full_2016_2017_Games_Data[[#This Row],[Column1]],LEN(Full_2016_2017_Games_Data[[#This Row],[Column1]])-FIND("at ",Full_2016_2017_Games_Data[[#This Row],[Column1]])-2),IF(AND(C1121&lt;&gt;"N/A",C1121&lt;&gt;C1120),RIGHT(A1122,LEN(A1122)-FIND("at ",A1122)-2),"N/A")),RIGHT(Full_2016_2017_Games_Data[[#This Row],[Column1]],LEN(Full_2016_2017_Games_Data[[#This Row],[Column1]])-FIND("at ",Full_2016_2017_Games_Data[[#This Row],[Column1]])-2))</f>
        <v>Atlanta</v>
      </c>
      <c r="G1121" t="str">
        <f t="shared" si="187"/>
        <v>Atlanta</v>
      </c>
      <c r="H1121">
        <f t="shared" si="188"/>
        <v>119</v>
      </c>
      <c r="I1121">
        <f t="shared" si="189"/>
        <v>111</v>
      </c>
      <c r="J1121" s="3" t="str">
        <f>IF(B1121=1,Full_2016_2017_Games_Data[[#This Row],[Column1]],"N/A")</f>
        <v>N/A</v>
      </c>
      <c r="K1121" t="str">
        <f t="shared" si="190"/>
        <v>Mar 6, 2017</v>
      </c>
      <c r="L1121" t="str">
        <f t="shared" si="191"/>
        <v>Mar 6, 2017</v>
      </c>
      <c r="M1121">
        <f t="shared" si="192"/>
        <v>3</v>
      </c>
      <c r="N1121">
        <f t="shared" si="193"/>
        <v>6</v>
      </c>
      <c r="O1121">
        <f t="shared" si="194"/>
        <v>2017</v>
      </c>
      <c r="P1121" s="3">
        <f t="shared" si="195"/>
        <v>42800</v>
      </c>
      <c r="Q1121" t="str">
        <f t="shared" si="196"/>
        <v>Golden State Warriors</v>
      </c>
      <c r="R1121" t="str">
        <f t="shared" si="197"/>
        <v>Atlanta Hawks</v>
      </c>
    </row>
    <row r="1122" spans="1:18" x14ac:dyDescent="0.3">
      <c r="A1122" s="1" t="s">
        <v>971</v>
      </c>
      <c r="B1122">
        <f>IF(OR(RIGHT(Full_2016_2017_Games_Data[[#This Row],[Column1]],4)="2016",RIGHT(Full_2016_2017_Games_Data[[#This Row],[Column1]],4)="2017"),1,0)</f>
        <v>0</v>
      </c>
      <c r="C1122">
        <f>IF(AND(B1121=1,B1122=0,LEFT(Full_2016_2017_Games_Data[[#This Row],[Column1]],4)&lt;&gt;"OTat"),C1120+1,IF(AND(B1121=0,B1122=0,LEFT(Full_2016_2017_Games_Data[[#This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Row],[Column1]],5)&lt;&gt;"4OTat"),C1121+1,IF(OR(LEFT(Full_2016_2017_Games_Data[[#This Row],[Column1]],4)="OTat",LEFT(Full_2016_2017_Games_Data[[#This Row],[Column1]],4)="Full",LEFT(Full_2016_2017_Games_Data[[#This Row],[Column1]],5)="2OTat",LEFT(Full_2016_2017_Games_Data[[#This Row],[Column1]],5)="4OTat"),C1121,"N/A")))</f>
        <v>938</v>
      </c>
      <c r="D1122" t="str">
        <f>IF(AND(C1122&lt;&gt;"N/A",C1122&lt;&gt;C1121),LEFT(Full_2016_2017_Games_Data[[#This Row],[Column1]],FIND("-",Full_2016_2017_Games_Data[[#This Row],[Column1]])-1),"N/A")</f>
        <v>Detroit Pistons109</v>
      </c>
      <c r="E1122" t="str">
        <f>IFERROR(IF(AND(C1122&lt;&gt;"N/A",C1122&lt;&gt;C1121),MID(Full_2016_2017_Games_Data[[#This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Bulls95</v>
      </c>
      <c r="F1122" t="str">
        <f>IFERROR(IF(AND(D1122&lt;&gt;"N/A",E1122&lt;&gt;"N/A",C1122&lt;&gt;C1123),RIGHT(Full_2016_2017_Games_Data[[#This Row],[Column1]],LEN(Full_2016_2017_Games_Data[[#This Row],[Column1]])-FIND("at ",Full_2016_2017_Games_Data[[#This Row],[Column1]])-2),IF(AND(C1122&lt;&gt;"N/A",C1122&lt;&gt;C1121),RIGHT(A1123,LEN(A1123)-FIND("at ",A1123)-2),"N/A")),RIGHT(Full_2016_2017_Games_Data[[#This Row],[Column1]],LEN(Full_2016_2017_Games_Data[[#This Row],[Column1]])-FIND("at ",Full_2016_2017_Games_Data[[#This Row],[Column1]])-2))</f>
        <v>Detroit</v>
      </c>
      <c r="G1122" t="str">
        <f t="shared" si="187"/>
        <v>Detroit</v>
      </c>
      <c r="H1122">
        <f t="shared" si="188"/>
        <v>109</v>
      </c>
      <c r="I1122">
        <f t="shared" si="189"/>
        <v>95</v>
      </c>
      <c r="J1122" s="3" t="str">
        <f>IF(B1122=1,Full_2016_2017_Games_Data[[#This Row],[Column1]],"N/A")</f>
        <v>N/A</v>
      </c>
      <c r="K1122" t="str">
        <f t="shared" si="190"/>
        <v>Mar 6, 2017</v>
      </c>
      <c r="L1122" t="str">
        <f t="shared" si="191"/>
        <v>Mar 6, 2017</v>
      </c>
      <c r="M1122">
        <f t="shared" si="192"/>
        <v>3</v>
      </c>
      <c r="N1122">
        <f t="shared" si="193"/>
        <v>6</v>
      </c>
      <c r="O1122">
        <f t="shared" si="194"/>
        <v>2017</v>
      </c>
      <c r="P1122" s="3">
        <f t="shared" si="195"/>
        <v>42800</v>
      </c>
      <c r="Q1122" t="str">
        <f t="shared" si="196"/>
        <v>Detroit Pistons</v>
      </c>
      <c r="R1122" t="str">
        <f t="shared" si="197"/>
        <v>Chicago Bulls</v>
      </c>
    </row>
    <row r="1123" spans="1:18" x14ac:dyDescent="0.3">
      <c r="A1123" s="1" t="s">
        <v>972</v>
      </c>
      <c r="B1123">
        <f>IF(OR(RIGHT(Full_2016_2017_Games_Data[[#This Row],[Column1]],4)="2016",RIGHT(Full_2016_2017_Games_Data[[#This Row],[Column1]],4)="2017"),1,0)</f>
        <v>0</v>
      </c>
      <c r="C1123">
        <f>IF(AND(B1122=1,B1123=0,LEFT(Full_2016_2017_Games_Data[[#This Row],[Column1]],4)&lt;&gt;"OTat"),C1121+1,IF(AND(B1122=0,B1123=0,LEFT(Full_2016_2017_Games_Data[[#This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Row],[Column1]],5)&lt;&gt;"4OTat"),C1122+1,IF(OR(LEFT(Full_2016_2017_Games_Data[[#This Row],[Column1]],4)="OTat",LEFT(Full_2016_2017_Games_Data[[#This Row],[Column1]],4)="Full",LEFT(Full_2016_2017_Games_Data[[#This Row],[Column1]],5)="2OTat",LEFT(Full_2016_2017_Games_Data[[#This Row],[Column1]],5)="4OTat"),C1122,"N/A")))</f>
        <v>939</v>
      </c>
      <c r="D1123" t="str">
        <f>IF(AND(C1123&lt;&gt;"N/A",C1123&lt;&gt;C1122),LEFT(Full_2016_2017_Games_Data[[#This Row],[Column1]],FIND("-",Full_2016_2017_Games_Data[[#This Row],[Column1]])-1),"N/A")</f>
        <v>Brooklyn Nets122</v>
      </c>
      <c r="E1123" t="str">
        <f>IFERROR(IF(AND(C1123&lt;&gt;"N/A",C1123&lt;&gt;C1122),MID(Full_2016_2017_Games_Data[[#This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Grizzlies109</v>
      </c>
      <c r="F1123" t="str">
        <f>IFERROR(IF(AND(D1123&lt;&gt;"N/A",E1123&lt;&gt;"N/A",C1123&lt;&gt;C1124),RIGHT(Full_2016_2017_Games_Data[[#This Row],[Column1]],LEN(Full_2016_2017_Games_Data[[#This Row],[Column1]])-FIND("at ",Full_2016_2017_Games_Data[[#This Row],[Column1]])-2),IF(AND(C1123&lt;&gt;"N/A",C1123&lt;&gt;C1122),RIGHT(A1124,LEN(A1124)-FIND("at ",A1124)-2),"N/A")),RIGHT(Full_2016_2017_Games_Data[[#This Row],[Column1]],LEN(Full_2016_2017_Games_Data[[#This Row],[Column1]])-FIND("at ",Full_2016_2017_Games_Data[[#This Row],[Column1]])-2))</f>
        <v>Memphis</v>
      </c>
      <c r="G1123" t="str">
        <f t="shared" si="187"/>
        <v>Memphis</v>
      </c>
      <c r="H1123">
        <f t="shared" si="188"/>
        <v>122</v>
      </c>
      <c r="I1123">
        <f t="shared" si="189"/>
        <v>109</v>
      </c>
      <c r="J1123" s="3" t="str">
        <f>IF(B1123=1,Full_2016_2017_Games_Data[[#This Row],[Column1]],"N/A")</f>
        <v>N/A</v>
      </c>
      <c r="K1123" t="str">
        <f t="shared" si="190"/>
        <v>Mar 6, 2017</v>
      </c>
      <c r="L1123" t="str">
        <f t="shared" si="191"/>
        <v>Mar 6, 2017</v>
      </c>
      <c r="M1123">
        <f t="shared" si="192"/>
        <v>3</v>
      </c>
      <c r="N1123">
        <f t="shared" si="193"/>
        <v>6</v>
      </c>
      <c r="O1123">
        <f t="shared" si="194"/>
        <v>2017</v>
      </c>
      <c r="P1123" s="3">
        <f t="shared" si="195"/>
        <v>42800</v>
      </c>
      <c r="Q1123" t="str">
        <f t="shared" si="196"/>
        <v>Brooklyn Nets</v>
      </c>
      <c r="R1123" t="str">
        <f t="shared" si="197"/>
        <v>Memphis Grizzlies</v>
      </c>
    </row>
    <row r="1124" spans="1:18" x14ac:dyDescent="0.3">
      <c r="A1124" s="1" t="s">
        <v>973</v>
      </c>
      <c r="B1124">
        <f>IF(OR(RIGHT(Full_2016_2017_Games_Data[[#This Row],[Column1]],4)="2016",RIGHT(Full_2016_2017_Games_Data[[#This Row],[Column1]],4)="2017"),1,0)</f>
        <v>0</v>
      </c>
      <c r="C1124">
        <f>IF(AND(B1123=1,B1124=0,LEFT(Full_2016_2017_Games_Data[[#This Row],[Column1]],4)&lt;&gt;"OTat"),C1122+1,IF(AND(B1123=0,B1124=0,LEFT(Full_2016_2017_Games_Data[[#This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Row],[Column1]],5)&lt;&gt;"4OTat"),C1123+1,IF(OR(LEFT(Full_2016_2017_Games_Data[[#This Row],[Column1]],4)="OTat",LEFT(Full_2016_2017_Games_Data[[#This Row],[Column1]],4)="Full",LEFT(Full_2016_2017_Games_Data[[#This Row],[Column1]],5)="2OTat",LEFT(Full_2016_2017_Games_Data[[#This Row],[Column1]],5)="4OTat"),C1123,"N/A")))</f>
        <v>940</v>
      </c>
      <c r="D1124" t="str">
        <f>IF(AND(C1124&lt;&gt;"N/A",C1124&lt;&gt;C1123),LEFT(Full_2016_2017_Games_Data[[#This Row],[Column1]],FIND("-",Full_2016_2017_Games_Data[[#This Row],[Column1]])-1),"N/A")</f>
        <v>Charlotte Hornets100</v>
      </c>
      <c r="E1124" t="str">
        <f>IFERROR(IF(AND(C1124&lt;&gt;"N/A",C1124&lt;&gt;C1123),MID(Full_2016_2017_Games_Data[[#This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Pacers88</v>
      </c>
      <c r="F1124" t="str">
        <f>IFERROR(IF(AND(D1124&lt;&gt;"N/A",E1124&lt;&gt;"N/A",C1124&lt;&gt;C1125),RIGHT(Full_2016_2017_Games_Data[[#This Row],[Column1]],LEN(Full_2016_2017_Games_Data[[#This Row],[Column1]])-FIND("at ",Full_2016_2017_Games_Data[[#This Row],[Column1]])-2),IF(AND(C1124&lt;&gt;"N/A",C1124&lt;&gt;C1123),RIGHT(A1125,LEN(A1125)-FIND("at ",A1125)-2),"N/A")),RIGHT(Full_2016_2017_Games_Data[[#This Row],[Column1]],LEN(Full_2016_2017_Games_Data[[#This Row],[Column1]])-FIND("at ",Full_2016_2017_Games_Data[[#This Row],[Column1]])-2))</f>
        <v>Charlotte</v>
      </c>
      <c r="G1124" t="str">
        <f t="shared" si="187"/>
        <v>Charlotte</v>
      </c>
      <c r="H1124">
        <f t="shared" si="188"/>
        <v>100</v>
      </c>
      <c r="I1124">
        <f t="shared" si="189"/>
        <v>88</v>
      </c>
      <c r="J1124" s="3" t="str">
        <f>IF(B1124=1,Full_2016_2017_Games_Data[[#This Row],[Column1]],"N/A")</f>
        <v>N/A</v>
      </c>
      <c r="K1124" t="str">
        <f t="shared" si="190"/>
        <v>Mar 6, 2017</v>
      </c>
      <c r="L1124" t="str">
        <f t="shared" si="191"/>
        <v>Mar 6, 2017</v>
      </c>
      <c r="M1124">
        <f t="shared" si="192"/>
        <v>3</v>
      </c>
      <c r="N1124">
        <f t="shared" si="193"/>
        <v>6</v>
      </c>
      <c r="O1124">
        <f t="shared" si="194"/>
        <v>2017</v>
      </c>
      <c r="P1124" s="3">
        <f t="shared" si="195"/>
        <v>42800</v>
      </c>
      <c r="Q1124" t="str">
        <f t="shared" si="196"/>
        <v>Charlotte Hornets</v>
      </c>
      <c r="R1124" t="str">
        <f t="shared" si="197"/>
        <v>Indiana Pacers</v>
      </c>
    </row>
    <row r="1125" spans="1:18" x14ac:dyDescent="0.3">
      <c r="A1125" s="1" t="s">
        <v>974</v>
      </c>
      <c r="B1125">
        <f>IF(OR(RIGHT(Full_2016_2017_Games_Data[[#This Row],[Column1]],4)="2016",RIGHT(Full_2016_2017_Games_Data[[#This Row],[Column1]],4)="2017"),1,0)</f>
        <v>0</v>
      </c>
      <c r="C1125">
        <f>IF(AND(B1124=1,B1125=0,LEFT(Full_2016_2017_Games_Data[[#This Row],[Column1]],4)&lt;&gt;"OTat"),C1123+1,IF(AND(B1124=0,B1125=0,LEFT(Full_2016_2017_Games_Data[[#This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Row],[Column1]],5)&lt;&gt;"4OTat"),C1124+1,IF(OR(LEFT(Full_2016_2017_Games_Data[[#This Row],[Column1]],4)="OTat",LEFT(Full_2016_2017_Games_Data[[#This Row],[Column1]],4)="Full",LEFT(Full_2016_2017_Games_Data[[#This Row],[Column1]],5)="2OTat",LEFT(Full_2016_2017_Games_Data[[#This Row],[Column1]],5)="4OTat"),C1124,"N/A")))</f>
        <v>941</v>
      </c>
      <c r="D1125" t="str">
        <f>IF(AND(C1125&lt;&gt;"N/A",C1125&lt;&gt;C1124),LEFT(Full_2016_2017_Games_Data[[#This Row],[Column1]],FIND("-",Full_2016_2017_Games_Data[[#This Row],[Column1]])-1),"N/A")</f>
        <v>San Antonio Spurs112</v>
      </c>
      <c r="E1125" t="str">
        <f>IFERROR(IF(AND(C1125&lt;&gt;"N/A",C1125&lt;&gt;C1124),MID(Full_2016_2017_Games_Data[[#This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Rockets110</v>
      </c>
      <c r="F1125" t="str">
        <f>IFERROR(IF(AND(D1125&lt;&gt;"N/A",E1125&lt;&gt;"N/A",C1125&lt;&gt;C1126),RIGHT(Full_2016_2017_Games_Data[[#This Row],[Column1]],LEN(Full_2016_2017_Games_Data[[#This Row],[Column1]])-FIND("at ",Full_2016_2017_Games_Data[[#This Row],[Column1]])-2),IF(AND(C1125&lt;&gt;"N/A",C1125&lt;&gt;C1124),RIGHT(A1126,LEN(A1126)-FIND("at ",A1126)-2),"N/A")),RIGHT(Full_2016_2017_Games_Data[[#This Row],[Column1]],LEN(Full_2016_2017_Games_Data[[#This Row],[Column1]])-FIND("at ",Full_2016_2017_Games_Data[[#This Row],[Column1]])-2))</f>
        <v>San Antonio</v>
      </c>
      <c r="G1125" t="str">
        <f t="shared" si="187"/>
        <v>San Antonio</v>
      </c>
      <c r="H1125">
        <f t="shared" si="188"/>
        <v>112</v>
      </c>
      <c r="I1125">
        <f t="shared" si="189"/>
        <v>110</v>
      </c>
      <c r="J1125" s="3" t="str">
        <f>IF(B1125=1,Full_2016_2017_Games_Data[[#This Row],[Column1]],"N/A")</f>
        <v>N/A</v>
      </c>
      <c r="K1125" t="str">
        <f t="shared" si="190"/>
        <v>Mar 6, 2017</v>
      </c>
      <c r="L1125" t="str">
        <f t="shared" si="191"/>
        <v>Mar 6, 2017</v>
      </c>
      <c r="M1125">
        <f t="shared" si="192"/>
        <v>3</v>
      </c>
      <c r="N1125">
        <f t="shared" si="193"/>
        <v>6</v>
      </c>
      <c r="O1125">
        <f t="shared" si="194"/>
        <v>2017</v>
      </c>
      <c r="P1125" s="3">
        <f t="shared" si="195"/>
        <v>42800</v>
      </c>
      <c r="Q1125" t="str">
        <f t="shared" si="196"/>
        <v>San Antonio Spurs</v>
      </c>
      <c r="R1125" t="str">
        <f t="shared" si="197"/>
        <v>Houston Rockets</v>
      </c>
    </row>
    <row r="1126" spans="1:18" x14ac:dyDescent="0.3">
      <c r="A1126" s="1" t="s">
        <v>975</v>
      </c>
      <c r="B1126">
        <f>IF(OR(RIGHT(Full_2016_2017_Games_Data[[#This Row],[Column1]],4)="2016",RIGHT(Full_2016_2017_Games_Data[[#This Row],[Column1]],4)="2017"),1,0)</f>
        <v>0</v>
      </c>
      <c r="C1126">
        <f>IF(AND(B1125=1,B1126=0,LEFT(Full_2016_2017_Games_Data[[#This Row],[Column1]],4)&lt;&gt;"OTat"),C1124+1,IF(AND(B1125=0,B1126=0,LEFT(Full_2016_2017_Games_Data[[#This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Row],[Column1]],5)&lt;&gt;"4OTat"),C1125+1,IF(OR(LEFT(Full_2016_2017_Games_Data[[#This Row],[Column1]],4)="OTat",LEFT(Full_2016_2017_Games_Data[[#This Row],[Column1]],4)="Full",LEFT(Full_2016_2017_Games_Data[[#This Row],[Column1]],5)="2OTat",LEFT(Full_2016_2017_Games_Data[[#This Row],[Column1]],5)="4OTat"),C1125,"N/A")))</f>
        <v>942</v>
      </c>
      <c r="D1126" t="str">
        <f>IF(AND(C1126&lt;&gt;"N/A",C1126&lt;&gt;C1125),LEFT(Full_2016_2017_Games_Data[[#This Row],[Column1]],FIND("-",Full_2016_2017_Games_Data[[#This Row],[Column1]])-1),"N/A")</f>
        <v>Denver Nuggets108</v>
      </c>
      <c r="E1126" t="str">
        <f>IFERROR(IF(AND(C1126&lt;&gt;"N/A",C1126&lt;&gt;C1125),MID(Full_2016_2017_Games_Data[[#This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Kings96</v>
      </c>
      <c r="F1126" t="str">
        <f>IFERROR(IF(AND(D1126&lt;&gt;"N/A",E1126&lt;&gt;"N/A",C1126&lt;&gt;C1127),RIGHT(Full_2016_2017_Games_Data[[#This Row],[Column1]],LEN(Full_2016_2017_Games_Data[[#This Row],[Column1]])-FIND("at ",Full_2016_2017_Games_Data[[#This Row],[Column1]])-2),IF(AND(C1126&lt;&gt;"N/A",C1126&lt;&gt;C1125),RIGHT(A1127,LEN(A1127)-FIND("at ",A1127)-2),"N/A")),RIGHT(Full_2016_2017_Games_Data[[#This Row],[Column1]],LEN(Full_2016_2017_Games_Data[[#This Row],[Column1]])-FIND("at ",Full_2016_2017_Games_Data[[#This Row],[Column1]])-2))</f>
        <v>Denver</v>
      </c>
      <c r="G1126" t="str">
        <f t="shared" si="187"/>
        <v>Denver</v>
      </c>
      <c r="H1126">
        <f t="shared" si="188"/>
        <v>108</v>
      </c>
      <c r="I1126">
        <f t="shared" si="189"/>
        <v>96</v>
      </c>
      <c r="J1126" s="3" t="str">
        <f>IF(B1126=1,Full_2016_2017_Games_Data[[#This Row],[Column1]],"N/A")</f>
        <v>N/A</v>
      </c>
      <c r="K1126" t="str">
        <f t="shared" si="190"/>
        <v>Mar 6, 2017</v>
      </c>
      <c r="L1126" t="str">
        <f t="shared" si="191"/>
        <v>Mar 6, 2017</v>
      </c>
      <c r="M1126">
        <f t="shared" si="192"/>
        <v>3</v>
      </c>
      <c r="N1126">
        <f t="shared" si="193"/>
        <v>6</v>
      </c>
      <c r="O1126">
        <f t="shared" si="194"/>
        <v>2017</v>
      </c>
      <c r="P1126" s="3">
        <f t="shared" si="195"/>
        <v>42800</v>
      </c>
      <c r="Q1126" t="str">
        <f t="shared" si="196"/>
        <v>Denver Nuggets</v>
      </c>
      <c r="R1126" t="str">
        <f t="shared" si="197"/>
        <v>Sacramento Kings</v>
      </c>
    </row>
    <row r="1127" spans="1:18" x14ac:dyDescent="0.3">
      <c r="A1127" s="1" t="s">
        <v>976</v>
      </c>
      <c r="B1127">
        <f>IF(OR(RIGHT(Full_2016_2017_Games_Data[[#This Row],[Column1]],4)="2016",RIGHT(Full_2016_2017_Games_Data[[#This Row],[Column1]],4)="2017"),1,0)</f>
        <v>0</v>
      </c>
      <c r="C1127">
        <f>IF(AND(B1126=1,B1127=0,LEFT(Full_2016_2017_Games_Data[[#This Row],[Column1]],4)&lt;&gt;"OTat"),C1125+1,IF(AND(B1126=0,B1127=0,LEFT(Full_2016_2017_Games_Data[[#This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Row],[Column1]],5)&lt;&gt;"4OTat"),C1126+1,IF(OR(LEFT(Full_2016_2017_Games_Data[[#This Row],[Column1]],4)="OTat",LEFT(Full_2016_2017_Games_Data[[#This Row],[Column1]],4)="Full",LEFT(Full_2016_2017_Games_Data[[#This Row],[Column1]],5)="2OTat",LEFT(Full_2016_2017_Games_Data[[#This Row],[Column1]],5)="4OTat"),C1126,"N/A")))</f>
        <v>943</v>
      </c>
      <c r="D1127" t="str">
        <f>IF(AND(C1127&lt;&gt;"N/A",C1127&lt;&gt;C1126),LEFT(Full_2016_2017_Games_Data[[#This Row],[Column1]],FIND("-",Full_2016_2017_Games_Data[[#This Row],[Column1]])-1),"N/A")</f>
        <v>Utah Jazz88</v>
      </c>
      <c r="E1127" t="str">
        <f>IFERROR(IF(AND(C1127&lt;&gt;"N/A",C1127&lt;&gt;C1126),MID(Full_2016_2017_Games_Data[[#This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Pelicans83</v>
      </c>
      <c r="F1127" t="str">
        <f>IFERROR(IF(AND(D1127&lt;&gt;"N/A",E1127&lt;&gt;"N/A",C1127&lt;&gt;C1128),RIGHT(Full_2016_2017_Games_Data[[#This Row],[Column1]],LEN(Full_2016_2017_Games_Data[[#This Row],[Column1]])-FIND("at ",Full_2016_2017_Games_Data[[#This Row],[Column1]])-2),IF(AND(C1127&lt;&gt;"N/A",C1127&lt;&gt;C1126),RIGHT(A1128,LEN(A1128)-FIND("at ",A1128)-2),"N/A")),RIGHT(Full_2016_2017_Games_Data[[#This Row],[Column1]],LEN(Full_2016_2017_Games_Data[[#This Row],[Column1]])-FIND("at ",Full_2016_2017_Games_Data[[#This Row],[Column1]])-2))</f>
        <v>Utah</v>
      </c>
      <c r="G1127" t="str">
        <f t="shared" si="187"/>
        <v>Utah</v>
      </c>
      <c r="H1127">
        <f t="shared" si="188"/>
        <v>88</v>
      </c>
      <c r="I1127">
        <f t="shared" si="189"/>
        <v>83</v>
      </c>
      <c r="J1127" s="3" t="str">
        <f>IF(B1127=1,Full_2016_2017_Games_Data[[#This Row],[Column1]],"N/A")</f>
        <v>N/A</v>
      </c>
      <c r="K1127" t="str">
        <f t="shared" si="190"/>
        <v>Mar 6, 2017</v>
      </c>
      <c r="L1127" t="str">
        <f t="shared" si="191"/>
        <v>Mar 6, 2017</v>
      </c>
      <c r="M1127">
        <f t="shared" si="192"/>
        <v>3</v>
      </c>
      <c r="N1127">
        <f t="shared" si="193"/>
        <v>6</v>
      </c>
      <c r="O1127">
        <f t="shared" si="194"/>
        <v>2017</v>
      </c>
      <c r="P1127" s="3">
        <f t="shared" si="195"/>
        <v>42800</v>
      </c>
      <c r="Q1127" t="str">
        <f t="shared" si="196"/>
        <v>Utah Jazz</v>
      </c>
      <c r="R1127" t="str">
        <f t="shared" si="197"/>
        <v>New Orleans Pelicans</v>
      </c>
    </row>
    <row r="1128" spans="1:18" x14ac:dyDescent="0.3">
      <c r="A1128" s="1" t="s">
        <v>977</v>
      </c>
      <c r="B1128">
        <f>IF(OR(RIGHT(Full_2016_2017_Games_Data[[#This Row],[Column1]],4)="2016",RIGHT(Full_2016_2017_Games_Data[[#This Row],[Column1]],4)="2017"),1,0)</f>
        <v>0</v>
      </c>
      <c r="C1128">
        <f>IF(AND(B1127=1,B1128=0,LEFT(Full_2016_2017_Games_Data[[#This Row],[Column1]],4)&lt;&gt;"OTat"),C1126+1,IF(AND(B1127=0,B1128=0,LEFT(Full_2016_2017_Games_Data[[#This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Row],[Column1]],5)&lt;&gt;"4OTat"),C1127+1,IF(OR(LEFT(Full_2016_2017_Games_Data[[#This Row],[Column1]],4)="OTat",LEFT(Full_2016_2017_Games_Data[[#This Row],[Column1]],4)="Full",LEFT(Full_2016_2017_Games_Data[[#This Row],[Column1]],5)="2OTat",LEFT(Full_2016_2017_Games_Data[[#This Row],[Column1]],5)="4OTat"),C1127,"N/A")))</f>
        <v>944</v>
      </c>
      <c r="D1128" t="str">
        <f>IF(AND(C1128&lt;&gt;"N/A",C1128&lt;&gt;C1127),LEFT(Full_2016_2017_Games_Data[[#This Row],[Column1]],FIND("-",Full_2016_2017_Games_Data[[#This Row],[Column1]])-1),"N/A")</f>
        <v>Los Angeles Clippers116</v>
      </c>
      <c r="E1128" t="str">
        <f>IFERROR(IF(AND(C1128&lt;&gt;"N/A",C1128&lt;&gt;C1127),MID(Full_2016_2017_Games_Data[[#This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Celtics102</v>
      </c>
      <c r="F1128" t="str">
        <f>IFERROR(IF(AND(D1128&lt;&gt;"N/A",E1128&lt;&gt;"N/A",C1128&lt;&gt;C1129),RIGHT(Full_2016_2017_Games_Data[[#This Row],[Column1]],LEN(Full_2016_2017_Games_Data[[#This Row],[Column1]])-FIND("at ",Full_2016_2017_Games_Data[[#This Row],[Column1]])-2),IF(AND(C1128&lt;&gt;"N/A",C1128&lt;&gt;C1127),RIGHT(A1129,LEN(A1129)-FIND("at ",A1129)-2),"N/A")),RIGHT(Full_2016_2017_Games_Data[[#This Row],[Column1]],LEN(Full_2016_2017_Games_Data[[#This Row],[Column1]])-FIND("at ",Full_2016_2017_Games_Data[[#This Row],[Column1]])-2))</f>
        <v>Los Angeles</v>
      </c>
      <c r="G1128" t="str">
        <f t="shared" si="187"/>
        <v>Los Angeles</v>
      </c>
      <c r="H1128">
        <f t="shared" si="188"/>
        <v>116</v>
      </c>
      <c r="I1128">
        <f t="shared" si="189"/>
        <v>102</v>
      </c>
      <c r="J1128" s="3" t="str">
        <f>IF(B1128=1,Full_2016_2017_Games_Data[[#This Row],[Column1]],"N/A")</f>
        <v>N/A</v>
      </c>
      <c r="K1128" t="str">
        <f t="shared" si="190"/>
        <v>Mar 6, 2017</v>
      </c>
      <c r="L1128" t="str">
        <f t="shared" si="191"/>
        <v>Mar 6, 2017</v>
      </c>
      <c r="M1128">
        <f t="shared" si="192"/>
        <v>3</v>
      </c>
      <c r="N1128">
        <f t="shared" si="193"/>
        <v>6</v>
      </c>
      <c r="O1128">
        <f t="shared" si="194"/>
        <v>2017</v>
      </c>
      <c r="P1128" s="3">
        <f t="shared" si="195"/>
        <v>42800</v>
      </c>
      <c r="Q1128" t="str">
        <f t="shared" si="196"/>
        <v>Los Angeles Clippers</v>
      </c>
      <c r="R1128" t="str">
        <f t="shared" si="197"/>
        <v>Boston Celtics</v>
      </c>
    </row>
    <row r="1129" spans="1:18" x14ac:dyDescent="0.3">
      <c r="A1129" s="1" t="s">
        <v>1472</v>
      </c>
      <c r="B1129">
        <f>IF(OR(RIGHT(Full_2016_2017_Games_Data[[#This Row],[Column1]],4)="2016",RIGHT(Full_2016_2017_Games_Data[[#This Row],[Column1]],4)="2017"),1,0)</f>
        <v>1</v>
      </c>
      <c r="C1129" t="str">
        <f>IF(AND(B1128=1,B1129=0,LEFT(Full_2016_2017_Games_Data[[#This Row],[Column1]],4)&lt;&gt;"OTat"),C1127+1,IF(AND(B1128=0,B1129=0,LEFT(Full_2016_2017_Games_Data[[#This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Row],[Column1]],5)&lt;&gt;"4OTat"),C1128+1,IF(OR(LEFT(Full_2016_2017_Games_Data[[#This Row],[Column1]],4)="OTat",LEFT(Full_2016_2017_Games_Data[[#This Row],[Column1]],4)="Full",LEFT(Full_2016_2017_Games_Data[[#This Row],[Column1]],5)="2OTat",LEFT(Full_2016_2017_Games_Data[[#This Row],[Column1]],5)="4OTat"),C1128,"N/A")))</f>
        <v>N/A</v>
      </c>
      <c r="D1129" t="str">
        <f>IF(AND(C1129&lt;&gt;"N/A",C1129&lt;&gt;C1128),LEFT(Full_2016_2017_Games_Data[[#This Row],[Column1]],FIND("-",Full_2016_2017_Games_Data[[#This Row],[Column1]])-1),"N/A")</f>
        <v>N/A</v>
      </c>
      <c r="E1129" t="str">
        <f>IFERROR(IF(AND(C1129&lt;&gt;"N/A",C1129&lt;&gt;C1128),MID(Full_2016_2017_Games_Data[[#This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29" t="str">
        <f>IFERROR(IF(AND(D1129&lt;&gt;"N/A",E1129&lt;&gt;"N/A",C1129&lt;&gt;C1130),RIGHT(Full_2016_2017_Games_Data[[#This Row],[Column1]],LEN(Full_2016_2017_Games_Data[[#This Row],[Column1]])-FIND("at ",Full_2016_2017_Games_Data[[#This Row],[Column1]])-2),IF(AND(C1129&lt;&gt;"N/A",C1129&lt;&gt;C1128),RIGHT(A1130,LEN(A1130)-FIND("at ",A1130)-2),"N/A")),RIGHT(Full_2016_2017_Games_Data[[#This Row],[Column1]],LEN(Full_2016_2017_Games_Data[[#This Row],[Column1]])-FIND("at ",Full_2016_2017_Games_Data[[#This Row],[Column1]])-2))</f>
        <v>N/A</v>
      </c>
      <c r="G1129" t="str">
        <f t="shared" si="187"/>
        <v>N/A</v>
      </c>
      <c r="H1129" t="str">
        <f t="shared" si="188"/>
        <v>N/A</v>
      </c>
      <c r="I1129" t="str">
        <f t="shared" si="189"/>
        <v>N/A</v>
      </c>
      <c r="J1129" s="3" t="str">
        <f>IF(B1129=1,Full_2016_2017_Games_Data[[#This Row],[Column1]],"N/A")</f>
        <v>Mar 7, 2017</v>
      </c>
      <c r="K1129" t="str">
        <f t="shared" si="190"/>
        <v>Mar 7, 2017</v>
      </c>
      <c r="L1129" t="str">
        <f t="shared" si="191"/>
        <v>N/A</v>
      </c>
      <c r="M1129" t="str">
        <f t="shared" si="192"/>
        <v>N/A</v>
      </c>
      <c r="N1129" t="str">
        <f t="shared" si="193"/>
        <v>N/A</v>
      </c>
      <c r="O1129" t="str">
        <f t="shared" si="194"/>
        <v>N/A</v>
      </c>
      <c r="P1129" s="3" t="str">
        <f t="shared" si="195"/>
        <v>N/A</v>
      </c>
      <c r="Q1129" t="str">
        <f t="shared" si="196"/>
        <v>N/A</v>
      </c>
      <c r="R1129" t="str">
        <f t="shared" si="197"/>
        <v>N/A</v>
      </c>
    </row>
    <row r="1130" spans="1:18" x14ac:dyDescent="0.3">
      <c r="A1130" s="1" t="s">
        <v>978</v>
      </c>
      <c r="B1130">
        <f>IF(OR(RIGHT(Full_2016_2017_Games_Data[[#This Row],[Column1]],4)="2016",RIGHT(Full_2016_2017_Games_Data[[#This Row],[Column1]],4)="2017"),1,0)</f>
        <v>0</v>
      </c>
      <c r="C1130">
        <f>IF(AND(B1129=1,B1130=0,LEFT(Full_2016_2017_Games_Data[[#This Row],[Column1]],4)&lt;&gt;"OTat"),C1128+1,IF(AND(B1129=0,B1130=0,LEFT(Full_2016_2017_Games_Data[[#This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Row],[Column1]],5)&lt;&gt;"4OTat"),C1129+1,IF(OR(LEFT(Full_2016_2017_Games_Data[[#This Row],[Column1]],4)="OTat",LEFT(Full_2016_2017_Games_Data[[#This Row],[Column1]],4)="Full",LEFT(Full_2016_2017_Games_Data[[#This Row],[Column1]],5)="2OTat",LEFT(Full_2016_2017_Games_Data[[#This Row],[Column1]],5)="4OTat"),C1129,"N/A")))</f>
        <v>945</v>
      </c>
      <c r="D1130" t="str">
        <f>IF(AND(C1130&lt;&gt;"N/A",C1130&lt;&gt;C1129),LEFT(Full_2016_2017_Games_Data[[#This Row],[Column1]],FIND("-",Full_2016_2017_Games_Data[[#This Row],[Column1]])-1),"N/A")</f>
        <v>Portland Trail Blazers126</v>
      </c>
      <c r="E1130" t="str">
        <f>IFERROR(IF(AND(C1130&lt;&gt;"N/A",C1130&lt;&gt;C1129),MID(Full_2016_2017_Games_Data[[#This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Thunder121</v>
      </c>
      <c r="F1130" t="str">
        <f>IFERROR(IF(AND(D1130&lt;&gt;"N/A",E1130&lt;&gt;"N/A",C1130&lt;&gt;C1131),RIGHT(Full_2016_2017_Games_Data[[#This Row],[Column1]],LEN(Full_2016_2017_Games_Data[[#This Row],[Column1]])-FIND("at ",Full_2016_2017_Games_Data[[#This Row],[Column1]])-2),IF(AND(C1130&lt;&gt;"N/A",C1130&lt;&gt;C1129),RIGHT(A1131,LEN(A1131)-FIND("at ",A1131)-2),"N/A")),RIGHT(Full_2016_2017_Games_Data[[#This Row],[Column1]],LEN(Full_2016_2017_Games_Data[[#This Row],[Column1]])-FIND("at ",Full_2016_2017_Games_Data[[#This Row],[Column1]])-2))</f>
        <v>Oklahoma City</v>
      </c>
      <c r="G1130" t="str">
        <f t="shared" si="187"/>
        <v>Oklahoma City</v>
      </c>
      <c r="H1130">
        <f t="shared" si="188"/>
        <v>126</v>
      </c>
      <c r="I1130">
        <f t="shared" si="189"/>
        <v>121</v>
      </c>
      <c r="J1130" s="3" t="str">
        <f>IF(B1130=1,Full_2016_2017_Games_Data[[#This Row],[Column1]],"N/A")</f>
        <v>N/A</v>
      </c>
      <c r="K1130" t="str">
        <f t="shared" si="190"/>
        <v>Mar 7, 2017</v>
      </c>
      <c r="L1130" t="str">
        <f t="shared" si="191"/>
        <v>Mar 7, 2017</v>
      </c>
      <c r="M1130">
        <f t="shared" si="192"/>
        <v>3</v>
      </c>
      <c r="N1130">
        <f t="shared" si="193"/>
        <v>7</v>
      </c>
      <c r="O1130">
        <f t="shared" si="194"/>
        <v>2017</v>
      </c>
      <c r="P1130" s="3">
        <f t="shared" si="195"/>
        <v>42801</v>
      </c>
      <c r="Q1130" t="str">
        <f t="shared" si="196"/>
        <v>Portland Trail Blazers</v>
      </c>
      <c r="R1130" t="str">
        <f t="shared" si="197"/>
        <v>Oklahoma City Thunder</v>
      </c>
    </row>
    <row r="1131" spans="1:18" x14ac:dyDescent="0.3">
      <c r="A1131" s="1" t="s">
        <v>979</v>
      </c>
      <c r="B1131">
        <f>IF(OR(RIGHT(Full_2016_2017_Games_Data[[#This Row],[Column1]],4)="2016",RIGHT(Full_2016_2017_Games_Data[[#This Row],[Column1]],4)="2017"),1,0)</f>
        <v>0</v>
      </c>
      <c r="C1131">
        <f>IF(AND(B1130=1,B1131=0,LEFT(Full_2016_2017_Games_Data[[#This Row],[Column1]],4)&lt;&gt;"OTat"),C1129+1,IF(AND(B1130=0,B1131=0,LEFT(Full_2016_2017_Games_Data[[#This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Row],[Column1]],5)&lt;&gt;"4OTat"),C1130+1,IF(OR(LEFT(Full_2016_2017_Games_Data[[#This Row],[Column1]],4)="OTat",LEFT(Full_2016_2017_Games_Data[[#This Row],[Column1]],4)="Full",LEFT(Full_2016_2017_Games_Data[[#This Row],[Column1]],5)="2OTat",LEFT(Full_2016_2017_Games_Data[[#This Row],[Column1]],5)="4OTat"),C1130,"N/A")))</f>
        <v>946</v>
      </c>
      <c r="D1131" t="str">
        <f>IF(AND(C1131&lt;&gt;"N/A",C1131&lt;&gt;C1130),LEFT(Full_2016_2017_Games_Data[[#This Row],[Column1]],FIND("-",Full_2016_2017_Games_Data[[#This Row],[Column1]])-1),"N/A")</f>
        <v>Dallas Mavericks122</v>
      </c>
      <c r="E1131" t="str">
        <f>IFERROR(IF(AND(C1131&lt;&gt;"N/A",C1131&lt;&gt;C1130),MID(Full_2016_2017_Games_Data[[#This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Lakers111</v>
      </c>
      <c r="F1131" t="str">
        <f>IFERROR(IF(AND(D1131&lt;&gt;"N/A",E1131&lt;&gt;"N/A",C1131&lt;&gt;C1132),RIGHT(Full_2016_2017_Games_Data[[#This Row],[Column1]],LEN(Full_2016_2017_Games_Data[[#This Row],[Column1]])-FIND("at ",Full_2016_2017_Games_Data[[#This Row],[Column1]])-2),IF(AND(C1131&lt;&gt;"N/A",C1131&lt;&gt;C1130),RIGHT(A1132,LEN(A1132)-FIND("at ",A1132)-2),"N/A")),RIGHT(Full_2016_2017_Games_Data[[#This Row],[Column1]],LEN(Full_2016_2017_Games_Data[[#This Row],[Column1]])-FIND("at ",Full_2016_2017_Games_Data[[#This Row],[Column1]])-2))</f>
        <v>Dallas</v>
      </c>
      <c r="G1131" t="str">
        <f t="shared" si="187"/>
        <v>Dallas</v>
      </c>
      <c r="H1131">
        <f t="shared" si="188"/>
        <v>122</v>
      </c>
      <c r="I1131">
        <f t="shared" si="189"/>
        <v>111</v>
      </c>
      <c r="J1131" s="3" t="str">
        <f>IF(B1131=1,Full_2016_2017_Games_Data[[#This Row],[Column1]],"N/A")</f>
        <v>N/A</v>
      </c>
      <c r="K1131" t="str">
        <f t="shared" si="190"/>
        <v>Mar 7, 2017</v>
      </c>
      <c r="L1131" t="str">
        <f t="shared" si="191"/>
        <v>Mar 7, 2017</v>
      </c>
      <c r="M1131">
        <f t="shared" si="192"/>
        <v>3</v>
      </c>
      <c r="N1131">
        <f t="shared" si="193"/>
        <v>7</v>
      </c>
      <c r="O1131">
        <f t="shared" si="194"/>
        <v>2017</v>
      </c>
      <c r="P1131" s="3">
        <f t="shared" si="195"/>
        <v>42801</v>
      </c>
      <c r="Q1131" t="str">
        <f t="shared" si="196"/>
        <v>Dallas Mavericks</v>
      </c>
      <c r="R1131" t="str">
        <f t="shared" si="197"/>
        <v>Los Angeles Lakers</v>
      </c>
    </row>
    <row r="1132" spans="1:18" x14ac:dyDescent="0.3">
      <c r="A1132" s="1" t="s">
        <v>980</v>
      </c>
      <c r="B1132">
        <f>IF(OR(RIGHT(Full_2016_2017_Games_Data[[#This Row],[Column1]],4)="2016",RIGHT(Full_2016_2017_Games_Data[[#This Row],[Column1]],4)="2017"),1,0)</f>
        <v>0</v>
      </c>
      <c r="C1132">
        <f>IF(AND(B1131=1,B1132=0,LEFT(Full_2016_2017_Games_Data[[#This Row],[Column1]],4)&lt;&gt;"OTat"),C1130+1,IF(AND(B1131=0,B1132=0,LEFT(Full_2016_2017_Games_Data[[#This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Row],[Column1]],5)&lt;&gt;"4OTat"),C1131+1,IF(OR(LEFT(Full_2016_2017_Games_Data[[#This Row],[Column1]],4)="OTat",LEFT(Full_2016_2017_Games_Data[[#This Row],[Column1]],4)="Full",LEFT(Full_2016_2017_Games_Data[[#This Row],[Column1]],5)="2OTat",LEFT(Full_2016_2017_Games_Data[[#This Row],[Column1]],5)="4OTat"),C1131,"N/A")))</f>
        <v>947</v>
      </c>
      <c r="D1132" t="str">
        <f>IF(AND(C1132&lt;&gt;"N/A",C1132&lt;&gt;C1131),LEFT(Full_2016_2017_Games_Data[[#This Row],[Column1]],FIND("-",Full_2016_2017_Games_Data[[#This Row],[Column1]])-1),"N/A")</f>
        <v>Washington Wizards131</v>
      </c>
      <c r="E1132" t="str">
        <f>IFERROR(IF(AND(C1132&lt;&gt;"N/A",C1132&lt;&gt;C1131),MID(Full_2016_2017_Games_Data[[#This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Suns127</v>
      </c>
      <c r="F1132" t="str">
        <f>IFERROR(IF(AND(D1132&lt;&gt;"N/A",E1132&lt;&gt;"N/A",C1132&lt;&gt;C1133),RIGHT(Full_2016_2017_Games_Data[[#This Row],[Column1]],LEN(Full_2016_2017_Games_Data[[#This Row],[Column1]])-FIND("at ",Full_2016_2017_Games_Data[[#This Row],[Column1]])-2),IF(AND(C1132&lt;&gt;"N/A",C1132&lt;&gt;C1131),RIGHT(A1133,LEN(A1133)-FIND("at ",A1133)-2),"N/A")),RIGHT(Full_2016_2017_Games_Data[[#This Row],[Column1]],LEN(Full_2016_2017_Games_Data[[#This Row],[Column1]])-FIND("at ",Full_2016_2017_Games_Data[[#This Row],[Column1]])-2))</f>
        <v>Phoenix</v>
      </c>
      <c r="G1132" t="str">
        <f t="shared" si="187"/>
        <v>Phoenix</v>
      </c>
      <c r="H1132">
        <f t="shared" si="188"/>
        <v>131</v>
      </c>
      <c r="I1132">
        <f t="shared" si="189"/>
        <v>127</v>
      </c>
      <c r="J1132" s="3" t="str">
        <f>IF(B1132=1,Full_2016_2017_Games_Data[[#This Row],[Column1]],"N/A")</f>
        <v>N/A</v>
      </c>
      <c r="K1132" t="str">
        <f t="shared" si="190"/>
        <v>Mar 7, 2017</v>
      </c>
      <c r="L1132" t="str">
        <f t="shared" si="191"/>
        <v>Mar 7, 2017</v>
      </c>
      <c r="M1132">
        <f t="shared" si="192"/>
        <v>3</v>
      </c>
      <c r="N1132">
        <f t="shared" si="193"/>
        <v>7</v>
      </c>
      <c r="O1132">
        <f t="shared" si="194"/>
        <v>2017</v>
      </c>
      <c r="P1132" s="3">
        <f t="shared" si="195"/>
        <v>42801</v>
      </c>
      <c r="Q1132" t="str">
        <f t="shared" si="196"/>
        <v>Washington Wizards</v>
      </c>
      <c r="R1132" t="str">
        <f t="shared" si="197"/>
        <v>Phoenix Suns</v>
      </c>
    </row>
    <row r="1133" spans="1:18" x14ac:dyDescent="0.3">
      <c r="A1133" s="1" t="s">
        <v>1473</v>
      </c>
      <c r="B1133">
        <f>IF(OR(RIGHT(Full_2016_2017_Games_Data[[#This Row],[Column1]],4)="2016",RIGHT(Full_2016_2017_Games_Data[[#This Row],[Column1]],4)="2017"),1,0)</f>
        <v>1</v>
      </c>
      <c r="C1133" t="str">
        <f>IF(AND(B1132=1,B1133=0,LEFT(Full_2016_2017_Games_Data[[#This Row],[Column1]],4)&lt;&gt;"OTat"),C1131+1,IF(AND(B1132=0,B1133=0,LEFT(Full_2016_2017_Games_Data[[#This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Row],[Column1]],5)&lt;&gt;"4OTat"),C1132+1,IF(OR(LEFT(Full_2016_2017_Games_Data[[#This Row],[Column1]],4)="OTat",LEFT(Full_2016_2017_Games_Data[[#This Row],[Column1]],4)="Full",LEFT(Full_2016_2017_Games_Data[[#This Row],[Column1]],5)="2OTat",LEFT(Full_2016_2017_Games_Data[[#This Row],[Column1]],5)="4OTat"),C1132,"N/A")))</f>
        <v>N/A</v>
      </c>
      <c r="D1133" t="str">
        <f>IF(AND(C1133&lt;&gt;"N/A",C1133&lt;&gt;C1132),LEFT(Full_2016_2017_Games_Data[[#This Row],[Column1]],FIND("-",Full_2016_2017_Games_Data[[#This Row],[Column1]])-1),"N/A")</f>
        <v>N/A</v>
      </c>
      <c r="E1133" t="str">
        <f>IFERROR(IF(AND(C1133&lt;&gt;"N/A",C1133&lt;&gt;C1132),MID(Full_2016_2017_Games_Data[[#This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33" t="str">
        <f>IFERROR(IF(AND(D1133&lt;&gt;"N/A",E1133&lt;&gt;"N/A",C1133&lt;&gt;C1134),RIGHT(Full_2016_2017_Games_Data[[#This Row],[Column1]],LEN(Full_2016_2017_Games_Data[[#This Row],[Column1]])-FIND("at ",Full_2016_2017_Games_Data[[#This Row],[Column1]])-2),IF(AND(C1133&lt;&gt;"N/A",C1133&lt;&gt;C1132),RIGHT(A1134,LEN(A1134)-FIND("at ",A1134)-2),"N/A")),RIGHT(Full_2016_2017_Games_Data[[#This Row],[Column1]],LEN(Full_2016_2017_Games_Data[[#This Row],[Column1]])-FIND("at ",Full_2016_2017_Games_Data[[#This Row],[Column1]])-2))</f>
        <v>N/A</v>
      </c>
      <c r="G1133" t="str">
        <f t="shared" si="187"/>
        <v>N/A</v>
      </c>
      <c r="H1133" t="str">
        <f t="shared" si="188"/>
        <v>N/A</v>
      </c>
      <c r="I1133" t="str">
        <f t="shared" si="189"/>
        <v>N/A</v>
      </c>
      <c r="J1133" s="3" t="str">
        <f>IF(B1133=1,Full_2016_2017_Games_Data[[#This Row],[Column1]],"N/A")</f>
        <v>Mar 8, 2017</v>
      </c>
      <c r="K1133" t="str">
        <f t="shared" si="190"/>
        <v>Mar 8, 2017</v>
      </c>
      <c r="L1133" t="str">
        <f t="shared" si="191"/>
        <v>N/A</v>
      </c>
      <c r="M1133" t="str">
        <f t="shared" si="192"/>
        <v>N/A</v>
      </c>
      <c r="N1133" t="str">
        <f t="shared" si="193"/>
        <v>N/A</v>
      </c>
      <c r="O1133" t="str">
        <f t="shared" si="194"/>
        <v>N/A</v>
      </c>
      <c r="P1133" s="3" t="str">
        <f t="shared" si="195"/>
        <v>N/A</v>
      </c>
      <c r="Q1133" t="str">
        <f t="shared" si="196"/>
        <v>N/A</v>
      </c>
      <c r="R1133" t="str">
        <f t="shared" si="197"/>
        <v>N/A</v>
      </c>
    </row>
    <row r="1134" spans="1:18" x14ac:dyDescent="0.3">
      <c r="A1134" s="1" t="s">
        <v>981</v>
      </c>
      <c r="B1134">
        <f>IF(OR(RIGHT(Full_2016_2017_Games_Data[[#This Row],[Column1]],4)="2016",RIGHT(Full_2016_2017_Games_Data[[#This Row],[Column1]],4)="2017"),1,0)</f>
        <v>0</v>
      </c>
      <c r="C1134">
        <f>IF(AND(B1133=1,B1134=0,LEFT(Full_2016_2017_Games_Data[[#This Row],[Column1]],4)&lt;&gt;"OTat"),C1132+1,IF(AND(B1133=0,B1134=0,LEFT(Full_2016_2017_Games_Data[[#This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Row],[Column1]],5)&lt;&gt;"4OTat"),C1133+1,IF(OR(LEFT(Full_2016_2017_Games_Data[[#This Row],[Column1]],4)="OTat",LEFT(Full_2016_2017_Games_Data[[#This Row],[Column1]],4)="Full",LEFT(Full_2016_2017_Games_Data[[#This Row],[Column1]],5)="2OTat",LEFT(Full_2016_2017_Games_Data[[#This Row],[Column1]],5)="4OTat"),C1133,"N/A")))</f>
        <v>948</v>
      </c>
      <c r="D1134" t="str">
        <f>IF(AND(C1134&lt;&gt;"N/A",C1134&lt;&gt;C1133),LEFT(Full_2016_2017_Games_Data[[#This Row],[Column1]],FIND("-",Full_2016_2017_Games_Data[[#This Row],[Column1]])-1),"N/A")</f>
        <v>Orlando Magic98</v>
      </c>
      <c r="E1134" t="str">
        <f>IFERROR(IF(AND(C1134&lt;&gt;"N/A",C1134&lt;&gt;C1133),MID(Full_2016_2017_Games_Data[[#This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Bulls91</v>
      </c>
      <c r="F1134" t="str">
        <f>IFERROR(IF(AND(D1134&lt;&gt;"N/A",E1134&lt;&gt;"N/A",C1134&lt;&gt;C1135),RIGHT(Full_2016_2017_Games_Data[[#This Row],[Column1]],LEN(Full_2016_2017_Games_Data[[#This Row],[Column1]])-FIND("at ",Full_2016_2017_Games_Data[[#This Row],[Column1]])-2),IF(AND(C1134&lt;&gt;"N/A",C1134&lt;&gt;C1133),RIGHT(A1135,LEN(A1135)-FIND("at ",A1135)-2),"N/A")),RIGHT(Full_2016_2017_Games_Data[[#This Row],[Column1]],LEN(Full_2016_2017_Games_Data[[#This Row],[Column1]])-FIND("at ",Full_2016_2017_Games_Data[[#This Row],[Column1]])-2))</f>
        <v>Orlando</v>
      </c>
      <c r="G1134" t="str">
        <f t="shared" si="187"/>
        <v>Orlando</v>
      </c>
      <c r="H1134">
        <f t="shared" si="188"/>
        <v>98</v>
      </c>
      <c r="I1134">
        <f t="shared" si="189"/>
        <v>91</v>
      </c>
      <c r="J1134" s="3" t="str">
        <f>IF(B1134=1,Full_2016_2017_Games_Data[[#This Row],[Column1]],"N/A")</f>
        <v>N/A</v>
      </c>
      <c r="K1134" t="str">
        <f t="shared" si="190"/>
        <v>Mar 8, 2017</v>
      </c>
      <c r="L1134" t="str">
        <f t="shared" si="191"/>
        <v>Mar 8, 2017</v>
      </c>
      <c r="M1134">
        <f t="shared" si="192"/>
        <v>3</v>
      </c>
      <c r="N1134">
        <f t="shared" si="193"/>
        <v>8</v>
      </c>
      <c r="O1134">
        <f t="shared" si="194"/>
        <v>2017</v>
      </c>
      <c r="P1134" s="3">
        <f t="shared" si="195"/>
        <v>42802</v>
      </c>
      <c r="Q1134" t="str">
        <f t="shared" si="196"/>
        <v>Orlando Magic</v>
      </c>
      <c r="R1134" t="str">
        <f t="shared" si="197"/>
        <v>Chicago Bulls</v>
      </c>
    </row>
    <row r="1135" spans="1:18" x14ac:dyDescent="0.3">
      <c r="A1135" s="1" t="s">
        <v>982</v>
      </c>
      <c r="B1135">
        <f>IF(OR(RIGHT(Full_2016_2017_Games_Data[[#This Row],[Column1]],4)="2016",RIGHT(Full_2016_2017_Games_Data[[#This Row],[Column1]],4)="2017"),1,0)</f>
        <v>0</v>
      </c>
      <c r="C1135">
        <f>IF(AND(B1134=1,B1135=0,LEFT(Full_2016_2017_Games_Data[[#This Row],[Column1]],4)&lt;&gt;"OTat"),C1133+1,IF(AND(B1134=0,B1135=0,LEFT(Full_2016_2017_Games_Data[[#This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Row],[Column1]],5)&lt;&gt;"4OTat"),C1134+1,IF(OR(LEFT(Full_2016_2017_Games_Data[[#This Row],[Column1]],4)="OTat",LEFT(Full_2016_2017_Games_Data[[#This Row],[Column1]],4)="Full",LEFT(Full_2016_2017_Games_Data[[#This Row],[Column1]],5)="2OTat",LEFT(Full_2016_2017_Games_Data[[#This Row],[Column1]],5)="4OTat"),C1134,"N/A")))</f>
        <v>949</v>
      </c>
      <c r="D1135" t="str">
        <f>IF(AND(C1135&lt;&gt;"N/A",C1135&lt;&gt;C1134),LEFT(Full_2016_2017_Games_Data[[#This Row],[Column1]],FIND("-",Full_2016_2017_Games_Data[[#This Row],[Column1]])-1),"N/A")</f>
        <v>Atlanta Hawks110</v>
      </c>
      <c r="E1135" t="str">
        <f>IFERROR(IF(AND(C1135&lt;&gt;"N/A",C1135&lt;&gt;C1134),MID(Full_2016_2017_Games_Data[[#This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Nets105</v>
      </c>
      <c r="F1135" t="str">
        <f>IFERROR(IF(AND(D1135&lt;&gt;"N/A",E1135&lt;&gt;"N/A",C1135&lt;&gt;C1136),RIGHT(Full_2016_2017_Games_Data[[#This Row],[Column1]],LEN(Full_2016_2017_Games_Data[[#This Row],[Column1]])-FIND("at ",Full_2016_2017_Games_Data[[#This Row],[Column1]])-2),IF(AND(C1135&lt;&gt;"N/A",C1135&lt;&gt;C1134),RIGHT(A1136,LEN(A1136)-FIND("at ",A1136)-2),"N/A")),RIGHT(Full_2016_2017_Games_Data[[#This Row],[Column1]],LEN(Full_2016_2017_Games_Data[[#This Row],[Column1]])-FIND("at ",Full_2016_2017_Games_Data[[#This Row],[Column1]])-2))</f>
        <v>Atlanta</v>
      </c>
      <c r="G1135" t="str">
        <f t="shared" si="187"/>
        <v>Atlanta</v>
      </c>
      <c r="H1135">
        <f t="shared" si="188"/>
        <v>110</v>
      </c>
      <c r="I1135">
        <f t="shared" si="189"/>
        <v>105</v>
      </c>
      <c r="J1135" s="3" t="str">
        <f>IF(B1135=1,Full_2016_2017_Games_Data[[#This Row],[Column1]],"N/A")</f>
        <v>N/A</v>
      </c>
      <c r="K1135" t="str">
        <f t="shared" si="190"/>
        <v>Mar 8, 2017</v>
      </c>
      <c r="L1135" t="str">
        <f t="shared" si="191"/>
        <v>Mar 8, 2017</v>
      </c>
      <c r="M1135">
        <f t="shared" si="192"/>
        <v>3</v>
      </c>
      <c r="N1135">
        <f t="shared" si="193"/>
        <v>8</v>
      </c>
      <c r="O1135">
        <f t="shared" si="194"/>
        <v>2017</v>
      </c>
      <c r="P1135" s="3">
        <f t="shared" si="195"/>
        <v>42802</v>
      </c>
      <c r="Q1135" t="str">
        <f t="shared" si="196"/>
        <v>Atlanta Hawks</v>
      </c>
      <c r="R1135" t="str">
        <f t="shared" si="197"/>
        <v>Brooklyn Nets</v>
      </c>
    </row>
    <row r="1136" spans="1:18" x14ac:dyDescent="0.3">
      <c r="A1136" s="1" t="s">
        <v>983</v>
      </c>
      <c r="B1136">
        <f>IF(OR(RIGHT(Full_2016_2017_Games_Data[[#This Row],[Column1]],4)="2016",RIGHT(Full_2016_2017_Games_Data[[#This Row],[Column1]],4)="2017"),1,0)</f>
        <v>0</v>
      </c>
      <c r="C1136">
        <f>IF(AND(B1135=1,B1136=0,LEFT(Full_2016_2017_Games_Data[[#This Row],[Column1]],4)&lt;&gt;"OTat"),C1134+1,IF(AND(B1135=0,B1136=0,LEFT(Full_2016_2017_Games_Data[[#This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Row],[Column1]],5)&lt;&gt;"4OTat"),C1135+1,IF(OR(LEFT(Full_2016_2017_Games_Data[[#This Row],[Column1]],4)="OTat",LEFT(Full_2016_2017_Games_Data[[#This Row],[Column1]],4)="Full",LEFT(Full_2016_2017_Games_Data[[#This Row],[Column1]],5)="2OTat",LEFT(Full_2016_2017_Games_Data[[#This Row],[Column1]],5)="4OTat"),C1135,"N/A")))</f>
        <v>950</v>
      </c>
      <c r="D1136" t="str">
        <f>IF(AND(C1136&lt;&gt;"N/A",C1136&lt;&gt;C1135),LEFT(Full_2016_2017_Games_Data[[#This Row],[Column1]],FIND("-",Full_2016_2017_Games_Data[[#This Row],[Column1]])-1),"N/A")</f>
        <v>Miami Heat108</v>
      </c>
      <c r="E1136" t="str">
        <f>IFERROR(IF(AND(C1136&lt;&gt;"N/A",C1136&lt;&gt;C1135),MID(Full_2016_2017_Games_Data[[#This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Hornets101</v>
      </c>
      <c r="F1136" t="str">
        <f>IFERROR(IF(AND(D1136&lt;&gt;"N/A",E1136&lt;&gt;"N/A",C1136&lt;&gt;C1137),RIGHT(Full_2016_2017_Games_Data[[#This Row],[Column1]],LEN(Full_2016_2017_Games_Data[[#This Row],[Column1]])-FIND("at ",Full_2016_2017_Games_Data[[#This Row],[Column1]])-2),IF(AND(C1136&lt;&gt;"N/A",C1136&lt;&gt;C1135),RIGHT(A1137,LEN(A1137)-FIND("at ",A1137)-2),"N/A")),RIGHT(Full_2016_2017_Games_Data[[#This Row],[Column1]],LEN(Full_2016_2017_Games_Data[[#This Row],[Column1]])-FIND("at ",Full_2016_2017_Games_Data[[#This Row],[Column1]])-2))</f>
        <v>Miami</v>
      </c>
      <c r="G1136" t="str">
        <f t="shared" si="187"/>
        <v>Miami</v>
      </c>
      <c r="H1136">
        <f t="shared" si="188"/>
        <v>108</v>
      </c>
      <c r="I1136">
        <f t="shared" si="189"/>
        <v>101</v>
      </c>
      <c r="J1136" s="3" t="str">
        <f>IF(B1136=1,Full_2016_2017_Games_Data[[#This Row],[Column1]],"N/A")</f>
        <v>N/A</v>
      </c>
      <c r="K1136" t="str">
        <f t="shared" si="190"/>
        <v>Mar 8, 2017</v>
      </c>
      <c r="L1136" t="str">
        <f t="shared" si="191"/>
        <v>Mar 8, 2017</v>
      </c>
      <c r="M1136">
        <f t="shared" si="192"/>
        <v>3</v>
      </c>
      <c r="N1136">
        <f t="shared" si="193"/>
        <v>8</v>
      </c>
      <c r="O1136">
        <f t="shared" si="194"/>
        <v>2017</v>
      </c>
      <c r="P1136" s="3">
        <f t="shared" si="195"/>
        <v>42802</v>
      </c>
      <c r="Q1136" t="str">
        <f t="shared" si="196"/>
        <v>Miami Heat</v>
      </c>
      <c r="R1136" t="str">
        <f t="shared" si="197"/>
        <v>Charlotte Hornets</v>
      </c>
    </row>
    <row r="1137" spans="1:18" x14ac:dyDescent="0.3">
      <c r="A1137" s="1" t="s">
        <v>984</v>
      </c>
      <c r="B1137">
        <f>IF(OR(RIGHT(Full_2016_2017_Games_Data[[#This Row],[Column1]],4)="2016",RIGHT(Full_2016_2017_Games_Data[[#This Row],[Column1]],4)="2017"),1,0)</f>
        <v>0</v>
      </c>
      <c r="C1137">
        <f>IF(AND(B1136=1,B1137=0,LEFT(Full_2016_2017_Games_Data[[#This Row],[Column1]],4)&lt;&gt;"OTat"),C1135+1,IF(AND(B1136=0,B1137=0,LEFT(Full_2016_2017_Games_Data[[#This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Row],[Column1]],5)&lt;&gt;"4OTat"),C1136+1,IF(OR(LEFT(Full_2016_2017_Games_Data[[#This Row],[Column1]],4)="OTat",LEFT(Full_2016_2017_Games_Data[[#This Row],[Column1]],4)="Full",LEFT(Full_2016_2017_Games_Data[[#This Row],[Column1]],5)="2OTat",LEFT(Full_2016_2017_Games_Data[[#This Row],[Column1]],5)="4OTat"),C1136,"N/A")))</f>
        <v>951</v>
      </c>
      <c r="D1137" t="str">
        <f>IF(AND(C1137&lt;&gt;"N/A",C1137&lt;&gt;C1136),LEFT(Full_2016_2017_Games_Data[[#This Row],[Column1]],FIND("-",Full_2016_2017_Games_Data[[#This Row],[Column1]])-1),"N/A")</f>
        <v>Milwaukee Bucks104</v>
      </c>
      <c r="E1137" t="str">
        <f>IFERROR(IF(AND(C1137&lt;&gt;"N/A",C1137&lt;&gt;C1136),MID(Full_2016_2017_Games_Data[[#This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Knicks93</v>
      </c>
      <c r="F1137" t="str">
        <f>IFERROR(IF(AND(D1137&lt;&gt;"N/A",E1137&lt;&gt;"N/A",C1137&lt;&gt;C1138),RIGHT(Full_2016_2017_Games_Data[[#This Row],[Column1]],LEN(Full_2016_2017_Games_Data[[#This Row],[Column1]])-FIND("at ",Full_2016_2017_Games_Data[[#This Row],[Column1]])-2),IF(AND(C1137&lt;&gt;"N/A",C1137&lt;&gt;C1136),RIGHT(A1138,LEN(A1138)-FIND("at ",A1138)-2),"N/A")),RIGHT(Full_2016_2017_Games_Data[[#This Row],[Column1]],LEN(Full_2016_2017_Games_Data[[#This Row],[Column1]])-FIND("at ",Full_2016_2017_Games_Data[[#This Row],[Column1]])-2))</f>
        <v>Milwaukee</v>
      </c>
      <c r="G1137" t="str">
        <f t="shared" si="187"/>
        <v>Milwaukee</v>
      </c>
      <c r="H1137">
        <f t="shared" si="188"/>
        <v>104</v>
      </c>
      <c r="I1137">
        <f t="shared" si="189"/>
        <v>93</v>
      </c>
      <c r="J1137" s="3" t="str">
        <f>IF(B1137=1,Full_2016_2017_Games_Data[[#This Row],[Column1]],"N/A")</f>
        <v>N/A</v>
      </c>
      <c r="K1137" t="str">
        <f t="shared" si="190"/>
        <v>Mar 8, 2017</v>
      </c>
      <c r="L1137" t="str">
        <f t="shared" si="191"/>
        <v>Mar 8, 2017</v>
      </c>
      <c r="M1137">
        <f t="shared" si="192"/>
        <v>3</v>
      </c>
      <c r="N1137">
        <f t="shared" si="193"/>
        <v>8</v>
      </c>
      <c r="O1137">
        <f t="shared" si="194"/>
        <v>2017</v>
      </c>
      <c r="P1137" s="3">
        <f t="shared" si="195"/>
        <v>42802</v>
      </c>
      <c r="Q1137" t="str">
        <f t="shared" si="196"/>
        <v>Milwaukee Bucks</v>
      </c>
      <c r="R1137" t="str">
        <f t="shared" si="197"/>
        <v>New York Knicks</v>
      </c>
    </row>
    <row r="1138" spans="1:18" x14ac:dyDescent="0.3">
      <c r="A1138" s="1" t="s">
        <v>985</v>
      </c>
      <c r="B1138">
        <f>IF(OR(RIGHT(Full_2016_2017_Games_Data[[#This Row],[Column1]],4)="2016",RIGHT(Full_2016_2017_Games_Data[[#This Row],[Column1]],4)="2017"),1,0)</f>
        <v>0</v>
      </c>
      <c r="C1138">
        <f>IF(AND(B1137=1,B1138=0,LEFT(Full_2016_2017_Games_Data[[#This Row],[Column1]],4)&lt;&gt;"OTat"),C1136+1,IF(AND(B1137=0,B1138=0,LEFT(Full_2016_2017_Games_Data[[#This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Row],[Column1]],5)&lt;&gt;"4OTat"),C1137+1,IF(OR(LEFT(Full_2016_2017_Games_Data[[#This Row],[Column1]],4)="OTat",LEFT(Full_2016_2017_Games_Data[[#This Row],[Column1]],4)="Full",LEFT(Full_2016_2017_Games_Data[[#This Row],[Column1]],5)="2OTat",LEFT(Full_2016_2017_Games_Data[[#This Row],[Column1]],5)="4OTat"),C1137,"N/A")))</f>
        <v>952</v>
      </c>
      <c r="D1138" t="str">
        <f>IF(AND(C1138&lt;&gt;"N/A",C1138&lt;&gt;C1137),LEFT(Full_2016_2017_Games_Data[[#This Row],[Column1]],FIND("-",Full_2016_2017_Games_Data[[#This Row],[Column1]])-1),"N/A")</f>
        <v>Toronto Raptors94</v>
      </c>
      <c r="E1138" t="str">
        <f>IFERROR(IF(AND(C1138&lt;&gt;"N/A",C1138&lt;&gt;C1137),MID(Full_2016_2017_Games_Data[[#This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Pelicans87</v>
      </c>
      <c r="F1138" t="str">
        <f>IFERROR(IF(AND(D1138&lt;&gt;"N/A",E1138&lt;&gt;"N/A",C1138&lt;&gt;C1139),RIGHT(Full_2016_2017_Games_Data[[#This Row],[Column1]],LEN(Full_2016_2017_Games_Data[[#This Row],[Column1]])-FIND("at ",Full_2016_2017_Games_Data[[#This Row],[Column1]])-2),IF(AND(C1138&lt;&gt;"N/A",C1138&lt;&gt;C1137),RIGHT(A1139,LEN(A1139)-FIND("at ",A1139)-2),"N/A")),RIGHT(Full_2016_2017_Games_Data[[#This Row],[Column1]],LEN(Full_2016_2017_Games_Data[[#This Row],[Column1]])-FIND("at ",Full_2016_2017_Games_Data[[#This Row],[Column1]])-2))</f>
        <v>New Orleans</v>
      </c>
      <c r="G1138" t="str">
        <f t="shared" si="187"/>
        <v>New Orleans</v>
      </c>
      <c r="H1138">
        <f t="shared" si="188"/>
        <v>94</v>
      </c>
      <c r="I1138">
        <f t="shared" si="189"/>
        <v>87</v>
      </c>
      <c r="J1138" s="3" t="str">
        <f>IF(B1138=1,Full_2016_2017_Games_Data[[#This Row],[Column1]],"N/A")</f>
        <v>N/A</v>
      </c>
      <c r="K1138" t="str">
        <f t="shared" si="190"/>
        <v>Mar 8, 2017</v>
      </c>
      <c r="L1138" t="str">
        <f t="shared" si="191"/>
        <v>Mar 8, 2017</v>
      </c>
      <c r="M1138">
        <f t="shared" si="192"/>
        <v>3</v>
      </c>
      <c r="N1138">
        <f t="shared" si="193"/>
        <v>8</v>
      </c>
      <c r="O1138">
        <f t="shared" si="194"/>
        <v>2017</v>
      </c>
      <c r="P1138" s="3">
        <f t="shared" si="195"/>
        <v>42802</v>
      </c>
      <c r="Q1138" t="str">
        <f t="shared" si="196"/>
        <v>Toronto Raptors</v>
      </c>
      <c r="R1138" t="str">
        <f t="shared" si="197"/>
        <v>New Orleans Pelicans</v>
      </c>
    </row>
    <row r="1139" spans="1:18" x14ac:dyDescent="0.3">
      <c r="A1139" s="1" t="s">
        <v>986</v>
      </c>
      <c r="B1139">
        <f>IF(OR(RIGHT(Full_2016_2017_Games_Data[[#This Row],[Column1]],4)="2016",RIGHT(Full_2016_2017_Games_Data[[#This Row],[Column1]],4)="2017"),1,0)</f>
        <v>0</v>
      </c>
      <c r="C1139">
        <f>IF(AND(B1138=1,B1139=0,LEFT(Full_2016_2017_Games_Data[[#This Row],[Column1]],4)&lt;&gt;"OTat"),C1137+1,IF(AND(B1138=0,B1139=0,LEFT(Full_2016_2017_Games_Data[[#This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Row],[Column1]],5)&lt;&gt;"4OTat"),C1138+1,IF(OR(LEFT(Full_2016_2017_Games_Data[[#This Row],[Column1]],4)="OTat",LEFT(Full_2016_2017_Games_Data[[#This Row],[Column1]],4)="Full",LEFT(Full_2016_2017_Games_Data[[#This Row],[Column1]],5)="2OTat",LEFT(Full_2016_2017_Games_Data[[#This Row],[Column1]],5)="4OTat"),C1138,"N/A")))</f>
        <v>953</v>
      </c>
      <c r="D1139" t="str">
        <f>IF(AND(C1139&lt;&gt;"N/A",C1139&lt;&gt;C1138),LEFT(Full_2016_2017_Games_Data[[#This Row],[Column1]],FIND("-",Full_2016_2017_Games_Data[[#This Row],[Column1]])-1),"N/A")</f>
        <v>Utah Jazz115</v>
      </c>
      <c r="E1139" t="str">
        <f>IFERROR(IF(AND(C1139&lt;&gt;"N/A",C1139&lt;&gt;C1138),MID(Full_2016_2017_Games_Data[[#This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Rockets108</v>
      </c>
      <c r="F1139" t="str">
        <f>IFERROR(IF(AND(D1139&lt;&gt;"N/A",E1139&lt;&gt;"N/A",C1139&lt;&gt;C1140),RIGHT(Full_2016_2017_Games_Data[[#This Row],[Column1]],LEN(Full_2016_2017_Games_Data[[#This Row],[Column1]])-FIND("at ",Full_2016_2017_Games_Data[[#This Row],[Column1]])-2),IF(AND(C1139&lt;&gt;"N/A",C1139&lt;&gt;C1138),RIGHT(A1140,LEN(A1140)-FIND("at ",A1140)-2),"N/A")),RIGHT(Full_2016_2017_Games_Data[[#This Row],[Column1]],LEN(Full_2016_2017_Games_Data[[#This Row],[Column1]])-FIND("at ",Full_2016_2017_Games_Data[[#This Row],[Column1]])-2))</f>
        <v>Houston</v>
      </c>
      <c r="G1139" t="str">
        <f t="shared" si="187"/>
        <v>Houston</v>
      </c>
      <c r="H1139">
        <f t="shared" si="188"/>
        <v>115</v>
      </c>
      <c r="I1139">
        <f t="shared" si="189"/>
        <v>108</v>
      </c>
      <c r="J1139" s="3" t="str">
        <f>IF(B1139=1,Full_2016_2017_Games_Data[[#This Row],[Column1]],"N/A")</f>
        <v>N/A</v>
      </c>
      <c r="K1139" t="str">
        <f t="shared" si="190"/>
        <v>Mar 8, 2017</v>
      </c>
      <c r="L1139" t="str">
        <f t="shared" si="191"/>
        <v>Mar 8, 2017</v>
      </c>
      <c r="M1139">
        <f t="shared" si="192"/>
        <v>3</v>
      </c>
      <c r="N1139">
        <f t="shared" si="193"/>
        <v>8</v>
      </c>
      <c r="O1139">
        <f t="shared" si="194"/>
        <v>2017</v>
      </c>
      <c r="P1139" s="3">
        <f t="shared" si="195"/>
        <v>42802</v>
      </c>
      <c r="Q1139" t="str">
        <f t="shared" si="196"/>
        <v>Utah Jazz</v>
      </c>
      <c r="R1139" t="str">
        <f t="shared" si="197"/>
        <v>Houston Rockets</v>
      </c>
    </row>
    <row r="1140" spans="1:18" x14ac:dyDescent="0.3">
      <c r="A1140" s="1" t="s">
        <v>987</v>
      </c>
      <c r="B1140">
        <f>IF(OR(RIGHT(Full_2016_2017_Games_Data[[#This Row],[Column1]],4)="2016",RIGHT(Full_2016_2017_Games_Data[[#This Row],[Column1]],4)="2017"),1,0)</f>
        <v>0</v>
      </c>
      <c r="C1140">
        <f>IF(AND(B1139=1,B1140=0,LEFT(Full_2016_2017_Games_Data[[#This Row],[Column1]],4)&lt;&gt;"OTat"),C1138+1,IF(AND(B1139=0,B1140=0,LEFT(Full_2016_2017_Games_Data[[#This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Row],[Column1]],5)&lt;&gt;"4OTat"),C1139+1,IF(OR(LEFT(Full_2016_2017_Games_Data[[#This Row],[Column1]],4)="OTat",LEFT(Full_2016_2017_Games_Data[[#This Row],[Column1]],4)="Full",LEFT(Full_2016_2017_Games_Data[[#This Row],[Column1]],5)="2OTat",LEFT(Full_2016_2017_Games_Data[[#This Row],[Column1]],5)="4OTat"),C1139,"N/A")))</f>
        <v>954</v>
      </c>
      <c r="D1140" t="str">
        <f>IF(AND(C1140&lt;&gt;"N/A",C1140&lt;&gt;C1139),LEFT(Full_2016_2017_Games_Data[[#This Row],[Column1]],FIND("-",Full_2016_2017_Games_Data[[#This Row],[Column1]])-1),"N/A")</f>
        <v>Minnesota Timberwolves107</v>
      </c>
      <c r="E1140" t="str">
        <f>IFERROR(IF(AND(C1140&lt;&gt;"N/A",C1140&lt;&gt;C1139),MID(Full_2016_2017_Games_Data[[#This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Clippers91</v>
      </c>
      <c r="F1140" t="str">
        <f>IFERROR(IF(AND(D1140&lt;&gt;"N/A",E1140&lt;&gt;"N/A",C1140&lt;&gt;C1141),RIGHT(Full_2016_2017_Games_Data[[#This Row],[Column1]],LEN(Full_2016_2017_Games_Data[[#This Row],[Column1]])-FIND("at ",Full_2016_2017_Games_Data[[#This Row],[Column1]])-2),IF(AND(C1140&lt;&gt;"N/A",C1140&lt;&gt;C1139),RIGHT(A1141,LEN(A1141)-FIND("at ",A1141)-2),"N/A")),RIGHT(Full_2016_2017_Games_Data[[#This Row],[Column1]],LEN(Full_2016_2017_Games_Data[[#This Row],[Column1]])-FIND("at ",Full_2016_2017_Games_Data[[#This Row],[Column1]])-2))</f>
        <v>Minnesota</v>
      </c>
      <c r="G1140" t="str">
        <f t="shared" si="187"/>
        <v>Minnesota</v>
      </c>
      <c r="H1140">
        <f t="shared" si="188"/>
        <v>107</v>
      </c>
      <c r="I1140">
        <f t="shared" si="189"/>
        <v>91</v>
      </c>
      <c r="J1140" s="3" t="str">
        <f>IF(B1140=1,Full_2016_2017_Games_Data[[#This Row],[Column1]],"N/A")</f>
        <v>N/A</v>
      </c>
      <c r="K1140" t="str">
        <f t="shared" si="190"/>
        <v>Mar 8, 2017</v>
      </c>
      <c r="L1140" t="str">
        <f t="shared" si="191"/>
        <v>Mar 8, 2017</v>
      </c>
      <c r="M1140">
        <f t="shared" si="192"/>
        <v>3</v>
      </c>
      <c r="N1140">
        <f t="shared" si="193"/>
        <v>8</v>
      </c>
      <c r="O1140">
        <f t="shared" si="194"/>
        <v>2017</v>
      </c>
      <c r="P1140" s="3">
        <f t="shared" si="195"/>
        <v>42802</v>
      </c>
      <c r="Q1140" t="str">
        <f t="shared" si="196"/>
        <v>Minnesota Timberwolves</v>
      </c>
      <c r="R1140" t="str">
        <f t="shared" si="197"/>
        <v>Los Angeles Clippers</v>
      </c>
    </row>
    <row r="1141" spans="1:18" x14ac:dyDescent="0.3">
      <c r="A1141" s="1" t="s">
        <v>988</v>
      </c>
      <c r="B1141">
        <f>IF(OR(RIGHT(Full_2016_2017_Games_Data[[#This Row],[Column1]],4)="2016",RIGHT(Full_2016_2017_Games_Data[[#This Row],[Column1]],4)="2017"),1,0)</f>
        <v>0</v>
      </c>
      <c r="C1141">
        <f>IF(AND(B1140=1,B1141=0,LEFT(Full_2016_2017_Games_Data[[#This Row],[Column1]],4)&lt;&gt;"OTat"),C1139+1,IF(AND(B1140=0,B1141=0,LEFT(Full_2016_2017_Games_Data[[#This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Row],[Column1]],5)&lt;&gt;"4OTat"),C1140+1,IF(OR(LEFT(Full_2016_2017_Games_Data[[#This Row],[Column1]],4)="OTat",LEFT(Full_2016_2017_Games_Data[[#This Row],[Column1]],4)="Full",LEFT(Full_2016_2017_Games_Data[[#This Row],[Column1]],5)="2OTat",LEFT(Full_2016_2017_Games_Data[[#This Row],[Column1]],5)="4OTat"),C1140,"N/A")))</f>
        <v>955</v>
      </c>
      <c r="D1141" t="str">
        <f>IF(AND(C1141&lt;&gt;"N/A",C1141&lt;&gt;C1140),LEFT(Full_2016_2017_Games_Data[[#This Row],[Column1]],FIND("-",Full_2016_2017_Games_Data[[#This Row],[Column1]])-1),"N/A")</f>
        <v>Indiana Pacers115</v>
      </c>
      <c r="E1141" t="str">
        <f>IFERROR(IF(AND(C1141&lt;&gt;"N/A",C1141&lt;&gt;C1140),MID(Full_2016_2017_Games_Data[[#This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Pistons98</v>
      </c>
      <c r="F1141" t="str">
        <f>IFERROR(IF(AND(D1141&lt;&gt;"N/A",E1141&lt;&gt;"N/A",C1141&lt;&gt;C1142),RIGHT(Full_2016_2017_Games_Data[[#This Row],[Column1]],LEN(Full_2016_2017_Games_Data[[#This Row],[Column1]])-FIND("at ",Full_2016_2017_Games_Data[[#This Row],[Column1]])-2),IF(AND(C1141&lt;&gt;"N/A",C1141&lt;&gt;C1140),RIGHT(A1142,LEN(A1142)-FIND("at ",A1142)-2),"N/A")),RIGHT(Full_2016_2017_Games_Data[[#This Row],[Column1]],LEN(Full_2016_2017_Games_Data[[#This Row],[Column1]])-FIND("at ",Full_2016_2017_Games_Data[[#This Row],[Column1]])-2))</f>
        <v>Indiana</v>
      </c>
      <c r="G1141" t="str">
        <f t="shared" si="187"/>
        <v>Indiana</v>
      </c>
      <c r="H1141">
        <f t="shared" si="188"/>
        <v>115</v>
      </c>
      <c r="I1141">
        <f t="shared" si="189"/>
        <v>98</v>
      </c>
      <c r="J1141" s="3" t="str">
        <f>IF(B1141=1,Full_2016_2017_Games_Data[[#This Row],[Column1]],"N/A")</f>
        <v>N/A</v>
      </c>
      <c r="K1141" t="str">
        <f t="shared" si="190"/>
        <v>Mar 8, 2017</v>
      </c>
      <c r="L1141" t="str">
        <f t="shared" si="191"/>
        <v>Mar 8, 2017</v>
      </c>
      <c r="M1141">
        <f t="shared" si="192"/>
        <v>3</v>
      </c>
      <c r="N1141">
        <f t="shared" si="193"/>
        <v>8</v>
      </c>
      <c r="O1141">
        <f t="shared" si="194"/>
        <v>2017</v>
      </c>
      <c r="P1141" s="3">
        <f t="shared" si="195"/>
        <v>42802</v>
      </c>
      <c r="Q1141" t="str">
        <f t="shared" si="196"/>
        <v>Indiana Pacers</v>
      </c>
      <c r="R1141" t="str">
        <f t="shared" si="197"/>
        <v>Detroit Pistons</v>
      </c>
    </row>
    <row r="1142" spans="1:18" x14ac:dyDescent="0.3">
      <c r="A1142" s="1" t="s">
        <v>989</v>
      </c>
      <c r="B1142">
        <f>IF(OR(RIGHT(Full_2016_2017_Games_Data[[#This Row],[Column1]],4)="2016",RIGHT(Full_2016_2017_Games_Data[[#This Row],[Column1]],4)="2017"),1,0)</f>
        <v>0</v>
      </c>
      <c r="C1142">
        <f>IF(AND(B1141=1,B1142=0,LEFT(Full_2016_2017_Games_Data[[#This Row],[Column1]],4)&lt;&gt;"OTat"),C1140+1,IF(AND(B1141=0,B1142=0,LEFT(Full_2016_2017_Games_Data[[#This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Row],[Column1]],5)&lt;&gt;"4OTat"),C1141+1,IF(OR(LEFT(Full_2016_2017_Games_Data[[#This Row],[Column1]],4)="OTat",LEFT(Full_2016_2017_Games_Data[[#This Row],[Column1]],4)="Full",LEFT(Full_2016_2017_Games_Data[[#This Row],[Column1]],5)="2OTat",LEFT(Full_2016_2017_Games_Data[[#This Row],[Column1]],5)="4OTat"),C1141,"N/A")))</f>
        <v>956</v>
      </c>
      <c r="D1142" t="str">
        <f>IF(AND(C1142&lt;&gt;"N/A",C1142&lt;&gt;C1141),LEFT(Full_2016_2017_Games_Data[[#This Row],[Column1]],FIND("-",Full_2016_2017_Games_Data[[#This Row],[Column1]])-1),"N/A")</f>
        <v>San Antonio Spurs114</v>
      </c>
      <c r="E1142" t="str">
        <f>IFERROR(IF(AND(C1142&lt;&gt;"N/A",C1142&lt;&gt;C1141),MID(Full_2016_2017_Games_Data[[#This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Kings104</v>
      </c>
      <c r="F1142" t="str">
        <f>IFERROR(IF(AND(D1142&lt;&gt;"N/A",E1142&lt;&gt;"N/A",C1142&lt;&gt;C1143),RIGHT(Full_2016_2017_Games_Data[[#This Row],[Column1]],LEN(Full_2016_2017_Games_Data[[#This Row],[Column1]])-FIND("at ",Full_2016_2017_Games_Data[[#This Row],[Column1]])-2),IF(AND(C1142&lt;&gt;"N/A",C1142&lt;&gt;C1141),RIGHT(A1143,LEN(A1143)-FIND("at ",A1143)-2),"N/A")),RIGHT(Full_2016_2017_Games_Data[[#This Row],[Column1]],LEN(Full_2016_2017_Games_Data[[#This Row],[Column1]])-FIND("at ",Full_2016_2017_Games_Data[[#This Row],[Column1]])-2))</f>
        <v>San Antonio</v>
      </c>
      <c r="G1142" t="str">
        <f t="shared" si="187"/>
        <v>San Antonio</v>
      </c>
      <c r="H1142">
        <f t="shared" si="188"/>
        <v>114</v>
      </c>
      <c r="I1142">
        <f t="shared" si="189"/>
        <v>104</v>
      </c>
      <c r="J1142" s="3" t="str">
        <f>IF(B1142=1,Full_2016_2017_Games_Data[[#This Row],[Column1]],"N/A")</f>
        <v>N/A</v>
      </c>
      <c r="K1142" t="str">
        <f t="shared" si="190"/>
        <v>Mar 8, 2017</v>
      </c>
      <c r="L1142" t="str">
        <f t="shared" si="191"/>
        <v>Mar 8, 2017</v>
      </c>
      <c r="M1142">
        <f t="shared" si="192"/>
        <v>3</v>
      </c>
      <c r="N1142">
        <f t="shared" si="193"/>
        <v>8</v>
      </c>
      <c r="O1142">
        <f t="shared" si="194"/>
        <v>2017</v>
      </c>
      <c r="P1142" s="3">
        <f t="shared" si="195"/>
        <v>42802</v>
      </c>
      <c r="Q1142" t="str">
        <f t="shared" si="196"/>
        <v>San Antonio Spurs</v>
      </c>
      <c r="R1142" t="str">
        <f t="shared" si="197"/>
        <v>Sacramento Kings</v>
      </c>
    </row>
    <row r="1143" spans="1:18" x14ac:dyDescent="0.3">
      <c r="A1143" s="1" t="s">
        <v>990</v>
      </c>
      <c r="B1143">
        <f>IF(OR(RIGHT(Full_2016_2017_Games_Data[[#This Row],[Column1]],4)="2016",RIGHT(Full_2016_2017_Games_Data[[#This Row],[Column1]],4)="2017"),1,0)</f>
        <v>0</v>
      </c>
      <c r="C1143">
        <f>IF(AND(B1142=1,B1143=0,LEFT(Full_2016_2017_Games_Data[[#This Row],[Column1]],4)&lt;&gt;"OTat"),C1141+1,IF(AND(B1142=0,B1143=0,LEFT(Full_2016_2017_Games_Data[[#This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Row],[Column1]],5)&lt;&gt;"4OTat"),C1142+1,IF(OR(LEFT(Full_2016_2017_Games_Data[[#This Row],[Column1]],4)="OTat",LEFT(Full_2016_2017_Games_Data[[#This Row],[Column1]],4)="Full",LEFT(Full_2016_2017_Games_Data[[#This Row],[Column1]],5)="2OTat",LEFT(Full_2016_2017_Games_Data[[#This Row],[Column1]],5)="4OTat"),C1142,"N/A")))</f>
        <v>957</v>
      </c>
      <c r="D1143" t="str">
        <f>IF(AND(C1143&lt;&gt;"N/A",C1143&lt;&gt;C1142),LEFT(Full_2016_2017_Games_Data[[#This Row],[Column1]],FIND("-",Full_2016_2017_Games_Data[[#This Row],[Column1]])-1),"N/A")</f>
        <v>Washington Wizards123</v>
      </c>
      <c r="E1143" t="str">
        <f>IFERROR(IF(AND(C1143&lt;&gt;"N/A",C1143&lt;&gt;C1142),MID(Full_2016_2017_Games_Data[[#This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Nuggets113</v>
      </c>
      <c r="F1143" t="str">
        <f>IFERROR(IF(AND(D1143&lt;&gt;"N/A",E1143&lt;&gt;"N/A",C1143&lt;&gt;C1144),RIGHT(Full_2016_2017_Games_Data[[#This Row],[Column1]],LEN(Full_2016_2017_Games_Data[[#This Row],[Column1]])-FIND("at ",Full_2016_2017_Games_Data[[#This Row],[Column1]])-2),IF(AND(C1143&lt;&gt;"N/A",C1143&lt;&gt;C1142),RIGHT(A1144,LEN(A1144)-FIND("at ",A1144)-2),"N/A")),RIGHT(Full_2016_2017_Games_Data[[#This Row],[Column1]],LEN(Full_2016_2017_Games_Data[[#This Row],[Column1]])-FIND("at ",Full_2016_2017_Games_Data[[#This Row],[Column1]])-2))</f>
        <v>Denver</v>
      </c>
      <c r="G1143" t="str">
        <f t="shared" si="187"/>
        <v>Denver</v>
      </c>
      <c r="H1143">
        <f t="shared" si="188"/>
        <v>123</v>
      </c>
      <c r="I1143">
        <f t="shared" si="189"/>
        <v>113</v>
      </c>
      <c r="J1143" s="3" t="str">
        <f>IF(B1143=1,Full_2016_2017_Games_Data[[#This Row],[Column1]],"N/A")</f>
        <v>N/A</v>
      </c>
      <c r="K1143" t="str">
        <f t="shared" si="190"/>
        <v>Mar 8, 2017</v>
      </c>
      <c r="L1143" t="str">
        <f t="shared" si="191"/>
        <v>Mar 8, 2017</v>
      </c>
      <c r="M1143">
        <f t="shared" si="192"/>
        <v>3</v>
      </c>
      <c r="N1143">
        <f t="shared" si="193"/>
        <v>8</v>
      </c>
      <c r="O1143">
        <f t="shared" si="194"/>
        <v>2017</v>
      </c>
      <c r="P1143" s="3">
        <f t="shared" si="195"/>
        <v>42802</v>
      </c>
      <c r="Q1143" t="str">
        <f t="shared" si="196"/>
        <v>Washington Wizards</v>
      </c>
      <c r="R1143" t="str">
        <f t="shared" si="197"/>
        <v>Denver Nuggets</v>
      </c>
    </row>
    <row r="1144" spans="1:18" x14ac:dyDescent="0.3">
      <c r="A1144" s="1" t="s">
        <v>991</v>
      </c>
      <c r="B1144">
        <f>IF(OR(RIGHT(Full_2016_2017_Games_Data[[#This Row],[Column1]],4)="2016",RIGHT(Full_2016_2017_Games_Data[[#This Row],[Column1]],4)="2017"),1,0)</f>
        <v>0</v>
      </c>
      <c r="C1144">
        <f>IF(AND(B1143=1,B1144=0,LEFT(Full_2016_2017_Games_Data[[#This Row],[Column1]],4)&lt;&gt;"OTat"),C1142+1,IF(AND(B1143=0,B1144=0,LEFT(Full_2016_2017_Games_Data[[#This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Row],[Column1]],5)&lt;&gt;"4OTat"),C1143+1,IF(OR(LEFT(Full_2016_2017_Games_Data[[#This Row],[Column1]],4)="OTat",LEFT(Full_2016_2017_Games_Data[[#This Row],[Column1]],4)="Full",LEFT(Full_2016_2017_Games_Data[[#This Row],[Column1]],5)="2OTat",LEFT(Full_2016_2017_Games_Data[[#This Row],[Column1]],5)="4OTat"),C1143,"N/A")))</f>
        <v>958</v>
      </c>
      <c r="D1144" t="str">
        <f>IF(AND(C1144&lt;&gt;"N/A",C1144&lt;&gt;C1143),LEFT(Full_2016_2017_Games_Data[[#This Row],[Column1]],FIND("-",Full_2016_2017_Games_Data[[#This Row],[Column1]])-1),"N/A")</f>
        <v>Boston Celtics99</v>
      </c>
      <c r="E1144" t="str">
        <f>IFERROR(IF(AND(C1144&lt;&gt;"N/A",C1144&lt;&gt;C1143),MID(Full_2016_2017_Games_Data[[#This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Warriors86</v>
      </c>
      <c r="F1144" t="str">
        <f>IFERROR(IF(AND(D1144&lt;&gt;"N/A",E1144&lt;&gt;"N/A",C1144&lt;&gt;C1145),RIGHT(Full_2016_2017_Games_Data[[#This Row],[Column1]],LEN(Full_2016_2017_Games_Data[[#This Row],[Column1]])-FIND("at ",Full_2016_2017_Games_Data[[#This Row],[Column1]])-2),IF(AND(C1144&lt;&gt;"N/A",C1144&lt;&gt;C1143),RIGHT(A1145,LEN(A1145)-FIND("at ",A1145)-2),"N/A")),RIGHT(Full_2016_2017_Games_Data[[#This Row],[Column1]],LEN(Full_2016_2017_Games_Data[[#This Row],[Column1]])-FIND("at ",Full_2016_2017_Games_Data[[#This Row],[Column1]])-2))</f>
        <v>Golden State</v>
      </c>
      <c r="G1144" t="str">
        <f t="shared" si="187"/>
        <v>Golden State</v>
      </c>
      <c r="H1144">
        <f t="shared" si="188"/>
        <v>99</v>
      </c>
      <c r="I1144">
        <f t="shared" si="189"/>
        <v>86</v>
      </c>
      <c r="J1144" s="3" t="str">
        <f>IF(B1144=1,Full_2016_2017_Games_Data[[#This Row],[Column1]],"N/A")</f>
        <v>N/A</v>
      </c>
      <c r="K1144" t="str">
        <f t="shared" si="190"/>
        <v>Mar 8, 2017</v>
      </c>
      <c r="L1144" t="str">
        <f t="shared" si="191"/>
        <v>Mar 8, 2017</v>
      </c>
      <c r="M1144">
        <f t="shared" si="192"/>
        <v>3</v>
      </c>
      <c r="N1144">
        <f t="shared" si="193"/>
        <v>8</v>
      </c>
      <c r="O1144">
        <f t="shared" si="194"/>
        <v>2017</v>
      </c>
      <c r="P1144" s="3">
        <f t="shared" si="195"/>
        <v>42802</v>
      </c>
      <c r="Q1144" t="str">
        <f t="shared" si="196"/>
        <v>Boston Celtics</v>
      </c>
      <c r="R1144" t="str">
        <f t="shared" si="197"/>
        <v>Golden State Warriors</v>
      </c>
    </row>
    <row r="1145" spans="1:18" x14ac:dyDescent="0.3">
      <c r="A1145" s="1" t="s">
        <v>1474</v>
      </c>
      <c r="B1145">
        <f>IF(OR(RIGHT(Full_2016_2017_Games_Data[[#This Row],[Column1]],4)="2016",RIGHT(Full_2016_2017_Games_Data[[#This Row],[Column1]],4)="2017"),1,0)</f>
        <v>1</v>
      </c>
      <c r="C1145" t="str">
        <f>IF(AND(B1144=1,B1145=0,LEFT(Full_2016_2017_Games_Data[[#This Row],[Column1]],4)&lt;&gt;"OTat"),C1143+1,IF(AND(B1144=0,B1145=0,LEFT(Full_2016_2017_Games_Data[[#This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Row],[Column1]],5)&lt;&gt;"4OTat"),C1144+1,IF(OR(LEFT(Full_2016_2017_Games_Data[[#This Row],[Column1]],4)="OTat",LEFT(Full_2016_2017_Games_Data[[#This Row],[Column1]],4)="Full",LEFT(Full_2016_2017_Games_Data[[#This Row],[Column1]],5)="2OTat",LEFT(Full_2016_2017_Games_Data[[#This Row],[Column1]],5)="4OTat"),C1144,"N/A")))</f>
        <v>N/A</v>
      </c>
      <c r="D1145" t="str">
        <f>IF(AND(C1145&lt;&gt;"N/A",C1145&lt;&gt;C1144),LEFT(Full_2016_2017_Games_Data[[#This Row],[Column1]],FIND("-",Full_2016_2017_Games_Data[[#This Row],[Column1]])-1),"N/A")</f>
        <v>N/A</v>
      </c>
      <c r="E1145" t="str">
        <f>IFERROR(IF(AND(C1145&lt;&gt;"N/A",C1145&lt;&gt;C1144),MID(Full_2016_2017_Games_Data[[#This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45" t="str">
        <f>IFERROR(IF(AND(D1145&lt;&gt;"N/A",E1145&lt;&gt;"N/A",C1145&lt;&gt;C1146),RIGHT(Full_2016_2017_Games_Data[[#This Row],[Column1]],LEN(Full_2016_2017_Games_Data[[#This Row],[Column1]])-FIND("at ",Full_2016_2017_Games_Data[[#This Row],[Column1]])-2),IF(AND(C1145&lt;&gt;"N/A",C1145&lt;&gt;C1144),RIGHT(A1146,LEN(A1146)-FIND("at ",A1146)-2),"N/A")),RIGHT(Full_2016_2017_Games_Data[[#This Row],[Column1]],LEN(Full_2016_2017_Games_Data[[#This Row],[Column1]])-FIND("at ",Full_2016_2017_Games_Data[[#This Row],[Column1]])-2))</f>
        <v>N/A</v>
      </c>
      <c r="G1145" t="str">
        <f t="shared" si="187"/>
        <v>N/A</v>
      </c>
      <c r="H1145" t="str">
        <f t="shared" si="188"/>
        <v>N/A</v>
      </c>
      <c r="I1145" t="str">
        <f t="shared" si="189"/>
        <v>N/A</v>
      </c>
      <c r="J1145" s="3" t="str">
        <f>IF(B1145=1,Full_2016_2017_Games_Data[[#This Row],[Column1]],"N/A")</f>
        <v>Mar 9, 2017</v>
      </c>
      <c r="K1145" t="str">
        <f t="shared" si="190"/>
        <v>Mar 9, 2017</v>
      </c>
      <c r="L1145" t="str">
        <f t="shared" si="191"/>
        <v>N/A</v>
      </c>
      <c r="M1145" t="str">
        <f t="shared" si="192"/>
        <v>N/A</v>
      </c>
      <c r="N1145" t="str">
        <f t="shared" si="193"/>
        <v>N/A</v>
      </c>
      <c r="O1145" t="str">
        <f t="shared" si="194"/>
        <v>N/A</v>
      </c>
      <c r="P1145" s="3" t="str">
        <f t="shared" si="195"/>
        <v>N/A</v>
      </c>
      <c r="Q1145" t="str">
        <f t="shared" si="196"/>
        <v>N/A</v>
      </c>
      <c r="R1145" t="str">
        <f t="shared" si="197"/>
        <v>N/A</v>
      </c>
    </row>
    <row r="1146" spans="1:18" x14ac:dyDescent="0.3">
      <c r="A1146" s="1" t="s">
        <v>992</v>
      </c>
      <c r="B1146">
        <f>IF(OR(RIGHT(Full_2016_2017_Games_Data[[#This Row],[Column1]],4)="2016",RIGHT(Full_2016_2017_Games_Data[[#This Row],[Column1]],4)="2017"),1,0)</f>
        <v>0</v>
      </c>
      <c r="C1146">
        <f>IF(AND(B1145=1,B1146=0,LEFT(Full_2016_2017_Games_Data[[#This Row],[Column1]],4)&lt;&gt;"OTat"),C1144+1,IF(AND(B1145=0,B1146=0,LEFT(Full_2016_2017_Games_Data[[#This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Row],[Column1]],5)&lt;&gt;"4OTat"),C1145+1,IF(OR(LEFT(Full_2016_2017_Games_Data[[#This Row],[Column1]],4)="OTat",LEFT(Full_2016_2017_Games_Data[[#This Row],[Column1]],4)="Full",LEFT(Full_2016_2017_Games_Data[[#This Row],[Column1]],5)="2OTat",LEFT(Full_2016_2017_Games_Data[[#This Row],[Column1]],5)="4OTat"),C1145,"N/A")))</f>
        <v>959</v>
      </c>
      <c r="D1146" t="str">
        <f>IF(AND(C1146&lt;&gt;"N/A",C1146&lt;&gt;C1145),LEFT(Full_2016_2017_Games_Data[[#This Row],[Column1]],FIND("-",Full_2016_2017_Games_Data[[#This Row],[Column1]])-1),"N/A")</f>
        <v>Detroit Pistons106</v>
      </c>
      <c r="E1146" t="str">
        <f>IFERROR(IF(AND(C1146&lt;&gt;"N/A",C1146&lt;&gt;C1145),MID(Full_2016_2017_Games_Data[[#This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Cavaliers101</v>
      </c>
      <c r="F1146" t="str">
        <f>IFERROR(IF(AND(D1146&lt;&gt;"N/A",E1146&lt;&gt;"N/A",C1146&lt;&gt;C1147),RIGHT(Full_2016_2017_Games_Data[[#This Row],[Column1]],LEN(Full_2016_2017_Games_Data[[#This Row],[Column1]])-FIND("at ",Full_2016_2017_Games_Data[[#This Row],[Column1]])-2),IF(AND(C1146&lt;&gt;"N/A",C1146&lt;&gt;C1145),RIGHT(A1147,LEN(A1147)-FIND("at ",A1147)-2),"N/A")),RIGHT(Full_2016_2017_Games_Data[[#This Row],[Column1]],LEN(Full_2016_2017_Games_Data[[#This Row],[Column1]])-FIND("at ",Full_2016_2017_Games_Data[[#This Row],[Column1]])-2))</f>
        <v>Detroit</v>
      </c>
      <c r="G1146" t="str">
        <f t="shared" si="187"/>
        <v>Detroit</v>
      </c>
      <c r="H1146">
        <f t="shared" si="188"/>
        <v>106</v>
      </c>
      <c r="I1146">
        <f t="shared" si="189"/>
        <v>101</v>
      </c>
      <c r="J1146" s="3" t="str">
        <f>IF(B1146=1,Full_2016_2017_Games_Data[[#This Row],[Column1]],"N/A")</f>
        <v>N/A</v>
      </c>
      <c r="K1146" t="str">
        <f t="shared" si="190"/>
        <v>Mar 9, 2017</v>
      </c>
      <c r="L1146" t="str">
        <f t="shared" si="191"/>
        <v>Mar 9, 2017</v>
      </c>
      <c r="M1146">
        <f t="shared" si="192"/>
        <v>3</v>
      </c>
      <c r="N1146">
        <f t="shared" si="193"/>
        <v>9</v>
      </c>
      <c r="O1146">
        <f t="shared" si="194"/>
        <v>2017</v>
      </c>
      <c r="P1146" s="3">
        <f t="shared" si="195"/>
        <v>42803</v>
      </c>
      <c r="Q1146" t="str">
        <f t="shared" si="196"/>
        <v>Detroit Pistons</v>
      </c>
      <c r="R1146" t="str">
        <f t="shared" si="197"/>
        <v>Cleveland Cavaliers</v>
      </c>
    </row>
    <row r="1147" spans="1:18" x14ac:dyDescent="0.3">
      <c r="A1147" s="1" t="s">
        <v>993</v>
      </c>
      <c r="B1147">
        <f>IF(OR(RIGHT(Full_2016_2017_Games_Data[[#This Row],[Column1]],4)="2016",RIGHT(Full_2016_2017_Games_Data[[#This Row],[Column1]],4)="2017"),1,0)</f>
        <v>0</v>
      </c>
      <c r="C1147">
        <f>IF(AND(B1146=1,B1147=0,LEFT(Full_2016_2017_Games_Data[[#This Row],[Column1]],4)&lt;&gt;"OTat"),C1145+1,IF(AND(B1146=0,B1147=0,LEFT(Full_2016_2017_Games_Data[[#This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Row],[Column1]],5)&lt;&gt;"4OTat"),C1146+1,IF(OR(LEFT(Full_2016_2017_Games_Data[[#This Row],[Column1]],4)="OTat",LEFT(Full_2016_2017_Games_Data[[#This Row],[Column1]],4)="Full",LEFT(Full_2016_2017_Games_Data[[#This Row],[Column1]],5)="2OTat",LEFT(Full_2016_2017_Games_Data[[#This Row],[Column1]],5)="4OTat"),C1146,"N/A")))</f>
        <v>960</v>
      </c>
      <c r="D1147" t="str">
        <f>IF(AND(C1147&lt;&gt;"N/A",C1147&lt;&gt;C1146),LEFT(Full_2016_2017_Games_Data[[#This Row],[Column1]],FIND("-",Full_2016_2017_Games_Data[[#This Row],[Column1]])-1),"N/A")</f>
        <v>Los Angeles Clippers114</v>
      </c>
      <c r="E1147" t="str">
        <f>IFERROR(IF(AND(C1147&lt;&gt;"N/A",C1147&lt;&gt;C1146),MID(Full_2016_2017_Games_Data[[#This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Grizzlies98</v>
      </c>
      <c r="F1147" t="str">
        <f>IFERROR(IF(AND(D1147&lt;&gt;"N/A",E1147&lt;&gt;"N/A",C1147&lt;&gt;C1148),RIGHT(Full_2016_2017_Games_Data[[#This Row],[Column1]],LEN(Full_2016_2017_Games_Data[[#This Row],[Column1]])-FIND("at ",Full_2016_2017_Games_Data[[#This Row],[Column1]])-2),IF(AND(C1147&lt;&gt;"N/A",C1147&lt;&gt;C1146),RIGHT(A1148,LEN(A1148)-FIND("at ",A1148)-2),"N/A")),RIGHT(Full_2016_2017_Games_Data[[#This Row],[Column1]],LEN(Full_2016_2017_Games_Data[[#This Row],[Column1]])-FIND("at ",Full_2016_2017_Games_Data[[#This Row],[Column1]])-2))</f>
        <v>Memphis</v>
      </c>
      <c r="G1147" t="str">
        <f t="shared" si="187"/>
        <v>Memphis</v>
      </c>
      <c r="H1147">
        <f t="shared" si="188"/>
        <v>114</v>
      </c>
      <c r="I1147">
        <f t="shared" si="189"/>
        <v>98</v>
      </c>
      <c r="J1147" s="3" t="str">
        <f>IF(B1147=1,Full_2016_2017_Games_Data[[#This Row],[Column1]],"N/A")</f>
        <v>N/A</v>
      </c>
      <c r="K1147" t="str">
        <f t="shared" si="190"/>
        <v>Mar 9, 2017</v>
      </c>
      <c r="L1147" t="str">
        <f t="shared" si="191"/>
        <v>Mar 9, 2017</v>
      </c>
      <c r="M1147">
        <f t="shared" si="192"/>
        <v>3</v>
      </c>
      <c r="N1147">
        <f t="shared" si="193"/>
        <v>9</v>
      </c>
      <c r="O1147">
        <f t="shared" si="194"/>
        <v>2017</v>
      </c>
      <c r="P1147" s="3">
        <f t="shared" si="195"/>
        <v>42803</v>
      </c>
      <c r="Q1147" t="str">
        <f t="shared" si="196"/>
        <v>Los Angeles Clippers</v>
      </c>
      <c r="R1147" t="str">
        <f t="shared" si="197"/>
        <v>Memphis Grizzlies</v>
      </c>
    </row>
    <row r="1148" spans="1:18" x14ac:dyDescent="0.3">
      <c r="A1148" s="1" t="s">
        <v>994</v>
      </c>
      <c r="B1148">
        <f>IF(OR(RIGHT(Full_2016_2017_Games_Data[[#This Row],[Column1]],4)="2016",RIGHT(Full_2016_2017_Games_Data[[#This Row],[Column1]],4)="2017"),1,0)</f>
        <v>0</v>
      </c>
      <c r="C1148">
        <f>IF(AND(B1147=1,B1148=0,LEFT(Full_2016_2017_Games_Data[[#This Row],[Column1]],4)&lt;&gt;"OTat"),C1146+1,IF(AND(B1147=0,B1148=0,LEFT(Full_2016_2017_Games_Data[[#This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Row],[Column1]],5)&lt;&gt;"4OTat"),C1147+1,IF(OR(LEFT(Full_2016_2017_Games_Data[[#This Row],[Column1]],4)="OTat",LEFT(Full_2016_2017_Games_Data[[#This Row],[Column1]],4)="Full",LEFT(Full_2016_2017_Games_Data[[#This Row],[Column1]],5)="2OTat",LEFT(Full_2016_2017_Games_Data[[#This Row],[Column1]],5)="4OTat"),C1147,"N/A")))</f>
        <v>961</v>
      </c>
      <c r="D1148" t="str">
        <f>IF(AND(C1148&lt;&gt;"N/A",C1148&lt;&gt;C1147),LEFT(Full_2016_2017_Games_Data[[#This Row],[Column1]],FIND("-",Full_2016_2017_Games_Data[[#This Row],[Column1]])-1),"N/A")</f>
        <v>Oklahoma City Thunder102</v>
      </c>
      <c r="E1148" t="str">
        <f>IFERROR(IF(AND(C1148&lt;&gt;"N/A",C1148&lt;&gt;C1147),MID(Full_2016_2017_Games_Data[[#This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Spurs92</v>
      </c>
      <c r="F1148" t="str">
        <f>IFERROR(IF(AND(D1148&lt;&gt;"N/A",E1148&lt;&gt;"N/A",C1148&lt;&gt;C1149),RIGHT(Full_2016_2017_Games_Data[[#This Row],[Column1]],LEN(Full_2016_2017_Games_Data[[#This Row],[Column1]])-FIND("at ",Full_2016_2017_Games_Data[[#This Row],[Column1]])-2),IF(AND(C1148&lt;&gt;"N/A",C1148&lt;&gt;C1147),RIGHT(A1149,LEN(A1149)-FIND("at ",A1149)-2),"N/A")),RIGHT(Full_2016_2017_Games_Data[[#This Row],[Column1]],LEN(Full_2016_2017_Games_Data[[#This Row],[Column1]])-FIND("at ",Full_2016_2017_Games_Data[[#This Row],[Column1]])-2))</f>
        <v>Oklahoma City</v>
      </c>
      <c r="G1148" t="str">
        <f t="shared" si="187"/>
        <v>Oklahoma City</v>
      </c>
      <c r="H1148">
        <f t="shared" si="188"/>
        <v>102</v>
      </c>
      <c r="I1148">
        <f t="shared" si="189"/>
        <v>92</v>
      </c>
      <c r="J1148" s="3" t="str">
        <f>IF(B1148=1,Full_2016_2017_Games_Data[[#This Row],[Column1]],"N/A")</f>
        <v>N/A</v>
      </c>
      <c r="K1148" t="str">
        <f t="shared" si="190"/>
        <v>Mar 9, 2017</v>
      </c>
      <c r="L1148" t="str">
        <f t="shared" si="191"/>
        <v>Mar 9, 2017</v>
      </c>
      <c r="M1148">
        <f t="shared" si="192"/>
        <v>3</v>
      </c>
      <c r="N1148">
        <f t="shared" si="193"/>
        <v>9</v>
      </c>
      <c r="O1148">
        <f t="shared" si="194"/>
        <v>2017</v>
      </c>
      <c r="P1148" s="3">
        <f t="shared" si="195"/>
        <v>42803</v>
      </c>
      <c r="Q1148" t="str">
        <f t="shared" si="196"/>
        <v>Oklahoma City Thunder</v>
      </c>
      <c r="R1148" t="str">
        <f t="shared" si="197"/>
        <v>San Antonio Spurs</v>
      </c>
    </row>
    <row r="1149" spans="1:18" x14ac:dyDescent="0.3">
      <c r="A1149" s="1" t="s">
        <v>995</v>
      </c>
      <c r="B1149">
        <f>IF(OR(RIGHT(Full_2016_2017_Games_Data[[#This Row],[Column1]],4)="2016",RIGHT(Full_2016_2017_Games_Data[[#This Row],[Column1]],4)="2017"),1,0)</f>
        <v>0</v>
      </c>
      <c r="C1149">
        <f>IF(AND(B1148=1,B1149=0,LEFT(Full_2016_2017_Games_Data[[#This Row],[Column1]],4)&lt;&gt;"OTat"),C1147+1,IF(AND(B1148=0,B1149=0,LEFT(Full_2016_2017_Games_Data[[#This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Row],[Column1]],5)&lt;&gt;"4OTat"),C1148+1,IF(OR(LEFT(Full_2016_2017_Games_Data[[#This Row],[Column1]],4)="OTat",LEFT(Full_2016_2017_Games_Data[[#This Row],[Column1]],4)="Full",LEFT(Full_2016_2017_Games_Data[[#This Row],[Column1]],5)="2OTat",LEFT(Full_2016_2017_Games_Data[[#This Row],[Column1]],5)="4OTat"),C1148,"N/A")))</f>
        <v>962</v>
      </c>
      <c r="D1149" t="str">
        <f>IF(AND(C1149&lt;&gt;"N/A",C1149&lt;&gt;C1148),LEFT(Full_2016_2017_Games_Data[[#This Row],[Column1]],FIND("-",Full_2016_2017_Games_Data[[#This Row],[Column1]])-1),"N/A")</f>
        <v>Portland Trail Blazers114</v>
      </c>
      <c r="E1149" t="str">
        <f>IFERROR(IF(AND(C1149&lt;&gt;"N/A",C1149&lt;&gt;C1148),MID(Full_2016_2017_Games_Data[[#This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76ers108</v>
      </c>
      <c r="F1149" t="str">
        <f>IFERROR(IF(AND(D1149&lt;&gt;"N/A",E1149&lt;&gt;"N/A",C1149&lt;&gt;C1150),RIGHT(Full_2016_2017_Games_Data[[#This Row],[Column1]],LEN(Full_2016_2017_Games_Data[[#This Row],[Column1]])-FIND("at ",Full_2016_2017_Games_Data[[#This Row],[Column1]])-2),IF(AND(C1149&lt;&gt;"N/A",C1149&lt;&gt;C1148),RIGHT(A1150,LEN(A1150)-FIND("at ",A1150)-2),"N/A")),RIGHT(Full_2016_2017_Games_Data[[#This Row],[Column1]],LEN(Full_2016_2017_Games_Data[[#This Row],[Column1]])-FIND("at ",Full_2016_2017_Games_Data[[#This Row],[Column1]])-2))</f>
        <v>Portland</v>
      </c>
      <c r="G1149" t="str">
        <f t="shared" si="187"/>
        <v>Portland</v>
      </c>
      <c r="H1149">
        <f t="shared" si="188"/>
        <v>114</v>
      </c>
      <c r="I1149">
        <f t="shared" si="189"/>
        <v>108</v>
      </c>
      <c r="J1149" s="3" t="str">
        <f>IF(B1149=1,Full_2016_2017_Games_Data[[#This Row],[Column1]],"N/A")</f>
        <v>N/A</v>
      </c>
      <c r="K1149" t="str">
        <f t="shared" si="190"/>
        <v>Mar 9, 2017</v>
      </c>
      <c r="L1149" t="str">
        <f t="shared" si="191"/>
        <v>Mar 9, 2017</v>
      </c>
      <c r="M1149">
        <f t="shared" si="192"/>
        <v>3</v>
      </c>
      <c r="N1149">
        <f t="shared" si="193"/>
        <v>9</v>
      </c>
      <c r="O1149">
        <f t="shared" si="194"/>
        <v>2017</v>
      </c>
      <c r="P1149" s="3">
        <f t="shared" si="195"/>
        <v>42803</v>
      </c>
      <c r="Q1149" t="str">
        <f t="shared" si="196"/>
        <v>Portland Trail Blazers</v>
      </c>
      <c r="R1149" t="str">
        <f t="shared" si="197"/>
        <v>Philadelphia 76ers</v>
      </c>
    </row>
    <row r="1150" spans="1:18" x14ac:dyDescent="0.3">
      <c r="A1150" s="1" t="s">
        <v>139</v>
      </c>
      <c r="B1150">
        <f>IF(OR(RIGHT(Full_2016_2017_Games_Data[[#This Row],[Column1]],4)="2016",RIGHT(Full_2016_2017_Games_Data[[#This Row],[Column1]],4)="2017"),1,0)</f>
        <v>0</v>
      </c>
      <c r="C1150">
        <f>IF(AND(B1149=1,B1150=0,LEFT(Full_2016_2017_Games_Data[[#This Row],[Column1]],4)&lt;&gt;"OTat"),C1148+1,IF(AND(B1149=0,B1150=0,LEFT(Full_2016_2017_Games_Data[[#This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Row],[Column1]],5)&lt;&gt;"4OTat"),C1149+1,IF(OR(LEFT(Full_2016_2017_Games_Data[[#This Row],[Column1]],4)="OTat",LEFT(Full_2016_2017_Games_Data[[#This Row],[Column1]],4)="Full",LEFT(Full_2016_2017_Games_Data[[#This Row],[Column1]],5)="2OTat",LEFT(Full_2016_2017_Games_Data[[#This Row],[Column1]],5)="4OTat"),C1149,"N/A")))</f>
        <v>962</v>
      </c>
      <c r="D1150" t="str">
        <f>IF(AND(C1150&lt;&gt;"N/A",C1150&lt;&gt;C1149),LEFT(Full_2016_2017_Games_Data[[#This Row],[Column1]],FIND("-",Full_2016_2017_Games_Data[[#This Row],[Column1]])-1),"N/A")</f>
        <v>N/A</v>
      </c>
      <c r="E1150" t="str">
        <f>IFERROR(IF(AND(C1150&lt;&gt;"N/A",C1150&lt;&gt;C1149),MID(Full_2016_2017_Games_Data[[#This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50" t="str">
        <f>IFERROR(IF(AND(D1150&lt;&gt;"N/A",E1150&lt;&gt;"N/A",C1150&lt;&gt;C1151),RIGHT(Full_2016_2017_Games_Data[[#This Row],[Column1]],LEN(Full_2016_2017_Games_Data[[#This Row],[Column1]])-FIND("at ",Full_2016_2017_Games_Data[[#This Row],[Column1]])-2),IF(AND(C1150&lt;&gt;"N/A",C1150&lt;&gt;C1149),RIGHT(A1151,LEN(A1151)-FIND("at ",A1151)-2),"N/A")),RIGHT(Full_2016_2017_Games_Data[[#This Row],[Column1]],LEN(Full_2016_2017_Games_Data[[#This Row],[Column1]])-FIND("at ",Full_2016_2017_Games_Data[[#This Row],[Column1]])-2))</f>
        <v>N/A</v>
      </c>
      <c r="G1150" t="str">
        <f t="shared" si="187"/>
        <v>N/A</v>
      </c>
      <c r="H1150" t="str">
        <f t="shared" si="188"/>
        <v>N/A</v>
      </c>
      <c r="I1150" t="str">
        <f t="shared" si="189"/>
        <v>N/A</v>
      </c>
      <c r="J1150" s="3" t="str">
        <f>IF(B1150=1,Full_2016_2017_Games_Data[[#This Row],[Column1]],"N/A")</f>
        <v>N/A</v>
      </c>
      <c r="K1150" t="str">
        <f t="shared" si="190"/>
        <v>Mar 9, 2017</v>
      </c>
      <c r="L1150" t="str">
        <f t="shared" si="191"/>
        <v>N/A</v>
      </c>
      <c r="M1150" t="str">
        <f t="shared" si="192"/>
        <v>N/A</v>
      </c>
      <c r="N1150" t="str">
        <f t="shared" si="193"/>
        <v>N/A</v>
      </c>
      <c r="O1150" t="str">
        <f t="shared" si="194"/>
        <v>N/A</v>
      </c>
      <c r="P1150" s="3" t="str">
        <f t="shared" si="195"/>
        <v>N/A</v>
      </c>
      <c r="Q1150" t="str">
        <f t="shared" si="196"/>
        <v>N/A</v>
      </c>
      <c r="R1150" t="str">
        <f t="shared" si="197"/>
        <v>N/A</v>
      </c>
    </row>
    <row r="1151" spans="1:18" x14ac:dyDescent="0.3">
      <c r="A1151" s="1" t="s">
        <v>996</v>
      </c>
      <c r="B1151">
        <f>IF(OR(RIGHT(Full_2016_2017_Games_Data[[#This Row],[Column1]],4)="2016",RIGHT(Full_2016_2017_Games_Data[[#This Row],[Column1]],4)="2017"),1,0)</f>
        <v>0</v>
      </c>
      <c r="C1151">
        <f>IF(AND(B1150=1,B1151=0,LEFT(Full_2016_2017_Games_Data[[#This Row],[Column1]],4)&lt;&gt;"OTat"),C1149+1,IF(AND(B1150=0,B1151=0,LEFT(Full_2016_2017_Games_Data[[#This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Row],[Column1]],5)&lt;&gt;"4OTat"),C1150+1,IF(OR(LEFT(Full_2016_2017_Games_Data[[#This Row],[Column1]],4)="OTat",LEFT(Full_2016_2017_Games_Data[[#This Row],[Column1]],4)="Full",LEFT(Full_2016_2017_Games_Data[[#This Row],[Column1]],5)="2OTat",LEFT(Full_2016_2017_Games_Data[[#This Row],[Column1]],5)="4OTat"),C1150,"N/A")))</f>
        <v>963</v>
      </c>
      <c r="D1151" t="str">
        <f>IF(AND(C1151&lt;&gt;"N/A",C1151&lt;&gt;C1150),LEFT(Full_2016_2017_Games_Data[[#This Row],[Column1]],FIND("-",Full_2016_2017_Games_Data[[#This Row],[Column1]])-1),"N/A")</f>
        <v>Los Angeles Lakers122</v>
      </c>
      <c r="E1151" t="str">
        <f>IFERROR(IF(AND(C1151&lt;&gt;"N/A",C1151&lt;&gt;C1150),MID(Full_2016_2017_Games_Data[[#This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Suns110</v>
      </c>
      <c r="F1151" t="str">
        <f>IFERROR(IF(AND(D1151&lt;&gt;"N/A",E1151&lt;&gt;"N/A",C1151&lt;&gt;C1152),RIGHT(Full_2016_2017_Games_Data[[#This Row],[Column1]],LEN(Full_2016_2017_Games_Data[[#This Row],[Column1]])-FIND("at ",Full_2016_2017_Games_Data[[#This Row],[Column1]])-2),IF(AND(C1151&lt;&gt;"N/A",C1151&lt;&gt;C1150),RIGHT(A1152,LEN(A1152)-FIND("at ",A1152)-2),"N/A")),RIGHT(Full_2016_2017_Games_Data[[#This Row],[Column1]],LEN(Full_2016_2017_Games_Data[[#This Row],[Column1]])-FIND("at ",Full_2016_2017_Games_Data[[#This Row],[Column1]])-2))</f>
        <v>Phoenix</v>
      </c>
      <c r="G1151" t="str">
        <f t="shared" si="187"/>
        <v>Phoenix</v>
      </c>
      <c r="H1151">
        <f t="shared" si="188"/>
        <v>122</v>
      </c>
      <c r="I1151">
        <f t="shared" si="189"/>
        <v>110</v>
      </c>
      <c r="J1151" s="3" t="str">
        <f>IF(B1151=1,Full_2016_2017_Games_Data[[#This Row],[Column1]],"N/A")</f>
        <v>N/A</v>
      </c>
      <c r="K1151" t="str">
        <f t="shared" si="190"/>
        <v>Mar 9, 2017</v>
      </c>
      <c r="L1151" t="str">
        <f t="shared" si="191"/>
        <v>Mar 9, 2017</v>
      </c>
      <c r="M1151">
        <f t="shared" si="192"/>
        <v>3</v>
      </c>
      <c r="N1151">
        <f t="shared" si="193"/>
        <v>9</v>
      </c>
      <c r="O1151">
        <f t="shared" si="194"/>
        <v>2017</v>
      </c>
      <c r="P1151" s="3">
        <f t="shared" si="195"/>
        <v>42803</v>
      </c>
      <c r="Q1151" t="str">
        <f t="shared" si="196"/>
        <v>Los Angeles Lakers</v>
      </c>
      <c r="R1151" t="str">
        <f t="shared" si="197"/>
        <v>Phoenix Suns</v>
      </c>
    </row>
    <row r="1152" spans="1:18" x14ac:dyDescent="0.3">
      <c r="A1152" s="1" t="s">
        <v>1475</v>
      </c>
      <c r="B1152">
        <f>IF(OR(RIGHT(Full_2016_2017_Games_Data[[#This Row],[Column1]],4)="2016",RIGHT(Full_2016_2017_Games_Data[[#This Row],[Column1]],4)="2017"),1,0)</f>
        <v>1</v>
      </c>
      <c r="C1152" t="str">
        <f>IF(AND(B1151=1,B1152=0,LEFT(Full_2016_2017_Games_Data[[#This Row],[Column1]],4)&lt;&gt;"OTat"),C1150+1,IF(AND(B1151=0,B1152=0,LEFT(Full_2016_2017_Games_Data[[#This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Row],[Column1]],5)&lt;&gt;"4OTat"),C1151+1,IF(OR(LEFT(Full_2016_2017_Games_Data[[#This Row],[Column1]],4)="OTat",LEFT(Full_2016_2017_Games_Data[[#This Row],[Column1]],4)="Full",LEFT(Full_2016_2017_Games_Data[[#This Row],[Column1]],5)="2OTat",LEFT(Full_2016_2017_Games_Data[[#This Row],[Column1]],5)="4OTat"),C1151,"N/A")))</f>
        <v>N/A</v>
      </c>
      <c r="D1152" t="str">
        <f>IF(AND(C1152&lt;&gt;"N/A",C1152&lt;&gt;C1151),LEFT(Full_2016_2017_Games_Data[[#This Row],[Column1]],FIND("-",Full_2016_2017_Games_Data[[#This Row],[Column1]])-1),"N/A")</f>
        <v>N/A</v>
      </c>
      <c r="E1152" t="str">
        <f>IFERROR(IF(AND(C1152&lt;&gt;"N/A",C1152&lt;&gt;C1151),MID(Full_2016_2017_Games_Data[[#This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52" t="str">
        <f>IFERROR(IF(AND(D1152&lt;&gt;"N/A",E1152&lt;&gt;"N/A",C1152&lt;&gt;C1153),RIGHT(Full_2016_2017_Games_Data[[#This Row],[Column1]],LEN(Full_2016_2017_Games_Data[[#This Row],[Column1]])-FIND("at ",Full_2016_2017_Games_Data[[#This Row],[Column1]])-2),IF(AND(C1152&lt;&gt;"N/A",C1152&lt;&gt;C1151),RIGHT(A1153,LEN(A1153)-FIND("at ",A1153)-2),"N/A")),RIGHT(Full_2016_2017_Games_Data[[#This Row],[Column1]],LEN(Full_2016_2017_Games_Data[[#This Row],[Column1]])-FIND("at ",Full_2016_2017_Games_Data[[#This Row],[Column1]])-2))</f>
        <v>N/A</v>
      </c>
      <c r="G1152" t="str">
        <f t="shared" si="187"/>
        <v>N/A</v>
      </c>
      <c r="H1152" t="str">
        <f t="shared" si="188"/>
        <v>N/A</v>
      </c>
      <c r="I1152" t="str">
        <f t="shared" si="189"/>
        <v>N/A</v>
      </c>
      <c r="J1152" s="3" t="str">
        <f>IF(B1152=1,Full_2016_2017_Games_Data[[#This Row],[Column1]],"N/A")</f>
        <v>Mar 10, 2017</v>
      </c>
      <c r="K1152" t="str">
        <f t="shared" si="190"/>
        <v>Mar 10, 2017</v>
      </c>
      <c r="L1152" t="str">
        <f t="shared" si="191"/>
        <v>N/A</v>
      </c>
      <c r="M1152" t="str">
        <f t="shared" si="192"/>
        <v>N/A</v>
      </c>
      <c r="N1152" t="str">
        <f t="shared" si="193"/>
        <v>N/A</v>
      </c>
      <c r="O1152" t="str">
        <f t="shared" si="194"/>
        <v>N/A</v>
      </c>
      <c r="P1152" s="3" t="str">
        <f t="shared" si="195"/>
        <v>N/A</v>
      </c>
      <c r="Q1152" t="str">
        <f t="shared" si="196"/>
        <v>N/A</v>
      </c>
      <c r="R1152" t="str">
        <f t="shared" si="197"/>
        <v>N/A</v>
      </c>
    </row>
    <row r="1153" spans="1:18" x14ac:dyDescent="0.3">
      <c r="A1153" s="1" t="s">
        <v>997</v>
      </c>
      <c r="B1153">
        <f>IF(OR(RIGHT(Full_2016_2017_Games_Data[[#This Row],[Column1]],4)="2016",RIGHT(Full_2016_2017_Games_Data[[#This Row],[Column1]],4)="2017"),1,0)</f>
        <v>0</v>
      </c>
      <c r="C1153">
        <f>IF(AND(B1152=1,B1153=0,LEFT(Full_2016_2017_Games_Data[[#This Row],[Column1]],4)&lt;&gt;"OTat"),C1151+1,IF(AND(B1152=0,B1153=0,LEFT(Full_2016_2017_Games_Data[[#This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Row],[Column1]],5)&lt;&gt;"4OTat"),C1152+1,IF(OR(LEFT(Full_2016_2017_Games_Data[[#This Row],[Column1]],4)="OTat",LEFT(Full_2016_2017_Games_Data[[#This Row],[Column1]],4)="Full",LEFT(Full_2016_2017_Games_Data[[#This Row],[Column1]],5)="2OTat",LEFT(Full_2016_2017_Games_Data[[#This Row],[Column1]],5)="4OTat"),C1152,"N/A")))</f>
        <v>964</v>
      </c>
      <c r="D1153" t="str">
        <f>IF(AND(C1153&lt;&gt;"N/A",C1153&lt;&gt;C1152),LEFT(Full_2016_2017_Games_Data[[#This Row],[Column1]],FIND("-",Full_2016_2017_Games_Data[[#This Row],[Column1]])-1),"N/A")</f>
        <v>Charlotte Hornets121</v>
      </c>
      <c r="E1153" t="str">
        <f>IFERROR(IF(AND(C1153&lt;&gt;"N/A",C1153&lt;&gt;C1152),MID(Full_2016_2017_Games_Data[[#This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Magic81</v>
      </c>
      <c r="F1153" t="str">
        <f>IFERROR(IF(AND(D1153&lt;&gt;"N/A",E1153&lt;&gt;"N/A",C1153&lt;&gt;C1154),RIGHT(Full_2016_2017_Games_Data[[#This Row],[Column1]],LEN(Full_2016_2017_Games_Data[[#This Row],[Column1]])-FIND("at ",Full_2016_2017_Games_Data[[#This Row],[Column1]])-2),IF(AND(C1153&lt;&gt;"N/A",C1153&lt;&gt;C1152),RIGHT(A1154,LEN(A1154)-FIND("at ",A1154)-2),"N/A")),RIGHT(Full_2016_2017_Games_Data[[#This Row],[Column1]],LEN(Full_2016_2017_Games_Data[[#This Row],[Column1]])-FIND("at ",Full_2016_2017_Games_Data[[#This Row],[Column1]])-2))</f>
        <v>Charlotte</v>
      </c>
      <c r="G1153" t="str">
        <f t="shared" si="187"/>
        <v>Charlotte</v>
      </c>
      <c r="H1153">
        <f t="shared" si="188"/>
        <v>121</v>
      </c>
      <c r="I1153">
        <f t="shared" si="189"/>
        <v>81</v>
      </c>
      <c r="J1153" s="3" t="str">
        <f>IF(B1153=1,Full_2016_2017_Games_Data[[#This Row],[Column1]],"N/A")</f>
        <v>N/A</v>
      </c>
      <c r="K1153" t="str">
        <f t="shared" si="190"/>
        <v>Mar 10, 2017</v>
      </c>
      <c r="L1153" t="str">
        <f t="shared" si="191"/>
        <v>Mar 10, 2017</v>
      </c>
      <c r="M1153">
        <f t="shared" si="192"/>
        <v>3</v>
      </c>
      <c r="N1153">
        <f t="shared" si="193"/>
        <v>10</v>
      </c>
      <c r="O1153">
        <f t="shared" si="194"/>
        <v>2017</v>
      </c>
      <c r="P1153" s="3">
        <f t="shared" si="195"/>
        <v>42804</v>
      </c>
      <c r="Q1153" t="str">
        <f t="shared" si="196"/>
        <v>Charlotte Hornets</v>
      </c>
      <c r="R1153" t="str">
        <f t="shared" si="197"/>
        <v>Orlando Magic</v>
      </c>
    </row>
    <row r="1154" spans="1:18" x14ac:dyDescent="0.3">
      <c r="A1154" s="1" t="s">
        <v>998</v>
      </c>
      <c r="B1154">
        <f>IF(OR(RIGHT(Full_2016_2017_Games_Data[[#This Row],[Column1]],4)="2016",RIGHT(Full_2016_2017_Games_Data[[#This Row],[Column1]],4)="2017"),1,0)</f>
        <v>0</v>
      </c>
      <c r="C1154">
        <f>IF(AND(B1153=1,B1154=0,LEFT(Full_2016_2017_Games_Data[[#This Row],[Column1]],4)&lt;&gt;"OTat"),C1152+1,IF(AND(B1153=0,B1154=0,LEFT(Full_2016_2017_Games_Data[[#This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Row],[Column1]],5)&lt;&gt;"4OTat"),C1153+1,IF(OR(LEFT(Full_2016_2017_Games_Data[[#This Row],[Column1]],4)="OTat",LEFT(Full_2016_2017_Games_Data[[#This Row],[Column1]],4)="Full",LEFT(Full_2016_2017_Games_Data[[#This Row],[Column1]],5)="2OTat",LEFT(Full_2016_2017_Games_Data[[#This Row],[Column1]],5)="4OTat"),C1153,"N/A")))</f>
        <v>965</v>
      </c>
      <c r="D1154" t="str">
        <f>IF(AND(C1154&lt;&gt;"N/A",C1154&lt;&gt;C1153),LEFT(Full_2016_2017_Games_Data[[#This Row],[Column1]],FIND("-",Full_2016_2017_Games_Data[[#This Row],[Column1]])-1),"N/A")</f>
        <v>Houston Rockets115</v>
      </c>
      <c r="E1154" t="str">
        <f>IFERROR(IF(AND(C1154&lt;&gt;"N/A",C1154&lt;&gt;C1153),MID(Full_2016_2017_Games_Data[[#This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Bulls94</v>
      </c>
      <c r="F1154" t="str">
        <f>IFERROR(IF(AND(D1154&lt;&gt;"N/A",E1154&lt;&gt;"N/A",C1154&lt;&gt;C1155),RIGHT(Full_2016_2017_Games_Data[[#This Row],[Column1]],LEN(Full_2016_2017_Games_Data[[#This Row],[Column1]])-FIND("at ",Full_2016_2017_Games_Data[[#This Row],[Column1]])-2),IF(AND(C1154&lt;&gt;"N/A",C1154&lt;&gt;C1153),RIGHT(A1155,LEN(A1155)-FIND("at ",A1155)-2),"N/A")),RIGHT(Full_2016_2017_Games_Data[[#This Row],[Column1]],LEN(Full_2016_2017_Games_Data[[#This Row],[Column1]])-FIND("at ",Full_2016_2017_Games_Data[[#This Row],[Column1]])-2))</f>
        <v>Chicago</v>
      </c>
      <c r="G1154" t="str">
        <f t="shared" si="187"/>
        <v>Chicago</v>
      </c>
      <c r="H1154">
        <f t="shared" si="188"/>
        <v>115</v>
      </c>
      <c r="I1154">
        <f t="shared" si="189"/>
        <v>94</v>
      </c>
      <c r="J1154" s="3" t="str">
        <f>IF(B1154=1,Full_2016_2017_Games_Data[[#This Row],[Column1]],"N/A")</f>
        <v>N/A</v>
      </c>
      <c r="K1154" t="str">
        <f t="shared" si="190"/>
        <v>Mar 10, 2017</v>
      </c>
      <c r="L1154" t="str">
        <f t="shared" si="191"/>
        <v>Mar 10, 2017</v>
      </c>
      <c r="M1154">
        <f t="shared" si="192"/>
        <v>3</v>
      </c>
      <c r="N1154">
        <f t="shared" si="193"/>
        <v>10</v>
      </c>
      <c r="O1154">
        <f t="shared" si="194"/>
        <v>2017</v>
      </c>
      <c r="P1154" s="3">
        <f t="shared" si="195"/>
        <v>42804</v>
      </c>
      <c r="Q1154" t="str">
        <f t="shared" si="196"/>
        <v>Houston Rockets</v>
      </c>
      <c r="R1154" t="str">
        <f t="shared" si="197"/>
        <v>Chicago Bulls</v>
      </c>
    </row>
    <row r="1155" spans="1:18" x14ac:dyDescent="0.3">
      <c r="A1155" s="1" t="s">
        <v>999</v>
      </c>
      <c r="B1155">
        <f>IF(OR(RIGHT(Full_2016_2017_Games_Data[[#This Row],[Column1]],4)="2016",RIGHT(Full_2016_2017_Games_Data[[#This Row],[Column1]],4)="2017"),1,0)</f>
        <v>0</v>
      </c>
      <c r="C1155">
        <f>IF(AND(B1154=1,B1155=0,LEFT(Full_2016_2017_Games_Data[[#This Row],[Column1]],4)&lt;&gt;"OTat"),C1153+1,IF(AND(B1154=0,B1155=0,LEFT(Full_2016_2017_Games_Data[[#This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Row],[Column1]],5)&lt;&gt;"4OTat"),C1154+1,IF(OR(LEFT(Full_2016_2017_Games_Data[[#This Row],[Column1]],4)="OTat",LEFT(Full_2016_2017_Games_Data[[#This Row],[Column1]],4)="Full",LEFT(Full_2016_2017_Games_Data[[#This Row],[Column1]],5)="2OTat",LEFT(Full_2016_2017_Games_Data[[#This Row],[Column1]],5)="4OTat"),C1154,"N/A")))</f>
        <v>966</v>
      </c>
      <c r="D1155" t="str">
        <f>IF(AND(C1155&lt;&gt;"N/A",C1155&lt;&gt;C1154),LEFT(Full_2016_2017_Games_Data[[#This Row],[Column1]],FIND("-",Full_2016_2017_Games_Data[[#This Row],[Column1]])-1),"N/A")</f>
        <v>Milwaukee Bucks99</v>
      </c>
      <c r="E1155" t="str">
        <f>IFERROR(IF(AND(C1155&lt;&gt;"N/A",C1155&lt;&gt;C1154),MID(Full_2016_2017_Games_Data[[#This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Pacers85</v>
      </c>
      <c r="F1155" t="str">
        <f>IFERROR(IF(AND(D1155&lt;&gt;"N/A",E1155&lt;&gt;"N/A",C1155&lt;&gt;C1156),RIGHT(Full_2016_2017_Games_Data[[#This Row],[Column1]],LEN(Full_2016_2017_Games_Data[[#This Row],[Column1]])-FIND("at ",Full_2016_2017_Games_Data[[#This Row],[Column1]])-2),IF(AND(C1155&lt;&gt;"N/A",C1155&lt;&gt;C1154),RIGHT(A1156,LEN(A1156)-FIND("at ",A1156)-2),"N/A")),RIGHT(Full_2016_2017_Games_Data[[#This Row],[Column1]],LEN(Full_2016_2017_Games_Data[[#This Row],[Column1]])-FIND("at ",Full_2016_2017_Games_Data[[#This Row],[Column1]])-2))</f>
        <v>Milwaukee</v>
      </c>
      <c r="G1155" t="str">
        <f t="shared" si="187"/>
        <v>Milwaukee</v>
      </c>
      <c r="H1155">
        <f t="shared" si="188"/>
        <v>99</v>
      </c>
      <c r="I1155">
        <f t="shared" si="189"/>
        <v>85</v>
      </c>
      <c r="J1155" s="3" t="str">
        <f>IF(B1155=1,Full_2016_2017_Games_Data[[#This Row],[Column1]],"N/A")</f>
        <v>N/A</v>
      </c>
      <c r="K1155" t="str">
        <f t="shared" si="190"/>
        <v>Mar 10, 2017</v>
      </c>
      <c r="L1155" t="str">
        <f t="shared" si="191"/>
        <v>Mar 10, 2017</v>
      </c>
      <c r="M1155">
        <f t="shared" si="192"/>
        <v>3</v>
      </c>
      <c r="N1155">
        <f t="shared" si="193"/>
        <v>10</v>
      </c>
      <c r="O1155">
        <f t="shared" si="194"/>
        <v>2017</v>
      </c>
      <c r="P1155" s="3">
        <f t="shared" si="195"/>
        <v>42804</v>
      </c>
      <c r="Q1155" t="str">
        <f t="shared" si="196"/>
        <v>Milwaukee Bucks</v>
      </c>
      <c r="R1155" t="str">
        <f t="shared" si="197"/>
        <v>Indiana Pacers</v>
      </c>
    </row>
    <row r="1156" spans="1:18" x14ac:dyDescent="0.3">
      <c r="A1156" s="1" t="s">
        <v>1000</v>
      </c>
      <c r="B1156">
        <f>IF(OR(RIGHT(Full_2016_2017_Games_Data[[#This Row],[Column1]],4)="2016",RIGHT(Full_2016_2017_Games_Data[[#This Row],[Column1]],4)="2017"),1,0)</f>
        <v>0</v>
      </c>
      <c r="C1156">
        <f>IF(AND(B1155=1,B1156=0,LEFT(Full_2016_2017_Games_Data[[#This Row],[Column1]],4)&lt;&gt;"OTat"),C1154+1,IF(AND(B1155=0,B1156=0,LEFT(Full_2016_2017_Games_Data[[#This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Row],[Column1]],5)&lt;&gt;"4OTat"),C1155+1,IF(OR(LEFT(Full_2016_2017_Games_Data[[#This Row],[Column1]],4)="OTat",LEFT(Full_2016_2017_Games_Data[[#This Row],[Column1]],4)="Full",LEFT(Full_2016_2017_Games_Data[[#This Row],[Column1]],5)="2OTat",LEFT(Full_2016_2017_Games_Data[[#This Row],[Column1]],5)="4OTat"),C1155,"N/A")))</f>
        <v>967</v>
      </c>
      <c r="D1156" t="str">
        <f>IF(AND(C1156&lt;&gt;"N/A",C1156&lt;&gt;C1155),LEFT(Full_2016_2017_Games_Data[[#This Row],[Column1]],FIND("-",Full_2016_2017_Games_Data[[#This Row],[Column1]])-1),"N/A")</f>
        <v>Minnesota Timberwolves103</v>
      </c>
      <c r="E1156" t="str">
        <f>IFERROR(IF(AND(C1156&lt;&gt;"N/A",C1156&lt;&gt;C1155),MID(Full_2016_2017_Games_Data[[#This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Warriors102</v>
      </c>
      <c r="F1156" t="str">
        <f>IFERROR(IF(AND(D1156&lt;&gt;"N/A",E1156&lt;&gt;"N/A",C1156&lt;&gt;C1157),RIGHT(Full_2016_2017_Games_Data[[#This Row],[Column1]],LEN(Full_2016_2017_Games_Data[[#This Row],[Column1]])-FIND("at ",Full_2016_2017_Games_Data[[#This Row],[Column1]])-2),IF(AND(C1156&lt;&gt;"N/A",C1156&lt;&gt;C1155),RIGHT(A1157,LEN(A1157)-FIND("at ",A1157)-2),"N/A")),RIGHT(Full_2016_2017_Games_Data[[#This Row],[Column1]],LEN(Full_2016_2017_Games_Data[[#This Row],[Column1]])-FIND("at ",Full_2016_2017_Games_Data[[#This Row],[Column1]])-2))</f>
        <v>Minnesota</v>
      </c>
      <c r="G1156" t="str">
        <f t="shared" si="187"/>
        <v>Minnesota</v>
      </c>
      <c r="H1156">
        <f t="shared" si="188"/>
        <v>103</v>
      </c>
      <c r="I1156">
        <f t="shared" si="189"/>
        <v>102</v>
      </c>
      <c r="J1156" s="3" t="str">
        <f>IF(B1156=1,Full_2016_2017_Games_Data[[#This Row],[Column1]],"N/A")</f>
        <v>N/A</v>
      </c>
      <c r="K1156" t="str">
        <f t="shared" si="190"/>
        <v>Mar 10, 2017</v>
      </c>
      <c r="L1156" t="str">
        <f t="shared" si="191"/>
        <v>Mar 10, 2017</v>
      </c>
      <c r="M1156">
        <f t="shared" si="192"/>
        <v>3</v>
      </c>
      <c r="N1156">
        <f t="shared" si="193"/>
        <v>10</v>
      </c>
      <c r="O1156">
        <f t="shared" si="194"/>
        <v>2017</v>
      </c>
      <c r="P1156" s="3">
        <f t="shared" si="195"/>
        <v>42804</v>
      </c>
      <c r="Q1156" t="str">
        <f t="shared" si="196"/>
        <v>Minnesota Timberwolves</v>
      </c>
      <c r="R1156" t="str">
        <f t="shared" si="197"/>
        <v>Golden State Warriors</v>
      </c>
    </row>
    <row r="1157" spans="1:18" x14ac:dyDescent="0.3">
      <c r="A1157" s="1" t="s">
        <v>1001</v>
      </c>
      <c r="B1157">
        <f>IF(OR(RIGHT(Full_2016_2017_Games_Data[[#This Row],[Column1]],4)="2016",RIGHT(Full_2016_2017_Games_Data[[#This Row],[Column1]],4)="2017"),1,0)</f>
        <v>0</v>
      </c>
      <c r="C1157">
        <f>IF(AND(B1156=1,B1157=0,LEFT(Full_2016_2017_Games_Data[[#This Row],[Column1]],4)&lt;&gt;"OTat"),C1155+1,IF(AND(B1156=0,B1157=0,LEFT(Full_2016_2017_Games_Data[[#This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Row],[Column1]],5)&lt;&gt;"4OTat"),C1156+1,IF(OR(LEFT(Full_2016_2017_Games_Data[[#This Row],[Column1]],4)="OTat",LEFT(Full_2016_2017_Games_Data[[#This Row],[Column1]],4)="Full",LEFT(Full_2016_2017_Games_Data[[#This Row],[Column1]],5)="2OTat",LEFT(Full_2016_2017_Games_Data[[#This Row],[Column1]],5)="4OTat"),C1156,"N/A")))</f>
        <v>968</v>
      </c>
      <c r="D1157" t="str">
        <f>IF(AND(C1157&lt;&gt;"N/A",C1157&lt;&gt;C1156),LEFT(Full_2016_2017_Games_Data[[#This Row],[Column1]],FIND("-",Full_2016_2017_Games_Data[[#This Row],[Column1]])-1),"N/A")</f>
        <v>Atlanta Hawks105</v>
      </c>
      <c r="E1157" t="str">
        <f>IFERROR(IF(AND(C1157&lt;&gt;"N/A",C1157&lt;&gt;C1156),MID(Full_2016_2017_Games_Data[[#This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Raptors99</v>
      </c>
      <c r="F1157" t="str">
        <f>IFERROR(IF(AND(D1157&lt;&gt;"N/A",E1157&lt;&gt;"N/A",C1157&lt;&gt;C1158),RIGHT(Full_2016_2017_Games_Data[[#This Row],[Column1]],LEN(Full_2016_2017_Games_Data[[#This Row],[Column1]])-FIND("at ",Full_2016_2017_Games_Data[[#This Row],[Column1]])-2),IF(AND(C1157&lt;&gt;"N/A",C1157&lt;&gt;C1156),RIGHT(A1158,LEN(A1158)-FIND("at ",A1158)-2),"N/A")),RIGHT(Full_2016_2017_Games_Data[[#This Row],[Column1]],LEN(Full_2016_2017_Games_Data[[#This Row],[Column1]])-FIND("at ",Full_2016_2017_Games_Data[[#This Row],[Column1]])-2))</f>
        <v>Atlanta</v>
      </c>
      <c r="G1157" t="str">
        <f t="shared" ref="G1157:G1220" si="198">IFERROR(LEFT(F1157,FIND("Originally",F1157)-2),F1157)</f>
        <v>Atlanta</v>
      </c>
      <c r="H1157">
        <f t="shared" ref="H1157:H1220" si="199">IFERROR(VALUE(RIGHT(D1157,3)),IFERROR(VALUE(RIGHT(D1157,2)),"N/A"))</f>
        <v>105</v>
      </c>
      <c r="I1157">
        <f t="shared" ref="I1157:I1220" si="200">IFERROR(VALUE(RIGHT(E1157,3)),IFERROR(VALUE(RIGHT(E1157,2)),"N/A"))</f>
        <v>99</v>
      </c>
      <c r="J1157" s="3" t="str">
        <f>IF(B1157=1,Full_2016_2017_Games_Data[[#This Row],[Column1]],"N/A")</f>
        <v>N/A</v>
      </c>
      <c r="K1157" t="str">
        <f t="shared" ref="K1157:K1220" si="201">IF(J1157&lt;&gt;"N/A",J1157,K1156)</f>
        <v>Mar 10, 2017</v>
      </c>
      <c r="L1157" t="str">
        <f t="shared" ref="L1157:L1220" si="202">IF(I1157&lt;&gt;"N/A",K1157,"N/A")</f>
        <v>Mar 10, 2017</v>
      </c>
      <c r="M1157">
        <f t="shared" ref="M1157:M1220" si="203">IFERROR(MONTH(1&amp;LEFT(L1157,3)),"N/A")</f>
        <v>3</v>
      </c>
      <c r="N1157">
        <f t="shared" ref="N1157:N1220" si="204">IFERROR(VALUE(MID(L1157,FIND(" ",L1157)+1,FIND(",",L1157)-FIND(" ",L1157)-1)),"N/A")</f>
        <v>10</v>
      </c>
      <c r="O1157">
        <f t="shared" ref="O1157:O1220" si="205">IFERROR(VALUE(RIGHT(L1157,4)),"N/A")</f>
        <v>2017</v>
      </c>
      <c r="P1157" s="3">
        <f t="shared" ref="P1157:P1220" si="206">IFERROR(DATE(O1157,M1157,N1157),"N/A")</f>
        <v>42804</v>
      </c>
      <c r="Q1157" t="str">
        <f t="shared" ref="Q1157:Q1220" si="207">IF(D1157&lt;&gt;H1157,LEFT(D1157,LEN(D1157)-LEN(H1157)),"N/A")</f>
        <v>Atlanta Hawks</v>
      </c>
      <c r="R1157" t="str">
        <f t="shared" ref="R1157:R1220" si="208">IF(E1157&lt;&gt;I1157,LEFT(E1157,LEN(E1157)-LEN(I1157)),"N/A")</f>
        <v>Toronto Raptors</v>
      </c>
    </row>
    <row r="1158" spans="1:18" x14ac:dyDescent="0.3">
      <c r="A1158" s="1" t="s">
        <v>1002</v>
      </c>
      <c r="B1158">
        <f>IF(OR(RIGHT(Full_2016_2017_Games_Data[[#This Row],[Column1]],4)="2016",RIGHT(Full_2016_2017_Games_Data[[#This Row],[Column1]],4)="2017"),1,0)</f>
        <v>0</v>
      </c>
      <c r="C1158">
        <f>IF(AND(B1157=1,B1158=0,LEFT(Full_2016_2017_Games_Data[[#This Row],[Column1]],4)&lt;&gt;"OTat"),C1156+1,IF(AND(B1157=0,B1158=0,LEFT(Full_2016_2017_Games_Data[[#This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Row],[Column1]],5)&lt;&gt;"4OTat"),C1157+1,IF(OR(LEFT(Full_2016_2017_Games_Data[[#This Row],[Column1]],4)="OTat",LEFT(Full_2016_2017_Games_Data[[#This Row],[Column1]],4)="Full",LEFT(Full_2016_2017_Games_Data[[#This Row],[Column1]],5)="2OTat",LEFT(Full_2016_2017_Games_Data[[#This Row],[Column1]],5)="4OTat"),C1157,"N/A")))</f>
        <v>969</v>
      </c>
      <c r="D1158" t="str">
        <f>IF(AND(C1158&lt;&gt;"N/A",C1158&lt;&gt;C1157),LEFT(Full_2016_2017_Games_Data[[#This Row],[Column1]],FIND("-",Full_2016_2017_Games_Data[[#This Row],[Column1]])-1),"N/A")</f>
        <v>Denver Nuggets119</v>
      </c>
      <c r="E1158" t="str">
        <f>IFERROR(IF(AND(C1158&lt;&gt;"N/A",C1158&lt;&gt;C1157),MID(Full_2016_2017_Games_Data[[#This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Celtics99</v>
      </c>
      <c r="F1158" t="str">
        <f>IFERROR(IF(AND(D1158&lt;&gt;"N/A",E1158&lt;&gt;"N/A",C1158&lt;&gt;C1159),RIGHT(Full_2016_2017_Games_Data[[#This Row],[Column1]],LEN(Full_2016_2017_Games_Data[[#This Row],[Column1]])-FIND("at ",Full_2016_2017_Games_Data[[#This Row],[Column1]])-2),IF(AND(C1158&lt;&gt;"N/A",C1158&lt;&gt;C1157),RIGHT(A1159,LEN(A1159)-FIND("at ",A1159)-2),"N/A")),RIGHT(Full_2016_2017_Games_Data[[#This Row],[Column1]],LEN(Full_2016_2017_Games_Data[[#This Row],[Column1]])-FIND("at ",Full_2016_2017_Games_Data[[#This Row],[Column1]])-2))</f>
        <v>Denver</v>
      </c>
      <c r="G1158" t="str">
        <f t="shared" si="198"/>
        <v>Denver</v>
      </c>
      <c r="H1158">
        <f t="shared" si="199"/>
        <v>119</v>
      </c>
      <c r="I1158">
        <f t="shared" si="200"/>
        <v>99</v>
      </c>
      <c r="J1158" s="3" t="str">
        <f>IF(B1158=1,Full_2016_2017_Games_Data[[#This Row],[Column1]],"N/A")</f>
        <v>N/A</v>
      </c>
      <c r="K1158" t="str">
        <f t="shared" si="201"/>
        <v>Mar 10, 2017</v>
      </c>
      <c r="L1158" t="str">
        <f t="shared" si="202"/>
        <v>Mar 10, 2017</v>
      </c>
      <c r="M1158">
        <f t="shared" si="203"/>
        <v>3</v>
      </c>
      <c r="N1158">
        <f t="shared" si="204"/>
        <v>10</v>
      </c>
      <c r="O1158">
        <f t="shared" si="205"/>
        <v>2017</v>
      </c>
      <c r="P1158" s="3">
        <f t="shared" si="206"/>
        <v>42804</v>
      </c>
      <c r="Q1158" t="str">
        <f t="shared" si="207"/>
        <v>Denver Nuggets</v>
      </c>
      <c r="R1158" t="str">
        <f t="shared" si="208"/>
        <v>Boston Celtics</v>
      </c>
    </row>
    <row r="1159" spans="1:18" x14ac:dyDescent="0.3">
      <c r="A1159" s="1" t="s">
        <v>1003</v>
      </c>
      <c r="B1159">
        <f>IF(OR(RIGHT(Full_2016_2017_Games_Data[[#This Row],[Column1]],4)="2016",RIGHT(Full_2016_2017_Games_Data[[#This Row],[Column1]],4)="2017"),1,0)</f>
        <v>0</v>
      </c>
      <c r="C1159">
        <f>IF(AND(B1158=1,B1159=0,LEFT(Full_2016_2017_Games_Data[[#This Row],[Column1]],4)&lt;&gt;"OTat"),C1157+1,IF(AND(B1158=0,B1159=0,LEFT(Full_2016_2017_Games_Data[[#This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Row],[Column1]],5)&lt;&gt;"4OTat"),C1158+1,IF(OR(LEFT(Full_2016_2017_Games_Data[[#This Row],[Column1]],4)="OTat",LEFT(Full_2016_2017_Games_Data[[#This Row],[Column1]],4)="Full",LEFT(Full_2016_2017_Games_Data[[#This Row],[Column1]],5)="2OTat",LEFT(Full_2016_2017_Games_Data[[#This Row],[Column1]],5)="4OTat"),C1158,"N/A")))</f>
        <v>970</v>
      </c>
      <c r="D1159" t="str">
        <f>IF(AND(C1159&lt;&gt;"N/A",C1159&lt;&gt;C1158),LEFT(Full_2016_2017_Games_Data[[#This Row],[Column1]],FIND("-",Full_2016_2017_Games_Data[[#This Row],[Column1]])-1),"N/A")</f>
        <v>Dallas Mavericks105</v>
      </c>
      <c r="E1159" t="str">
        <f>IFERROR(IF(AND(C1159&lt;&gt;"N/A",C1159&lt;&gt;C1158),MID(Full_2016_2017_Games_Data[[#This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Nets96</v>
      </c>
      <c r="F1159" t="str">
        <f>IFERROR(IF(AND(D1159&lt;&gt;"N/A",E1159&lt;&gt;"N/A",C1159&lt;&gt;C1160),RIGHT(Full_2016_2017_Games_Data[[#This Row],[Column1]],LEN(Full_2016_2017_Games_Data[[#This Row],[Column1]])-FIND("at ",Full_2016_2017_Games_Data[[#This Row],[Column1]])-2),IF(AND(C1159&lt;&gt;"N/A",C1159&lt;&gt;C1158),RIGHT(A1160,LEN(A1160)-FIND("at ",A1160)-2),"N/A")),RIGHT(Full_2016_2017_Games_Data[[#This Row],[Column1]],LEN(Full_2016_2017_Games_Data[[#This Row],[Column1]])-FIND("at ",Full_2016_2017_Games_Data[[#This Row],[Column1]])-2))</f>
        <v>Dallas</v>
      </c>
      <c r="G1159" t="str">
        <f t="shared" si="198"/>
        <v>Dallas</v>
      </c>
      <c r="H1159">
        <f t="shared" si="199"/>
        <v>105</v>
      </c>
      <c r="I1159">
        <f t="shared" si="200"/>
        <v>96</v>
      </c>
      <c r="J1159" s="3" t="str">
        <f>IF(B1159=1,Full_2016_2017_Games_Data[[#This Row],[Column1]],"N/A")</f>
        <v>N/A</v>
      </c>
      <c r="K1159" t="str">
        <f t="shared" si="201"/>
        <v>Mar 10, 2017</v>
      </c>
      <c r="L1159" t="str">
        <f t="shared" si="202"/>
        <v>Mar 10, 2017</v>
      </c>
      <c r="M1159">
        <f t="shared" si="203"/>
        <v>3</v>
      </c>
      <c r="N1159">
        <f t="shared" si="204"/>
        <v>10</v>
      </c>
      <c r="O1159">
        <f t="shared" si="205"/>
        <v>2017</v>
      </c>
      <c r="P1159" s="3">
        <f t="shared" si="206"/>
        <v>42804</v>
      </c>
      <c r="Q1159" t="str">
        <f t="shared" si="207"/>
        <v>Dallas Mavericks</v>
      </c>
      <c r="R1159" t="str">
        <f t="shared" si="208"/>
        <v>Brooklyn Nets</v>
      </c>
    </row>
    <row r="1160" spans="1:18" x14ac:dyDescent="0.3">
      <c r="A1160" s="1" t="s">
        <v>1004</v>
      </c>
      <c r="B1160">
        <f>IF(OR(RIGHT(Full_2016_2017_Games_Data[[#This Row],[Column1]],4)="2016",RIGHT(Full_2016_2017_Games_Data[[#This Row],[Column1]],4)="2017"),1,0)</f>
        <v>0</v>
      </c>
      <c r="C1160">
        <f>IF(AND(B1159=1,B1160=0,LEFT(Full_2016_2017_Games_Data[[#This Row],[Column1]],4)&lt;&gt;"OTat"),C1158+1,IF(AND(B1159=0,B1160=0,LEFT(Full_2016_2017_Games_Data[[#This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Row],[Column1]],5)&lt;&gt;"4OTat"),C1159+1,IF(OR(LEFT(Full_2016_2017_Games_Data[[#This Row],[Column1]],4)="OTat",LEFT(Full_2016_2017_Games_Data[[#This Row],[Column1]],4)="Full",LEFT(Full_2016_2017_Games_Data[[#This Row],[Column1]],5)="2OTat",LEFT(Full_2016_2017_Games_Data[[#This Row],[Column1]],5)="4OTat"),C1159,"N/A")))</f>
        <v>971</v>
      </c>
      <c r="D1160" t="str">
        <f>IF(AND(C1160&lt;&gt;"N/A",C1160&lt;&gt;C1159),LEFT(Full_2016_2017_Games_Data[[#This Row],[Column1]],FIND("-",Full_2016_2017_Games_Data[[#This Row],[Column1]])-1),"N/A")</f>
        <v>Washington Wizards130</v>
      </c>
      <c r="E1160" t="str">
        <f>IFERROR(IF(AND(C1160&lt;&gt;"N/A",C1160&lt;&gt;C1159),MID(Full_2016_2017_Games_Data[[#This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Kings122</v>
      </c>
      <c r="F1160" t="str">
        <f>IFERROR(IF(AND(D1160&lt;&gt;"N/A",E1160&lt;&gt;"N/A",C1160&lt;&gt;C1161),RIGHT(Full_2016_2017_Games_Data[[#This Row],[Column1]],LEN(Full_2016_2017_Games_Data[[#This Row],[Column1]])-FIND("at ",Full_2016_2017_Games_Data[[#This Row],[Column1]])-2),IF(AND(C1160&lt;&gt;"N/A",C1160&lt;&gt;C1159),RIGHT(A1161,LEN(A1161)-FIND("at ",A1161)-2),"N/A")),RIGHT(Full_2016_2017_Games_Data[[#This Row],[Column1]],LEN(Full_2016_2017_Games_Data[[#This Row],[Column1]])-FIND("at ",Full_2016_2017_Games_Data[[#This Row],[Column1]])-2))</f>
        <v>Sacramento</v>
      </c>
      <c r="G1160" t="str">
        <f t="shared" si="198"/>
        <v>Sacramento</v>
      </c>
      <c r="H1160">
        <f t="shared" si="199"/>
        <v>130</v>
      </c>
      <c r="I1160">
        <f t="shared" si="200"/>
        <v>122</v>
      </c>
      <c r="J1160" s="3" t="str">
        <f>IF(B1160=1,Full_2016_2017_Games_Data[[#This Row],[Column1]],"N/A")</f>
        <v>N/A</v>
      </c>
      <c r="K1160" t="str">
        <f t="shared" si="201"/>
        <v>Mar 10, 2017</v>
      </c>
      <c r="L1160" t="str">
        <f t="shared" si="202"/>
        <v>Mar 10, 2017</v>
      </c>
      <c r="M1160">
        <f t="shared" si="203"/>
        <v>3</v>
      </c>
      <c r="N1160">
        <f t="shared" si="204"/>
        <v>10</v>
      </c>
      <c r="O1160">
        <f t="shared" si="205"/>
        <v>2017</v>
      </c>
      <c r="P1160" s="3">
        <f t="shared" si="206"/>
        <v>42804</v>
      </c>
      <c r="Q1160" t="str">
        <f t="shared" si="207"/>
        <v>Washington Wizards</v>
      </c>
      <c r="R1160" t="str">
        <f t="shared" si="208"/>
        <v>Sacramento Kings</v>
      </c>
    </row>
    <row r="1161" spans="1:18" x14ac:dyDescent="0.3">
      <c r="A1161" s="1" t="s">
        <v>793</v>
      </c>
      <c r="B1161">
        <f>IF(OR(RIGHT(Full_2016_2017_Games_Data[[#This Row],[Column1]],4)="2016",RIGHT(Full_2016_2017_Games_Data[[#This Row],[Column1]],4)="2017"),1,0)</f>
        <v>0</v>
      </c>
      <c r="C1161">
        <f>IF(AND(B1160=1,B1161=0,LEFT(Full_2016_2017_Games_Data[[#This Row],[Column1]],4)&lt;&gt;"OTat"),C1159+1,IF(AND(B1160=0,B1161=0,LEFT(Full_2016_2017_Games_Data[[#This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Row],[Column1]],5)&lt;&gt;"4OTat"),C1160+1,IF(OR(LEFT(Full_2016_2017_Games_Data[[#This Row],[Column1]],4)="OTat",LEFT(Full_2016_2017_Games_Data[[#This Row],[Column1]],4)="Full",LEFT(Full_2016_2017_Games_Data[[#This Row],[Column1]],5)="2OTat",LEFT(Full_2016_2017_Games_Data[[#This Row],[Column1]],5)="4OTat"),C1160,"N/A")))</f>
        <v>971</v>
      </c>
      <c r="D1161" t="str">
        <f>IF(AND(C1161&lt;&gt;"N/A",C1161&lt;&gt;C1160),LEFT(Full_2016_2017_Games_Data[[#This Row],[Column1]],FIND("-",Full_2016_2017_Games_Data[[#This Row],[Column1]])-1),"N/A")</f>
        <v>N/A</v>
      </c>
      <c r="E1161" t="str">
        <f>IFERROR(IF(AND(C1161&lt;&gt;"N/A",C1161&lt;&gt;C1160),MID(Full_2016_2017_Games_Data[[#This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61" t="str">
        <f>IFERROR(IF(AND(D1161&lt;&gt;"N/A",E1161&lt;&gt;"N/A",C1161&lt;&gt;C1162),RIGHT(Full_2016_2017_Games_Data[[#This Row],[Column1]],LEN(Full_2016_2017_Games_Data[[#This Row],[Column1]])-FIND("at ",Full_2016_2017_Games_Data[[#This Row],[Column1]])-2),IF(AND(C1161&lt;&gt;"N/A",C1161&lt;&gt;C1160),RIGHT(A1162,LEN(A1162)-FIND("at ",A1162)-2),"N/A")),RIGHT(Full_2016_2017_Games_Data[[#This Row],[Column1]],LEN(Full_2016_2017_Games_Data[[#This Row],[Column1]])-FIND("at ",Full_2016_2017_Games_Data[[#This Row],[Column1]])-2))</f>
        <v>N/A</v>
      </c>
      <c r="G1161" t="str">
        <f t="shared" si="198"/>
        <v>N/A</v>
      </c>
      <c r="H1161" t="str">
        <f t="shared" si="199"/>
        <v>N/A</v>
      </c>
      <c r="I1161" t="str">
        <f t="shared" si="200"/>
        <v>N/A</v>
      </c>
      <c r="J1161" s="3" t="str">
        <f>IF(B1161=1,Full_2016_2017_Games_Data[[#This Row],[Column1]],"N/A")</f>
        <v>N/A</v>
      </c>
      <c r="K1161" t="str">
        <f t="shared" si="201"/>
        <v>Mar 10, 2017</v>
      </c>
      <c r="L1161" t="str">
        <f t="shared" si="202"/>
        <v>N/A</v>
      </c>
      <c r="M1161" t="str">
        <f t="shared" si="203"/>
        <v>N/A</v>
      </c>
      <c r="N1161" t="str">
        <f t="shared" si="204"/>
        <v>N/A</v>
      </c>
      <c r="O1161" t="str">
        <f t="shared" si="205"/>
        <v>N/A</v>
      </c>
      <c r="P1161" s="3" t="str">
        <f t="shared" si="206"/>
        <v>N/A</v>
      </c>
      <c r="Q1161" t="str">
        <f t="shared" si="207"/>
        <v>N/A</v>
      </c>
      <c r="R1161" t="str">
        <f t="shared" si="208"/>
        <v>N/A</v>
      </c>
    </row>
    <row r="1162" spans="1:18" x14ac:dyDescent="0.3">
      <c r="A1162" s="1" t="s">
        <v>1476</v>
      </c>
      <c r="B1162">
        <f>IF(OR(RIGHT(Full_2016_2017_Games_Data[[#This Row],[Column1]],4)="2016",RIGHT(Full_2016_2017_Games_Data[[#This Row],[Column1]],4)="2017"),1,0)</f>
        <v>1</v>
      </c>
      <c r="C1162" t="str">
        <f>IF(AND(B1161=1,B1162=0,LEFT(Full_2016_2017_Games_Data[[#This Row],[Column1]],4)&lt;&gt;"OTat"),C1160+1,IF(AND(B1161=0,B1162=0,LEFT(Full_2016_2017_Games_Data[[#This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Row],[Column1]],5)&lt;&gt;"4OTat"),C1161+1,IF(OR(LEFT(Full_2016_2017_Games_Data[[#This Row],[Column1]],4)="OTat",LEFT(Full_2016_2017_Games_Data[[#This Row],[Column1]],4)="Full",LEFT(Full_2016_2017_Games_Data[[#This Row],[Column1]],5)="2OTat",LEFT(Full_2016_2017_Games_Data[[#This Row],[Column1]],5)="4OTat"),C1161,"N/A")))</f>
        <v>N/A</v>
      </c>
      <c r="D1162" t="str">
        <f>IF(AND(C1162&lt;&gt;"N/A",C1162&lt;&gt;C1161),LEFT(Full_2016_2017_Games_Data[[#This Row],[Column1]],FIND("-",Full_2016_2017_Games_Data[[#This Row],[Column1]])-1),"N/A")</f>
        <v>N/A</v>
      </c>
      <c r="E1162" t="str">
        <f>IFERROR(IF(AND(C1162&lt;&gt;"N/A",C1162&lt;&gt;C1161),MID(Full_2016_2017_Games_Data[[#This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62" t="str">
        <f>IFERROR(IF(AND(D1162&lt;&gt;"N/A",E1162&lt;&gt;"N/A",C1162&lt;&gt;C1163),RIGHT(Full_2016_2017_Games_Data[[#This Row],[Column1]],LEN(Full_2016_2017_Games_Data[[#This Row],[Column1]])-FIND("at ",Full_2016_2017_Games_Data[[#This Row],[Column1]])-2),IF(AND(C1162&lt;&gt;"N/A",C1162&lt;&gt;C1161),RIGHT(A1163,LEN(A1163)-FIND("at ",A1163)-2),"N/A")),RIGHT(Full_2016_2017_Games_Data[[#This Row],[Column1]],LEN(Full_2016_2017_Games_Data[[#This Row],[Column1]])-FIND("at ",Full_2016_2017_Games_Data[[#This Row],[Column1]])-2))</f>
        <v>N/A</v>
      </c>
      <c r="G1162" t="str">
        <f t="shared" si="198"/>
        <v>N/A</v>
      </c>
      <c r="H1162" t="str">
        <f t="shared" si="199"/>
        <v>N/A</v>
      </c>
      <c r="I1162" t="str">
        <f t="shared" si="200"/>
        <v>N/A</v>
      </c>
      <c r="J1162" s="3" t="str">
        <f>IF(B1162=1,Full_2016_2017_Games_Data[[#This Row],[Column1]],"N/A")</f>
        <v>Mar 11, 2017</v>
      </c>
      <c r="K1162" t="str">
        <f t="shared" si="201"/>
        <v>Mar 11, 2017</v>
      </c>
      <c r="L1162" t="str">
        <f t="shared" si="202"/>
        <v>N/A</v>
      </c>
      <c r="M1162" t="str">
        <f t="shared" si="203"/>
        <v>N/A</v>
      </c>
      <c r="N1162" t="str">
        <f t="shared" si="204"/>
        <v>N/A</v>
      </c>
      <c r="O1162" t="str">
        <f t="shared" si="205"/>
        <v>N/A</v>
      </c>
      <c r="P1162" s="3" t="str">
        <f t="shared" si="206"/>
        <v>N/A</v>
      </c>
      <c r="Q1162" t="str">
        <f t="shared" si="207"/>
        <v>N/A</v>
      </c>
      <c r="R1162" t="str">
        <f t="shared" si="208"/>
        <v>N/A</v>
      </c>
    </row>
    <row r="1163" spans="1:18" x14ac:dyDescent="0.3">
      <c r="A1163" s="1" t="s">
        <v>1005</v>
      </c>
      <c r="B1163">
        <f>IF(OR(RIGHT(Full_2016_2017_Games_Data[[#This Row],[Column1]],4)="2016",RIGHT(Full_2016_2017_Games_Data[[#This Row],[Column1]],4)="2017"),1,0)</f>
        <v>0</v>
      </c>
      <c r="C1163">
        <f>IF(AND(B1162=1,B1163=0,LEFT(Full_2016_2017_Games_Data[[#This Row],[Column1]],4)&lt;&gt;"OTat"),C1161+1,IF(AND(B1162=0,B1163=0,LEFT(Full_2016_2017_Games_Data[[#This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Row],[Column1]],5)&lt;&gt;"4OTat"),C1162+1,IF(OR(LEFT(Full_2016_2017_Games_Data[[#This Row],[Column1]],4)="OTat",LEFT(Full_2016_2017_Games_Data[[#This Row],[Column1]],4)="Full",LEFT(Full_2016_2017_Games_Data[[#This Row],[Column1]],5)="2OTat",LEFT(Full_2016_2017_Games_Data[[#This Row],[Column1]],5)="4OTat"),C1162,"N/A")))</f>
        <v>972</v>
      </c>
      <c r="D1163" t="str">
        <f>IF(AND(C1163&lt;&gt;"N/A",C1163&lt;&gt;C1162),LEFT(Full_2016_2017_Games_Data[[#This Row],[Column1]],FIND("-",Full_2016_2017_Games_Data[[#This Row],[Column1]])-1),"N/A")</f>
        <v>Oklahoma City Thunder112</v>
      </c>
      <c r="E1163" t="str">
        <f>IFERROR(IF(AND(C1163&lt;&gt;"N/A",C1163&lt;&gt;C1162),MID(Full_2016_2017_Games_Data[[#This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Jazz104</v>
      </c>
      <c r="F1163" t="str">
        <f>IFERROR(IF(AND(D1163&lt;&gt;"N/A",E1163&lt;&gt;"N/A",C1163&lt;&gt;C1164),RIGHT(Full_2016_2017_Games_Data[[#This Row],[Column1]],LEN(Full_2016_2017_Games_Data[[#This Row],[Column1]])-FIND("at ",Full_2016_2017_Games_Data[[#This Row],[Column1]])-2),IF(AND(C1163&lt;&gt;"N/A",C1163&lt;&gt;C1162),RIGHT(A1164,LEN(A1164)-FIND("at ",A1164)-2),"N/A")),RIGHT(Full_2016_2017_Games_Data[[#This Row],[Column1]],LEN(Full_2016_2017_Games_Data[[#This Row],[Column1]])-FIND("at ",Full_2016_2017_Games_Data[[#This Row],[Column1]])-2))</f>
        <v>Oklahoma City</v>
      </c>
      <c r="G1163" t="str">
        <f t="shared" si="198"/>
        <v>Oklahoma City</v>
      </c>
      <c r="H1163">
        <f t="shared" si="199"/>
        <v>112</v>
      </c>
      <c r="I1163">
        <f t="shared" si="200"/>
        <v>104</v>
      </c>
      <c r="J1163" s="3" t="str">
        <f>IF(B1163=1,Full_2016_2017_Games_Data[[#This Row],[Column1]],"N/A")</f>
        <v>N/A</v>
      </c>
      <c r="K1163" t="str">
        <f t="shared" si="201"/>
        <v>Mar 11, 2017</v>
      </c>
      <c r="L1163" t="str">
        <f t="shared" si="202"/>
        <v>Mar 11, 2017</v>
      </c>
      <c r="M1163">
        <f t="shared" si="203"/>
        <v>3</v>
      </c>
      <c r="N1163">
        <f t="shared" si="204"/>
        <v>11</v>
      </c>
      <c r="O1163">
        <f t="shared" si="205"/>
        <v>2017</v>
      </c>
      <c r="P1163" s="3">
        <f t="shared" si="206"/>
        <v>42805</v>
      </c>
      <c r="Q1163" t="str">
        <f t="shared" si="207"/>
        <v>Oklahoma City Thunder</v>
      </c>
      <c r="R1163" t="str">
        <f t="shared" si="208"/>
        <v>Utah Jazz</v>
      </c>
    </row>
    <row r="1164" spans="1:18" x14ac:dyDescent="0.3">
      <c r="A1164" s="1" t="s">
        <v>1006</v>
      </c>
      <c r="B1164">
        <f>IF(OR(RIGHT(Full_2016_2017_Games_Data[[#This Row],[Column1]],4)="2016",RIGHT(Full_2016_2017_Games_Data[[#This Row],[Column1]],4)="2017"),1,0)</f>
        <v>0</v>
      </c>
      <c r="C1164">
        <f>IF(AND(B1163=1,B1164=0,LEFT(Full_2016_2017_Games_Data[[#This Row],[Column1]],4)&lt;&gt;"OTat"),C1162+1,IF(AND(B1163=0,B1164=0,LEFT(Full_2016_2017_Games_Data[[#This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Row],[Column1]],5)&lt;&gt;"4OTat"),C1163+1,IF(OR(LEFT(Full_2016_2017_Games_Data[[#This Row],[Column1]],4)="OTat",LEFT(Full_2016_2017_Games_Data[[#This Row],[Column1]],4)="Full",LEFT(Full_2016_2017_Games_Data[[#This Row],[Column1]],5)="2OTat",LEFT(Full_2016_2017_Games_Data[[#This Row],[Column1]],5)="4OTat"),C1163,"N/A")))</f>
        <v>973</v>
      </c>
      <c r="D1164" t="str">
        <f>IF(AND(C1164&lt;&gt;"N/A",C1164&lt;&gt;C1163),LEFT(Full_2016_2017_Games_Data[[#This Row],[Column1]],FIND("-",Full_2016_2017_Games_Data[[#This Row],[Column1]])-1),"N/A")</f>
        <v>Los Angeles Clippers112</v>
      </c>
      <c r="E1164" t="str">
        <f>IFERROR(IF(AND(C1164&lt;&gt;"N/A",C1164&lt;&gt;C1163),MID(Full_2016_2017_Games_Data[[#This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76ers100</v>
      </c>
      <c r="F1164" t="str">
        <f>IFERROR(IF(AND(D1164&lt;&gt;"N/A",E1164&lt;&gt;"N/A",C1164&lt;&gt;C1165),RIGHT(Full_2016_2017_Games_Data[[#This Row],[Column1]],LEN(Full_2016_2017_Games_Data[[#This Row],[Column1]])-FIND("at ",Full_2016_2017_Games_Data[[#This Row],[Column1]])-2),IF(AND(C1164&lt;&gt;"N/A",C1164&lt;&gt;C1163),RIGHT(A1165,LEN(A1165)-FIND("at ",A1165)-2),"N/A")),RIGHT(Full_2016_2017_Games_Data[[#This Row],[Column1]],LEN(Full_2016_2017_Games_Data[[#This Row],[Column1]])-FIND("at ",Full_2016_2017_Games_Data[[#This Row],[Column1]])-2))</f>
        <v>Los Angeles</v>
      </c>
      <c r="G1164" t="str">
        <f t="shared" si="198"/>
        <v>Los Angeles</v>
      </c>
      <c r="H1164">
        <f t="shared" si="199"/>
        <v>112</v>
      </c>
      <c r="I1164">
        <f t="shared" si="200"/>
        <v>100</v>
      </c>
      <c r="J1164" s="3" t="str">
        <f>IF(B1164=1,Full_2016_2017_Games_Data[[#This Row],[Column1]],"N/A")</f>
        <v>N/A</v>
      </c>
      <c r="K1164" t="str">
        <f t="shared" si="201"/>
        <v>Mar 11, 2017</v>
      </c>
      <c r="L1164" t="str">
        <f t="shared" si="202"/>
        <v>Mar 11, 2017</v>
      </c>
      <c r="M1164">
        <f t="shared" si="203"/>
        <v>3</v>
      </c>
      <c r="N1164">
        <f t="shared" si="204"/>
        <v>11</v>
      </c>
      <c r="O1164">
        <f t="shared" si="205"/>
        <v>2017</v>
      </c>
      <c r="P1164" s="3">
        <f t="shared" si="206"/>
        <v>42805</v>
      </c>
      <c r="Q1164" t="str">
        <f t="shared" si="207"/>
        <v>Los Angeles Clippers</v>
      </c>
      <c r="R1164" t="str">
        <f t="shared" si="208"/>
        <v>Philadelphia 76ers</v>
      </c>
    </row>
    <row r="1165" spans="1:18" x14ac:dyDescent="0.3">
      <c r="A1165" s="1" t="s">
        <v>1007</v>
      </c>
      <c r="B1165">
        <f>IF(OR(RIGHT(Full_2016_2017_Games_Data[[#This Row],[Column1]],4)="2016",RIGHT(Full_2016_2017_Games_Data[[#This Row],[Column1]],4)="2017"),1,0)</f>
        <v>0</v>
      </c>
      <c r="C1165">
        <f>IF(AND(B1164=1,B1165=0,LEFT(Full_2016_2017_Games_Data[[#This Row],[Column1]],4)&lt;&gt;"OTat"),C1163+1,IF(AND(B1164=0,B1165=0,LEFT(Full_2016_2017_Games_Data[[#This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Row],[Column1]],5)&lt;&gt;"4OTat"),C1164+1,IF(OR(LEFT(Full_2016_2017_Games_Data[[#This Row],[Column1]],4)="OTat",LEFT(Full_2016_2017_Games_Data[[#This Row],[Column1]],4)="Full",LEFT(Full_2016_2017_Games_Data[[#This Row],[Column1]],5)="2OTat",LEFT(Full_2016_2017_Games_Data[[#This Row],[Column1]],5)="4OTat"),C1164,"N/A")))</f>
        <v>974</v>
      </c>
      <c r="D1165" t="str">
        <f>IF(AND(C1165&lt;&gt;"N/A",C1165&lt;&gt;C1164),LEFT(Full_2016_2017_Games_Data[[#This Row],[Column1]],FIND("-",Full_2016_2017_Games_Data[[#This Row],[Column1]])-1),"N/A")</f>
        <v>Detroit Pistons112</v>
      </c>
      <c r="E1165" t="str">
        <f>IFERROR(IF(AND(C1165&lt;&gt;"N/A",C1165&lt;&gt;C1164),MID(Full_2016_2017_Games_Data[[#This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Knicks92</v>
      </c>
      <c r="F1165" t="str">
        <f>IFERROR(IF(AND(D1165&lt;&gt;"N/A",E1165&lt;&gt;"N/A",C1165&lt;&gt;C1166),RIGHT(Full_2016_2017_Games_Data[[#This Row],[Column1]],LEN(Full_2016_2017_Games_Data[[#This Row],[Column1]])-FIND("at ",Full_2016_2017_Games_Data[[#This Row],[Column1]])-2),IF(AND(C1165&lt;&gt;"N/A",C1165&lt;&gt;C1164),RIGHT(A1166,LEN(A1166)-FIND("at ",A1166)-2),"N/A")),RIGHT(Full_2016_2017_Games_Data[[#This Row],[Column1]],LEN(Full_2016_2017_Games_Data[[#This Row],[Column1]])-FIND("at ",Full_2016_2017_Games_Data[[#This Row],[Column1]])-2))</f>
        <v>Detroit</v>
      </c>
      <c r="G1165" t="str">
        <f t="shared" si="198"/>
        <v>Detroit</v>
      </c>
      <c r="H1165">
        <f t="shared" si="199"/>
        <v>112</v>
      </c>
      <c r="I1165">
        <f t="shared" si="200"/>
        <v>92</v>
      </c>
      <c r="J1165" s="3" t="str">
        <f>IF(B1165=1,Full_2016_2017_Games_Data[[#This Row],[Column1]],"N/A")</f>
        <v>N/A</v>
      </c>
      <c r="K1165" t="str">
        <f t="shared" si="201"/>
        <v>Mar 11, 2017</v>
      </c>
      <c r="L1165" t="str">
        <f t="shared" si="202"/>
        <v>Mar 11, 2017</v>
      </c>
      <c r="M1165">
        <f t="shared" si="203"/>
        <v>3</v>
      </c>
      <c r="N1165">
        <f t="shared" si="204"/>
        <v>11</v>
      </c>
      <c r="O1165">
        <f t="shared" si="205"/>
        <v>2017</v>
      </c>
      <c r="P1165" s="3">
        <f t="shared" si="206"/>
        <v>42805</v>
      </c>
      <c r="Q1165" t="str">
        <f t="shared" si="207"/>
        <v>Detroit Pistons</v>
      </c>
      <c r="R1165" t="str">
        <f t="shared" si="208"/>
        <v>New York Knicks</v>
      </c>
    </row>
    <row r="1166" spans="1:18" x14ac:dyDescent="0.3">
      <c r="A1166" s="1" t="s">
        <v>1008</v>
      </c>
      <c r="B1166">
        <f>IF(OR(RIGHT(Full_2016_2017_Games_Data[[#This Row],[Column1]],4)="2016",RIGHT(Full_2016_2017_Games_Data[[#This Row],[Column1]],4)="2017"),1,0)</f>
        <v>0</v>
      </c>
      <c r="C1166">
        <f>IF(AND(B1165=1,B1166=0,LEFT(Full_2016_2017_Games_Data[[#This Row],[Column1]],4)&lt;&gt;"OTat"),C1164+1,IF(AND(B1165=0,B1166=0,LEFT(Full_2016_2017_Games_Data[[#This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Row],[Column1]],5)&lt;&gt;"4OTat"),C1165+1,IF(OR(LEFT(Full_2016_2017_Games_Data[[#This Row],[Column1]],4)="OTat",LEFT(Full_2016_2017_Games_Data[[#This Row],[Column1]],4)="Full",LEFT(Full_2016_2017_Games_Data[[#This Row],[Column1]],5)="2OTat",LEFT(Full_2016_2017_Games_Data[[#This Row],[Column1]],5)="4OTat"),C1165,"N/A")))</f>
        <v>975</v>
      </c>
      <c r="D1166" t="str">
        <f>IF(AND(C1166&lt;&gt;"N/A",C1166&lt;&gt;C1165),LEFT(Full_2016_2017_Games_Data[[#This Row],[Column1]],FIND("-",Full_2016_2017_Games_Data[[#This Row],[Column1]])-1),"N/A")</f>
        <v>New Orleans Pelicans125</v>
      </c>
      <c r="E1166" t="str">
        <f>IFERROR(IF(AND(C1166&lt;&gt;"N/A",C1166&lt;&gt;C1165),MID(Full_2016_2017_Games_Data[[#This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Hornets122</v>
      </c>
      <c r="F1166" t="str">
        <f>IFERROR(IF(AND(D1166&lt;&gt;"N/A",E1166&lt;&gt;"N/A",C1166&lt;&gt;C1167),RIGHT(Full_2016_2017_Games_Data[[#This Row],[Column1]],LEN(Full_2016_2017_Games_Data[[#This Row],[Column1]])-FIND("at ",Full_2016_2017_Games_Data[[#This Row],[Column1]])-2),IF(AND(C1166&lt;&gt;"N/A",C1166&lt;&gt;C1165),RIGHT(A1167,LEN(A1167)-FIND("at ",A1167)-2),"N/A")),RIGHT(Full_2016_2017_Games_Data[[#This Row],[Column1]],LEN(Full_2016_2017_Games_Data[[#This Row],[Column1]])-FIND("at ",Full_2016_2017_Games_Data[[#This Row],[Column1]])-2))</f>
        <v>Charlotte</v>
      </c>
      <c r="G1166" t="str">
        <f t="shared" si="198"/>
        <v>Charlotte</v>
      </c>
      <c r="H1166">
        <f t="shared" si="199"/>
        <v>125</v>
      </c>
      <c r="I1166">
        <f t="shared" si="200"/>
        <v>122</v>
      </c>
      <c r="J1166" s="3" t="str">
        <f>IF(B1166=1,Full_2016_2017_Games_Data[[#This Row],[Column1]],"N/A")</f>
        <v>N/A</v>
      </c>
      <c r="K1166" t="str">
        <f t="shared" si="201"/>
        <v>Mar 11, 2017</v>
      </c>
      <c r="L1166" t="str">
        <f t="shared" si="202"/>
        <v>Mar 11, 2017</v>
      </c>
      <c r="M1166">
        <f t="shared" si="203"/>
        <v>3</v>
      </c>
      <c r="N1166">
        <f t="shared" si="204"/>
        <v>11</v>
      </c>
      <c r="O1166">
        <f t="shared" si="205"/>
        <v>2017</v>
      </c>
      <c r="P1166" s="3">
        <f t="shared" si="206"/>
        <v>42805</v>
      </c>
      <c r="Q1166" t="str">
        <f t="shared" si="207"/>
        <v>New Orleans Pelicans</v>
      </c>
      <c r="R1166" t="str">
        <f t="shared" si="208"/>
        <v>Charlotte Hornets</v>
      </c>
    </row>
    <row r="1167" spans="1:18" x14ac:dyDescent="0.3">
      <c r="A1167" s="1" t="s">
        <v>308</v>
      </c>
      <c r="B1167">
        <f>IF(OR(RIGHT(Full_2016_2017_Games_Data[[#This Row],[Column1]],4)="2016",RIGHT(Full_2016_2017_Games_Data[[#This Row],[Column1]],4)="2017"),1,0)</f>
        <v>0</v>
      </c>
      <c r="C1167">
        <f>IF(AND(B1166=1,B1167=0,LEFT(Full_2016_2017_Games_Data[[#This Row],[Column1]],4)&lt;&gt;"OTat"),C1165+1,IF(AND(B1166=0,B1167=0,LEFT(Full_2016_2017_Games_Data[[#This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Row],[Column1]],5)&lt;&gt;"4OTat"),C1166+1,IF(OR(LEFT(Full_2016_2017_Games_Data[[#This Row],[Column1]],4)="OTat",LEFT(Full_2016_2017_Games_Data[[#This Row],[Column1]],4)="Full",LEFT(Full_2016_2017_Games_Data[[#This Row],[Column1]],5)="2OTat",LEFT(Full_2016_2017_Games_Data[[#This Row],[Column1]],5)="4OTat"),C1166,"N/A")))</f>
        <v>975</v>
      </c>
      <c r="D1167" t="str">
        <f>IF(AND(C1167&lt;&gt;"N/A",C1167&lt;&gt;C1166),LEFT(Full_2016_2017_Games_Data[[#This Row],[Column1]],FIND("-",Full_2016_2017_Games_Data[[#This Row],[Column1]])-1),"N/A")</f>
        <v>N/A</v>
      </c>
      <c r="E1167" t="str">
        <f>IFERROR(IF(AND(C1167&lt;&gt;"N/A",C1167&lt;&gt;C1166),MID(Full_2016_2017_Games_Data[[#This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67" t="str">
        <f>IFERROR(IF(AND(D1167&lt;&gt;"N/A",E1167&lt;&gt;"N/A",C1167&lt;&gt;C1168),RIGHT(Full_2016_2017_Games_Data[[#This Row],[Column1]],LEN(Full_2016_2017_Games_Data[[#This Row],[Column1]])-FIND("at ",Full_2016_2017_Games_Data[[#This Row],[Column1]])-2),IF(AND(C1167&lt;&gt;"N/A",C1167&lt;&gt;C1166),RIGHT(A1168,LEN(A1168)-FIND("at ",A1168)-2),"N/A")),RIGHT(Full_2016_2017_Games_Data[[#This Row],[Column1]],LEN(Full_2016_2017_Games_Data[[#This Row],[Column1]])-FIND("at ",Full_2016_2017_Games_Data[[#This Row],[Column1]])-2))</f>
        <v>N/A</v>
      </c>
      <c r="G1167" t="str">
        <f t="shared" si="198"/>
        <v>N/A</v>
      </c>
      <c r="H1167" t="str">
        <f t="shared" si="199"/>
        <v>N/A</v>
      </c>
      <c r="I1167" t="str">
        <f t="shared" si="200"/>
        <v>N/A</v>
      </c>
      <c r="J1167" s="3" t="str">
        <f>IF(B1167=1,Full_2016_2017_Games_Data[[#This Row],[Column1]],"N/A")</f>
        <v>N/A</v>
      </c>
      <c r="K1167" t="str">
        <f t="shared" si="201"/>
        <v>Mar 11, 2017</v>
      </c>
      <c r="L1167" t="str">
        <f t="shared" si="202"/>
        <v>N/A</v>
      </c>
      <c r="M1167" t="str">
        <f t="shared" si="203"/>
        <v>N/A</v>
      </c>
      <c r="N1167" t="str">
        <f t="shared" si="204"/>
        <v>N/A</v>
      </c>
      <c r="O1167" t="str">
        <f t="shared" si="205"/>
        <v>N/A</v>
      </c>
      <c r="P1167" s="3" t="str">
        <f t="shared" si="206"/>
        <v>N/A</v>
      </c>
      <c r="Q1167" t="str">
        <f t="shared" si="207"/>
        <v>N/A</v>
      </c>
      <c r="R1167" t="str">
        <f t="shared" si="208"/>
        <v>N/A</v>
      </c>
    </row>
    <row r="1168" spans="1:18" x14ac:dyDescent="0.3">
      <c r="A1168" s="1" t="s">
        <v>1009</v>
      </c>
      <c r="B1168">
        <f>IF(OR(RIGHT(Full_2016_2017_Games_Data[[#This Row],[Column1]],4)="2016",RIGHT(Full_2016_2017_Games_Data[[#This Row],[Column1]],4)="2017"),1,0)</f>
        <v>0</v>
      </c>
      <c r="C1168">
        <f>IF(AND(B1167=1,B1168=0,LEFT(Full_2016_2017_Games_Data[[#This Row],[Column1]],4)&lt;&gt;"OTat"),C1166+1,IF(AND(B1167=0,B1168=0,LEFT(Full_2016_2017_Games_Data[[#This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Row],[Column1]],5)&lt;&gt;"4OTat"),C1167+1,IF(OR(LEFT(Full_2016_2017_Games_Data[[#This Row],[Column1]],4)="OTat",LEFT(Full_2016_2017_Games_Data[[#This Row],[Column1]],4)="Full",LEFT(Full_2016_2017_Games_Data[[#This Row],[Column1]],5)="2OTat",LEFT(Full_2016_2017_Games_Data[[#This Row],[Column1]],5)="4OTat"),C1167,"N/A")))</f>
        <v>976</v>
      </c>
      <c r="D1168" t="str">
        <f>IF(AND(C1168&lt;&gt;"N/A",C1168&lt;&gt;C1167),LEFT(Full_2016_2017_Games_Data[[#This Row],[Column1]],FIND("-",Full_2016_2017_Games_Data[[#This Row],[Column1]])-1),"N/A")</f>
        <v>Cleveland Cavaliers116</v>
      </c>
      <c r="E1168" t="str">
        <f>IFERROR(IF(AND(C1168&lt;&gt;"N/A",C1168&lt;&gt;C1167),MID(Full_2016_2017_Games_Data[[#This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Magic104</v>
      </c>
      <c r="F1168" t="str">
        <f>IFERROR(IF(AND(D1168&lt;&gt;"N/A",E1168&lt;&gt;"N/A",C1168&lt;&gt;C1169),RIGHT(Full_2016_2017_Games_Data[[#This Row],[Column1]],LEN(Full_2016_2017_Games_Data[[#This Row],[Column1]])-FIND("at ",Full_2016_2017_Games_Data[[#This Row],[Column1]])-2),IF(AND(C1168&lt;&gt;"N/A",C1168&lt;&gt;C1167),RIGHT(A1169,LEN(A1169)-FIND("at ",A1169)-2),"N/A")),RIGHT(Full_2016_2017_Games_Data[[#This Row],[Column1]],LEN(Full_2016_2017_Games_Data[[#This Row],[Column1]])-FIND("at ",Full_2016_2017_Games_Data[[#This Row],[Column1]])-2))</f>
        <v>Orlando</v>
      </c>
      <c r="G1168" t="str">
        <f t="shared" si="198"/>
        <v>Orlando</v>
      </c>
      <c r="H1168">
        <f t="shared" si="199"/>
        <v>116</v>
      </c>
      <c r="I1168">
        <f t="shared" si="200"/>
        <v>104</v>
      </c>
      <c r="J1168" s="3" t="str">
        <f>IF(B1168=1,Full_2016_2017_Games_Data[[#This Row],[Column1]],"N/A")</f>
        <v>N/A</v>
      </c>
      <c r="K1168" t="str">
        <f t="shared" si="201"/>
        <v>Mar 11, 2017</v>
      </c>
      <c r="L1168" t="str">
        <f t="shared" si="202"/>
        <v>Mar 11, 2017</v>
      </c>
      <c r="M1168">
        <f t="shared" si="203"/>
        <v>3</v>
      </c>
      <c r="N1168">
        <f t="shared" si="204"/>
        <v>11</v>
      </c>
      <c r="O1168">
        <f t="shared" si="205"/>
        <v>2017</v>
      </c>
      <c r="P1168" s="3">
        <f t="shared" si="206"/>
        <v>42805</v>
      </c>
      <c r="Q1168" t="str">
        <f t="shared" si="207"/>
        <v>Cleveland Cavaliers</v>
      </c>
      <c r="R1168" t="str">
        <f t="shared" si="208"/>
        <v>Orlando Magic</v>
      </c>
    </row>
    <row r="1169" spans="1:18" x14ac:dyDescent="0.3">
      <c r="A1169" s="1" t="s">
        <v>1010</v>
      </c>
      <c r="B1169">
        <f>IF(OR(RIGHT(Full_2016_2017_Games_Data[[#This Row],[Column1]],4)="2016",RIGHT(Full_2016_2017_Games_Data[[#This Row],[Column1]],4)="2017"),1,0)</f>
        <v>0</v>
      </c>
      <c r="C1169">
        <f>IF(AND(B1168=1,B1169=0,LEFT(Full_2016_2017_Games_Data[[#This Row],[Column1]],4)&lt;&gt;"OTat"),C1167+1,IF(AND(B1168=0,B1169=0,LEFT(Full_2016_2017_Games_Data[[#This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Row],[Column1]],5)&lt;&gt;"4OTat"),C1168+1,IF(OR(LEFT(Full_2016_2017_Games_Data[[#This Row],[Column1]],4)="OTat",LEFT(Full_2016_2017_Games_Data[[#This Row],[Column1]],4)="Full",LEFT(Full_2016_2017_Games_Data[[#This Row],[Column1]],5)="2OTat",LEFT(Full_2016_2017_Games_Data[[#This Row],[Column1]],5)="4OTat"),C1168,"N/A")))</f>
        <v>977</v>
      </c>
      <c r="D1169" t="str">
        <f>IF(AND(C1169&lt;&gt;"N/A",C1169&lt;&gt;C1168),LEFT(Full_2016_2017_Games_Data[[#This Row],[Column1]],FIND("-",Full_2016_2017_Games_Data[[#This Row],[Column1]])-1),"N/A")</f>
        <v>Milwaukee Bucks102</v>
      </c>
      <c r="E1169" t="str">
        <f>IFERROR(IF(AND(C1169&lt;&gt;"N/A",C1169&lt;&gt;C1168),MID(Full_2016_2017_Games_Data[[#This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Timberwolves95</v>
      </c>
      <c r="F1169" t="str">
        <f>IFERROR(IF(AND(D1169&lt;&gt;"N/A",E1169&lt;&gt;"N/A",C1169&lt;&gt;C1170),RIGHT(Full_2016_2017_Games_Data[[#This Row],[Column1]],LEN(Full_2016_2017_Games_Data[[#This Row],[Column1]])-FIND("at ",Full_2016_2017_Games_Data[[#This Row],[Column1]])-2),IF(AND(C1169&lt;&gt;"N/A",C1169&lt;&gt;C1168),RIGHT(A1170,LEN(A1170)-FIND("at ",A1170)-2),"N/A")),RIGHT(Full_2016_2017_Games_Data[[#This Row],[Column1]],LEN(Full_2016_2017_Games_Data[[#This Row],[Column1]])-FIND("at ",Full_2016_2017_Games_Data[[#This Row],[Column1]])-2))</f>
        <v>Milwaukee</v>
      </c>
      <c r="G1169" t="str">
        <f t="shared" si="198"/>
        <v>Milwaukee</v>
      </c>
      <c r="H1169">
        <f t="shared" si="199"/>
        <v>102</v>
      </c>
      <c r="I1169">
        <f t="shared" si="200"/>
        <v>95</v>
      </c>
      <c r="J1169" s="3" t="str">
        <f>IF(B1169=1,Full_2016_2017_Games_Data[[#This Row],[Column1]],"N/A")</f>
        <v>N/A</v>
      </c>
      <c r="K1169" t="str">
        <f t="shared" si="201"/>
        <v>Mar 11, 2017</v>
      </c>
      <c r="L1169" t="str">
        <f t="shared" si="202"/>
        <v>Mar 11, 2017</v>
      </c>
      <c r="M1169">
        <f t="shared" si="203"/>
        <v>3</v>
      </c>
      <c r="N1169">
        <f t="shared" si="204"/>
        <v>11</v>
      </c>
      <c r="O1169">
        <f t="shared" si="205"/>
        <v>2017</v>
      </c>
      <c r="P1169" s="3">
        <f t="shared" si="206"/>
        <v>42805</v>
      </c>
      <c r="Q1169" t="str">
        <f t="shared" si="207"/>
        <v>Milwaukee Bucks</v>
      </c>
      <c r="R1169" t="str">
        <f t="shared" si="208"/>
        <v>Minnesota Timberwolves</v>
      </c>
    </row>
    <row r="1170" spans="1:18" x14ac:dyDescent="0.3">
      <c r="A1170" s="1" t="s">
        <v>1011</v>
      </c>
      <c r="B1170">
        <f>IF(OR(RIGHT(Full_2016_2017_Games_Data[[#This Row],[Column1]],4)="2016",RIGHT(Full_2016_2017_Games_Data[[#This Row],[Column1]],4)="2017"),1,0)</f>
        <v>0</v>
      </c>
      <c r="C1170">
        <f>IF(AND(B1169=1,B1170=0,LEFT(Full_2016_2017_Games_Data[[#This Row],[Column1]],4)&lt;&gt;"OTat"),C1168+1,IF(AND(B1169=0,B1170=0,LEFT(Full_2016_2017_Games_Data[[#This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Row],[Column1]],5)&lt;&gt;"4OTat"),C1169+1,IF(OR(LEFT(Full_2016_2017_Games_Data[[#This Row],[Column1]],4)="OTat",LEFT(Full_2016_2017_Games_Data[[#This Row],[Column1]],4)="Full",LEFT(Full_2016_2017_Games_Data[[#This Row],[Column1]],5)="2OTat",LEFT(Full_2016_2017_Games_Data[[#This Row],[Column1]],5)="4OTat"),C1169,"N/A")))</f>
        <v>978</v>
      </c>
      <c r="D1170" t="str">
        <f>IF(AND(C1170&lt;&gt;"N/A",C1170&lt;&gt;C1169),LEFT(Full_2016_2017_Games_Data[[#This Row],[Column1]],FIND("-",Full_2016_2017_Games_Data[[#This Row],[Column1]])-1),"N/A")</f>
        <v>Miami Heat104</v>
      </c>
      <c r="E1170" t="str">
        <f>IFERROR(IF(AND(C1170&lt;&gt;"N/A",C1170&lt;&gt;C1169),MID(Full_2016_2017_Games_Data[[#This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Raptors89</v>
      </c>
      <c r="F1170" t="str">
        <f>IFERROR(IF(AND(D1170&lt;&gt;"N/A",E1170&lt;&gt;"N/A",C1170&lt;&gt;C1171),RIGHT(Full_2016_2017_Games_Data[[#This Row],[Column1]],LEN(Full_2016_2017_Games_Data[[#This Row],[Column1]])-FIND("at ",Full_2016_2017_Games_Data[[#This Row],[Column1]])-2),IF(AND(C1170&lt;&gt;"N/A",C1170&lt;&gt;C1169),RIGHT(A1171,LEN(A1171)-FIND("at ",A1171)-2),"N/A")),RIGHT(Full_2016_2017_Games_Data[[#This Row],[Column1]],LEN(Full_2016_2017_Games_Data[[#This Row],[Column1]])-FIND("at ",Full_2016_2017_Games_Data[[#This Row],[Column1]])-2))</f>
        <v>Miami</v>
      </c>
      <c r="G1170" t="str">
        <f t="shared" si="198"/>
        <v>Miami</v>
      </c>
      <c r="H1170">
        <f t="shared" si="199"/>
        <v>104</v>
      </c>
      <c r="I1170">
        <f t="shared" si="200"/>
        <v>89</v>
      </c>
      <c r="J1170" s="3" t="str">
        <f>IF(B1170=1,Full_2016_2017_Games_Data[[#This Row],[Column1]],"N/A")</f>
        <v>N/A</v>
      </c>
      <c r="K1170" t="str">
        <f t="shared" si="201"/>
        <v>Mar 11, 2017</v>
      </c>
      <c r="L1170" t="str">
        <f t="shared" si="202"/>
        <v>Mar 11, 2017</v>
      </c>
      <c r="M1170">
        <f t="shared" si="203"/>
        <v>3</v>
      </c>
      <c r="N1170">
        <f t="shared" si="204"/>
        <v>11</v>
      </c>
      <c r="O1170">
        <f t="shared" si="205"/>
        <v>2017</v>
      </c>
      <c r="P1170" s="3">
        <f t="shared" si="206"/>
        <v>42805</v>
      </c>
      <c r="Q1170" t="str">
        <f t="shared" si="207"/>
        <v>Miami Heat</v>
      </c>
      <c r="R1170" t="str">
        <f t="shared" si="208"/>
        <v>Toronto Raptors</v>
      </c>
    </row>
    <row r="1171" spans="1:18" x14ac:dyDescent="0.3">
      <c r="A1171" s="1" t="s">
        <v>1012</v>
      </c>
      <c r="B1171">
        <f>IF(OR(RIGHT(Full_2016_2017_Games_Data[[#This Row],[Column1]],4)="2016",RIGHT(Full_2016_2017_Games_Data[[#This Row],[Column1]],4)="2017"),1,0)</f>
        <v>0</v>
      </c>
      <c r="C1171">
        <f>IF(AND(B1170=1,B1171=0,LEFT(Full_2016_2017_Games_Data[[#This Row],[Column1]],4)&lt;&gt;"OTat"),C1169+1,IF(AND(B1170=0,B1171=0,LEFT(Full_2016_2017_Games_Data[[#This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Row],[Column1]],5)&lt;&gt;"4OTat"),C1170+1,IF(OR(LEFT(Full_2016_2017_Games_Data[[#This Row],[Column1]],4)="OTat",LEFT(Full_2016_2017_Games_Data[[#This Row],[Column1]],4)="Full",LEFT(Full_2016_2017_Games_Data[[#This Row],[Column1]],5)="2OTat",LEFT(Full_2016_2017_Games_Data[[#This Row],[Column1]],5)="4OTat"),C1170,"N/A")))</f>
        <v>979</v>
      </c>
      <c r="D1171" t="str">
        <f>IF(AND(C1171&lt;&gt;"N/A",C1171&lt;&gt;C1170),LEFT(Full_2016_2017_Games_Data[[#This Row],[Column1]],FIND("-",Full_2016_2017_Games_Data[[#This Row],[Column1]])-1),"N/A")</f>
        <v>San Antonio Spurs107</v>
      </c>
      <c r="E1171" t="str">
        <f>IFERROR(IF(AND(C1171&lt;&gt;"N/A",C1171&lt;&gt;C1170),MID(Full_2016_2017_Games_Data[[#This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Warriors85</v>
      </c>
      <c r="F1171" t="str">
        <f>IFERROR(IF(AND(D1171&lt;&gt;"N/A",E1171&lt;&gt;"N/A",C1171&lt;&gt;C1172),RIGHT(Full_2016_2017_Games_Data[[#This Row],[Column1]],LEN(Full_2016_2017_Games_Data[[#This Row],[Column1]])-FIND("at ",Full_2016_2017_Games_Data[[#This Row],[Column1]])-2),IF(AND(C1171&lt;&gt;"N/A",C1171&lt;&gt;C1170),RIGHT(A1172,LEN(A1172)-FIND("at ",A1172)-2),"N/A")),RIGHT(Full_2016_2017_Games_Data[[#This Row],[Column1]],LEN(Full_2016_2017_Games_Data[[#This Row],[Column1]])-FIND("at ",Full_2016_2017_Games_Data[[#This Row],[Column1]])-2))</f>
        <v>San Antonio</v>
      </c>
      <c r="G1171" t="str">
        <f t="shared" si="198"/>
        <v>San Antonio</v>
      </c>
      <c r="H1171">
        <f t="shared" si="199"/>
        <v>107</v>
      </c>
      <c r="I1171">
        <f t="shared" si="200"/>
        <v>85</v>
      </c>
      <c r="J1171" s="3" t="str">
        <f>IF(B1171=1,Full_2016_2017_Games_Data[[#This Row],[Column1]],"N/A")</f>
        <v>N/A</v>
      </c>
      <c r="K1171" t="str">
        <f t="shared" si="201"/>
        <v>Mar 11, 2017</v>
      </c>
      <c r="L1171" t="str">
        <f t="shared" si="202"/>
        <v>Mar 11, 2017</v>
      </c>
      <c r="M1171">
        <f t="shared" si="203"/>
        <v>3</v>
      </c>
      <c r="N1171">
        <f t="shared" si="204"/>
        <v>11</v>
      </c>
      <c r="O1171">
        <f t="shared" si="205"/>
        <v>2017</v>
      </c>
      <c r="P1171" s="3">
        <f t="shared" si="206"/>
        <v>42805</v>
      </c>
      <c r="Q1171" t="str">
        <f t="shared" si="207"/>
        <v>San Antonio Spurs</v>
      </c>
      <c r="R1171" t="str">
        <f t="shared" si="208"/>
        <v>Golden State Warriors</v>
      </c>
    </row>
    <row r="1172" spans="1:18" x14ac:dyDescent="0.3">
      <c r="A1172" s="1" t="s">
        <v>1013</v>
      </c>
      <c r="B1172">
        <f>IF(OR(RIGHT(Full_2016_2017_Games_Data[[#This Row],[Column1]],4)="2016",RIGHT(Full_2016_2017_Games_Data[[#This Row],[Column1]],4)="2017"),1,0)</f>
        <v>0</v>
      </c>
      <c r="C1172">
        <f>IF(AND(B1171=1,B1172=0,LEFT(Full_2016_2017_Games_Data[[#This Row],[Column1]],4)&lt;&gt;"OTat"),C1170+1,IF(AND(B1171=0,B1172=0,LEFT(Full_2016_2017_Games_Data[[#This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Row],[Column1]],5)&lt;&gt;"4OTat"),C1171+1,IF(OR(LEFT(Full_2016_2017_Games_Data[[#This Row],[Column1]],4)="OTat",LEFT(Full_2016_2017_Games_Data[[#This Row],[Column1]],4)="Full",LEFT(Full_2016_2017_Games_Data[[#This Row],[Column1]],5)="2OTat",LEFT(Full_2016_2017_Games_Data[[#This Row],[Column1]],5)="4OTat"),C1171,"N/A")))</f>
        <v>980</v>
      </c>
      <c r="D1172" t="str">
        <f>IF(AND(C1172&lt;&gt;"N/A",C1172&lt;&gt;C1171),LEFT(Full_2016_2017_Games_Data[[#This Row],[Column1]],FIND("-",Full_2016_2017_Games_Data[[#This Row],[Column1]])-1),"N/A")</f>
        <v>Atlanta Hawks107</v>
      </c>
      <c r="E1172" t="str">
        <f>IFERROR(IF(AND(C1172&lt;&gt;"N/A",C1172&lt;&gt;C1171),MID(Full_2016_2017_Games_Data[[#This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Grizzlies90</v>
      </c>
      <c r="F1172" t="str">
        <f>IFERROR(IF(AND(D1172&lt;&gt;"N/A",E1172&lt;&gt;"N/A",C1172&lt;&gt;C1173),RIGHT(Full_2016_2017_Games_Data[[#This Row],[Column1]],LEN(Full_2016_2017_Games_Data[[#This Row],[Column1]])-FIND("at ",Full_2016_2017_Games_Data[[#This Row],[Column1]])-2),IF(AND(C1172&lt;&gt;"N/A",C1172&lt;&gt;C1171),RIGHT(A1173,LEN(A1173)-FIND("at ",A1173)-2),"N/A")),RIGHT(Full_2016_2017_Games_Data[[#This Row],[Column1]],LEN(Full_2016_2017_Games_Data[[#This Row],[Column1]])-FIND("at ",Full_2016_2017_Games_Data[[#This Row],[Column1]])-2))</f>
        <v>Memphis</v>
      </c>
      <c r="G1172" t="str">
        <f t="shared" si="198"/>
        <v>Memphis</v>
      </c>
      <c r="H1172">
        <f t="shared" si="199"/>
        <v>107</v>
      </c>
      <c r="I1172">
        <f t="shared" si="200"/>
        <v>90</v>
      </c>
      <c r="J1172" s="3" t="str">
        <f>IF(B1172=1,Full_2016_2017_Games_Data[[#This Row],[Column1]],"N/A")</f>
        <v>N/A</v>
      </c>
      <c r="K1172" t="str">
        <f t="shared" si="201"/>
        <v>Mar 11, 2017</v>
      </c>
      <c r="L1172" t="str">
        <f t="shared" si="202"/>
        <v>Mar 11, 2017</v>
      </c>
      <c r="M1172">
        <f t="shared" si="203"/>
        <v>3</v>
      </c>
      <c r="N1172">
        <f t="shared" si="204"/>
        <v>11</v>
      </c>
      <c r="O1172">
        <f t="shared" si="205"/>
        <v>2017</v>
      </c>
      <c r="P1172" s="3">
        <f t="shared" si="206"/>
        <v>42805</v>
      </c>
      <c r="Q1172" t="str">
        <f t="shared" si="207"/>
        <v>Atlanta Hawks</v>
      </c>
      <c r="R1172" t="str">
        <f t="shared" si="208"/>
        <v>Memphis Grizzlies</v>
      </c>
    </row>
    <row r="1173" spans="1:18" x14ac:dyDescent="0.3">
      <c r="A1173" s="1" t="s">
        <v>1014</v>
      </c>
      <c r="B1173">
        <f>IF(OR(RIGHT(Full_2016_2017_Games_Data[[#This Row],[Column1]],4)="2016",RIGHT(Full_2016_2017_Games_Data[[#This Row],[Column1]],4)="2017"),1,0)</f>
        <v>0</v>
      </c>
      <c r="C1173">
        <f>IF(AND(B1172=1,B1173=0,LEFT(Full_2016_2017_Games_Data[[#This Row],[Column1]],4)&lt;&gt;"OTat"),C1171+1,IF(AND(B1172=0,B1173=0,LEFT(Full_2016_2017_Games_Data[[#This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Row],[Column1]],5)&lt;&gt;"4OTat"),C1172+1,IF(OR(LEFT(Full_2016_2017_Games_Data[[#This Row],[Column1]],4)="OTat",LEFT(Full_2016_2017_Games_Data[[#This Row],[Column1]],4)="Full",LEFT(Full_2016_2017_Games_Data[[#This Row],[Column1]],5)="2OTat",LEFT(Full_2016_2017_Games_Data[[#This Row],[Column1]],5)="4OTat"),C1172,"N/A")))</f>
        <v>981</v>
      </c>
      <c r="D1173" t="str">
        <f>IF(AND(C1173&lt;&gt;"N/A",C1173&lt;&gt;C1172),LEFT(Full_2016_2017_Games_Data[[#This Row],[Column1]],FIND("-",Full_2016_2017_Games_Data[[#This Row],[Column1]])-1),"N/A")</f>
        <v>Phoenix Suns100</v>
      </c>
      <c r="E1173" t="str">
        <f>IFERROR(IF(AND(C1173&lt;&gt;"N/A",C1173&lt;&gt;C1172),MID(Full_2016_2017_Games_Data[[#This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Mavericks98</v>
      </c>
      <c r="F1173" t="str">
        <f>IFERROR(IF(AND(D1173&lt;&gt;"N/A",E1173&lt;&gt;"N/A",C1173&lt;&gt;C1174),RIGHT(Full_2016_2017_Games_Data[[#This Row],[Column1]],LEN(Full_2016_2017_Games_Data[[#This Row],[Column1]])-FIND("at ",Full_2016_2017_Games_Data[[#This Row],[Column1]])-2),IF(AND(C1173&lt;&gt;"N/A",C1173&lt;&gt;C1172),RIGHT(A1174,LEN(A1174)-FIND("at ",A1174)-2),"N/A")),RIGHT(Full_2016_2017_Games_Data[[#This Row],[Column1]],LEN(Full_2016_2017_Games_Data[[#This Row],[Column1]])-FIND("at ",Full_2016_2017_Games_Data[[#This Row],[Column1]])-2))</f>
        <v>Dallas</v>
      </c>
      <c r="G1173" t="str">
        <f t="shared" si="198"/>
        <v>Dallas</v>
      </c>
      <c r="H1173">
        <f t="shared" si="199"/>
        <v>100</v>
      </c>
      <c r="I1173">
        <f t="shared" si="200"/>
        <v>98</v>
      </c>
      <c r="J1173" s="3" t="str">
        <f>IF(B1173=1,Full_2016_2017_Games_Data[[#This Row],[Column1]],"N/A")</f>
        <v>N/A</v>
      </c>
      <c r="K1173" t="str">
        <f t="shared" si="201"/>
        <v>Mar 11, 2017</v>
      </c>
      <c r="L1173" t="str">
        <f t="shared" si="202"/>
        <v>Mar 11, 2017</v>
      </c>
      <c r="M1173">
        <f t="shared" si="203"/>
        <v>3</v>
      </c>
      <c r="N1173">
        <f t="shared" si="204"/>
        <v>11</v>
      </c>
      <c r="O1173">
        <f t="shared" si="205"/>
        <v>2017</v>
      </c>
      <c r="P1173" s="3">
        <f t="shared" si="206"/>
        <v>42805</v>
      </c>
      <c r="Q1173" t="str">
        <f t="shared" si="207"/>
        <v>Phoenix Suns</v>
      </c>
      <c r="R1173" t="str">
        <f t="shared" si="208"/>
        <v>Dallas Mavericks</v>
      </c>
    </row>
    <row r="1174" spans="1:18" x14ac:dyDescent="0.3">
      <c r="A1174" s="1" t="s">
        <v>1015</v>
      </c>
      <c r="B1174">
        <f>IF(OR(RIGHT(Full_2016_2017_Games_Data[[#This Row],[Column1]],4)="2016",RIGHT(Full_2016_2017_Games_Data[[#This Row],[Column1]],4)="2017"),1,0)</f>
        <v>0</v>
      </c>
      <c r="C1174">
        <f>IF(AND(B1173=1,B1174=0,LEFT(Full_2016_2017_Games_Data[[#This Row],[Column1]],4)&lt;&gt;"OTat"),C1172+1,IF(AND(B1173=0,B1174=0,LEFT(Full_2016_2017_Games_Data[[#This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Row],[Column1]],5)&lt;&gt;"4OTat"),C1173+1,IF(OR(LEFT(Full_2016_2017_Games_Data[[#This Row],[Column1]],4)="OTat",LEFT(Full_2016_2017_Games_Data[[#This Row],[Column1]],4)="Full",LEFT(Full_2016_2017_Games_Data[[#This Row],[Column1]],5)="2OTat",LEFT(Full_2016_2017_Games_Data[[#This Row],[Column1]],5)="4OTat"),C1173,"N/A")))</f>
        <v>982</v>
      </c>
      <c r="D1174" t="str">
        <f>IF(AND(C1174&lt;&gt;"N/A",C1174&lt;&gt;C1173),LEFT(Full_2016_2017_Games_Data[[#This Row],[Column1]],FIND("-",Full_2016_2017_Games_Data[[#This Row],[Column1]])-1),"N/A")</f>
        <v>Washington Wizards125</v>
      </c>
      <c r="E1174" t="str">
        <f>IFERROR(IF(AND(C1174&lt;&gt;"N/A",C1174&lt;&gt;C1173),MID(Full_2016_2017_Games_Data[[#This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Blazers124</v>
      </c>
      <c r="F1174" t="str">
        <f>IFERROR(IF(AND(D1174&lt;&gt;"N/A",E1174&lt;&gt;"N/A",C1174&lt;&gt;C1175),RIGHT(Full_2016_2017_Games_Data[[#This Row],[Column1]],LEN(Full_2016_2017_Games_Data[[#This Row],[Column1]])-FIND("at ",Full_2016_2017_Games_Data[[#This Row],[Column1]])-2),IF(AND(C1174&lt;&gt;"N/A",C1174&lt;&gt;C1173),RIGHT(A1175,LEN(A1175)-FIND("at ",A1175)-2),"N/A")),RIGHT(Full_2016_2017_Games_Data[[#This Row],[Column1]],LEN(Full_2016_2017_Games_Data[[#This Row],[Column1]])-FIND("at ",Full_2016_2017_Games_Data[[#This Row],[Column1]])-2))</f>
        <v>Portland</v>
      </c>
      <c r="G1174" t="str">
        <f t="shared" si="198"/>
        <v>Portland</v>
      </c>
      <c r="H1174">
        <f t="shared" si="199"/>
        <v>125</v>
      </c>
      <c r="I1174">
        <f t="shared" si="200"/>
        <v>124</v>
      </c>
      <c r="J1174" s="3" t="str">
        <f>IF(B1174=1,Full_2016_2017_Games_Data[[#This Row],[Column1]],"N/A")</f>
        <v>N/A</v>
      </c>
      <c r="K1174" t="str">
        <f t="shared" si="201"/>
        <v>Mar 11, 2017</v>
      </c>
      <c r="L1174" t="str">
        <f t="shared" si="202"/>
        <v>Mar 11, 2017</v>
      </c>
      <c r="M1174">
        <f t="shared" si="203"/>
        <v>3</v>
      </c>
      <c r="N1174">
        <f t="shared" si="204"/>
        <v>11</v>
      </c>
      <c r="O1174">
        <f t="shared" si="205"/>
        <v>2017</v>
      </c>
      <c r="P1174" s="3">
        <f t="shared" si="206"/>
        <v>42805</v>
      </c>
      <c r="Q1174" t="str">
        <f t="shared" si="207"/>
        <v>Washington Wizards</v>
      </c>
      <c r="R1174" t="str">
        <f t="shared" si="208"/>
        <v>Portland Trail Blazers</v>
      </c>
    </row>
    <row r="1175" spans="1:18" x14ac:dyDescent="0.3">
      <c r="A1175" s="1" t="s">
        <v>139</v>
      </c>
      <c r="B1175">
        <f>IF(OR(RIGHT(Full_2016_2017_Games_Data[[#This Row],[Column1]],4)="2016",RIGHT(Full_2016_2017_Games_Data[[#This Row],[Column1]],4)="2017"),1,0)</f>
        <v>0</v>
      </c>
      <c r="C1175">
        <f>IF(AND(B1174=1,B1175=0,LEFT(Full_2016_2017_Games_Data[[#This Row],[Column1]],4)&lt;&gt;"OTat"),C1173+1,IF(AND(B1174=0,B1175=0,LEFT(Full_2016_2017_Games_Data[[#This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Row],[Column1]],5)&lt;&gt;"4OTat"),C1174+1,IF(OR(LEFT(Full_2016_2017_Games_Data[[#This Row],[Column1]],4)="OTat",LEFT(Full_2016_2017_Games_Data[[#This Row],[Column1]],4)="Full",LEFT(Full_2016_2017_Games_Data[[#This Row],[Column1]],5)="2OTat",LEFT(Full_2016_2017_Games_Data[[#This Row],[Column1]],5)="4OTat"),C1174,"N/A")))</f>
        <v>982</v>
      </c>
      <c r="D1175" t="str">
        <f>IF(AND(C1175&lt;&gt;"N/A",C1175&lt;&gt;C1174),LEFT(Full_2016_2017_Games_Data[[#This Row],[Column1]],FIND("-",Full_2016_2017_Games_Data[[#This Row],[Column1]])-1),"N/A")</f>
        <v>N/A</v>
      </c>
      <c r="E1175" t="str">
        <f>IFERROR(IF(AND(C1175&lt;&gt;"N/A",C1175&lt;&gt;C1174),MID(Full_2016_2017_Games_Data[[#This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75" t="str">
        <f>IFERROR(IF(AND(D1175&lt;&gt;"N/A",E1175&lt;&gt;"N/A",C1175&lt;&gt;C1176),RIGHT(Full_2016_2017_Games_Data[[#This Row],[Column1]],LEN(Full_2016_2017_Games_Data[[#This Row],[Column1]])-FIND("at ",Full_2016_2017_Games_Data[[#This Row],[Column1]])-2),IF(AND(C1175&lt;&gt;"N/A",C1175&lt;&gt;C1174),RIGHT(A1176,LEN(A1176)-FIND("at ",A1176)-2),"N/A")),RIGHT(Full_2016_2017_Games_Data[[#This Row],[Column1]],LEN(Full_2016_2017_Games_Data[[#This Row],[Column1]])-FIND("at ",Full_2016_2017_Games_Data[[#This Row],[Column1]])-2))</f>
        <v>N/A</v>
      </c>
      <c r="G1175" t="str">
        <f t="shared" si="198"/>
        <v>N/A</v>
      </c>
      <c r="H1175" t="str">
        <f t="shared" si="199"/>
        <v>N/A</v>
      </c>
      <c r="I1175" t="str">
        <f t="shared" si="200"/>
        <v>N/A</v>
      </c>
      <c r="J1175" s="3" t="str">
        <f>IF(B1175=1,Full_2016_2017_Games_Data[[#This Row],[Column1]],"N/A")</f>
        <v>N/A</v>
      </c>
      <c r="K1175" t="str">
        <f t="shared" si="201"/>
        <v>Mar 11, 2017</v>
      </c>
      <c r="L1175" t="str">
        <f t="shared" si="202"/>
        <v>N/A</v>
      </c>
      <c r="M1175" t="str">
        <f t="shared" si="203"/>
        <v>N/A</v>
      </c>
      <c r="N1175" t="str">
        <f t="shared" si="204"/>
        <v>N/A</v>
      </c>
      <c r="O1175" t="str">
        <f t="shared" si="205"/>
        <v>N/A</v>
      </c>
      <c r="P1175" s="3" t="str">
        <f t="shared" si="206"/>
        <v>N/A</v>
      </c>
      <c r="Q1175" t="str">
        <f t="shared" si="207"/>
        <v>N/A</v>
      </c>
      <c r="R1175" t="str">
        <f t="shared" si="208"/>
        <v>N/A</v>
      </c>
    </row>
    <row r="1176" spans="1:18" x14ac:dyDescent="0.3">
      <c r="A1176" s="1" t="s">
        <v>1016</v>
      </c>
      <c r="B1176">
        <f>IF(OR(RIGHT(Full_2016_2017_Games_Data[[#This Row],[Column1]],4)="2016",RIGHT(Full_2016_2017_Games_Data[[#This Row],[Column1]],4)="2017"),1,0)</f>
        <v>0</v>
      </c>
      <c r="C1176">
        <f>IF(AND(B1175=1,B1176=0,LEFT(Full_2016_2017_Games_Data[[#This Row],[Column1]],4)&lt;&gt;"OTat"),C1174+1,IF(AND(B1175=0,B1176=0,LEFT(Full_2016_2017_Games_Data[[#This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Row],[Column1]],5)&lt;&gt;"4OTat"),C1175+1,IF(OR(LEFT(Full_2016_2017_Games_Data[[#This Row],[Column1]],4)="OTat",LEFT(Full_2016_2017_Games_Data[[#This Row],[Column1]],4)="Full",LEFT(Full_2016_2017_Games_Data[[#This Row],[Column1]],5)="2OTat",LEFT(Full_2016_2017_Games_Data[[#This Row],[Column1]],5)="4OTat"),C1175,"N/A")))</f>
        <v>983</v>
      </c>
      <c r="D1176" t="str">
        <f>IF(AND(C1176&lt;&gt;"N/A",C1176&lt;&gt;C1175),LEFT(Full_2016_2017_Games_Data[[#This Row],[Column1]],FIND("-",Full_2016_2017_Games_Data[[#This Row],[Column1]])-1),"N/A")</f>
        <v>Denver Nuggets105</v>
      </c>
      <c r="E1176" t="str">
        <f>IFERROR(IF(AND(C1176&lt;&gt;"N/A",C1176&lt;&gt;C1175),MID(Full_2016_2017_Games_Data[[#This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Kings92</v>
      </c>
      <c r="F1176" t="str">
        <f>IFERROR(IF(AND(D1176&lt;&gt;"N/A",E1176&lt;&gt;"N/A",C1176&lt;&gt;C1177),RIGHT(Full_2016_2017_Games_Data[[#This Row],[Column1]],LEN(Full_2016_2017_Games_Data[[#This Row],[Column1]])-FIND("at ",Full_2016_2017_Games_Data[[#This Row],[Column1]])-2),IF(AND(C1176&lt;&gt;"N/A",C1176&lt;&gt;C1175),RIGHT(A1177,LEN(A1177)-FIND("at ",A1177)-2),"N/A")),RIGHT(Full_2016_2017_Games_Data[[#This Row],[Column1]],LEN(Full_2016_2017_Games_Data[[#This Row],[Column1]])-FIND("at ",Full_2016_2017_Games_Data[[#This Row],[Column1]])-2))</f>
        <v>Sacramento</v>
      </c>
      <c r="G1176" t="str">
        <f t="shared" si="198"/>
        <v>Sacramento</v>
      </c>
      <c r="H1176">
        <f t="shared" si="199"/>
        <v>105</v>
      </c>
      <c r="I1176">
        <f t="shared" si="200"/>
        <v>92</v>
      </c>
      <c r="J1176" s="3" t="str">
        <f>IF(B1176=1,Full_2016_2017_Games_Data[[#This Row],[Column1]],"N/A")</f>
        <v>N/A</v>
      </c>
      <c r="K1176" t="str">
        <f t="shared" si="201"/>
        <v>Mar 11, 2017</v>
      </c>
      <c r="L1176" t="str">
        <f t="shared" si="202"/>
        <v>Mar 11, 2017</v>
      </c>
      <c r="M1176">
        <f t="shared" si="203"/>
        <v>3</v>
      </c>
      <c r="N1176">
        <f t="shared" si="204"/>
        <v>11</v>
      </c>
      <c r="O1176">
        <f t="shared" si="205"/>
        <v>2017</v>
      </c>
      <c r="P1176" s="3">
        <f t="shared" si="206"/>
        <v>42805</v>
      </c>
      <c r="Q1176" t="str">
        <f t="shared" si="207"/>
        <v>Denver Nuggets</v>
      </c>
      <c r="R1176" t="str">
        <f t="shared" si="208"/>
        <v>Sacramento Kings</v>
      </c>
    </row>
    <row r="1177" spans="1:18" x14ac:dyDescent="0.3">
      <c r="A1177" s="1" t="s">
        <v>1477</v>
      </c>
      <c r="B1177">
        <f>IF(OR(RIGHT(Full_2016_2017_Games_Data[[#This Row],[Column1]],4)="2016",RIGHT(Full_2016_2017_Games_Data[[#This Row],[Column1]],4)="2017"),1,0)</f>
        <v>1</v>
      </c>
      <c r="C1177" t="str">
        <f>IF(AND(B1176=1,B1177=0,LEFT(Full_2016_2017_Games_Data[[#This Row],[Column1]],4)&lt;&gt;"OTat"),C1175+1,IF(AND(B1176=0,B1177=0,LEFT(Full_2016_2017_Games_Data[[#This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Row],[Column1]],5)&lt;&gt;"4OTat"),C1176+1,IF(OR(LEFT(Full_2016_2017_Games_Data[[#This Row],[Column1]],4)="OTat",LEFT(Full_2016_2017_Games_Data[[#This Row],[Column1]],4)="Full",LEFT(Full_2016_2017_Games_Data[[#This Row],[Column1]],5)="2OTat",LEFT(Full_2016_2017_Games_Data[[#This Row],[Column1]],5)="4OTat"),C1176,"N/A")))</f>
        <v>N/A</v>
      </c>
      <c r="D1177" t="str">
        <f>IF(AND(C1177&lt;&gt;"N/A",C1177&lt;&gt;C1176),LEFT(Full_2016_2017_Games_Data[[#This Row],[Column1]],FIND("-",Full_2016_2017_Games_Data[[#This Row],[Column1]])-1),"N/A")</f>
        <v>N/A</v>
      </c>
      <c r="E1177" t="str">
        <f>IFERROR(IF(AND(C1177&lt;&gt;"N/A",C1177&lt;&gt;C1176),MID(Full_2016_2017_Games_Data[[#This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77" t="str">
        <f>IFERROR(IF(AND(D1177&lt;&gt;"N/A",E1177&lt;&gt;"N/A",C1177&lt;&gt;C1178),RIGHT(Full_2016_2017_Games_Data[[#This Row],[Column1]],LEN(Full_2016_2017_Games_Data[[#This Row],[Column1]])-FIND("at ",Full_2016_2017_Games_Data[[#This Row],[Column1]])-2),IF(AND(C1177&lt;&gt;"N/A",C1177&lt;&gt;C1176),RIGHT(A1178,LEN(A1178)-FIND("at ",A1178)-2),"N/A")),RIGHT(Full_2016_2017_Games_Data[[#This Row],[Column1]],LEN(Full_2016_2017_Games_Data[[#This Row],[Column1]])-FIND("at ",Full_2016_2017_Games_Data[[#This Row],[Column1]])-2))</f>
        <v>N/A</v>
      </c>
      <c r="G1177" t="str">
        <f t="shared" si="198"/>
        <v>N/A</v>
      </c>
      <c r="H1177" t="str">
        <f t="shared" si="199"/>
        <v>N/A</v>
      </c>
      <c r="I1177" t="str">
        <f t="shared" si="200"/>
        <v>N/A</v>
      </c>
      <c r="J1177" s="3" t="str">
        <f>IF(B1177=1,Full_2016_2017_Games_Data[[#This Row],[Column1]],"N/A")</f>
        <v>Mar 12, 2017</v>
      </c>
      <c r="K1177" t="str">
        <f t="shared" si="201"/>
        <v>Mar 12, 2017</v>
      </c>
      <c r="L1177" t="str">
        <f t="shared" si="202"/>
        <v>N/A</v>
      </c>
      <c r="M1177" t="str">
        <f t="shared" si="203"/>
        <v>N/A</v>
      </c>
      <c r="N1177" t="str">
        <f t="shared" si="204"/>
        <v>N/A</v>
      </c>
      <c r="O1177" t="str">
        <f t="shared" si="205"/>
        <v>N/A</v>
      </c>
      <c r="P1177" s="3" t="str">
        <f t="shared" si="206"/>
        <v>N/A</v>
      </c>
      <c r="Q1177" t="str">
        <f t="shared" si="207"/>
        <v>N/A</v>
      </c>
      <c r="R1177" t="str">
        <f t="shared" si="208"/>
        <v>N/A</v>
      </c>
    </row>
    <row r="1178" spans="1:18" x14ac:dyDescent="0.3">
      <c r="A1178" s="1" t="s">
        <v>1017</v>
      </c>
      <c r="B1178">
        <f>IF(OR(RIGHT(Full_2016_2017_Games_Data[[#This Row],[Column1]],4)="2016",RIGHT(Full_2016_2017_Games_Data[[#This Row],[Column1]],4)="2017"),1,0)</f>
        <v>0</v>
      </c>
      <c r="C1178">
        <f>IF(AND(B1177=1,B1178=0,LEFT(Full_2016_2017_Games_Data[[#This Row],[Column1]],4)&lt;&gt;"OTat"),C1176+1,IF(AND(B1177=0,B1178=0,LEFT(Full_2016_2017_Games_Data[[#This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Row],[Column1]],5)&lt;&gt;"4OTat"),C1177+1,IF(OR(LEFT(Full_2016_2017_Games_Data[[#This Row],[Column1]],4)="OTat",LEFT(Full_2016_2017_Games_Data[[#This Row],[Column1]],4)="Full",LEFT(Full_2016_2017_Games_Data[[#This Row],[Column1]],5)="2OTat",LEFT(Full_2016_2017_Games_Data[[#This Row],[Column1]],5)="4OTat"),C1177,"N/A")))</f>
        <v>984</v>
      </c>
      <c r="D1178" t="str">
        <f>IF(AND(C1178&lt;&gt;"N/A",C1178&lt;&gt;C1177),LEFT(Full_2016_2017_Games_Data[[#This Row],[Column1]],FIND("-",Full_2016_2017_Games_Data[[#This Row],[Column1]])-1),"N/A")</f>
        <v>Boston Celtics100</v>
      </c>
      <c r="E1178" t="str">
        <f>IFERROR(IF(AND(C1178&lt;&gt;"N/A",C1178&lt;&gt;C1177),MID(Full_2016_2017_Games_Data[[#This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Bulls80</v>
      </c>
      <c r="F1178" t="str">
        <f>IFERROR(IF(AND(D1178&lt;&gt;"N/A",E1178&lt;&gt;"N/A",C1178&lt;&gt;C1179),RIGHT(Full_2016_2017_Games_Data[[#This Row],[Column1]],LEN(Full_2016_2017_Games_Data[[#This Row],[Column1]])-FIND("at ",Full_2016_2017_Games_Data[[#This Row],[Column1]])-2),IF(AND(C1178&lt;&gt;"N/A",C1178&lt;&gt;C1177),RIGHT(A1179,LEN(A1179)-FIND("at ",A1179)-2),"N/A")),RIGHT(Full_2016_2017_Games_Data[[#This Row],[Column1]],LEN(Full_2016_2017_Games_Data[[#This Row],[Column1]])-FIND("at ",Full_2016_2017_Games_Data[[#This Row],[Column1]])-2))</f>
        <v>Boston</v>
      </c>
      <c r="G1178" t="str">
        <f t="shared" si="198"/>
        <v>Boston</v>
      </c>
      <c r="H1178">
        <f t="shared" si="199"/>
        <v>100</v>
      </c>
      <c r="I1178">
        <f t="shared" si="200"/>
        <v>80</v>
      </c>
      <c r="J1178" s="3" t="str">
        <f>IF(B1178=1,Full_2016_2017_Games_Data[[#This Row],[Column1]],"N/A")</f>
        <v>N/A</v>
      </c>
      <c r="K1178" t="str">
        <f t="shared" si="201"/>
        <v>Mar 12, 2017</v>
      </c>
      <c r="L1178" t="str">
        <f t="shared" si="202"/>
        <v>Mar 12, 2017</v>
      </c>
      <c r="M1178">
        <f t="shared" si="203"/>
        <v>3</v>
      </c>
      <c r="N1178">
        <f t="shared" si="204"/>
        <v>12</v>
      </c>
      <c r="O1178">
        <f t="shared" si="205"/>
        <v>2017</v>
      </c>
      <c r="P1178" s="3">
        <f t="shared" si="206"/>
        <v>42806</v>
      </c>
      <c r="Q1178" t="str">
        <f t="shared" si="207"/>
        <v>Boston Celtics</v>
      </c>
      <c r="R1178" t="str">
        <f t="shared" si="208"/>
        <v>Chicago Bulls</v>
      </c>
    </row>
    <row r="1179" spans="1:18" x14ac:dyDescent="0.3">
      <c r="A1179" s="1" t="s">
        <v>1018</v>
      </c>
      <c r="B1179">
        <f>IF(OR(RIGHT(Full_2016_2017_Games_Data[[#This Row],[Column1]],4)="2016",RIGHT(Full_2016_2017_Games_Data[[#This Row],[Column1]],4)="2017"),1,0)</f>
        <v>0</v>
      </c>
      <c r="C1179">
        <f>IF(AND(B1178=1,B1179=0,LEFT(Full_2016_2017_Games_Data[[#This Row],[Column1]],4)&lt;&gt;"OTat"),C1177+1,IF(AND(B1178=0,B1179=0,LEFT(Full_2016_2017_Games_Data[[#This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Row],[Column1]],5)&lt;&gt;"4OTat"),C1178+1,IF(OR(LEFT(Full_2016_2017_Games_Data[[#This Row],[Column1]],4)="OTat",LEFT(Full_2016_2017_Games_Data[[#This Row],[Column1]],4)="Full",LEFT(Full_2016_2017_Games_Data[[#This Row],[Column1]],5)="2OTat",LEFT(Full_2016_2017_Games_Data[[#This Row],[Column1]],5)="4OTat"),C1178,"N/A")))</f>
        <v>985</v>
      </c>
      <c r="D1179" t="str">
        <f>IF(AND(C1179&lt;&gt;"N/A",C1179&lt;&gt;C1178),LEFT(Full_2016_2017_Games_Data[[#This Row],[Column1]],FIND("-",Full_2016_2017_Games_Data[[#This Row],[Column1]])-1),"N/A")</f>
        <v>Brooklyn Nets120</v>
      </c>
      <c r="E1179" t="str">
        <f>IFERROR(IF(AND(C1179&lt;&gt;"N/A",C1179&lt;&gt;C1178),MID(Full_2016_2017_Games_Data[[#This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Knicks112</v>
      </c>
      <c r="F1179" t="str">
        <f>IFERROR(IF(AND(D1179&lt;&gt;"N/A",E1179&lt;&gt;"N/A",C1179&lt;&gt;C1180),RIGHT(Full_2016_2017_Games_Data[[#This Row],[Column1]],LEN(Full_2016_2017_Games_Data[[#This Row],[Column1]])-FIND("at ",Full_2016_2017_Games_Data[[#This Row],[Column1]])-2),IF(AND(C1179&lt;&gt;"N/A",C1179&lt;&gt;C1178),RIGHT(A1180,LEN(A1180)-FIND("at ",A1180)-2),"N/A")),RIGHT(Full_2016_2017_Games_Data[[#This Row],[Column1]],LEN(Full_2016_2017_Games_Data[[#This Row],[Column1]])-FIND("at ",Full_2016_2017_Games_Data[[#This Row],[Column1]])-2))</f>
        <v>Brooklyn</v>
      </c>
      <c r="G1179" t="str">
        <f t="shared" si="198"/>
        <v>Brooklyn</v>
      </c>
      <c r="H1179">
        <f t="shared" si="199"/>
        <v>120</v>
      </c>
      <c r="I1179">
        <f t="shared" si="200"/>
        <v>112</v>
      </c>
      <c r="J1179" s="3" t="str">
        <f>IF(B1179=1,Full_2016_2017_Games_Data[[#This Row],[Column1]],"N/A")</f>
        <v>N/A</v>
      </c>
      <c r="K1179" t="str">
        <f t="shared" si="201"/>
        <v>Mar 12, 2017</v>
      </c>
      <c r="L1179" t="str">
        <f t="shared" si="202"/>
        <v>Mar 12, 2017</v>
      </c>
      <c r="M1179">
        <f t="shared" si="203"/>
        <v>3</v>
      </c>
      <c r="N1179">
        <f t="shared" si="204"/>
        <v>12</v>
      </c>
      <c r="O1179">
        <f t="shared" si="205"/>
        <v>2017</v>
      </c>
      <c r="P1179" s="3">
        <f t="shared" si="206"/>
        <v>42806</v>
      </c>
      <c r="Q1179" t="str">
        <f t="shared" si="207"/>
        <v>Brooklyn Nets</v>
      </c>
      <c r="R1179" t="str">
        <f t="shared" si="208"/>
        <v>New York Knicks</v>
      </c>
    </row>
    <row r="1180" spans="1:18" x14ac:dyDescent="0.3">
      <c r="A1180" s="1" t="s">
        <v>1019</v>
      </c>
      <c r="B1180">
        <f>IF(OR(RIGHT(Full_2016_2017_Games_Data[[#This Row],[Column1]],4)="2016",RIGHT(Full_2016_2017_Games_Data[[#This Row],[Column1]],4)="2017"),1,0)</f>
        <v>0</v>
      </c>
      <c r="C1180">
        <f>IF(AND(B1179=1,B1180=0,LEFT(Full_2016_2017_Games_Data[[#This Row],[Column1]],4)&lt;&gt;"OTat"),C1178+1,IF(AND(B1179=0,B1180=0,LEFT(Full_2016_2017_Games_Data[[#This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Row],[Column1]],5)&lt;&gt;"4OTat"),C1179+1,IF(OR(LEFT(Full_2016_2017_Games_Data[[#This Row],[Column1]],4)="OTat",LEFT(Full_2016_2017_Games_Data[[#This Row],[Column1]],4)="Full",LEFT(Full_2016_2017_Games_Data[[#This Row],[Column1]],5)="2OTat",LEFT(Full_2016_2017_Games_Data[[#This Row],[Column1]],5)="4OTat"),C1179,"N/A")))</f>
        <v>986</v>
      </c>
      <c r="D1180" t="str">
        <f>IF(AND(C1180&lt;&gt;"N/A",C1180&lt;&gt;C1179),LEFT(Full_2016_2017_Games_Data[[#This Row],[Column1]],FIND("-",Full_2016_2017_Games_Data[[#This Row],[Column1]])-1),"N/A")</f>
        <v>Indiana Pacers102</v>
      </c>
      <c r="E1180" t="str">
        <f>IFERROR(IF(AND(C1180&lt;&gt;"N/A",C1180&lt;&gt;C1179),MID(Full_2016_2017_Games_Data[[#This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Heat98</v>
      </c>
      <c r="F1180" t="str">
        <f>IFERROR(IF(AND(D1180&lt;&gt;"N/A",E1180&lt;&gt;"N/A",C1180&lt;&gt;C1181),RIGHT(Full_2016_2017_Games_Data[[#This Row],[Column1]],LEN(Full_2016_2017_Games_Data[[#This Row],[Column1]])-FIND("at ",Full_2016_2017_Games_Data[[#This Row],[Column1]])-2),IF(AND(C1180&lt;&gt;"N/A",C1180&lt;&gt;C1179),RIGHT(A1181,LEN(A1181)-FIND("at ",A1181)-2),"N/A")),RIGHT(Full_2016_2017_Games_Data[[#This Row],[Column1]],LEN(Full_2016_2017_Games_Data[[#This Row],[Column1]])-FIND("at ",Full_2016_2017_Games_Data[[#This Row],[Column1]])-2))</f>
        <v>Indiana</v>
      </c>
      <c r="G1180" t="str">
        <f t="shared" si="198"/>
        <v>Indiana</v>
      </c>
      <c r="H1180">
        <f t="shared" si="199"/>
        <v>102</v>
      </c>
      <c r="I1180">
        <f t="shared" si="200"/>
        <v>98</v>
      </c>
      <c r="J1180" s="3" t="str">
        <f>IF(B1180=1,Full_2016_2017_Games_Data[[#This Row],[Column1]],"N/A")</f>
        <v>N/A</v>
      </c>
      <c r="K1180" t="str">
        <f t="shared" si="201"/>
        <v>Mar 12, 2017</v>
      </c>
      <c r="L1180" t="str">
        <f t="shared" si="202"/>
        <v>Mar 12, 2017</v>
      </c>
      <c r="M1180">
        <f t="shared" si="203"/>
        <v>3</v>
      </c>
      <c r="N1180">
        <f t="shared" si="204"/>
        <v>12</v>
      </c>
      <c r="O1180">
        <f t="shared" si="205"/>
        <v>2017</v>
      </c>
      <c r="P1180" s="3">
        <f t="shared" si="206"/>
        <v>42806</v>
      </c>
      <c r="Q1180" t="str">
        <f t="shared" si="207"/>
        <v>Indiana Pacers</v>
      </c>
      <c r="R1180" t="str">
        <f t="shared" si="208"/>
        <v>Miami Heat</v>
      </c>
    </row>
    <row r="1181" spans="1:18" x14ac:dyDescent="0.3">
      <c r="A1181" s="1" t="s">
        <v>1020</v>
      </c>
      <c r="B1181">
        <f>IF(OR(RIGHT(Full_2016_2017_Games_Data[[#This Row],[Column1]],4)="2016",RIGHT(Full_2016_2017_Games_Data[[#This Row],[Column1]],4)="2017"),1,0)</f>
        <v>0</v>
      </c>
      <c r="C1181">
        <f>IF(AND(B1180=1,B1181=0,LEFT(Full_2016_2017_Games_Data[[#This Row],[Column1]],4)&lt;&gt;"OTat"),C1179+1,IF(AND(B1180=0,B1181=0,LEFT(Full_2016_2017_Games_Data[[#This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Row],[Column1]],5)&lt;&gt;"4OTat"),C1180+1,IF(OR(LEFT(Full_2016_2017_Games_Data[[#This Row],[Column1]],4)="OTat",LEFT(Full_2016_2017_Games_Data[[#This Row],[Column1]],4)="Full",LEFT(Full_2016_2017_Games_Data[[#This Row],[Column1]],5)="2OTat",LEFT(Full_2016_2017_Games_Data[[#This Row],[Column1]],5)="4OTat"),C1180,"N/A")))</f>
        <v>987</v>
      </c>
      <c r="D1181" t="str">
        <f>IF(AND(C1181&lt;&gt;"N/A",C1181&lt;&gt;C1180),LEFT(Full_2016_2017_Games_Data[[#This Row],[Column1]],FIND("-",Full_2016_2017_Games_Data[[#This Row],[Column1]])-1),"N/A")</f>
        <v>Portland Trail Blazers110</v>
      </c>
      <c r="E1181" t="str">
        <f>IFERROR(IF(AND(C1181&lt;&gt;"N/A",C1181&lt;&gt;C1180),MID(Full_2016_2017_Games_Data[[#This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Suns101</v>
      </c>
      <c r="F1181" t="str">
        <f>IFERROR(IF(AND(D1181&lt;&gt;"N/A",E1181&lt;&gt;"N/A",C1181&lt;&gt;C1182),RIGHT(Full_2016_2017_Games_Data[[#This Row],[Column1]],LEN(Full_2016_2017_Games_Data[[#This Row],[Column1]])-FIND("at ",Full_2016_2017_Games_Data[[#This Row],[Column1]])-2),IF(AND(C1181&lt;&gt;"N/A",C1181&lt;&gt;C1180),RIGHT(A1182,LEN(A1182)-FIND("at ",A1182)-2),"N/A")),RIGHT(Full_2016_2017_Games_Data[[#This Row],[Column1]],LEN(Full_2016_2017_Games_Data[[#This Row],[Column1]])-FIND("at ",Full_2016_2017_Games_Data[[#This Row],[Column1]])-2))</f>
        <v>Phoenix</v>
      </c>
      <c r="G1181" t="str">
        <f t="shared" si="198"/>
        <v>Phoenix</v>
      </c>
      <c r="H1181">
        <f t="shared" si="199"/>
        <v>110</v>
      </c>
      <c r="I1181">
        <f t="shared" si="200"/>
        <v>101</v>
      </c>
      <c r="J1181" s="3" t="str">
        <f>IF(B1181=1,Full_2016_2017_Games_Data[[#This Row],[Column1]],"N/A")</f>
        <v>N/A</v>
      </c>
      <c r="K1181" t="str">
        <f t="shared" si="201"/>
        <v>Mar 12, 2017</v>
      </c>
      <c r="L1181" t="str">
        <f t="shared" si="202"/>
        <v>Mar 12, 2017</v>
      </c>
      <c r="M1181">
        <f t="shared" si="203"/>
        <v>3</v>
      </c>
      <c r="N1181">
        <f t="shared" si="204"/>
        <v>12</v>
      </c>
      <c r="O1181">
        <f t="shared" si="205"/>
        <v>2017</v>
      </c>
      <c r="P1181" s="3">
        <f t="shared" si="206"/>
        <v>42806</v>
      </c>
      <c r="Q1181" t="str">
        <f t="shared" si="207"/>
        <v>Portland Trail Blazers</v>
      </c>
      <c r="R1181" t="str">
        <f t="shared" si="208"/>
        <v>Phoenix Suns</v>
      </c>
    </row>
    <row r="1182" spans="1:18" x14ac:dyDescent="0.3">
      <c r="A1182" s="1" t="s">
        <v>1021</v>
      </c>
      <c r="B1182">
        <f>IF(OR(RIGHT(Full_2016_2017_Games_Data[[#This Row],[Column1]],4)="2016",RIGHT(Full_2016_2017_Games_Data[[#This Row],[Column1]],4)="2017"),1,0)</f>
        <v>0</v>
      </c>
      <c r="C1182">
        <f>IF(AND(B1181=1,B1182=0,LEFT(Full_2016_2017_Games_Data[[#This Row],[Column1]],4)&lt;&gt;"OTat"),C1180+1,IF(AND(B1181=0,B1182=0,LEFT(Full_2016_2017_Games_Data[[#This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Row],[Column1]],5)&lt;&gt;"4OTat"),C1181+1,IF(OR(LEFT(Full_2016_2017_Games_Data[[#This Row],[Column1]],4)="OTat",LEFT(Full_2016_2017_Games_Data[[#This Row],[Column1]],4)="Full",LEFT(Full_2016_2017_Games_Data[[#This Row],[Column1]],5)="2OTat",LEFT(Full_2016_2017_Games_Data[[#This Row],[Column1]],5)="4OTat"),C1181,"N/A")))</f>
        <v>988</v>
      </c>
      <c r="D1182" t="str">
        <f>IF(AND(C1182&lt;&gt;"N/A",C1182&lt;&gt;C1181),LEFT(Full_2016_2017_Games_Data[[#This Row],[Column1]],FIND("-",Full_2016_2017_Games_Data[[#This Row],[Column1]])-1),"N/A")</f>
        <v>Houston Rockets117</v>
      </c>
      <c r="E1182" t="str">
        <f>IFERROR(IF(AND(C1182&lt;&gt;"N/A",C1182&lt;&gt;C1181),MID(Full_2016_2017_Games_Data[[#This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Cavaliers112</v>
      </c>
      <c r="F1182" t="str">
        <f>IFERROR(IF(AND(D1182&lt;&gt;"N/A",E1182&lt;&gt;"N/A",C1182&lt;&gt;C1183),RIGHT(Full_2016_2017_Games_Data[[#This Row],[Column1]],LEN(Full_2016_2017_Games_Data[[#This Row],[Column1]])-FIND("at ",Full_2016_2017_Games_Data[[#This Row],[Column1]])-2),IF(AND(C1182&lt;&gt;"N/A",C1182&lt;&gt;C1181),RIGHT(A1183,LEN(A1183)-FIND("at ",A1183)-2),"N/A")),RIGHT(Full_2016_2017_Games_Data[[#This Row],[Column1]],LEN(Full_2016_2017_Games_Data[[#This Row],[Column1]])-FIND("at ",Full_2016_2017_Games_Data[[#This Row],[Column1]])-2))</f>
        <v>Houston</v>
      </c>
      <c r="G1182" t="str">
        <f t="shared" si="198"/>
        <v>Houston</v>
      </c>
      <c r="H1182">
        <f t="shared" si="199"/>
        <v>117</v>
      </c>
      <c r="I1182">
        <f t="shared" si="200"/>
        <v>112</v>
      </c>
      <c r="J1182" s="3" t="str">
        <f>IF(B1182=1,Full_2016_2017_Games_Data[[#This Row],[Column1]],"N/A")</f>
        <v>N/A</v>
      </c>
      <c r="K1182" t="str">
        <f t="shared" si="201"/>
        <v>Mar 12, 2017</v>
      </c>
      <c r="L1182" t="str">
        <f t="shared" si="202"/>
        <v>Mar 12, 2017</v>
      </c>
      <c r="M1182">
        <f t="shared" si="203"/>
        <v>3</v>
      </c>
      <c r="N1182">
        <f t="shared" si="204"/>
        <v>12</v>
      </c>
      <c r="O1182">
        <f t="shared" si="205"/>
        <v>2017</v>
      </c>
      <c r="P1182" s="3">
        <f t="shared" si="206"/>
        <v>42806</v>
      </c>
      <c r="Q1182" t="str">
        <f t="shared" si="207"/>
        <v>Houston Rockets</v>
      </c>
      <c r="R1182" t="str">
        <f t="shared" si="208"/>
        <v>Cleveland Cavaliers</v>
      </c>
    </row>
    <row r="1183" spans="1:18" x14ac:dyDescent="0.3">
      <c r="A1183" s="1" t="s">
        <v>1022</v>
      </c>
      <c r="B1183">
        <f>IF(OR(RIGHT(Full_2016_2017_Games_Data[[#This Row],[Column1]],4)="2016",RIGHT(Full_2016_2017_Games_Data[[#This Row],[Column1]],4)="2017"),1,0)</f>
        <v>0</v>
      </c>
      <c r="C1183">
        <f>IF(AND(B1182=1,B1183=0,LEFT(Full_2016_2017_Games_Data[[#This Row],[Column1]],4)&lt;&gt;"OTat"),C1181+1,IF(AND(B1182=0,B1183=0,LEFT(Full_2016_2017_Games_Data[[#This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Row],[Column1]],5)&lt;&gt;"4OTat"),C1182+1,IF(OR(LEFT(Full_2016_2017_Games_Data[[#This Row],[Column1]],4)="OTat",LEFT(Full_2016_2017_Games_Data[[#This Row],[Column1]],4)="Full",LEFT(Full_2016_2017_Games_Data[[#This Row],[Column1]],5)="2OTat",LEFT(Full_2016_2017_Games_Data[[#This Row],[Column1]],5)="4OTat"),C1182,"N/A")))</f>
        <v>989</v>
      </c>
      <c r="D1183" t="str">
        <f>IF(AND(C1183&lt;&gt;"N/A",C1183&lt;&gt;C1182),LEFT(Full_2016_2017_Games_Data[[#This Row],[Column1]],FIND("-",Full_2016_2017_Games_Data[[#This Row],[Column1]])-1),"N/A")</f>
        <v>Philadelphia 76ers118</v>
      </c>
      <c r="E1183" t="str">
        <f>IFERROR(IF(AND(C1183&lt;&gt;"N/A",C1183&lt;&gt;C1182),MID(Full_2016_2017_Games_Data[[#This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Lakers116</v>
      </c>
      <c r="F1183" t="str">
        <f>IFERROR(IF(AND(D1183&lt;&gt;"N/A",E1183&lt;&gt;"N/A",C1183&lt;&gt;C1184),RIGHT(Full_2016_2017_Games_Data[[#This Row],[Column1]],LEN(Full_2016_2017_Games_Data[[#This Row],[Column1]])-FIND("at ",Full_2016_2017_Games_Data[[#This Row],[Column1]])-2),IF(AND(C1183&lt;&gt;"N/A",C1183&lt;&gt;C1182),RIGHT(A1184,LEN(A1184)-FIND("at ",A1184)-2),"N/A")),RIGHT(Full_2016_2017_Games_Data[[#This Row],[Column1]],LEN(Full_2016_2017_Games_Data[[#This Row],[Column1]])-FIND("at ",Full_2016_2017_Games_Data[[#This Row],[Column1]])-2))</f>
        <v>Los Angeles</v>
      </c>
      <c r="G1183" t="str">
        <f t="shared" si="198"/>
        <v>Los Angeles</v>
      </c>
      <c r="H1183">
        <f t="shared" si="199"/>
        <v>118</v>
      </c>
      <c r="I1183">
        <f t="shared" si="200"/>
        <v>116</v>
      </c>
      <c r="J1183" s="3" t="str">
        <f>IF(B1183=1,Full_2016_2017_Games_Data[[#This Row],[Column1]],"N/A")</f>
        <v>N/A</v>
      </c>
      <c r="K1183" t="str">
        <f t="shared" si="201"/>
        <v>Mar 12, 2017</v>
      </c>
      <c r="L1183" t="str">
        <f t="shared" si="202"/>
        <v>Mar 12, 2017</v>
      </c>
      <c r="M1183">
        <f t="shared" si="203"/>
        <v>3</v>
      </c>
      <c r="N1183">
        <f t="shared" si="204"/>
        <v>12</v>
      </c>
      <c r="O1183">
        <f t="shared" si="205"/>
        <v>2017</v>
      </c>
      <c r="P1183" s="3">
        <f t="shared" si="206"/>
        <v>42806</v>
      </c>
      <c r="Q1183" t="str">
        <f t="shared" si="207"/>
        <v>Philadelphia 76ers</v>
      </c>
      <c r="R1183" t="str">
        <f t="shared" si="208"/>
        <v>Los Angeles Lakers</v>
      </c>
    </row>
    <row r="1184" spans="1:18" x14ac:dyDescent="0.3">
      <c r="A1184" s="1" t="s">
        <v>1478</v>
      </c>
      <c r="B1184">
        <f>IF(OR(RIGHT(Full_2016_2017_Games_Data[[#This Row],[Column1]],4)="2016",RIGHT(Full_2016_2017_Games_Data[[#This Row],[Column1]],4)="2017"),1,0)</f>
        <v>1</v>
      </c>
      <c r="C1184" t="str">
        <f>IF(AND(B1183=1,B1184=0,LEFT(Full_2016_2017_Games_Data[[#This Row],[Column1]],4)&lt;&gt;"OTat"),C1182+1,IF(AND(B1183=0,B1184=0,LEFT(Full_2016_2017_Games_Data[[#This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Row],[Column1]],5)&lt;&gt;"4OTat"),C1183+1,IF(OR(LEFT(Full_2016_2017_Games_Data[[#This Row],[Column1]],4)="OTat",LEFT(Full_2016_2017_Games_Data[[#This Row],[Column1]],4)="Full",LEFT(Full_2016_2017_Games_Data[[#This Row],[Column1]],5)="2OTat",LEFT(Full_2016_2017_Games_Data[[#This Row],[Column1]],5)="4OTat"),C1183,"N/A")))</f>
        <v>N/A</v>
      </c>
      <c r="D1184" t="str">
        <f>IF(AND(C1184&lt;&gt;"N/A",C1184&lt;&gt;C1183),LEFT(Full_2016_2017_Games_Data[[#This Row],[Column1]],FIND("-",Full_2016_2017_Games_Data[[#This Row],[Column1]])-1),"N/A")</f>
        <v>N/A</v>
      </c>
      <c r="E1184" t="str">
        <f>IFERROR(IF(AND(C1184&lt;&gt;"N/A",C1184&lt;&gt;C1183),MID(Full_2016_2017_Games_Data[[#This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84" t="str">
        <f>IFERROR(IF(AND(D1184&lt;&gt;"N/A",E1184&lt;&gt;"N/A",C1184&lt;&gt;C1185),RIGHT(Full_2016_2017_Games_Data[[#This Row],[Column1]],LEN(Full_2016_2017_Games_Data[[#This Row],[Column1]])-FIND("at ",Full_2016_2017_Games_Data[[#This Row],[Column1]])-2),IF(AND(C1184&lt;&gt;"N/A",C1184&lt;&gt;C1183),RIGHT(A1185,LEN(A1185)-FIND("at ",A1185)-2),"N/A")),RIGHT(Full_2016_2017_Games_Data[[#This Row],[Column1]],LEN(Full_2016_2017_Games_Data[[#This Row],[Column1]])-FIND("at ",Full_2016_2017_Games_Data[[#This Row],[Column1]])-2))</f>
        <v>N/A</v>
      </c>
      <c r="G1184" t="str">
        <f t="shared" si="198"/>
        <v>N/A</v>
      </c>
      <c r="H1184" t="str">
        <f t="shared" si="199"/>
        <v>N/A</v>
      </c>
      <c r="I1184" t="str">
        <f t="shared" si="200"/>
        <v>N/A</v>
      </c>
      <c r="J1184" s="3" t="str">
        <f>IF(B1184=1,Full_2016_2017_Games_Data[[#This Row],[Column1]],"N/A")</f>
        <v>Mar 13, 2017</v>
      </c>
      <c r="K1184" t="str">
        <f t="shared" si="201"/>
        <v>Mar 13, 2017</v>
      </c>
      <c r="L1184" t="str">
        <f t="shared" si="202"/>
        <v>N/A</v>
      </c>
      <c r="M1184" t="str">
        <f t="shared" si="203"/>
        <v>N/A</v>
      </c>
      <c r="N1184" t="str">
        <f t="shared" si="204"/>
        <v>N/A</v>
      </c>
      <c r="O1184" t="str">
        <f t="shared" si="205"/>
        <v>N/A</v>
      </c>
      <c r="P1184" s="3" t="str">
        <f t="shared" si="206"/>
        <v>N/A</v>
      </c>
      <c r="Q1184" t="str">
        <f t="shared" si="207"/>
        <v>N/A</v>
      </c>
      <c r="R1184" t="str">
        <f t="shared" si="208"/>
        <v>N/A</v>
      </c>
    </row>
    <row r="1185" spans="1:18" x14ac:dyDescent="0.3">
      <c r="A1185" s="1" t="s">
        <v>1023</v>
      </c>
      <c r="B1185">
        <f>IF(OR(RIGHT(Full_2016_2017_Games_Data[[#This Row],[Column1]],4)="2016",RIGHT(Full_2016_2017_Games_Data[[#This Row],[Column1]],4)="2017"),1,0)</f>
        <v>0</v>
      </c>
      <c r="C1185">
        <f>IF(AND(B1184=1,B1185=0,LEFT(Full_2016_2017_Games_Data[[#This Row],[Column1]],4)&lt;&gt;"OTat"),C1183+1,IF(AND(B1184=0,B1185=0,LEFT(Full_2016_2017_Games_Data[[#This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Row],[Column1]],5)&lt;&gt;"4OTat"),C1184+1,IF(OR(LEFT(Full_2016_2017_Games_Data[[#This Row],[Column1]],4)="OTat",LEFT(Full_2016_2017_Games_Data[[#This Row],[Column1]],4)="Full",LEFT(Full_2016_2017_Games_Data[[#This Row],[Column1]],5)="2OTat",LEFT(Full_2016_2017_Games_Data[[#This Row],[Column1]],5)="4OTat"),C1184,"N/A")))</f>
        <v>990</v>
      </c>
      <c r="D1185" t="str">
        <f>IF(AND(C1185&lt;&gt;"N/A",C1185&lt;&gt;C1184),LEFT(Full_2016_2017_Games_Data[[#This Row],[Column1]],FIND("-",Full_2016_2017_Games_Data[[#This Row],[Column1]])-1),"N/A")</f>
        <v>Chicago Bulls115</v>
      </c>
      <c r="E1185" t="str">
        <f>IFERROR(IF(AND(C1185&lt;&gt;"N/A",C1185&lt;&gt;C1184),MID(Full_2016_2017_Games_Data[[#This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Hornets109</v>
      </c>
      <c r="F1185" t="str">
        <f>IFERROR(IF(AND(D1185&lt;&gt;"N/A",E1185&lt;&gt;"N/A",C1185&lt;&gt;C1186),RIGHT(Full_2016_2017_Games_Data[[#This Row],[Column1]],LEN(Full_2016_2017_Games_Data[[#This Row],[Column1]])-FIND("at ",Full_2016_2017_Games_Data[[#This Row],[Column1]])-2),IF(AND(C1185&lt;&gt;"N/A",C1185&lt;&gt;C1184),RIGHT(A1186,LEN(A1186)-FIND("at ",A1186)-2),"N/A")),RIGHT(Full_2016_2017_Games_Data[[#This Row],[Column1]],LEN(Full_2016_2017_Games_Data[[#This Row],[Column1]])-FIND("at ",Full_2016_2017_Games_Data[[#This Row],[Column1]])-2))</f>
        <v>Charlotte</v>
      </c>
      <c r="G1185" t="str">
        <f t="shared" si="198"/>
        <v>Charlotte</v>
      </c>
      <c r="H1185">
        <f t="shared" si="199"/>
        <v>115</v>
      </c>
      <c r="I1185">
        <f t="shared" si="200"/>
        <v>109</v>
      </c>
      <c r="J1185" s="3" t="str">
        <f>IF(B1185=1,Full_2016_2017_Games_Data[[#This Row],[Column1]],"N/A")</f>
        <v>N/A</v>
      </c>
      <c r="K1185" t="str">
        <f t="shared" si="201"/>
        <v>Mar 13, 2017</v>
      </c>
      <c r="L1185" t="str">
        <f t="shared" si="202"/>
        <v>Mar 13, 2017</v>
      </c>
      <c r="M1185">
        <f t="shared" si="203"/>
        <v>3</v>
      </c>
      <c r="N1185">
        <f t="shared" si="204"/>
        <v>13</v>
      </c>
      <c r="O1185">
        <f t="shared" si="205"/>
        <v>2017</v>
      </c>
      <c r="P1185" s="3">
        <f t="shared" si="206"/>
        <v>42807</v>
      </c>
      <c r="Q1185" t="str">
        <f t="shared" si="207"/>
        <v>Chicago Bulls</v>
      </c>
      <c r="R1185" t="str">
        <f t="shared" si="208"/>
        <v>Charlotte Hornets</v>
      </c>
    </row>
    <row r="1186" spans="1:18" x14ac:dyDescent="0.3">
      <c r="A1186" s="1" t="s">
        <v>1024</v>
      </c>
      <c r="B1186">
        <f>IF(OR(RIGHT(Full_2016_2017_Games_Data[[#This Row],[Column1]],4)="2016",RIGHT(Full_2016_2017_Games_Data[[#This Row],[Column1]],4)="2017"),1,0)</f>
        <v>0</v>
      </c>
      <c r="C1186">
        <f>IF(AND(B1185=1,B1186=0,LEFT(Full_2016_2017_Games_Data[[#This Row],[Column1]],4)&lt;&gt;"OTat"),C1184+1,IF(AND(B1185=0,B1186=0,LEFT(Full_2016_2017_Games_Data[[#This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Row],[Column1]],5)&lt;&gt;"4OTat"),C1185+1,IF(OR(LEFT(Full_2016_2017_Games_Data[[#This Row],[Column1]],4)="OTat",LEFT(Full_2016_2017_Games_Data[[#This Row],[Column1]],4)="Full",LEFT(Full_2016_2017_Games_Data[[#This Row],[Column1]],5)="2OTat",LEFT(Full_2016_2017_Games_Data[[#This Row],[Column1]],5)="4OTat"),C1185,"N/A")))</f>
        <v>991</v>
      </c>
      <c r="D1186" t="str">
        <f>IF(AND(C1186&lt;&gt;"N/A",C1186&lt;&gt;C1185),LEFT(Full_2016_2017_Games_Data[[#This Row],[Column1]],FIND("-",Full_2016_2017_Games_Data[[#This Row],[Column1]])-1),"N/A")</f>
        <v>Toronto Raptors100</v>
      </c>
      <c r="E1186" t="str">
        <f>IFERROR(IF(AND(C1186&lt;&gt;"N/A",C1186&lt;&gt;C1185),MID(Full_2016_2017_Games_Data[[#This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Mavericks78</v>
      </c>
      <c r="F1186" t="str">
        <f>IFERROR(IF(AND(D1186&lt;&gt;"N/A",E1186&lt;&gt;"N/A",C1186&lt;&gt;C1187),RIGHT(Full_2016_2017_Games_Data[[#This Row],[Column1]],LEN(Full_2016_2017_Games_Data[[#This Row],[Column1]])-FIND("at ",Full_2016_2017_Games_Data[[#This Row],[Column1]])-2),IF(AND(C1186&lt;&gt;"N/A",C1186&lt;&gt;C1185),RIGHT(A1187,LEN(A1187)-FIND("at ",A1187)-2),"N/A")),RIGHT(Full_2016_2017_Games_Data[[#This Row],[Column1]],LEN(Full_2016_2017_Games_Data[[#This Row],[Column1]])-FIND("at ",Full_2016_2017_Games_Data[[#This Row],[Column1]])-2))</f>
        <v>Toronto</v>
      </c>
      <c r="G1186" t="str">
        <f t="shared" si="198"/>
        <v>Toronto</v>
      </c>
      <c r="H1186">
        <f t="shared" si="199"/>
        <v>100</v>
      </c>
      <c r="I1186">
        <f t="shared" si="200"/>
        <v>78</v>
      </c>
      <c r="J1186" s="3" t="str">
        <f>IF(B1186=1,Full_2016_2017_Games_Data[[#This Row],[Column1]],"N/A")</f>
        <v>N/A</v>
      </c>
      <c r="K1186" t="str">
        <f t="shared" si="201"/>
        <v>Mar 13, 2017</v>
      </c>
      <c r="L1186" t="str">
        <f t="shared" si="202"/>
        <v>Mar 13, 2017</v>
      </c>
      <c r="M1186">
        <f t="shared" si="203"/>
        <v>3</v>
      </c>
      <c r="N1186">
        <f t="shared" si="204"/>
        <v>13</v>
      </c>
      <c r="O1186">
        <f t="shared" si="205"/>
        <v>2017</v>
      </c>
      <c r="P1186" s="3">
        <f t="shared" si="206"/>
        <v>42807</v>
      </c>
      <c r="Q1186" t="str">
        <f t="shared" si="207"/>
        <v>Toronto Raptors</v>
      </c>
      <c r="R1186" t="str">
        <f t="shared" si="208"/>
        <v>Dallas Mavericks</v>
      </c>
    </row>
    <row r="1187" spans="1:18" x14ac:dyDescent="0.3">
      <c r="A1187" s="1" t="s">
        <v>1025</v>
      </c>
      <c r="B1187">
        <f>IF(OR(RIGHT(Full_2016_2017_Games_Data[[#This Row],[Column1]],4)="2016",RIGHT(Full_2016_2017_Games_Data[[#This Row],[Column1]],4)="2017"),1,0)</f>
        <v>0</v>
      </c>
      <c r="C1187">
        <f>IF(AND(B1186=1,B1187=0,LEFT(Full_2016_2017_Games_Data[[#This Row],[Column1]],4)&lt;&gt;"OTat"),C1185+1,IF(AND(B1186=0,B1187=0,LEFT(Full_2016_2017_Games_Data[[#This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Row],[Column1]],5)&lt;&gt;"4OTat"),C1186+1,IF(OR(LEFT(Full_2016_2017_Games_Data[[#This Row],[Column1]],4)="OTat",LEFT(Full_2016_2017_Games_Data[[#This Row],[Column1]],4)="Full",LEFT(Full_2016_2017_Games_Data[[#This Row],[Column1]],5)="2OTat",LEFT(Full_2016_2017_Games_Data[[#This Row],[Column1]],5)="4OTat"),C1186,"N/A")))</f>
        <v>992</v>
      </c>
      <c r="D1187" t="str">
        <f>IF(AND(C1187&lt;&gt;"N/A",C1187&lt;&gt;C1186),LEFT(Full_2016_2017_Games_Data[[#This Row],[Column1]],FIND("-",Full_2016_2017_Games_Data[[#This Row],[Column1]])-1),"N/A")</f>
        <v>Memphis Grizzlies113</v>
      </c>
      <c r="E1187" t="str">
        <f>IFERROR(IF(AND(C1187&lt;&gt;"N/A",C1187&lt;&gt;C1186),MID(Full_2016_2017_Games_Data[[#This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Bucks93</v>
      </c>
      <c r="F1187" t="str">
        <f>IFERROR(IF(AND(D1187&lt;&gt;"N/A",E1187&lt;&gt;"N/A",C1187&lt;&gt;C1188),RIGHT(Full_2016_2017_Games_Data[[#This Row],[Column1]],LEN(Full_2016_2017_Games_Data[[#This Row],[Column1]])-FIND("at ",Full_2016_2017_Games_Data[[#This Row],[Column1]])-2),IF(AND(C1187&lt;&gt;"N/A",C1187&lt;&gt;C1186),RIGHT(A1188,LEN(A1188)-FIND("at ",A1188)-2),"N/A")),RIGHT(Full_2016_2017_Games_Data[[#This Row],[Column1]],LEN(Full_2016_2017_Games_Data[[#This Row],[Column1]])-FIND("at ",Full_2016_2017_Games_Data[[#This Row],[Column1]])-2))</f>
        <v>Memphis</v>
      </c>
      <c r="G1187" t="str">
        <f t="shared" si="198"/>
        <v>Memphis</v>
      </c>
      <c r="H1187">
        <f t="shared" si="199"/>
        <v>113</v>
      </c>
      <c r="I1187">
        <f t="shared" si="200"/>
        <v>93</v>
      </c>
      <c r="J1187" s="3" t="str">
        <f>IF(B1187=1,Full_2016_2017_Games_Data[[#This Row],[Column1]],"N/A")</f>
        <v>N/A</v>
      </c>
      <c r="K1187" t="str">
        <f t="shared" si="201"/>
        <v>Mar 13, 2017</v>
      </c>
      <c r="L1187" t="str">
        <f t="shared" si="202"/>
        <v>Mar 13, 2017</v>
      </c>
      <c r="M1187">
        <f t="shared" si="203"/>
        <v>3</v>
      </c>
      <c r="N1187">
        <f t="shared" si="204"/>
        <v>13</v>
      </c>
      <c r="O1187">
        <f t="shared" si="205"/>
        <v>2017</v>
      </c>
      <c r="P1187" s="3">
        <f t="shared" si="206"/>
        <v>42807</v>
      </c>
      <c r="Q1187" t="str">
        <f t="shared" si="207"/>
        <v>Memphis Grizzlies</v>
      </c>
      <c r="R1187" t="str">
        <f t="shared" si="208"/>
        <v>Milwaukee Bucks</v>
      </c>
    </row>
    <row r="1188" spans="1:18" x14ac:dyDescent="0.3">
      <c r="A1188" s="1" t="s">
        <v>1026</v>
      </c>
      <c r="B1188">
        <f>IF(OR(RIGHT(Full_2016_2017_Games_Data[[#This Row],[Column1]],4)="2016",RIGHT(Full_2016_2017_Games_Data[[#This Row],[Column1]],4)="2017"),1,0)</f>
        <v>0</v>
      </c>
      <c r="C1188">
        <f>IF(AND(B1187=1,B1188=0,LEFT(Full_2016_2017_Games_Data[[#This Row],[Column1]],4)&lt;&gt;"OTat"),C1186+1,IF(AND(B1187=0,B1188=0,LEFT(Full_2016_2017_Games_Data[[#This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Row],[Column1]],5)&lt;&gt;"4OTat"),C1187+1,IF(OR(LEFT(Full_2016_2017_Games_Data[[#This Row],[Column1]],4)="OTat",LEFT(Full_2016_2017_Games_Data[[#This Row],[Column1]],4)="Full",LEFT(Full_2016_2017_Games_Data[[#This Row],[Column1]],5)="2OTat",LEFT(Full_2016_2017_Games_Data[[#This Row],[Column1]],5)="4OTat"),C1187,"N/A")))</f>
        <v>993</v>
      </c>
      <c r="D1188" t="str">
        <f>IF(AND(C1188&lt;&gt;"N/A",C1188&lt;&gt;C1187),LEFT(Full_2016_2017_Games_Data[[#This Row],[Column1]],FIND("-",Full_2016_2017_Games_Data[[#This Row],[Column1]])-1),"N/A")</f>
        <v>San Antonio Spurs107</v>
      </c>
      <c r="E1188" t="str">
        <f>IFERROR(IF(AND(C1188&lt;&gt;"N/A",C1188&lt;&gt;C1187),MID(Full_2016_2017_Games_Data[[#This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Hawks99</v>
      </c>
      <c r="F1188" t="str">
        <f>IFERROR(IF(AND(D1188&lt;&gt;"N/A",E1188&lt;&gt;"N/A",C1188&lt;&gt;C1189),RIGHT(Full_2016_2017_Games_Data[[#This Row],[Column1]],LEN(Full_2016_2017_Games_Data[[#This Row],[Column1]])-FIND("at ",Full_2016_2017_Games_Data[[#This Row],[Column1]])-2),IF(AND(C1188&lt;&gt;"N/A",C1188&lt;&gt;C1187),RIGHT(A1189,LEN(A1189)-FIND("at ",A1189)-2),"N/A")),RIGHT(Full_2016_2017_Games_Data[[#This Row],[Column1]],LEN(Full_2016_2017_Games_Data[[#This Row],[Column1]])-FIND("at ",Full_2016_2017_Games_Data[[#This Row],[Column1]])-2))</f>
        <v>San Antonio</v>
      </c>
      <c r="G1188" t="str">
        <f t="shared" si="198"/>
        <v>San Antonio</v>
      </c>
      <c r="H1188">
        <f t="shared" si="199"/>
        <v>107</v>
      </c>
      <c r="I1188">
        <f t="shared" si="200"/>
        <v>99</v>
      </c>
      <c r="J1188" s="3" t="str">
        <f>IF(B1188=1,Full_2016_2017_Games_Data[[#This Row],[Column1]],"N/A")</f>
        <v>N/A</v>
      </c>
      <c r="K1188" t="str">
        <f t="shared" si="201"/>
        <v>Mar 13, 2017</v>
      </c>
      <c r="L1188" t="str">
        <f t="shared" si="202"/>
        <v>Mar 13, 2017</v>
      </c>
      <c r="M1188">
        <f t="shared" si="203"/>
        <v>3</v>
      </c>
      <c r="N1188">
        <f t="shared" si="204"/>
        <v>13</v>
      </c>
      <c r="O1188">
        <f t="shared" si="205"/>
        <v>2017</v>
      </c>
      <c r="P1188" s="3">
        <f t="shared" si="206"/>
        <v>42807</v>
      </c>
      <c r="Q1188" t="str">
        <f t="shared" si="207"/>
        <v>San Antonio Spurs</v>
      </c>
      <c r="R1188" t="str">
        <f t="shared" si="208"/>
        <v>Atlanta Hawks</v>
      </c>
    </row>
    <row r="1189" spans="1:18" x14ac:dyDescent="0.3">
      <c r="A1189" s="1" t="s">
        <v>1027</v>
      </c>
      <c r="B1189">
        <f>IF(OR(RIGHT(Full_2016_2017_Games_Data[[#This Row],[Column1]],4)="2016",RIGHT(Full_2016_2017_Games_Data[[#This Row],[Column1]],4)="2017"),1,0)</f>
        <v>0</v>
      </c>
      <c r="C1189">
        <f>IF(AND(B1188=1,B1189=0,LEFT(Full_2016_2017_Games_Data[[#This Row],[Column1]],4)&lt;&gt;"OTat"),C1187+1,IF(AND(B1188=0,B1189=0,LEFT(Full_2016_2017_Games_Data[[#This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Row],[Column1]],5)&lt;&gt;"4OTat"),C1188+1,IF(OR(LEFT(Full_2016_2017_Games_Data[[#This Row],[Column1]],4)="OTat",LEFT(Full_2016_2017_Games_Data[[#This Row],[Column1]],4)="Full",LEFT(Full_2016_2017_Games_Data[[#This Row],[Column1]],5)="2OTat",LEFT(Full_2016_2017_Games_Data[[#This Row],[Column1]],5)="4OTat"),C1188,"N/A")))</f>
        <v>994</v>
      </c>
      <c r="D1189" t="str">
        <f>IF(AND(C1189&lt;&gt;"N/A",C1189&lt;&gt;C1188),LEFT(Full_2016_2017_Games_Data[[#This Row],[Column1]],FIND("-",Full_2016_2017_Games_Data[[#This Row],[Column1]])-1),"N/A")</f>
        <v>Minnesota Timberwolves119</v>
      </c>
      <c r="E1189" t="str">
        <f>IFERROR(IF(AND(C1189&lt;&gt;"N/A",C1189&lt;&gt;C1188),MID(Full_2016_2017_Games_Data[[#This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Wizards104</v>
      </c>
      <c r="F1189" t="str">
        <f>IFERROR(IF(AND(D1189&lt;&gt;"N/A",E1189&lt;&gt;"N/A",C1189&lt;&gt;C1190),RIGHT(Full_2016_2017_Games_Data[[#This Row],[Column1]],LEN(Full_2016_2017_Games_Data[[#This Row],[Column1]])-FIND("at ",Full_2016_2017_Games_Data[[#This Row],[Column1]])-2),IF(AND(C1189&lt;&gt;"N/A",C1189&lt;&gt;C1188),RIGHT(A1190,LEN(A1190)-FIND("at ",A1190)-2),"N/A")),RIGHT(Full_2016_2017_Games_Data[[#This Row],[Column1]],LEN(Full_2016_2017_Games_Data[[#This Row],[Column1]])-FIND("at ",Full_2016_2017_Games_Data[[#This Row],[Column1]])-2))</f>
        <v>Minnesota</v>
      </c>
      <c r="G1189" t="str">
        <f t="shared" si="198"/>
        <v>Minnesota</v>
      </c>
      <c r="H1189">
        <f t="shared" si="199"/>
        <v>119</v>
      </c>
      <c r="I1189">
        <f t="shared" si="200"/>
        <v>104</v>
      </c>
      <c r="J1189" s="3" t="str">
        <f>IF(B1189=1,Full_2016_2017_Games_Data[[#This Row],[Column1]],"N/A")</f>
        <v>N/A</v>
      </c>
      <c r="K1189" t="str">
        <f t="shared" si="201"/>
        <v>Mar 13, 2017</v>
      </c>
      <c r="L1189" t="str">
        <f t="shared" si="202"/>
        <v>Mar 13, 2017</v>
      </c>
      <c r="M1189">
        <f t="shared" si="203"/>
        <v>3</v>
      </c>
      <c r="N1189">
        <f t="shared" si="204"/>
        <v>13</v>
      </c>
      <c r="O1189">
        <f t="shared" si="205"/>
        <v>2017</v>
      </c>
      <c r="P1189" s="3">
        <f t="shared" si="206"/>
        <v>42807</v>
      </c>
      <c r="Q1189" t="str">
        <f t="shared" si="207"/>
        <v>Minnesota Timberwolves</v>
      </c>
      <c r="R1189" t="str">
        <f t="shared" si="208"/>
        <v>Washington Wizards</v>
      </c>
    </row>
    <row r="1190" spans="1:18" x14ac:dyDescent="0.3">
      <c r="A1190" s="1" t="s">
        <v>1028</v>
      </c>
      <c r="B1190">
        <f>IF(OR(RIGHT(Full_2016_2017_Games_Data[[#This Row],[Column1]],4)="2016",RIGHT(Full_2016_2017_Games_Data[[#This Row],[Column1]],4)="2017"),1,0)</f>
        <v>0</v>
      </c>
      <c r="C1190">
        <f>IF(AND(B1189=1,B1190=0,LEFT(Full_2016_2017_Games_Data[[#This Row],[Column1]],4)&lt;&gt;"OTat"),C1188+1,IF(AND(B1189=0,B1190=0,LEFT(Full_2016_2017_Games_Data[[#This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Row],[Column1]],5)&lt;&gt;"4OTat"),C1189+1,IF(OR(LEFT(Full_2016_2017_Games_Data[[#This Row],[Column1]],4)="OTat",LEFT(Full_2016_2017_Games_Data[[#This Row],[Column1]],4)="Full",LEFT(Full_2016_2017_Games_Data[[#This Row],[Column1]],5)="2OTat",LEFT(Full_2016_2017_Games_Data[[#This Row],[Column1]],5)="4OTat"),C1189,"N/A")))</f>
        <v>995</v>
      </c>
      <c r="D1190" t="str">
        <f>IF(AND(C1190&lt;&gt;"N/A",C1190&lt;&gt;C1189),LEFT(Full_2016_2017_Games_Data[[#This Row],[Column1]],FIND("-",Full_2016_2017_Games_Data[[#This Row],[Column1]])-1),"N/A")</f>
        <v>Utah Jazz114</v>
      </c>
      <c r="E1190" t="str">
        <f>IFERROR(IF(AND(C1190&lt;&gt;"N/A",C1190&lt;&gt;C1189),MID(Full_2016_2017_Games_Data[[#This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Clippers108</v>
      </c>
      <c r="F1190" t="str">
        <f>IFERROR(IF(AND(D1190&lt;&gt;"N/A",E1190&lt;&gt;"N/A",C1190&lt;&gt;C1191),RIGHT(Full_2016_2017_Games_Data[[#This Row],[Column1]],LEN(Full_2016_2017_Games_Data[[#This Row],[Column1]])-FIND("at ",Full_2016_2017_Games_Data[[#This Row],[Column1]])-2),IF(AND(C1190&lt;&gt;"N/A",C1190&lt;&gt;C1189),RIGHT(A1191,LEN(A1191)-FIND("at ",A1191)-2),"N/A")),RIGHT(Full_2016_2017_Games_Data[[#This Row],[Column1]],LEN(Full_2016_2017_Games_Data[[#This Row],[Column1]])-FIND("at ",Full_2016_2017_Games_Data[[#This Row],[Column1]])-2))</f>
        <v>Utah</v>
      </c>
      <c r="G1190" t="str">
        <f t="shared" si="198"/>
        <v>Utah</v>
      </c>
      <c r="H1190">
        <f t="shared" si="199"/>
        <v>114</v>
      </c>
      <c r="I1190">
        <f t="shared" si="200"/>
        <v>108</v>
      </c>
      <c r="J1190" s="3" t="str">
        <f>IF(B1190=1,Full_2016_2017_Games_Data[[#This Row],[Column1]],"N/A")</f>
        <v>N/A</v>
      </c>
      <c r="K1190" t="str">
        <f t="shared" si="201"/>
        <v>Mar 13, 2017</v>
      </c>
      <c r="L1190" t="str">
        <f t="shared" si="202"/>
        <v>Mar 13, 2017</v>
      </c>
      <c r="M1190">
        <f t="shared" si="203"/>
        <v>3</v>
      </c>
      <c r="N1190">
        <f t="shared" si="204"/>
        <v>13</v>
      </c>
      <c r="O1190">
        <f t="shared" si="205"/>
        <v>2017</v>
      </c>
      <c r="P1190" s="3">
        <f t="shared" si="206"/>
        <v>42807</v>
      </c>
      <c r="Q1190" t="str">
        <f t="shared" si="207"/>
        <v>Utah Jazz</v>
      </c>
      <c r="R1190" t="str">
        <f t="shared" si="208"/>
        <v>Los Angeles Clippers</v>
      </c>
    </row>
    <row r="1191" spans="1:18" x14ac:dyDescent="0.3">
      <c r="A1191" s="1" t="s">
        <v>1029</v>
      </c>
      <c r="B1191">
        <f>IF(OR(RIGHT(Full_2016_2017_Games_Data[[#This Row],[Column1]],4)="2016",RIGHT(Full_2016_2017_Games_Data[[#This Row],[Column1]],4)="2017"),1,0)</f>
        <v>0</v>
      </c>
      <c r="C1191">
        <f>IF(AND(B1190=1,B1191=0,LEFT(Full_2016_2017_Games_Data[[#This Row],[Column1]],4)&lt;&gt;"OTat"),C1189+1,IF(AND(B1190=0,B1191=0,LEFT(Full_2016_2017_Games_Data[[#This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Row],[Column1]],5)&lt;&gt;"4OTat"),C1190+1,IF(OR(LEFT(Full_2016_2017_Games_Data[[#This Row],[Column1]],4)="OTat",LEFT(Full_2016_2017_Games_Data[[#This Row],[Column1]],4)="Full",LEFT(Full_2016_2017_Games_Data[[#This Row],[Column1]],5)="2OTat",LEFT(Full_2016_2017_Games_Data[[#This Row],[Column1]],5)="4OTat"),C1190,"N/A")))</f>
        <v>996</v>
      </c>
      <c r="D1191" t="str">
        <f>IF(AND(C1191&lt;&gt;"N/A",C1191&lt;&gt;C1190),LEFT(Full_2016_2017_Games_Data[[#This Row],[Column1]],FIND("-",Full_2016_2017_Games_Data[[#This Row],[Column1]])-1),"N/A")</f>
        <v>Sacramento Kings120</v>
      </c>
      <c r="E1191" t="str">
        <f>IFERROR(IF(AND(C1191&lt;&gt;"N/A",C1191&lt;&gt;C1190),MID(Full_2016_2017_Games_Data[[#This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Magic115</v>
      </c>
      <c r="F1191" t="str">
        <f>IFERROR(IF(AND(D1191&lt;&gt;"N/A",E1191&lt;&gt;"N/A",C1191&lt;&gt;C1192),RIGHT(Full_2016_2017_Games_Data[[#This Row],[Column1]],LEN(Full_2016_2017_Games_Data[[#This Row],[Column1]])-FIND("at ",Full_2016_2017_Games_Data[[#This Row],[Column1]])-2),IF(AND(C1191&lt;&gt;"N/A",C1191&lt;&gt;C1190),RIGHT(A1192,LEN(A1192)-FIND("at ",A1192)-2),"N/A")),RIGHT(Full_2016_2017_Games_Data[[#This Row],[Column1]],LEN(Full_2016_2017_Games_Data[[#This Row],[Column1]])-FIND("at ",Full_2016_2017_Games_Data[[#This Row],[Column1]])-2))</f>
        <v>Sacramento</v>
      </c>
      <c r="G1191" t="str">
        <f t="shared" si="198"/>
        <v>Sacramento</v>
      </c>
      <c r="H1191">
        <f t="shared" si="199"/>
        <v>120</v>
      </c>
      <c r="I1191">
        <f t="shared" si="200"/>
        <v>115</v>
      </c>
      <c r="J1191" s="3" t="str">
        <f>IF(B1191=1,Full_2016_2017_Games_Data[[#This Row],[Column1]],"N/A")</f>
        <v>N/A</v>
      </c>
      <c r="K1191" t="str">
        <f t="shared" si="201"/>
        <v>Mar 13, 2017</v>
      </c>
      <c r="L1191" t="str">
        <f t="shared" si="202"/>
        <v>Mar 13, 2017</v>
      </c>
      <c r="M1191">
        <f t="shared" si="203"/>
        <v>3</v>
      </c>
      <c r="N1191">
        <f t="shared" si="204"/>
        <v>13</v>
      </c>
      <c r="O1191">
        <f t="shared" si="205"/>
        <v>2017</v>
      </c>
      <c r="P1191" s="3">
        <f t="shared" si="206"/>
        <v>42807</v>
      </c>
      <c r="Q1191" t="str">
        <f t="shared" si="207"/>
        <v>Sacramento Kings</v>
      </c>
      <c r="R1191" t="str">
        <f t="shared" si="208"/>
        <v>Orlando Magic</v>
      </c>
    </row>
    <row r="1192" spans="1:18" x14ac:dyDescent="0.3">
      <c r="A1192" s="1" t="s">
        <v>1030</v>
      </c>
      <c r="B1192">
        <f>IF(OR(RIGHT(Full_2016_2017_Games_Data[[#This Row],[Column1]],4)="2016",RIGHT(Full_2016_2017_Games_Data[[#This Row],[Column1]],4)="2017"),1,0)</f>
        <v>0</v>
      </c>
      <c r="C1192">
        <f>IF(AND(B1191=1,B1192=0,LEFT(Full_2016_2017_Games_Data[[#This Row],[Column1]],4)&lt;&gt;"OTat"),C1190+1,IF(AND(B1191=0,B1192=0,LEFT(Full_2016_2017_Games_Data[[#This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Row],[Column1]],5)&lt;&gt;"4OTat"),C1191+1,IF(OR(LEFT(Full_2016_2017_Games_Data[[#This Row],[Column1]],4)="OTat",LEFT(Full_2016_2017_Games_Data[[#This Row],[Column1]],4)="Full",LEFT(Full_2016_2017_Games_Data[[#This Row],[Column1]],5)="2OTat",LEFT(Full_2016_2017_Games_Data[[#This Row],[Column1]],5)="4OTat"),C1191,"N/A")))</f>
        <v>997</v>
      </c>
      <c r="D1192" t="str">
        <f>IF(AND(C1192&lt;&gt;"N/A",C1192&lt;&gt;C1191),LEFT(Full_2016_2017_Games_Data[[#This Row],[Column1]],FIND("-",Full_2016_2017_Games_Data[[#This Row],[Column1]])-1),"N/A")</f>
        <v>Denver Nuggets129</v>
      </c>
      <c r="E1192" t="str">
        <f>IFERROR(IF(AND(C1192&lt;&gt;"N/A",C1192&lt;&gt;C1191),MID(Full_2016_2017_Games_Data[[#This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Lakers101</v>
      </c>
      <c r="F1192" t="str">
        <f>IFERROR(IF(AND(D1192&lt;&gt;"N/A",E1192&lt;&gt;"N/A",C1192&lt;&gt;C1193),RIGHT(Full_2016_2017_Games_Data[[#This Row],[Column1]],LEN(Full_2016_2017_Games_Data[[#This Row],[Column1]])-FIND("at ",Full_2016_2017_Games_Data[[#This Row],[Column1]])-2),IF(AND(C1192&lt;&gt;"N/A",C1192&lt;&gt;C1191),RIGHT(A1193,LEN(A1193)-FIND("at ",A1193)-2),"N/A")),RIGHT(Full_2016_2017_Games_Data[[#This Row],[Column1]],LEN(Full_2016_2017_Games_Data[[#This Row],[Column1]])-FIND("at ",Full_2016_2017_Games_Data[[#This Row],[Column1]])-2))</f>
        <v>Denver</v>
      </c>
      <c r="G1192" t="str">
        <f t="shared" si="198"/>
        <v>Denver</v>
      </c>
      <c r="H1192">
        <f t="shared" si="199"/>
        <v>129</v>
      </c>
      <c r="I1192">
        <f t="shared" si="200"/>
        <v>101</v>
      </c>
      <c r="J1192" s="3" t="str">
        <f>IF(B1192=1,Full_2016_2017_Games_Data[[#This Row],[Column1]],"N/A")</f>
        <v>N/A</v>
      </c>
      <c r="K1192" t="str">
        <f t="shared" si="201"/>
        <v>Mar 13, 2017</v>
      </c>
      <c r="L1192" t="str">
        <f t="shared" si="202"/>
        <v>Mar 13, 2017</v>
      </c>
      <c r="M1192">
        <f t="shared" si="203"/>
        <v>3</v>
      </c>
      <c r="N1192">
        <f t="shared" si="204"/>
        <v>13</v>
      </c>
      <c r="O1192">
        <f t="shared" si="205"/>
        <v>2017</v>
      </c>
      <c r="P1192" s="3">
        <f t="shared" si="206"/>
        <v>42807</v>
      </c>
      <c r="Q1192" t="str">
        <f t="shared" si="207"/>
        <v>Denver Nuggets</v>
      </c>
      <c r="R1192" t="str">
        <f t="shared" si="208"/>
        <v>Los Angeles Lakers</v>
      </c>
    </row>
    <row r="1193" spans="1:18" x14ac:dyDescent="0.3">
      <c r="A1193" s="1" t="s">
        <v>1479</v>
      </c>
      <c r="B1193">
        <f>IF(OR(RIGHT(Full_2016_2017_Games_Data[[#This Row],[Column1]],4)="2016",RIGHT(Full_2016_2017_Games_Data[[#This Row],[Column1]],4)="2017"),1,0)</f>
        <v>1</v>
      </c>
      <c r="C1193" t="str">
        <f>IF(AND(B1192=1,B1193=0,LEFT(Full_2016_2017_Games_Data[[#This Row],[Column1]],4)&lt;&gt;"OTat"),C1191+1,IF(AND(B1192=0,B1193=0,LEFT(Full_2016_2017_Games_Data[[#This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Row],[Column1]],5)&lt;&gt;"4OTat"),C1192+1,IF(OR(LEFT(Full_2016_2017_Games_Data[[#This Row],[Column1]],4)="OTat",LEFT(Full_2016_2017_Games_Data[[#This Row],[Column1]],4)="Full",LEFT(Full_2016_2017_Games_Data[[#This Row],[Column1]],5)="2OTat",LEFT(Full_2016_2017_Games_Data[[#This Row],[Column1]],5)="4OTat"),C1192,"N/A")))</f>
        <v>N/A</v>
      </c>
      <c r="D1193" t="str">
        <f>IF(AND(C1193&lt;&gt;"N/A",C1193&lt;&gt;C1192),LEFT(Full_2016_2017_Games_Data[[#This Row],[Column1]],FIND("-",Full_2016_2017_Games_Data[[#This Row],[Column1]])-1),"N/A")</f>
        <v>N/A</v>
      </c>
      <c r="E1193" t="str">
        <f>IFERROR(IF(AND(C1193&lt;&gt;"N/A",C1193&lt;&gt;C1192),MID(Full_2016_2017_Games_Data[[#This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93" t="str">
        <f>IFERROR(IF(AND(D1193&lt;&gt;"N/A",E1193&lt;&gt;"N/A",C1193&lt;&gt;C1194),RIGHT(Full_2016_2017_Games_Data[[#This Row],[Column1]],LEN(Full_2016_2017_Games_Data[[#This Row],[Column1]])-FIND("at ",Full_2016_2017_Games_Data[[#This Row],[Column1]])-2),IF(AND(C1193&lt;&gt;"N/A",C1193&lt;&gt;C1192),RIGHT(A1194,LEN(A1194)-FIND("at ",A1194)-2),"N/A")),RIGHT(Full_2016_2017_Games_Data[[#This Row],[Column1]],LEN(Full_2016_2017_Games_Data[[#This Row],[Column1]])-FIND("at ",Full_2016_2017_Games_Data[[#This Row],[Column1]])-2))</f>
        <v>N/A</v>
      </c>
      <c r="G1193" t="str">
        <f t="shared" si="198"/>
        <v>N/A</v>
      </c>
      <c r="H1193" t="str">
        <f t="shared" si="199"/>
        <v>N/A</v>
      </c>
      <c r="I1193" t="str">
        <f t="shared" si="200"/>
        <v>N/A</v>
      </c>
      <c r="J1193" s="3" t="str">
        <f>IF(B1193=1,Full_2016_2017_Games_Data[[#This Row],[Column1]],"N/A")</f>
        <v>Mar 14, 2017</v>
      </c>
      <c r="K1193" t="str">
        <f t="shared" si="201"/>
        <v>Mar 14, 2017</v>
      </c>
      <c r="L1193" t="str">
        <f t="shared" si="202"/>
        <v>N/A</v>
      </c>
      <c r="M1193" t="str">
        <f t="shared" si="203"/>
        <v>N/A</v>
      </c>
      <c r="N1193" t="str">
        <f t="shared" si="204"/>
        <v>N/A</v>
      </c>
      <c r="O1193" t="str">
        <f t="shared" si="205"/>
        <v>N/A</v>
      </c>
      <c r="P1193" s="3" t="str">
        <f t="shared" si="206"/>
        <v>N/A</v>
      </c>
      <c r="Q1193" t="str">
        <f t="shared" si="207"/>
        <v>N/A</v>
      </c>
      <c r="R1193" t="str">
        <f t="shared" si="208"/>
        <v>N/A</v>
      </c>
    </row>
    <row r="1194" spans="1:18" x14ac:dyDescent="0.3">
      <c r="A1194" s="1" t="s">
        <v>1031</v>
      </c>
      <c r="B1194">
        <f>IF(OR(RIGHT(Full_2016_2017_Games_Data[[#This Row],[Column1]],4)="2016",RIGHT(Full_2016_2017_Games_Data[[#This Row],[Column1]],4)="2017"),1,0)</f>
        <v>0</v>
      </c>
      <c r="C1194">
        <f>IF(AND(B1193=1,B1194=0,LEFT(Full_2016_2017_Games_Data[[#This Row],[Column1]],4)&lt;&gt;"OTat"),C1192+1,IF(AND(B1193=0,B1194=0,LEFT(Full_2016_2017_Games_Data[[#This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Row],[Column1]],5)&lt;&gt;"4OTat"),C1193+1,IF(OR(LEFT(Full_2016_2017_Games_Data[[#This Row],[Column1]],4)="OTat",LEFT(Full_2016_2017_Games_Data[[#This Row],[Column1]],4)="Full",LEFT(Full_2016_2017_Games_Data[[#This Row],[Column1]],5)="2OTat",LEFT(Full_2016_2017_Games_Data[[#This Row],[Column1]],5)="4OTat"),C1193,"N/A")))</f>
        <v>998</v>
      </c>
      <c r="D1194" t="str">
        <f>IF(AND(C1194&lt;&gt;"N/A",C1194&lt;&gt;C1193),LEFT(Full_2016_2017_Games_Data[[#This Row],[Column1]],FIND("-",Full_2016_2017_Games_Data[[#This Row],[Column1]])-1),"N/A")</f>
        <v>Cleveland Cavaliers128</v>
      </c>
      <c r="E1194" t="str">
        <f>IFERROR(IF(AND(C1194&lt;&gt;"N/A",C1194&lt;&gt;C1193),MID(Full_2016_2017_Games_Data[[#This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Pistons96</v>
      </c>
      <c r="F1194" t="str">
        <f>IFERROR(IF(AND(D1194&lt;&gt;"N/A",E1194&lt;&gt;"N/A",C1194&lt;&gt;C1195),RIGHT(Full_2016_2017_Games_Data[[#This Row],[Column1]],LEN(Full_2016_2017_Games_Data[[#This Row],[Column1]])-FIND("at ",Full_2016_2017_Games_Data[[#This Row],[Column1]])-2),IF(AND(C1194&lt;&gt;"N/A",C1194&lt;&gt;C1193),RIGHT(A1195,LEN(A1195)-FIND("at ",A1195)-2),"N/A")),RIGHT(Full_2016_2017_Games_Data[[#This Row],[Column1]],LEN(Full_2016_2017_Games_Data[[#This Row],[Column1]])-FIND("at ",Full_2016_2017_Games_Data[[#This Row],[Column1]])-2))</f>
        <v>Cleveland</v>
      </c>
      <c r="G1194" t="str">
        <f t="shared" si="198"/>
        <v>Cleveland</v>
      </c>
      <c r="H1194">
        <f t="shared" si="199"/>
        <v>128</v>
      </c>
      <c r="I1194">
        <f t="shared" si="200"/>
        <v>96</v>
      </c>
      <c r="J1194" s="3" t="str">
        <f>IF(B1194=1,Full_2016_2017_Games_Data[[#This Row],[Column1]],"N/A")</f>
        <v>N/A</v>
      </c>
      <c r="K1194" t="str">
        <f t="shared" si="201"/>
        <v>Mar 14, 2017</v>
      </c>
      <c r="L1194" t="str">
        <f t="shared" si="202"/>
        <v>Mar 14, 2017</v>
      </c>
      <c r="M1194">
        <f t="shared" si="203"/>
        <v>3</v>
      </c>
      <c r="N1194">
        <f t="shared" si="204"/>
        <v>14</v>
      </c>
      <c r="O1194">
        <f t="shared" si="205"/>
        <v>2017</v>
      </c>
      <c r="P1194" s="3">
        <f t="shared" si="206"/>
        <v>42808</v>
      </c>
      <c r="Q1194" t="str">
        <f t="shared" si="207"/>
        <v>Cleveland Cavaliers</v>
      </c>
      <c r="R1194" t="str">
        <f t="shared" si="208"/>
        <v>Detroit Pistons</v>
      </c>
    </row>
    <row r="1195" spans="1:18" x14ac:dyDescent="0.3">
      <c r="A1195" s="1" t="s">
        <v>1032</v>
      </c>
      <c r="B1195">
        <f>IF(OR(RIGHT(Full_2016_2017_Games_Data[[#This Row],[Column1]],4)="2016",RIGHT(Full_2016_2017_Games_Data[[#This Row],[Column1]],4)="2017"),1,0)</f>
        <v>0</v>
      </c>
      <c r="C1195">
        <f>IF(AND(B1194=1,B1195=0,LEFT(Full_2016_2017_Games_Data[[#This Row],[Column1]],4)&lt;&gt;"OTat"),C1193+1,IF(AND(B1194=0,B1195=0,LEFT(Full_2016_2017_Games_Data[[#This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Row],[Column1]],5)&lt;&gt;"4OTat"),C1194+1,IF(OR(LEFT(Full_2016_2017_Games_Data[[#This Row],[Column1]],4)="OTat",LEFT(Full_2016_2017_Games_Data[[#This Row],[Column1]],4)="Full",LEFT(Full_2016_2017_Games_Data[[#This Row],[Column1]],5)="2OTat",LEFT(Full_2016_2017_Games_Data[[#This Row],[Column1]],5)="4OTat"),C1194,"N/A")))</f>
        <v>999</v>
      </c>
      <c r="D1195" t="str">
        <f>IF(AND(C1195&lt;&gt;"N/A",C1195&lt;&gt;C1194),LEFT(Full_2016_2017_Games_Data[[#This Row],[Column1]],FIND("-",Full_2016_2017_Games_Data[[#This Row],[Column1]])-1),"N/A")</f>
        <v>Oklahoma City Thunder122</v>
      </c>
      <c r="E1195" t="str">
        <f>IFERROR(IF(AND(C1195&lt;&gt;"N/A",C1195&lt;&gt;C1194),MID(Full_2016_2017_Games_Data[[#This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Nets104</v>
      </c>
      <c r="F1195" t="str">
        <f>IFERROR(IF(AND(D1195&lt;&gt;"N/A",E1195&lt;&gt;"N/A",C1195&lt;&gt;C1196),RIGHT(Full_2016_2017_Games_Data[[#This Row],[Column1]],LEN(Full_2016_2017_Games_Data[[#This Row],[Column1]])-FIND("at ",Full_2016_2017_Games_Data[[#This Row],[Column1]])-2),IF(AND(C1195&lt;&gt;"N/A",C1195&lt;&gt;C1194),RIGHT(A1196,LEN(A1196)-FIND("at ",A1196)-2),"N/A")),RIGHT(Full_2016_2017_Games_Data[[#This Row],[Column1]],LEN(Full_2016_2017_Games_Data[[#This Row],[Column1]])-FIND("at ",Full_2016_2017_Games_Data[[#This Row],[Column1]])-2))</f>
        <v>Brooklyn</v>
      </c>
      <c r="G1195" t="str">
        <f t="shared" si="198"/>
        <v>Brooklyn</v>
      </c>
      <c r="H1195">
        <f t="shared" si="199"/>
        <v>122</v>
      </c>
      <c r="I1195">
        <f t="shared" si="200"/>
        <v>104</v>
      </c>
      <c r="J1195" s="3" t="str">
        <f>IF(B1195=1,Full_2016_2017_Games_Data[[#This Row],[Column1]],"N/A")</f>
        <v>N/A</v>
      </c>
      <c r="K1195" t="str">
        <f t="shared" si="201"/>
        <v>Mar 14, 2017</v>
      </c>
      <c r="L1195" t="str">
        <f t="shared" si="202"/>
        <v>Mar 14, 2017</v>
      </c>
      <c r="M1195">
        <f t="shared" si="203"/>
        <v>3</v>
      </c>
      <c r="N1195">
        <f t="shared" si="204"/>
        <v>14</v>
      </c>
      <c r="O1195">
        <f t="shared" si="205"/>
        <v>2017</v>
      </c>
      <c r="P1195" s="3">
        <f t="shared" si="206"/>
        <v>42808</v>
      </c>
      <c r="Q1195" t="str">
        <f t="shared" si="207"/>
        <v>Oklahoma City Thunder</v>
      </c>
      <c r="R1195" t="str">
        <f t="shared" si="208"/>
        <v>Brooklyn Nets</v>
      </c>
    </row>
    <row r="1196" spans="1:18" x14ac:dyDescent="0.3">
      <c r="A1196" s="1" t="s">
        <v>1033</v>
      </c>
      <c r="B1196">
        <f>IF(OR(RIGHT(Full_2016_2017_Games_Data[[#This Row],[Column1]],4)="2016",RIGHT(Full_2016_2017_Games_Data[[#This Row],[Column1]],4)="2017"),1,0)</f>
        <v>0</v>
      </c>
      <c r="C1196">
        <f>IF(AND(B1195=1,B1196=0,LEFT(Full_2016_2017_Games_Data[[#This Row],[Column1]],4)&lt;&gt;"OTat"),C1194+1,IF(AND(B1195=0,B1196=0,LEFT(Full_2016_2017_Games_Data[[#This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Row],[Column1]],5)&lt;&gt;"4OTat"),C1195+1,IF(OR(LEFT(Full_2016_2017_Games_Data[[#This Row],[Column1]],4)="OTat",LEFT(Full_2016_2017_Games_Data[[#This Row],[Column1]],4)="Full",LEFT(Full_2016_2017_Games_Data[[#This Row],[Column1]],5)="2OTat",LEFT(Full_2016_2017_Games_Data[[#This Row],[Column1]],5)="4OTat"),C1195,"N/A")))</f>
        <v>1000</v>
      </c>
      <c r="D1196" t="str">
        <f>IF(AND(C1196&lt;&gt;"N/A",C1196&lt;&gt;C1195),LEFT(Full_2016_2017_Games_Data[[#This Row],[Column1]],FIND("-",Full_2016_2017_Games_Data[[#This Row],[Column1]])-1),"N/A")</f>
        <v>New York Knicks87</v>
      </c>
      <c r="E1196" t="str">
        <f>IFERROR(IF(AND(C1196&lt;&gt;"N/A",C1196&lt;&gt;C1195),MID(Full_2016_2017_Games_Data[[#This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Pacers81</v>
      </c>
      <c r="F1196" t="str">
        <f>IFERROR(IF(AND(D1196&lt;&gt;"N/A",E1196&lt;&gt;"N/A",C1196&lt;&gt;C1197),RIGHT(Full_2016_2017_Games_Data[[#This Row],[Column1]],LEN(Full_2016_2017_Games_Data[[#This Row],[Column1]])-FIND("at ",Full_2016_2017_Games_Data[[#This Row],[Column1]])-2),IF(AND(C1196&lt;&gt;"N/A",C1196&lt;&gt;C1195),RIGHT(A1197,LEN(A1197)-FIND("at ",A1197)-2),"N/A")),RIGHT(Full_2016_2017_Games_Data[[#This Row],[Column1]],LEN(Full_2016_2017_Games_Data[[#This Row],[Column1]])-FIND("at ",Full_2016_2017_Games_Data[[#This Row],[Column1]])-2))</f>
        <v>New York</v>
      </c>
      <c r="G1196" t="str">
        <f t="shared" si="198"/>
        <v>New York</v>
      </c>
      <c r="H1196">
        <f t="shared" si="199"/>
        <v>87</v>
      </c>
      <c r="I1196">
        <f t="shared" si="200"/>
        <v>81</v>
      </c>
      <c r="J1196" s="3" t="str">
        <f>IF(B1196=1,Full_2016_2017_Games_Data[[#This Row],[Column1]],"N/A")</f>
        <v>N/A</v>
      </c>
      <c r="K1196" t="str">
        <f t="shared" si="201"/>
        <v>Mar 14, 2017</v>
      </c>
      <c r="L1196" t="str">
        <f t="shared" si="202"/>
        <v>Mar 14, 2017</v>
      </c>
      <c r="M1196">
        <f t="shared" si="203"/>
        <v>3</v>
      </c>
      <c r="N1196">
        <f t="shared" si="204"/>
        <v>14</v>
      </c>
      <c r="O1196">
        <f t="shared" si="205"/>
        <v>2017</v>
      </c>
      <c r="P1196" s="3">
        <f t="shared" si="206"/>
        <v>42808</v>
      </c>
      <c r="Q1196" t="str">
        <f t="shared" si="207"/>
        <v>New York Knicks</v>
      </c>
      <c r="R1196" t="str">
        <f t="shared" si="208"/>
        <v>Indiana Pacers</v>
      </c>
    </row>
    <row r="1197" spans="1:18" x14ac:dyDescent="0.3">
      <c r="A1197" s="1" t="s">
        <v>1034</v>
      </c>
      <c r="B1197">
        <f>IF(OR(RIGHT(Full_2016_2017_Games_Data[[#This Row],[Column1]],4)="2016",RIGHT(Full_2016_2017_Games_Data[[#This Row],[Column1]],4)="2017"),1,0)</f>
        <v>0</v>
      </c>
      <c r="C1197">
        <f>IF(AND(B1196=1,B1197=0,LEFT(Full_2016_2017_Games_Data[[#This Row],[Column1]],4)&lt;&gt;"OTat"),C1195+1,IF(AND(B1196=0,B1197=0,LEFT(Full_2016_2017_Games_Data[[#This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Row],[Column1]],5)&lt;&gt;"4OTat"),C1196+1,IF(OR(LEFT(Full_2016_2017_Games_Data[[#This Row],[Column1]],4)="OTat",LEFT(Full_2016_2017_Games_Data[[#This Row],[Column1]],4)="Full",LEFT(Full_2016_2017_Games_Data[[#This Row],[Column1]],5)="2OTat",LEFT(Full_2016_2017_Games_Data[[#This Row],[Column1]],5)="4OTat"),C1196,"N/A")))</f>
        <v>1001</v>
      </c>
      <c r="D1197" t="str">
        <f>IF(AND(C1197&lt;&gt;"N/A",C1197&lt;&gt;C1196),LEFT(Full_2016_2017_Games_Data[[#This Row],[Column1]],FIND("-",Full_2016_2017_Games_Data[[#This Row],[Column1]])-1),"N/A")</f>
        <v>New Orleans Pelicans100</v>
      </c>
      <c r="E1197" t="str">
        <f>IFERROR(IF(AND(C1197&lt;&gt;"N/A",C1197&lt;&gt;C1196),MID(Full_2016_2017_Games_Data[[#This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Blazers77</v>
      </c>
      <c r="F1197" t="str">
        <f>IFERROR(IF(AND(D1197&lt;&gt;"N/A",E1197&lt;&gt;"N/A",C1197&lt;&gt;C1198),RIGHT(Full_2016_2017_Games_Data[[#This Row],[Column1]],LEN(Full_2016_2017_Games_Data[[#This Row],[Column1]])-FIND("at ",Full_2016_2017_Games_Data[[#This Row],[Column1]])-2),IF(AND(C1197&lt;&gt;"N/A",C1197&lt;&gt;C1196),RIGHT(A1198,LEN(A1198)-FIND("at ",A1198)-2),"N/A")),RIGHT(Full_2016_2017_Games_Data[[#This Row],[Column1]],LEN(Full_2016_2017_Games_Data[[#This Row],[Column1]])-FIND("at ",Full_2016_2017_Games_Data[[#This Row],[Column1]])-2))</f>
        <v>New Orleans</v>
      </c>
      <c r="G1197" t="str">
        <f t="shared" si="198"/>
        <v>New Orleans</v>
      </c>
      <c r="H1197">
        <f t="shared" si="199"/>
        <v>100</v>
      </c>
      <c r="I1197">
        <f t="shared" si="200"/>
        <v>77</v>
      </c>
      <c r="J1197" s="3" t="str">
        <f>IF(B1197=1,Full_2016_2017_Games_Data[[#This Row],[Column1]],"N/A")</f>
        <v>N/A</v>
      </c>
      <c r="K1197" t="str">
        <f t="shared" si="201"/>
        <v>Mar 14, 2017</v>
      </c>
      <c r="L1197" t="str">
        <f t="shared" si="202"/>
        <v>Mar 14, 2017</v>
      </c>
      <c r="M1197">
        <f t="shared" si="203"/>
        <v>3</v>
      </c>
      <c r="N1197">
        <f t="shared" si="204"/>
        <v>14</v>
      </c>
      <c r="O1197">
        <f t="shared" si="205"/>
        <v>2017</v>
      </c>
      <c r="P1197" s="3">
        <f t="shared" si="206"/>
        <v>42808</v>
      </c>
      <c r="Q1197" t="str">
        <f t="shared" si="207"/>
        <v>New Orleans Pelicans</v>
      </c>
      <c r="R1197" t="str">
        <f t="shared" si="208"/>
        <v>Portland Trail Blazers</v>
      </c>
    </row>
    <row r="1198" spans="1:18" x14ac:dyDescent="0.3">
      <c r="A1198" s="1" t="s">
        <v>1035</v>
      </c>
      <c r="B1198">
        <f>IF(OR(RIGHT(Full_2016_2017_Games_Data[[#This Row],[Column1]],4)="2016",RIGHT(Full_2016_2017_Games_Data[[#This Row],[Column1]],4)="2017"),1,0)</f>
        <v>0</v>
      </c>
      <c r="C1198">
        <f>IF(AND(B1197=1,B1198=0,LEFT(Full_2016_2017_Games_Data[[#This Row],[Column1]],4)&lt;&gt;"OTat"),C1196+1,IF(AND(B1197=0,B1198=0,LEFT(Full_2016_2017_Games_Data[[#This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Row],[Column1]],5)&lt;&gt;"4OTat"),C1197+1,IF(OR(LEFT(Full_2016_2017_Games_Data[[#This Row],[Column1]],4)="OTat",LEFT(Full_2016_2017_Games_Data[[#This Row],[Column1]],4)="Full",LEFT(Full_2016_2017_Games_Data[[#This Row],[Column1]],5)="2OTat",LEFT(Full_2016_2017_Games_Data[[#This Row],[Column1]],5)="4OTat"),C1197,"N/A")))</f>
        <v>1002</v>
      </c>
      <c r="D1198" t="str">
        <f>IF(AND(C1198&lt;&gt;"N/A",C1198&lt;&gt;C1197),LEFT(Full_2016_2017_Games_Data[[#This Row],[Column1]],FIND("-",Full_2016_2017_Games_Data[[#This Row],[Column1]])-1),"N/A")</f>
        <v>Golden State Warriors106</v>
      </c>
      <c r="E1198" t="str">
        <f>IFERROR(IF(AND(C1198&lt;&gt;"N/A",C1198&lt;&gt;C1197),MID(Full_2016_2017_Games_Data[[#This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76ers104</v>
      </c>
      <c r="F1198" t="str">
        <f>IFERROR(IF(AND(D1198&lt;&gt;"N/A",E1198&lt;&gt;"N/A",C1198&lt;&gt;C1199),RIGHT(Full_2016_2017_Games_Data[[#This Row],[Column1]],LEN(Full_2016_2017_Games_Data[[#This Row],[Column1]])-FIND("at ",Full_2016_2017_Games_Data[[#This Row],[Column1]])-2),IF(AND(C1198&lt;&gt;"N/A",C1198&lt;&gt;C1197),RIGHT(A1199,LEN(A1199)-FIND("at ",A1199)-2),"N/A")),RIGHT(Full_2016_2017_Games_Data[[#This Row],[Column1]],LEN(Full_2016_2017_Games_Data[[#This Row],[Column1]])-FIND("at ",Full_2016_2017_Games_Data[[#This Row],[Column1]])-2))</f>
        <v>Golden State</v>
      </c>
      <c r="G1198" t="str">
        <f t="shared" si="198"/>
        <v>Golden State</v>
      </c>
      <c r="H1198">
        <f t="shared" si="199"/>
        <v>106</v>
      </c>
      <c r="I1198">
        <f t="shared" si="200"/>
        <v>104</v>
      </c>
      <c r="J1198" s="3" t="str">
        <f>IF(B1198=1,Full_2016_2017_Games_Data[[#This Row],[Column1]],"N/A")</f>
        <v>N/A</v>
      </c>
      <c r="K1198" t="str">
        <f t="shared" si="201"/>
        <v>Mar 14, 2017</v>
      </c>
      <c r="L1198" t="str">
        <f t="shared" si="202"/>
        <v>Mar 14, 2017</v>
      </c>
      <c r="M1198">
        <f t="shared" si="203"/>
        <v>3</v>
      </c>
      <c r="N1198">
        <f t="shared" si="204"/>
        <v>14</v>
      </c>
      <c r="O1198">
        <f t="shared" si="205"/>
        <v>2017</v>
      </c>
      <c r="P1198" s="3">
        <f t="shared" si="206"/>
        <v>42808</v>
      </c>
      <c r="Q1198" t="str">
        <f t="shared" si="207"/>
        <v>Golden State Warriors</v>
      </c>
      <c r="R1198" t="str">
        <f t="shared" si="208"/>
        <v>Philadelphia 76ers</v>
      </c>
    </row>
    <row r="1199" spans="1:18" x14ac:dyDescent="0.3">
      <c r="A1199" s="1" t="s">
        <v>1480</v>
      </c>
      <c r="B1199">
        <f>IF(OR(RIGHT(Full_2016_2017_Games_Data[[#This Row],[Column1]],4)="2016",RIGHT(Full_2016_2017_Games_Data[[#This Row],[Column1]],4)="2017"),1,0)</f>
        <v>1</v>
      </c>
      <c r="C1199" t="str">
        <f>IF(AND(B1198=1,B1199=0,LEFT(Full_2016_2017_Games_Data[[#This Row],[Column1]],4)&lt;&gt;"OTat"),C1197+1,IF(AND(B1198=0,B1199=0,LEFT(Full_2016_2017_Games_Data[[#This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Row],[Column1]],5)&lt;&gt;"4OTat"),C1198+1,IF(OR(LEFT(Full_2016_2017_Games_Data[[#This Row],[Column1]],4)="OTat",LEFT(Full_2016_2017_Games_Data[[#This Row],[Column1]],4)="Full",LEFT(Full_2016_2017_Games_Data[[#This Row],[Column1]],5)="2OTat",LEFT(Full_2016_2017_Games_Data[[#This Row],[Column1]],5)="4OTat"),C1198,"N/A")))</f>
        <v>N/A</v>
      </c>
      <c r="D1199" t="str">
        <f>IF(AND(C1199&lt;&gt;"N/A",C1199&lt;&gt;C1198),LEFT(Full_2016_2017_Games_Data[[#This Row],[Column1]],FIND("-",Full_2016_2017_Games_Data[[#This Row],[Column1]])-1),"N/A")</f>
        <v>N/A</v>
      </c>
      <c r="E1199" t="str">
        <f>IFERROR(IF(AND(C1199&lt;&gt;"N/A",C1199&lt;&gt;C1198),MID(Full_2016_2017_Games_Data[[#This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199" t="str">
        <f>IFERROR(IF(AND(D1199&lt;&gt;"N/A",E1199&lt;&gt;"N/A",C1199&lt;&gt;C1200),RIGHT(Full_2016_2017_Games_Data[[#This Row],[Column1]],LEN(Full_2016_2017_Games_Data[[#This Row],[Column1]])-FIND("at ",Full_2016_2017_Games_Data[[#This Row],[Column1]])-2),IF(AND(C1199&lt;&gt;"N/A",C1199&lt;&gt;C1198),RIGHT(A1200,LEN(A1200)-FIND("at ",A1200)-2),"N/A")),RIGHT(Full_2016_2017_Games_Data[[#This Row],[Column1]],LEN(Full_2016_2017_Games_Data[[#This Row],[Column1]])-FIND("at ",Full_2016_2017_Games_Data[[#This Row],[Column1]])-2))</f>
        <v>N/A</v>
      </c>
      <c r="G1199" t="str">
        <f t="shared" si="198"/>
        <v>N/A</v>
      </c>
      <c r="H1199" t="str">
        <f t="shared" si="199"/>
        <v>N/A</v>
      </c>
      <c r="I1199" t="str">
        <f t="shared" si="200"/>
        <v>N/A</v>
      </c>
      <c r="J1199" s="3" t="str">
        <f>IF(B1199=1,Full_2016_2017_Games_Data[[#This Row],[Column1]],"N/A")</f>
        <v>Mar 15, 2017</v>
      </c>
      <c r="K1199" t="str">
        <f t="shared" si="201"/>
        <v>Mar 15, 2017</v>
      </c>
      <c r="L1199" t="str">
        <f t="shared" si="202"/>
        <v>N/A</v>
      </c>
      <c r="M1199" t="str">
        <f t="shared" si="203"/>
        <v>N/A</v>
      </c>
      <c r="N1199" t="str">
        <f t="shared" si="204"/>
        <v>N/A</v>
      </c>
      <c r="O1199" t="str">
        <f t="shared" si="205"/>
        <v>N/A</v>
      </c>
      <c r="P1199" s="3" t="str">
        <f t="shared" si="206"/>
        <v>N/A</v>
      </c>
      <c r="Q1199" t="str">
        <f t="shared" si="207"/>
        <v>N/A</v>
      </c>
      <c r="R1199" t="str">
        <f t="shared" si="208"/>
        <v>N/A</v>
      </c>
    </row>
    <row r="1200" spans="1:18" x14ac:dyDescent="0.3">
      <c r="A1200" s="1" t="s">
        <v>1036</v>
      </c>
      <c r="B1200">
        <f>IF(OR(RIGHT(Full_2016_2017_Games_Data[[#This Row],[Column1]],4)="2016",RIGHT(Full_2016_2017_Games_Data[[#This Row],[Column1]],4)="2017"),1,0)</f>
        <v>0</v>
      </c>
      <c r="C1200">
        <f>IF(AND(B1199=1,B1200=0,LEFT(Full_2016_2017_Games_Data[[#This Row],[Column1]],4)&lt;&gt;"OTat"),C1198+1,IF(AND(B1199=0,B1200=0,LEFT(Full_2016_2017_Games_Data[[#This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Row],[Column1]],5)&lt;&gt;"4OTat"),C1199+1,IF(OR(LEFT(Full_2016_2017_Games_Data[[#This Row],[Column1]],4)="OTat",LEFT(Full_2016_2017_Games_Data[[#This Row],[Column1]],4)="Full",LEFT(Full_2016_2017_Games_Data[[#This Row],[Column1]],5)="2OTat",LEFT(Full_2016_2017_Games_Data[[#This Row],[Column1]],5)="4OTat"),C1199,"N/A")))</f>
        <v>1003</v>
      </c>
      <c r="D1200" t="str">
        <f>IF(AND(C1200&lt;&gt;"N/A",C1200&lt;&gt;C1199),LEFT(Full_2016_2017_Games_Data[[#This Row],[Column1]],FIND("-",Full_2016_2017_Games_Data[[#This Row],[Column1]])-1),"N/A")</f>
        <v>Dallas Mavericks112</v>
      </c>
      <c r="E1200" t="str">
        <f>IFERROR(IF(AND(C1200&lt;&gt;"N/A",C1200&lt;&gt;C1199),MID(Full_2016_2017_Games_Data[[#This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Wizards107</v>
      </c>
      <c r="F1200" t="str">
        <f>IFERROR(IF(AND(D1200&lt;&gt;"N/A",E1200&lt;&gt;"N/A",C1200&lt;&gt;C1201),RIGHT(Full_2016_2017_Games_Data[[#This Row],[Column1]],LEN(Full_2016_2017_Games_Data[[#This Row],[Column1]])-FIND("at ",Full_2016_2017_Games_Data[[#This Row],[Column1]])-2),IF(AND(C1200&lt;&gt;"N/A",C1200&lt;&gt;C1199),RIGHT(A1201,LEN(A1201)-FIND("at ",A1201)-2),"N/A")),RIGHT(Full_2016_2017_Games_Data[[#This Row],[Column1]],LEN(Full_2016_2017_Games_Data[[#This Row],[Column1]])-FIND("at ",Full_2016_2017_Games_Data[[#This Row],[Column1]])-2))</f>
        <v>Washington</v>
      </c>
      <c r="G1200" t="str">
        <f t="shared" si="198"/>
        <v>Washington</v>
      </c>
      <c r="H1200">
        <f t="shared" si="199"/>
        <v>112</v>
      </c>
      <c r="I1200">
        <f t="shared" si="200"/>
        <v>107</v>
      </c>
      <c r="J1200" s="3" t="str">
        <f>IF(B1200=1,Full_2016_2017_Games_Data[[#This Row],[Column1]],"N/A")</f>
        <v>N/A</v>
      </c>
      <c r="K1200" t="str">
        <f t="shared" si="201"/>
        <v>Mar 15, 2017</v>
      </c>
      <c r="L1200" t="str">
        <f t="shared" si="202"/>
        <v>Mar 15, 2017</v>
      </c>
      <c r="M1200">
        <f t="shared" si="203"/>
        <v>3</v>
      </c>
      <c r="N1200">
        <f t="shared" si="204"/>
        <v>15</v>
      </c>
      <c r="O1200">
        <f t="shared" si="205"/>
        <v>2017</v>
      </c>
      <c r="P1200" s="3">
        <f t="shared" si="206"/>
        <v>42809</v>
      </c>
      <c r="Q1200" t="str">
        <f t="shared" si="207"/>
        <v>Dallas Mavericks</v>
      </c>
      <c r="R1200" t="str">
        <f t="shared" si="208"/>
        <v>Washington Wizards</v>
      </c>
    </row>
    <row r="1201" spans="1:18" x14ac:dyDescent="0.3">
      <c r="A1201" s="1" t="s">
        <v>1037</v>
      </c>
      <c r="B1201">
        <f>IF(OR(RIGHT(Full_2016_2017_Games_Data[[#This Row],[Column1]],4)="2016",RIGHT(Full_2016_2017_Games_Data[[#This Row],[Column1]],4)="2017"),1,0)</f>
        <v>0</v>
      </c>
      <c r="C1201">
        <f>IF(AND(B1200=1,B1201=0,LEFT(Full_2016_2017_Games_Data[[#This Row],[Column1]],4)&lt;&gt;"OTat"),C1199+1,IF(AND(B1200=0,B1201=0,LEFT(Full_2016_2017_Games_Data[[#This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Row],[Column1]],5)&lt;&gt;"4OTat"),C1200+1,IF(OR(LEFT(Full_2016_2017_Games_Data[[#This Row],[Column1]],4)="OTat",LEFT(Full_2016_2017_Games_Data[[#This Row],[Column1]],4)="Full",LEFT(Full_2016_2017_Games_Data[[#This Row],[Column1]],5)="2OTat",LEFT(Full_2016_2017_Games_Data[[#This Row],[Column1]],5)="4OTat"),C1200,"N/A")))</f>
        <v>1004</v>
      </c>
      <c r="D1201" t="str">
        <f>IF(AND(C1201&lt;&gt;"N/A",C1201&lt;&gt;C1200),LEFT(Full_2016_2017_Games_Data[[#This Row],[Column1]],FIND("-",Full_2016_2017_Games_Data[[#This Row],[Column1]])-1),"N/A")</f>
        <v>Indiana Pacers98</v>
      </c>
      <c r="E1201" t="str">
        <f>IFERROR(IF(AND(C1201&lt;&gt;"N/A",C1201&lt;&gt;C1200),MID(Full_2016_2017_Games_Data[[#This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Hornets77</v>
      </c>
      <c r="F1201" t="str">
        <f>IFERROR(IF(AND(D1201&lt;&gt;"N/A",E1201&lt;&gt;"N/A",C1201&lt;&gt;C1202),RIGHT(Full_2016_2017_Games_Data[[#This Row],[Column1]],LEN(Full_2016_2017_Games_Data[[#This Row],[Column1]])-FIND("at ",Full_2016_2017_Games_Data[[#This Row],[Column1]])-2),IF(AND(C1201&lt;&gt;"N/A",C1201&lt;&gt;C1200),RIGHT(A1202,LEN(A1202)-FIND("at ",A1202)-2),"N/A")),RIGHT(Full_2016_2017_Games_Data[[#This Row],[Column1]],LEN(Full_2016_2017_Games_Data[[#This Row],[Column1]])-FIND("at ",Full_2016_2017_Games_Data[[#This Row],[Column1]])-2))</f>
        <v>Indiana</v>
      </c>
      <c r="G1201" t="str">
        <f t="shared" si="198"/>
        <v>Indiana</v>
      </c>
      <c r="H1201">
        <f t="shared" si="199"/>
        <v>98</v>
      </c>
      <c r="I1201">
        <f t="shared" si="200"/>
        <v>77</v>
      </c>
      <c r="J1201" s="3" t="str">
        <f>IF(B1201=1,Full_2016_2017_Games_Data[[#This Row],[Column1]],"N/A")</f>
        <v>N/A</v>
      </c>
      <c r="K1201" t="str">
        <f t="shared" si="201"/>
        <v>Mar 15, 2017</v>
      </c>
      <c r="L1201" t="str">
        <f t="shared" si="202"/>
        <v>Mar 15, 2017</v>
      </c>
      <c r="M1201">
        <f t="shared" si="203"/>
        <v>3</v>
      </c>
      <c r="N1201">
        <f t="shared" si="204"/>
        <v>15</v>
      </c>
      <c r="O1201">
        <f t="shared" si="205"/>
        <v>2017</v>
      </c>
      <c r="P1201" s="3">
        <f t="shared" si="206"/>
        <v>42809</v>
      </c>
      <c r="Q1201" t="str">
        <f t="shared" si="207"/>
        <v>Indiana Pacers</v>
      </c>
      <c r="R1201" t="str">
        <f t="shared" si="208"/>
        <v>Charlotte Hornets</v>
      </c>
    </row>
    <row r="1202" spans="1:18" x14ac:dyDescent="0.3">
      <c r="A1202" s="1" t="s">
        <v>1038</v>
      </c>
      <c r="B1202">
        <f>IF(OR(RIGHT(Full_2016_2017_Games_Data[[#This Row],[Column1]],4)="2016",RIGHT(Full_2016_2017_Games_Data[[#This Row],[Column1]],4)="2017"),1,0)</f>
        <v>0</v>
      </c>
      <c r="C1202">
        <f>IF(AND(B1201=1,B1202=0,LEFT(Full_2016_2017_Games_Data[[#This Row],[Column1]],4)&lt;&gt;"OTat"),C1200+1,IF(AND(B1201=0,B1202=0,LEFT(Full_2016_2017_Games_Data[[#This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Row],[Column1]],5)&lt;&gt;"4OTat"),C1201+1,IF(OR(LEFT(Full_2016_2017_Games_Data[[#This Row],[Column1]],4)="OTat",LEFT(Full_2016_2017_Games_Data[[#This Row],[Column1]],4)="Full",LEFT(Full_2016_2017_Games_Data[[#This Row],[Column1]],5)="2OTat",LEFT(Full_2016_2017_Games_Data[[#This Row],[Column1]],5)="4OTat"),C1201,"N/A")))</f>
        <v>1005</v>
      </c>
      <c r="D1202" t="str">
        <f>IF(AND(C1202&lt;&gt;"N/A",C1202&lt;&gt;C1201),LEFT(Full_2016_2017_Games_Data[[#This Row],[Column1]],FIND("-",Full_2016_2017_Games_Data[[#This Row],[Column1]])-1),"N/A")</f>
        <v>Boston Celtics117</v>
      </c>
      <c r="E1202" t="str">
        <f>IFERROR(IF(AND(C1202&lt;&gt;"N/A",C1202&lt;&gt;C1201),MID(Full_2016_2017_Games_Data[[#This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Timberwolves104</v>
      </c>
      <c r="F1202" t="str">
        <f>IFERROR(IF(AND(D1202&lt;&gt;"N/A",E1202&lt;&gt;"N/A",C1202&lt;&gt;C1203),RIGHT(Full_2016_2017_Games_Data[[#This Row],[Column1]],LEN(Full_2016_2017_Games_Data[[#This Row],[Column1]])-FIND("at ",Full_2016_2017_Games_Data[[#This Row],[Column1]])-2),IF(AND(C1202&lt;&gt;"N/A",C1202&lt;&gt;C1201),RIGHT(A1203,LEN(A1203)-FIND("at ",A1203)-2),"N/A")),RIGHT(Full_2016_2017_Games_Data[[#This Row],[Column1]],LEN(Full_2016_2017_Games_Data[[#This Row],[Column1]])-FIND("at ",Full_2016_2017_Games_Data[[#This Row],[Column1]])-2))</f>
        <v>Boston</v>
      </c>
      <c r="G1202" t="str">
        <f t="shared" si="198"/>
        <v>Boston</v>
      </c>
      <c r="H1202">
        <f t="shared" si="199"/>
        <v>117</v>
      </c>
      <c r="I1202">
        <f t="shared" si="200"/>
        <v>104</v>
      </c>
      <c r="J1202" s="3" t="str">
        <f>IF(B1202=1,Full_2016_2017_Games_Data[[#This Row],[Column1]],"N/A")</f>
        <v>N/A</v>
      </c>
      <c r="K1202" t="str">
        <f t="shared" si="201"/>
        <v>Mar 15, 2017</v>
      </c>
      <c r="L1202" t="str">
        <f t="shared" si="202"/>
        <v>Mar 15, 2017</v>
      </c>
      <c r="M1202">
        <f t="shared" si="203"/>
        <v>3</v>
      </c>
      <c r="N1202">
        <f t="shared" si="204"/>
        <v>15</v>
      </c>
      <c r="O1202">
        <f t="shared" si="205"/>
        <v>2017</v>
      </c>
      <c r="P1202" s="3">
        <f t="shared" si="206"/>
        <v>42809</v>
      </c>
      <c r="Q1202" t="str">
        <f t="shared" si="207"/>
        <v>Boston Celtics</v>
      </c>
      <c r="R1202" t="str">
        <f t="shared" si="208"/>
        <v>Minnesota Timberwolves</v>
      </c>
    </row>
    <row r="1203" spans="1:18" x14ac:dyDescent="0.3">
      <c r="A1203" s="1" t="s">
        <v>1039</v>
      </c>
      <c r="B1203">
        <f>IF(OR(RIGHT(Full_2016_2017_Games_Data[[#This Row],[Column1]],4)="2016",RIGHT(Full_2016_2017_Games_Data[[#This Row],[Column1]],4)="2017"),1,0)</f>
        <v>0</v>
      </c>
      <c r="C1203">
        <f>IF(AND(B1202=1,B1203=0,LEFT(Full_2016_2017_Games_Data[[#This Row],[Column1]],4)&lt;&gt;"OTat"),C1201+1,IF(AND(B1202=0,B1203=0,LEFT(Full_2016_2017_Games_Data[[#This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Row],[Column1]],5)&lt;&gt;"4OTat"),C1202+1,IF(OR(LEFT(Full_2016_2017_Games_Data[[#This Row],[Column1]],4)="OTat",LEFT(Full_2016_2017_Games_Data[[#This Row],[Column1]],4)="Full",LEFT(Full_2016_2017_Games_Data[[#This Row],[Column1]],5)="2OTat",LEFT(Full_2016_2017_Games_Data[[#This Row],[Column1]],5)="4OTat"),C1202,"N/A")))</f>
        <v>1006</v>
      </c>
      <c r="D1203" t="str">
        <f>IF(AND(C1203&lt;&gt;"N/A",C1203&lt;&gt;C1202),LEFT(Full_2016_2017_Games_Data[[#This Row],[Column1]],FIND("-",Full_2016_2017_Games_Data[[#This Row],[Column1]])-1),"N/A")</f>
        <v>Miami Heat120</v>
      </c>
      <c r="E1203" t="str">
        <f>IFERROR(IF(AND(C1203&lt;&gt;"N/A",C1203&lt;&gt;C1202),MID(Full_2016_2017_Games_Data[[#This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Pelicans112</v>
      </c>
      <c r="F1203" t="str">
        <f>IFERROR(IF(AND(D1203&lt;&gt;"N/A",E1203&lt;&gt;"N/A",C1203&lt;&gt;C1204),RIGHT(Full_2016_2017_Games_Data[[#This Row],[Column1]],LEN(Full_2016_2017_Games_Data[[#This Row],[Column1]])-FIND("at ",Full_2016_2017_Games_Data[[#This Row],[Column1]])-2),IF(AND(C1203&lt;&gt;"N/A",C1203&lt;&gt;C1202),RIGHT(A1204,LEN(A1204)-FIND("at ",A1204)-2),"N/A")),RIGHT(Full_2016_2017_Games_Data[[#This Row],[Column1]],LEN(Full_2016_2017_Games_Data[[#This Row],[Column1]])-FIND("at ",Full_2016_2017_Games_Data[[#This Row],[Column1]])-2))</f>
        <v>Miami</v>
      </c>
      <c r="G1203" t="str">
        <f t="shared" si="198"/>
        <v>Miami</v>
      </c>
      <c r="H1203">
        <f t="shared" si="199"/>
        <v>120</v>
      </c>
      <c r="I1203">
        <f t="shared" si="200"/>
        <v>112</v>
      </c>
      <c r="J1203" s="3" t="str">
        <f>IF(B1203=1,Full_2016_2017_Games_Data[[#This Row],[Column1]],"N/A")</f>
        <v>N/A</v>
      </c>
      <c r="K1203" t="str">
        <f t="shared" si="201"/>
        <v>Mar 15, 2017</v>
      </c>
      <c r="L1203" t="str">
        <f t="shared" si="202"/>
        <v>Mar 15, 2017</v>
      </c>
      <c r="M1203">
        <f t="shared" si="203"/>
        <v>3</v>
      </c>
      <c r="N1203">
        <f t="shared" si="204"/>
        <v>15</v>
      </c>
      <c r="O1203">
        <f t="shared" si="205"/>
        <v>2017</v>
      </c>
      <c r="P1203" s="3">
        <f t="shared" si="206"/>
        <v>42809</v>
      </c>
      <c r="Q1203" t="str">
        <f t="shared" si="207"/>
        <v>Miami Heat</v>
      </c>
      <c r="R1203" t="str">
        <f t="shared" si="208"/>
        <v>New Orleans Pelicans</v>
      </c>
    </row>
    <row r="1204" spans="1:18" x14ac:dyDescent="0.3">
      <c r="A1204" s="1" t="s">
        <v>1040</v>
      </c>
      <c r="B1204">
        <f>IF(OR(RIGHT(Full_2016_2017_Games_Data[[#This Row],[Column1]],4)="2016",RIGHT(Full_2016_2017_Games_Data[[#This Row],[Column1]],4)="2017"),1,0)</f>
        <v>0</v>
      </c>
      <c r="C1204">
        <f>IF(AND(B1203=1,B1204=0,LEFT(Full_2016_2017_Games_Data[[#This Row],[Column1]],4)&lt;&gt;"OTat"),C1202+1,IF(AND(B1203=0,B1204=0,LEFT(Full_2016_2017_Games_Data[[#This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Row],[Column1]],5)&lt;&gt;"4OTat"),C1203+1,IF(OR(LEFT(Full_2016_2017_Games_Data[[#This Row],[Column1]],4)="OTat",LEFT(Full_2016_2017_Games_Data[[#This Row],[Column1]],4)="Full",LEFT(Full_2016_2017_Games_Data[[#This Row],[Column1]],5)="2OTat",LEFT(Full_2016_2017_Games_Data[[#This Row],[Column1]],5)="4OTat"),C1203,"N/A")))</f>
        <v>1007</v>
      </c>
      <c r="D1204" t="str">
        <f>IF(AND(C1204&lt;&gt;"N/A",C1204&lt;&gt;C1203),LEFT(Full_2016_2017_Games_Data[[#This Row],[Column1]],FIND("-",Full_2016_2017_Games_Data[[#This Row],[Column1]])-1),"N/A")</f>
        <v>Utah Jazz97</v>
      </c>
      <c r="E1204" t="str">
        <f>IFERROR(IF(AND(C1204&lt;&gt;"N/A",C1204&lt;&gt;C1203),MID(Full_2016_2017_Games_Data[[#This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Pistons83</v>
      </c>
      <c r="F1204" t="str">
        <f>IFERROR(IF(AND(D1204&lt;&gt;"N/A",E1204&lt;&gt;"N/A",C1204&lt;&gt;C1205),RIGHT(Full_2016_2017_Games_Data[[#This Row],[Column1]],LEN(Full_2016_2017_Games_Data[[#This Row],[Column1]])-FIND("at ",Full_2016_2017_Games_Data[[#This Row],[Column1]])-2),IF(AND(C1204&lt;&gt;"N/A",C1204&lt;&gt;C1203),RIGHT(A1205,LEN(A1205)-FIND("at ",A1205)-2),"N/A")),RIGHT(Full_2016_2017_Games_Data[[#This Row],[Column1]],LEN(Full_2016_2017_Games_Data[[#This Row],[Column1]])-FIND("at ",Full_2016_2017_Games_Data[[#This Row],[Column1]])-2))</f>
        <v>Detroit</v>
      </c>
      <c r="G1204" t="str">
        <f t="shared" si="198"/>
        <v>Detroit</v>
      </c>
      <c r="H1204">
        <f t="shared" si="199"/>
        <v>97</v>
      </c>
      <c r="I1204">
        <f t="shared" si="200"/>
        <v>83</v>
      </c>
      <c r="J1204" s="3" t="str">
        <f>IF(B1204=1,Full_2016_2017_Games_Data[[#This Row],[Column1]],"N/A")</f>
        <v>N/A</v>
      </c>
      <c r="K1204" t="str">
        <f t="shared" si="201"/>
        <v>Mar 15, 2017</v>
      </c>
      <c r="L1204" t="str">
        <f t="shared" si="202"/>
        <v>Mar 15, 2017</v>
      </c>
      <c r="M1204">
        <f t="shared" si="203"/>
        <v>3</v>
      </c>
      <c r="N1204">
        <f t="shared" si="204"/>
        <v>15</v>
      </c>
      <c r="O1204">
        <f t="shared" si="205"/>
        <v>2017</v>
      </c>
      <c r="P1204" s="3">
        <f t="shared" si="206"/>
        <v>42809</v>
      </c>
      <c r="Q1204" t="str">
        <f t="shared" si="207"/>
        <v>Utah Jazz</v>
      </c>
      <c r="R1204" t="str">
        <f t="shared" si="208"/>
        <v>Detroit Pistons</v>
      </c>
    </row>
    <row r="1205" spans="1:18" x14ac:dyDescent="0.3">
      <c r="A1205" s="1" t="s">
        <v>1041</v>
      </c>
      <c r="B1205">
        <f>IF(OR(RIGHT(Full_2016_2017_Games_Data[[#This Row],[Column1]],4)="2016",RIGHT(Full_2016_2017_Games_Data[[#This Row],[Column1]],4)="2017"),1,0)</f>
        <v>0</v>
      </c>
      <c r="C1205">
        <f>IF(AND(B1204=1,B1205=0,LEFT(Full_2016_2017_Games_Data[[#This Row],[Column1]],4)&lt;&gt;"OTat"),C1203+1,IF(AND(B1204=0,B1205=0,LEFT(Full_2016_2017_Games_Data[[#This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Row],[Column1]],5)&lt;&gt;"4OTat"),C1204+1,IF(OR(LEFT(Full_2016_2017_Games_Data[[#This Row],[Column1]],4)="OTat",LEFT(Full_2016_2017_Games_Data[[#This Row],[Column1]],4)="Full",LEFT(Full_2016_2017_Games_Data[[#This Row],[Column1]],5)="2OTat",LEFT(Full_2016_2017_Games_Data[[#This Row],[Column1]],5)="4OTat"),C1204,"N/A")))</f>
        <v>1008</v>
      </c>
      <c r="D1205" t="str">
        <f>IF(AND(C1205&lt;&gt;"N/A",C1205&lt;&gt;C1204),LEFT(Full_2016_2017_Games_Data[[#This Row],[Column1]],FIND("-",Full_2016_2017_Games_Data[[#This Row],[Column1]])-1),"N/A")</f>
        <v>Memphis Grizzlies98</v>
      </c>
      <c r="E1205" t="str">
        <f>IFERROR(IF(AND(C1205&lt;&gt;"N/A",C1205&lt;&gt;C1204),MID(Full_2016_2017_Games_Data[[#This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Bulls91</v>
      </c>
      <c r="F1205" t="str">
        <f>IFERROR(IF(AND(D1205&lt;&gt;"N/A",E1205&lt;&gt;"N/A",C1205&lt;&gt;C1206),RIGHT(Full_2016_2017_Games_Data[[#This Row],[Column1]],LEN(Full_2016_2017_Games_Data[[#This Row],[Column1]])-FIND("at ",Full_2016_2017_Games_Data[[#This Row],[Column1]])-2),IF(AND(C1205&lt;&gt;"N/A",C1205&lt;&gt;C1204),RIGHT(A1206,LEN(A1206)-FIND("at ",A1206)-2),"N/A")),RIGHT(Full_2016_2017_Games_Data[[#This Row],[Column1]],LEN(Full_2016_2017_Games_Data[[#This Row],[Column1]])-FIND("at ",Full_2016_2017_Games_Data[[#This Row],[Column1]])-2))</f>
        <v>Chicago</v>
      </c>
      <c r="G1205" t="str">
        <f t="shared" si="198"/>
        <v>Chicago</v>
      </c>
      <c r="H1205">
        <f t="shared" si="199"/>
        <v>98</v>
      </c>
      <c r="I1205">
        <f t="shared" si="200"/>
        <v>91</v>
      </c>
      <c r="J1205" s="3" t="str">
        <f>IF(B1205=1,Full_2016_2017_Games_Data[[#This Row],[Column1]],"N/A")</f>
        <v>N/A</v>
      </c>
      <c r="K1205" t="str">
        <f t="shared" si="201"/>
        <v>Mar 15, 2017</v>
      </c>
      <c r="L1205" t="str">
        <f t="shared" si="202"/>
        <v>Mar 15, 2017</v>
      </c>
      <c r="M1205">
        <f t="shared" si="203"/>
        <v>3</v>
      </c>
      <c r="N1205">
        <f t="shared" si="204"/>
        <v>15</v>
      </c>
      <c r="O1205">
        <f t="shared" si="205"/>
        <v>2017</v>
      </c>
      <c r="P1205" s="3">
        <f t="shared" si="206"/>
        <v>42809</v>
      </c>
      <c r="Q1205" t="str">
        <f t="shared" si="207"/>
        <v>Memphis Grizzlies</v>
      </c>
      <c r="R1205" t="str">
        <f t="shared" si="208"/>
        <v>Chicago Bulls</v>
      </c>
    </row>
    <row r="1206" spans="1:18" x14ac:dyDescent="0.3">
      <c r="A1206" s="1" t="s">
        <v>1042</v>
      </c>
      <c r="B1206">
        <f>IF(OR(RIGHT(Full_2016_2017_Games_Data[[#This Row],[Column1]],4)="2016",RIGHT(Full_2016_2017_Games_Data[[#This Row],[Column1]],4)="2017"),1,0)</f>
        <v>0</v>
      </c>
      <c r="C1206">
        <f>IF(AND(B1205=1,B1206=0,LEFT(Full_2016_2017_Games_Data[[#This Row],[Column1]],4)&lt;&gt;"OTat"),C1204+1,IF(AND(B1205=0,B1206=0,LEFT(Full_2016_2017_Games_Data[[#This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Row],[Column1]],5)&lt;&gt;"4OTat"),C1205+1,IF(OR(LEFT(Full_2016_2017_Games_Data[[#This Row],[Column1]],4)="OTat",LEFT(Full_2016_2017_Games_Data[[#This Row],[Column1]],4)="Full",LEFT(Full_2016_2017_Games_Data[[#This Row],[Column1]],5)="2OTat",LEFT(Full_2016_2017_Games_Data[[#This Row],[Column1]],5)="4OTat"),C1205,"N/A")))</f>
        <v>1009</v>
      </c>
      <c r="D1206" t="str">
        <f>IF(AND(C1206&lt;&gt;"N/A",C1206&lt;&gt;C1205),LEFT(Full_2016_2017_Games_Data[[#This Row],[Column1]],FIND("-",Full_2016_2017_Games_Data[[#This Row],[Column1]])-1),"N/A")</f>
        <v>Houston Rockets139</v>
      </c>
      <c r="E1206" t="str">
        <f>IFERROR(IF(AND(C1206&lt;&gt;"N/A",C1206&lt;&gt;C1205),MID(Full_2016_2017_Games_Data[[#This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Lakers100</v>
      </c>
      <c r="F1206" t="str">
        <f>IFERROR(IF(AND(D1206&lt;&gt;"N/A",E1206&lt;&gt;"N/A",C1206&lt;&gt;C1207),RIGHT(Full_2016_2017_Games_Data[[#This Row],[Column1]],LEN(Full_2016_2017_Games_Data[[#This Row],[Column1]])-FIND("at ",Full_2016_2017_Games_Data[[#This Row],[Column1]])-2),IF(AND(C1206&lt;&gt;"N/A",C1206&lt;&gt;C1205),RIGHT(A1207,LEN(A1207)-FIND("at ",A1207)-2),"N/A")),RIGHT(Full_2016_2017_Games_Data[[#This Row],[Column1]],LEN(Full_2016_2017_Games_Data[[#This Row],[Column1]])-FIND("at ",Full_2016_2017_Games_Data[[#This Row],[Column1]])-2))</f>
        <v>Houston</v>
      </c>
      <c r="G1206" t="str">
        <f t="shared" si="198"/>
        <v>Houston</v>
      </c>
      <c r="H1206">
        <f t="shared" si="199"/>
        <v>139</v>
      </c>
      <c r="I1206">
        <f t="shared" si="200"/>
        <v>100</v>
      </c>
      <c r="J1206" s="3" t="str">
        <f>IF(B1206=1,Full_2016_2017_Games_Data[[#This Row],[Column1]],"N/A")</f>
        <v>N/A</v>
      </c>
      <c r="K1206" t="str">
        <f t="shared" si="201"/>
        <v>Mar 15, 2017</v>
      </c>
      <c r="L1206" t="str">
        <f t="shared" si="202"/>
        <v>Mar 15, 2017</v>
      </c>
      <c r="M1206">
        <f t="shared" si="203"/>
        <v>3</v>
      </c>
      <c r="N1206">
        <f t="shared" si="204"/>
        <v>15</v>
      </c>
      <c r="O1206">
        <f t="shared" si="205"/>
        <v>2017</v>
      </c>
      <c r="P1206" s="3">
        <f t="shared" si="206"/>
        <v>42809</v>
      </c>
      <c r="Q1206" t="str">
        <f t="shared" si="207"/>
        <v>Houston Rockets</v>
      </c>
      <c r="R1206" t="str">
        <f t="shared" si="208"/>
        <v>Los Angeles Lakers</v>
      </c>
    </row>
    <row r="1207" spans="1:18" x14ac:dyDescent="0.3">
      <c r="A1207" s="1" t="s">
        <v>1043</v>
      </c>
      <c r="B1207">
        <f>IF(OR(RIGHT(Full_2016_2017_Games_Data[[#This Row],[Column1]],4)="2016",RIGHT(Full_2016_2017_Games_Data[[#This Row],[Column1]],4)="2017"),1,0)</f>
        <v>0</v>
      </c>
      <c r="C1207">
        <f>IF(AND(B1206=1,B1207=0,LEFT(Full_2016_2017_Games_Data[[#This Row],[Column1]],4)&lt;&gt;"OTat"),C1205+1,IF(AND(B1206=0,B1207=0,LEFT(Full_2016_2017_Games_Data[[#This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Row],[Column1]],5)&lt;&gt;"4OTat"),C1206+1,IF(OR(LEFT(Full_2016_2017_Games_Data[[#This Row],[Column1]],4)="OTat",LEFT(Full_2016_2017_Games_Data[[#This Row],[Column1]],4)="Full",LEFT(Full_2016_2017_Games_Data[[#This Row],[Column1]],5)="2OTat",LEFT(Full_2016_2017_Games_Data[[#This Row],[Column1]],5)="4OTat"),C1206,"N/A")))</f>
        <v>1010</v>
      </c>
      <c r="D1207" t="str">
        <f>IF(AND(C1207&lt;&gt;"N/A",C1207&lt;&gt;C1206),LEFT(Full_2016_2017_Games_Data[[#This Row],[Column1]],FIND("-",Full_2016_2017_Games_Data[[#This Row],[Column1]])-1),"N/A")</f>
        <v>Portland Trail Blazers110</v>
      </c>
      <c r="E1207" t="str">
        <f>IFERROR(IF(AND(C1207&lt;&gt;"N/A",C1207&lt;&gt;C1206),MID(Full_2016_2017_Games_Data[[#This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Spurs106</v>
      </c>
      <c r="F1207" t="str">
        <f>IFERROR(IF(AND(D1207&lt;&gt;"N/A",E1207&lt;&gt;"N/A",C1207&lt;&gt;C1208),RIGHT(Full_2016_2017_Games_Data[[#This Row],[Column1]],LEN(Full_2016_2017_Games_Data[[#This Row],[Column1]])-FIND("at ",Full_2016_2017_Games_Data[[#This Row],[Column1]])-2),IF(AND(C1207&lt;&gt;"N/A",C1207&lt;&gt;C1206),RIGHT(A1208,LEN(A1208)-FIND("at ",A1208)-2),"N/A")),RIGHT(Full_2016_2017_Games_Data[[#This Row],[Column1]],LEN(Full_2016_2017_Games_Data[[#This Row],[Column1]])-FIND("at ",Full_2016_2017_Games_Data[[#This Row],[Column1]])-2))</f>
        <v>San Antonio</v>
      </c>
      <c r="G1207" t="str">
        <f t="shared" si="198"/>
        <v>San Antonio</v>
      </c>
      <c r="H1207">
        <f t="shared" si="199"/>
        <v>110</v>
      </c>
      <c r="I1207">
        <f t="shared" si="200"/>
        <v>106</v>
      </c>
      <c r="J1207" s="3" t="str">
        <f>IF(B1207=1,Full_2016_2017_Games_Data[[#This Row],[Column1]],"N/A")</f>
        <v>N/A</v>
      </c>
      <c r="K1207" t="str">
        <f t="shared" si="201"/>
        <v>Mar 15, 2017</v>
      </c>
      <c r="L1207" t="str">
        <f t="shared" si="202"/>
        <v>Mar 15, 2017</v>
      </c>
      <c r="M1207">
        <f t="shared" si="203"/>
        <v>3</v>
      </c>
      <c r="N1207">
        <f t="shared" si="204"/>
        <v>15</v>
      </c>
      <c r="O1207">
        <f t="shared" si="205"/>
        <v>2017</v>
      </c>
      <c r="P1207" s="3">
        <f t="shared" si="206"/>
        <v>42809</v>
      </c>
      <c r="Q1207" t="str">
        <f t="shared" si="207"/>
        <v>Portland Trail Blazers</v>
      </c>
      <c r="R1207" t="str">
        <f t="shared" si="208"/>
        <v>San Antonio Spurs</v>
      </c>
    </row>
    <row r="1208" spans="1:18" x14ac:dyDescent="0.3">
      <c r="A1208" s="1" t="s">
        <v>1044</v>
      </c>
      <c r="B1208">
        <f>IF(OR(RIGHT(Full_2016_2017_Games_Data[[#This Row],[Column1]],4)="2016",RIGHT(Full_2016_2017_Games_Data[[#This Row],[Column1]],4)="2017"),1,0)</f>
        <v>0</v>
      </c>
      <c r="C1208">
        <f>IF(AND(B1207=1,B1208=0,LEFT(Full_2016_2017_Games_Data[[#This Row],[Column1]],4)&lt;&gt;"OTat"),C1206+1,IF(AND(B1207=0,B1208=0,LEFT(Full_2016_2017_Games_Data[[#This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Row],[Column1]],5)&lt;&gt;"4OTat"),C1207+1,IF(OR(LEFT(Full_2016_2017_Games_Data[[#This Row],[Column1]],4)="OTat",LEFT(Full_2016_2017_Games_Data[[#This Row],[Column1]],4)="Full",LEFT(Full_2016_2017_Games_Data[[#This Row],[Column1]],5)="2OTat",LEFT(Full_2016_2017_Games_Data[[#This Row],[Column1]],5)="4OTat"),C1207,"N/A")))</f>
        <v>1011</v>
      </c>
      <c r="D1208" t="str">
        <f>IF(AND(C1208&lt;&gt;"N/A",C1208&lt;&gt;C1207),LEFT(Full_2016_2017_Games_Data[[#This Row],[Column1]],FIND("-",Full_2016_2017_Games_Data[[#This Row],[Column1]])-1),"N/A")</f>
        <v>Sacramento Kings107</v>
      </c>
      <c r="E1208" t="str">
        <f>IFERROR(IF(AND(C1208&lt;&gt;"N/A",C1208&lt;&gt;C1207),MID(Full_2016_2017_Games_Data[[#This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Suns101</v>
      </c>
      <c r="F1208" t="str">
        <f>IFERROR(IF(AND(D1208&lt;&gt;"N/A",E1208&lt;&gt;"N/A",C1208&lt;&gt;C1209),RIGHT(Full_2016_2017_Games_Data[[#This Row],[Column1]],LEN(Full_2016_2017_Games_Data[[#This Row],[Column1]])-FIND("at ",Full_2016_2017_Games_Data[[#This Row],[Column1]])-2),IF(AND(C1208&lt;&gt;"N/A",C1208&lt;&gt;C1207),RIGHT(A1209,LEN(A1209)-FIND("at ",A1209)-2),"N/A")),RIGHT(Full_2016_2017_Games_Data[[#This Row],[Column1]],LEN(Full_2016_2017_Games_Data[[#This Row],[Column1]])-FIND("at ",Full_2016_2017_Games_Data[[#This Row],[Column1]])-2))</f>
        <v>Phoenix</v>
      </c>
      <c r="G1208" t="str">
        <f t="shared" si="198"/>
        <v>Phoenix</v>
      </c>
      <c r="H1208">
        <f t="shared" si="199"/>
        <v>107</v>
      </c>
      <c r="I1208">
        <f t="shared" si="200"/>
        <v>101</v>
      </c>
      <c r="J1208" s="3" t="str">
        <f>IF(B1208=1,Full_2016_2017_Games_Data[[#This Row],[Column1]],"N/A")</f>
        <v>N/A</v>
      </c>
      <c r="K1208" t="str">
        <f t="shared" si="201"/>
        <v>Mar 15, 2017</v>
      </c>
      <c r="L1208" t="str">
        <f t="shared" si="202"/>
        <v>Mar 15, 2017</v>
      </c>
      <c r="M1208">
        <f t="shared" si="203"/>
        <v>3</v>
      </c>
      <c r="N1208">
        <f t="shared" si="204"/>
        <v>15</v>
      </c>
      <c r="O1208">
        <f t="shared" si="205"/>
        <v>2017</v>
      </c>
      <c r="P1208" s="3">
        <f t="shared" si="206"/>
        <v>42809</v>
      </c>
      <c r="Q1208" t="str">
        <f t="shared" si="207"/>
        <v>Sacramento Kings</v>
      </c>
      <c r="R1208" t="str">
        <f t="shared" si="208"/>
        <v>Phoenix Suns</v>
      </c>
    </row>
    <row r="1209" spans="1:18" x14ac:dyDescent="0.3">
      <c r="A1209" s="1" t="s">
        <v>1045</v>
      </c>
      <c r="B1209">
        <f>IF(OR(RIGHT(Full_2016_2017_Games_Data[[#This Row],[Column1]],4)="2016",RIGHT(Full_2016_2017_Games_Data[[#This Row],[Column1]],4)="2017"),1,0)</f>
        <v>0</v>
      </c>
      <c r="C1209">
        <f>IF(AND(B1208=1,B1209=0,LEFT(Full_2016_2017_Games_Data[[#This Row],[Column1]],4)&lt;&gt;"OTat"),C1207+1,IF(AND(B1208=0,B1209=0,LEFT(Full_2016_2017_Games_Data[[#This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Row],[Column1]],5)&lt;&gt;"4OTat"),C1208+1,IF(OR(LEFT(Full_2016_2017_Games_Data[[#This Row],[Column1]],4)="OTat",LEFT(Full_2016_2017_Games_Data[[#This Row],[Column1]],4)="Full",LEFT(Full_2016_2017_Games_Data[[#This Row],[Column1]],5)="2OTat",LEFT(Full_2016_2017_Games_Data[[#This Row],[Column1]],5)="4OTat"),C1208,"N/A")))</f>
        <v>1012</v>
      </c>
      <c r="D1209" t="str">
        <f>IF(AND(C1209&lt;&gt;"N/A",C1209&lt;&gt;C1208),LEFT(Full_2016_2017_Games_Data[[#This Row],[Column1]],FIND("-",Full_2016_2017_Games_Data[[#This Row],[Column1]])-1),"N/A")</f>
        <v>Milwaukee Bucks97</v>
      </c>
      <c r="E1209" t="str">
        <f>IFERROR(IF(AND(C1209&lt;&gt;"N/A",C1209&lt;&gt;C1208),MID(Full_2016_2017_Games_Data[[#This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Clippers96</v>
      </c>
      <c r="F1209" t="str">
        <f>IFERROR(IF(AND(D1209&lt;&gt;"N/A",E1209&lt;&gt;"N/A",C1209&lt;&gt;C1210),RIGHT(Full_2016_2017_Games_Data[[#This Row],[Column1]],LEN(Full_2016_2017_Games_Data[[#This Row],[Column1]])-FIND("at ",Full_2016_2017_Games_Data[[#This Row],[Column1]])-2),IF(AND(C1209&lt;&gt;"N/A",C1209&lt;&gt;C1208),RIGHT(A1210,LEN(A1210)-FIND("at ",A1210)-2),"N/A")),RIGHT(Full_2016_2017_Games_Data[[#This Row],[Column1]],LEN(Full_2016_2017_Games_Data[[#This Row],[Column1]])-FIND("at ",Full_2016_2017_Games_Data[[#This Row],[Column1]])-2))</f>
        <v>Los Angeles</v>
      </c>
      <c r="G1209" t="str">
        <f t="shared" si="198"/>
        <v>Los Angeles</v>
      </c>
      <c r="H1209">
        <f t="shared" si="199"/>
        <v>97</v>
      </c>
      <c r="I1209">
        <f t="shared" si="200"/>
        <v>96</v>
      </c>
      <c r="J1209" s="3" t="str">
        <f>IF(B1209=1,Full_2016_2017_Games_Data[[#This Row],[Column1]],"N/A")</f>
        <v>N/A</v>
      </c>
      <c r="K1209" t="str">
        <f t="shared" si="201"/>
        <v>Mar 15, 2017</v>
      </c>
      <c r="L1209" t="str">
        <f t="shared" si="202"/>
        <v>Mar 15, 2017</v>
      </c>
      <c r="M1209">
        <f t="shared" si="203"/>
        <v>3</v>
      </c>
      <c r="N1209">
        <f t="shared" si="204"/>
        <v>15</v>
      </c>
      <c r="O1209">
        <f t="shared" si="205"/>
        <v>2017</v>
      </c>
      <c r="P1209" s="3">
        <f t="shared" si="206"/>
        <v>42809</v>
      </c>
      <c r="Q1209" t="str">
        <f t="shared" si="207"/>
        <v>Milwaukee Bucks</v>
      </c>
      <c r="R1209" t="str">
        <f t="shared" si="208"/>
        <v>Los Angeles Clippers</v>
      </c>
    </row>
    <row r="1210" spans="1:18" x14ac:dyDescent="0.3">
      <c r="A1210" s="1" t="s">
        <v>1481</v>
      </c>
      <c r="B1210">
        <f>IF(OR(RIGHT(Full_2016_2017_Games_Data[[#This Row],[Column1]],4)="2016",RIGHT(Full_2016_2017_Games_Data[[#This Row],[Column1]],4)="2017"),1,0)</f>
        <v>1</v>
      </c>
      <c r="C1210" t="str">
        <f>IF(AND(B1209=1,B1210=0,LEFT(Full_2016_2017_Games_Data[[#This Row],[Column1]],4)&lt;&gt;"OTat"),C1208+1,IF(AND(B1209=0,B1210=0,LEFT(Full_2016_2017_Games_Data[[#This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Row],[Column1]],5)&lt;&gt;"4OTat"),C1209+1,IF(OR(LEFT(Full_2016_2017_Games_Data[[#This Row],[Column1]],4)="OTat",LEFT(Full_2016_2017_Games_Data[[#This Row],[Column1]],4)="Full",LEFT(Full_2016_2017_Games_Data[[#This Row],[Column1]],5)="2OTat",LEFT(Full_2016_2017_Games_Data[[#This Row],[Column1]],5)="4OTat"),C1209,"N/A")))</f>
        <v>N/A</v>
      </c>
      <c r="D1210" t="str">
        <f>IF(AND(C1210&lt;&gt;"N/A",C1210&lt;&gt;C1209),LEFT(Full_2016_2017_Games_Data[[#This Row],[Column1]],FIND("-",Full_2016_2017_Games_Data[[#This Row],[Column1]])-1),"N/A")</f>
        <v>N/A</v>
      </c>
      <c r="E1210" t="str">
        <f>IFERROR(IF(AND(C1210&lt;&gt;"N/A",C1210&lt;&gt;C1209),MID(Full_2016_2017_Games_Data[[#This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10" t="str">
        <f>IFERROR(IF(AND(D1210&lt;&gt;"N/A",E1210&lt;&gt;"N/A",C1210&lt;&gt;C1211),RIGHT(Full_2016_2017_Games_Data[[#This Row],[Column1]],LEN(Full_2016_2017_Games_Data[[#This Row],[Column1]])-FIND("at ",Full_2016_2017_Games_Data[[#This Row],[Column1]])-2),IF(AND(C1210&lt;&gt;"N/A",C1210&lt;&gt;C1209),RIGHT(A1211,LEN(A1211)-FIND("at ",A1211)-2),"N/A")),RIGHT(Full_2016_2017_Games_Data[[#This Row],[Column1]],LEN(Full_2016_2017_Games_Data[[#This Row],[Column1]])-FIND("at ",Full_2016_2017_Games_Data[[#This Row],[Column1]])-2))</f>
        <v>N/A</v>
      </c>
      <c r="G1210" t="str">
        <f t="shared" si="198"/>
        <v>N/A</v>
      </c>
      <c r="H1210" t="str">
        <f t="shared" si="199"/>
        <v>N/A</v>
      </c>
      <c r="I1210" t="str">
        <f t="shared" si="200"/>
        <v>N/A</v>
      </c>
      <c r="J1210" s="3" t="str">
        <f>IF(B1210=1,Full_2016_2017_Games_Data[[#This Row],[Column1]],"N/A")</f>
        <v>Mar 16, 2017</v>
      </c>
      <c r="K1210" t="str">
        <f t="shared" si="201"/>
        <v>Mar 16, 2017</v>
      </c>
      <c r="L1210" t="str">
        <f t="shared" si="202"/>
        <v>N/A</v>
      </c>
      <c r="M1210" t="str">
        <f t="shared" si="203"/>
        <v>N/A</v>
      </c>
      <c r="N1210" t="str">
        <f t="shared" si="204"/>
        <v>N/A</v>
      </c>
      <c r="O1210" t="str">
        <f t="shared" si="205"/>
        <v>N/A</v>
      </c>
      <c r="P1210" s="3" t="str">
        <f t="shared" si="206"/>
        <v>N/A</v>
      </c>
      <c r="Q1210" t="str">
        <f t="shared" si="207"/>
        <v>N/A</v>
      </c>
      <c r="R1210" t="str">
        <f t="shared" si="208"/>
        <v>N/A</v>
      </c>
    </row>
    <row r="1211" spans="1:18" x14ac:dyDescent="0.3">
      <c r="A1211" s="1" t="s">
        <v>1046</v>
      </c>
      <c r="B1211">
        <f>IF(OR(RIGHT(Full_2016_2017_Games_Data[[#This Row],[Column1]],4)="2016",RIGHT(Full_2016_2017_Games_Data[[#This Row],[Column1]],4)="2017"),1,0)</f>
        <v>0</v>
      </c>
      <c r="C1211">
        <f>IF(AND(B1210=1,B1211=0,LEFT(Full_2016_2017_Games_Data[[#This Row],[Column1]],4)&lt;&gt;"OTat"),C1209+1,IF(AND(B1210=0,B1211=0,LEFT(Full_2016_2017_Games_Data[[#This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Row],[Column1]],5)&lt;&gt;"4OTat"),C1210+1,IF(OR(LEFT(Full_2016_2017_Games_Data[[#This Row],[Column1]],4)="OTat",LEFT(Full_2016_2017_Games_Data[[#This Row],[Column1]],4)="Full",LEFT(Full_2016_2017_Games_Data[[#This Row],[Column1]],5)="2OTat",LEFT(Full_2016_2017_Games_Data[[#This Row],[Column1]],5)="4OTat"),C1210,"N/A")))</f>
        <v>1013</v>
      </c>
      <c r="D1211" t="str">
        <f>IF(AND(C1211&lt;&gt;"N/A",C1211&lt;&gt;C1210),LEFT(Full_2016_2017_Games_Data[[#This Row],[Column1]],FIND("-",Full_2016_2017_Games_Data[[#This Row],[Column1]])-1),"N/A")</f>
        <v>Cleveland Cavaliers91</v>
      </c>
      <c r="E1211" t="str">
        <f>IFERROR(IF(AND(C1211&lt;&gt;"N/A",C1211&lt;&gt;C1210),MID(Full_2016_2017_Games_Data[[#This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Jazz83</v>
      </c>
      <c r="F1211" t="str">
        <f>IFERROR(IF(AND(D1211&lt;&gt;"N/A",E1211&lt;&gt;"N/A",C1211&lt;&gt;C1212),RIGHT(Full_2016_2017_Games_Data[[#This Row],[Column1]],LEN(Full_2016_2017_Games_Data[[#This Row],[Column1]])-FIND("at ",Full_2016_2017_Games_Data[[#This Row],[Column1]])-2),IF(AND(C1211&lt;&gt;"N/A",C1211&lt;&gt;C1210),RIGHT(A1212,LEN(A1212)-FIND("at ",A1212)-2),"N/A")),RIGHT(Full_2016_2017_Games_Data[[#This Row],[Column1]],LEN(Full_2016_2017_Games_Data[[#This Row],[Column1]])-FIND("at ",Full_2016_2017_Games_Data[[#This Row],[Column1]])-2))</f>
        <v>Cleveland</v>
      </c>
      <c r="G1211" t="str">
        <f t="shared" si="198"/>
        <v>Cleveland</v>
      </c>
      <c r="H1211">
        <f t="shared" si="199"/>
        <v>91</v>
      </c>
      <c r="I1211">
        <f t="shared" si="200"/>
        <v>83</v>
      </c>
      <c r="J1211" s="3" t="str">
        <f>IF(B1211=1,Full_2016_2017_Games_Data[[#This Row],[Column1]],"N/A")</f>
        <v>N/A</v>
      </c>
      <c r="K1211" t="str">
        <f t="shared" si="201"/>
        <v>Mar 16, 2017</v>
      </c>
      <c r="L1211" t="str">
        <f t="shared" si="202"/>
        <v>Mar 16, 2017</v>
      </c>
      <c r="M1211">
        <f t="shared" si="203"/>
        <v>3</v>
      </c>
      <c r="N1211">
        <f t="shared" si="204"/>
        <v>16</v>
      </c>
      <c r="O1211">
        <f t="shared" si="205"/>
        <v>2017</v>
      </c>
      <c r="P1211" s="3">
        <f t="shared" si="206"/>
        <v>42810</v>
      </c>
      <c r="Q1211" t="str">
        <f t="shared" si="207"/>
        <v>Cleveland Cavaliers</v>
      </c>
      <c r="R1211" t="str">
        <f t="shared" si="208"/>
        <v>Utah Jazz</v>
      </c>
    </row>
    <row r="1212" spans="1:18" x14ac:dyDescent="0.3">
      <c r="A1212" s="1" t="s">
        <v>1047</v>
      </c>
      <c r="B1212">
        <f>IF(OR(RIGHT(Full_2016_2017_Games_Data[[#This Row],[Column1]],4)="2016",RIGHT(Full_2016_2017_Games_Data[[#This Row],[Column1]],4)="2017"),1,0)</f>
        <v>0</v>
      </c>
      <c r="C1212">
        <f>IF(AND(B1211=1,B1212=0,LEFT(Full_2016_2017_Games_Data[[#This Row],[Column1]],4)&lt;&gt;"OTat"),C1210+1,IF(AND(B1211=0,B1212=0,LEFT(Full_2016_2017_Games_Data[[#This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Row],[Column1]],5)&lt;&gt;"4OTat"),C1211+1,IF(OR(LEFT(Full_2016_2017_Games_Data[[#This Row],[Column1]],4)="OTat",LEFT(Full_2016_2017_Games_Data[[#This Row],[Column1]],4)="Full",LEFT(Full_2016_2017_Games_Data[[#This Row],[Column1]],5)="2OTat",LEFT(Full_2016_2017_Games_Data[[#This Row],[Column1]],5)="4OTat"),C1211,"N/A")))</f>
        <v>1014</v>
      </c>
      <c r="D1212" t="str">
        <f>IF(AND(C1212&lt;&gt;"N/A",C1212&lt;&gt;C1211),LEFT(Full_2016_2017_Games_Data[[#This Row],[Column1]],FIND("-",Full_2016_2017_Games_Data[[#This Row],[Column1]])-1),"N/A")</f>
        <v>Oklahoma City Thunder123</v>
      </c>
      <c r="E1212" t="str">
        <f>IFERROR(IF(AND(C1212&lt;&gt;"N/A",C1212&lt;&gt;C1211),MID(Full_2016_2017_Games_Data[[#This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Raptors102</v>
      </c>
      <c r="F1212" t="str">
        <f>IFERROR(IF(AND(D1212&lt;&gt;"N/A",E1212&lt;&gt;"N/A",C1212&lt;&gt;C1213),RIGHT(Full_2016_2017_Games_Data[[#This Row],[Column1]],LEN(Full_2016_2017_Games_Data[[#This Row],[Column1]])-FIND("at ",Full_2016_2017_Games_Data[[#This Row],[Column1]])-2),IF(AND(C1212&lt;&gt;"N/A",C1212&lt;&gt;C1211),RIGHT(A1213,LEN(A1213)-FIND("at ",A1213)-2),"N/A")),RIGHT(Full_2016_2017_Games_Data[[#This Row],[Column1]],LEN(Full_2016_2017_Games_Data[[#This Row],[Column1]])-FIND("at ",Full_2016_2017_Games_Data[[#This Row],[Column1]])-2))</f>
        <v>Toronto</v>
      </c>
      <c r="G1212" t="str">
        <f t="shared" si="198"/>
        <v>Toronto</v>
      </c>
      <c r="H1212">
        <f t="shared" si="199"/>
        <v>123</v>
      </c>
      <c r="I1212">
        <f t="shared" si="200"/>
        <v>102</v>
      </c>
      <c r="J1212" s="3" t="str">
        <f>IF(B1212=1,Full_2016_2017_Games_Data[[#This Row],[Column1]],"N/A")</f>
        <v>N/A</v>
      </c>
      <c r="K1212" t="str">
        <f t="shared" si="201"/>
        <v>Mar 16, 2017</v>
      </c>
      <c r="L1212" t="str">
        <f t="shared" si="202"/>
        <v>Mar 16, 2017</v>
      </c>
      <c r="M1212">
        <f t="shared" si="203"/>
        <v>3</v>
      </c>
      <c r="N1212">
        <f t="shared" si="204"/>
        <v>16</v>
      </c>
      <c r="O1212">
        <f t="shared" si="205"/>
        <v>2017</v>
      </c>
      <c r="P1212" s="3">
        <f t="shared" si="206"/>
        <v>42810</v>
      </c>
      <c r="Q1212" t="str">
        <f t="shared" si="207"/>
        <v>Oklahoma City Thunder</v>
      </c>
      <c r="R1212" t="str">
        <f t="shared" si="208"/>
        <v>Toronto Raptors</v>
      </c>
    </row>
    <row r="1213" spans="1:18" x14ac:dyDescent="0.3">
      <c r="A1213" s="1" t="s">
        <v>1048</v>
      </c>
      <c r="B1213">
        <f>IF(OR(RIGHT(Full_2016_2017_Games_Data[[#This Row],[Column1]],4)="2016",RIGHT(Full_2016_2017_Games_Data[[#This Row],[Column1]],4)="2017"),1,0)</f>
        <v>0</v>
      </c>
      <c r="C1213">
        <f>IF(AND(B1212=1,B1213=0,LEFT(Full_2016_2017_Games_Data[[#This Row],[Column1]],4)&lt;&gt;"OTat"),C1211+1,IF(AND(B1212=0,B1213=0,LEFT(Full_2016_2017_Games_Data[[#This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Row],[Column1]],5)&lt;&gt;"4OTat"),C1212+1,IF(OR(LEFT(Full_2016_2017_Games_Data[[#This Row],[Column1]],4)="OTat",LEFT(Full_2016_2017_Games_Data[[#This Row],[Column1]],4)="Full",LEFT(Full_2016_2017_Games_Data[[#This Row],[Column1]],5)="2OTat",LEFT(Full_2016_2017_Games_Data[[#This Row],[Column1]],5)="4OTat"),C1212,"N/A")))</f>
        <v>1015</v>
      </c>
      <c r="D1213" t="str">
        <f>IF(AND(C1213&lt;&gt;"N/A",C1213&lt;&gt;C1212),LEFT(Full_2016_2017_Games_Data[[#This Row],[Column1]],FIND("-",Full_2016_2017_Games_Data[[#This Row],[Column1]])-1),"N/A")</f>
        <v>Brooklyn Nets121</v>
      </c>
      <c r="E1213" t="str">
        <f>IFERROR(IF(AND(C1213&lt;&gt;"N/A",C1213&lt;&gt;C1212),MID(Full_2016_2017_Games_Data[[#This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Knicks110</v>
      </c>
      <c r="F1213" t="str">
        <f>IFERROR(IF(AND(D1213&lt;&gt;"N/A",E1213&lt;&gt;"N/A",C1213&lt;&gt;C1214),RIGHT(Full_2016_2017_Games_Data[[#This Row],[Column1]],LEN(Full_2016_2017_Games_Data[[#This Row],[Column1]])-FIND("at ",Full_2016_2017_Games_Data[[#This Row],[Column1]])-2),IF(AND(C1213&lt;&gt;"N/A",C1213&lt;&gt;C1212),RIGHT(A1214,LEN(A1214)-FIND("at ",A1214)-2),"N/A")),RIGHT(Full_2016_2017_Games_Data[[#This Row],[Column1]],LEN(Full_2016_2017_Games_Data[[#This Row],[Column1]])-FIND("at ",Full_2016_2017_Games_Data[[#This Row],[Column1]])-2))</f>
        <v>New York</v>
      </c>
      <c r="G1213" t="str">
        <f t="shared" si="198"/>
        <v>New York</v>
      </c>
      <c r="H1213">
        <f t="shared" si="199"/>
        <v>121</v>
      </c>
      <c r="I1213">
        <f t="shared" si="200"/>
        <v>110</v>
      </c>
      <c r="J1213" s="3" t="str">
        <f>IF(B1213=1,Full_2016_2017_Games_Data[[#This Row],[Column1]],"N/A")</f>
        <v>N/A</v>
      </c>
      <c r="K1213" t="str">
        <f t="shared" si="201"/>
        <v>Mar 16, 2017</v>
      </c>
      <c r="L1213" t="str">
        <f t="shared" si="202"/>
        <v>Mar 16, 2017</v>
      </c>
      <c r="M1213">
        <f t="shared" si="203"/>
        <v>3</v>
      </c>
      <c r="N1213">
        <f t="shared" si="204"/>
        <v>16</v>
      </c>
      <c r="O1213">
        <f t="shared" si="205"/>
        <v>2017</v>
      </c>
      <c r="P1213" s="3">
        <f t="shared" si="206"/>
        <v>42810</v>
      </c>
      <c r="Q1213" t="str">
        <f t="shared" si="207"/>
        <v>Brooklyn Nets</v>
      </c>
      <c r="R1213" t="str">
        <f t="shared" si="208"/>
        <v>New York Knicks</v>
      </c>
    </row>
    <row r="1214" spans="1:18" x14ac:dyDescent="0.3">
      <c r="A1214" s="1" t="s">
        <v>1049</v>
      </c>
      <c r="B1214">
        <f>IF(OR(RIGHT(Full_2016_2017_Games_Data[[#This Row],[Column1]],4)="2016",RIGHT(Full_2016_2017_Games_Data[[#This Row],[Column1]],4)="2017"),1,0)</f>
        <v>0</v>
      </c>
      <c r="C1214">
        <f>IF(AND(B1213=1,B1214=0,LEFT(Full_2016_2017_Games_Data[[#This Row],[Column1]],4)&lt;&gt;"OTat"),C1212+1,IF(AND(B1213=0,B1214=0,LEFT(Full_2016_2017_Games_Data[[#This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Row],[Column1]],5)&lt;&gt;"4OTat"),C1213+1,IF(OR(LEFT(Full_2016_2017_Games_Data[[#This Row],[Column1]],4)="OTat",LEFT(Full_2016_2017_Games_Data[[#This Row],[Column1]],4)="Full",LEFT(Full_2016_2017_Games_Data[[#This Row],[Column1]],5)="2OTat",LEFT(Full_2016_2017_Games_Data[[#This Row],[Column1]],5)="4OTat"),C1213,"N/A")))</f>
        <v>1016</v>
      </c>
      <c r="D1214" t="str">
        <f>IF(AND(C1214&lt;&gt;"N/A",C1214&lt;&gt;C1213),LEFT(Full_2016_2017_Games_Data[[#This Row],[Column1]],FIND("-",Full_2016_2017_Games_Data[[#This Row],[Column1]])-1),"N/A")</f>
        <v>Memphis Grizzlies103</v>
      </c>
      <c r="E1214" t="str">
        <f>IFERROR(IF(AND(C1214&lt;&gt;"N/A",C1214&lt;&gt;C1213),MID(Full_2016_2017_Games_Data[[#This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Hawks91</v>
      </c>
      <c r="F1214" t="str">
        <f>IFERROR(IF(AND(D1214&lt;&gt;"N/A",E1214&lt;&gt;"N/A",C1214&lt;&gt;C1215),RIGHT(Full_2016_2017_Games_Data[[#This Row],[Column1]],LEN(Full_2016_2017_Games_Data[[#This Row],[Column1]])-FIND("at ",Full_2016_2017_Games_Data[[#This Row],[Column1]])-2),IF(AND(C1214&lt;&gt;"N/A",C1214&lt;&gt;C1213),RIGHT(A1215,LEN(A1215)-FIND("at ",A1215)-2),"N/A")),RIGHT(Full_2016_2017_Games_Data[[#This Row],[Column1]],LEN(Full_2016_2017_Games_Data[[#This Row],[Column1]])-FIND("at ",Full_2016_2017_Games_Data[[#This Row],[Column1]])-2))</f>
        <v>Atlanta</v>
      </c>
      <c r="G1214" t="str">
        <f t="shared" si="198"/>
        <v>Atlanta</v>
      </c>
      <c r="H1214">
        <f t="shared" si="199"/>
        <v>103</v>
      </c>
      <c r="I1214">
        <f t="shared" si="200"/>
        <v>91</v>
      </c>
      <c r="J1214" s="3" t="str">
        <f>IF(B1214=1,Full_2016_2017_Games_Data[[#This Row],[Column1]],"N/A")</f>
        <v>N/A</v>
      </c>
      <c r="K1214" t="str">
        <f t="shared" si="201"/>
        <v>Mar 16, 2017</v>
      </c>
      <c r="L1214" t="str">
        <f t="shared" si="202"/>
        <v>Mar 16, 2017</v>
      </c>
      <c r="M1214">
        <f t="shared" si="203"/>
        <v>3</v>
      </c>
      <c r="N1214">
        <f t="shared" si="204"/>
        <v>16</v>
      </c>
      <c r="O1214">
        <f t="shared" si="205"/>
        <v>2017</v>
      </c>
      <c r="P1214" s="3">
        <f t="shared" si="206"/>
        <v>42810</v>
      </c>
      <c r="Q1214" t="str">
        <f t="shared" si="207"/>
        <v>Memphis Grizzlies</v>
      </c>
      <c r="R1214" t="str">
        <f t="shared" si="208"/>
        <v>Atlanta Hawks</v>
      </c>
    </row>
    <row r="1215" spans="1:18" x14ac:dyDescent="0.3">
      <c r="A1215" s="1" t="s">
        <v>1050</v>
      </c>
      <c r="B1215">
        <f>IF(OR(RIGHT(Full_2016_2017_Games_Data[[#This Row],[Column1]],4)="2016",RIGHT(Full_2016_2017_Games_Data[[#This Row],[Column1]],4)="2017"),1,0)</f>
        <v>0</v>
      </c>
      <c r="C1215">
        <f>IF(AND(B1214=1,B1215=0,LEFT(Full_2016_2017_Games_Data[[#This Row],[Column1]],4)&lt;&gt;"OTat"),C1213+1,IF(AND(B1214=0,B1215=0,LEFT(Full_2016_2017_Games_Data[[#This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Row],[Column1]],5)&lt;&gt;"4OTat"),C1214+1,IF(OR(LEFT(Full_2016_2017_Games_Data[[#This Row],[Column1]],4)="OTat",LEFT(Full_2016_2017_Games_Data[[#This Row],[Column1]],4)="Full",LEFT(Full_2016_2017_Games_Data[[#This Row],[Column1]],5)="2OTat",LEFT(Full_2016_2017_Games_Data[[#This Row],[Column1]],5)="4OTat"),C1214,"N/A")))</f>
        <v>1017</v>
      </c>
      <c r="D1215" t="str">
        <f>IF(AND(C1215&lt;&gt;"N/A",C1215&lt;&gt;C1214),LEFT(Full_2016_2017_Games_Data[[#This Row],[Column1]],FIND("-",Full_2016_2017_Games_Data[[#This Row],[Column1]])-1),"N/A")</f>
        <v>Denver Nuggets129</v>
      </c>
      <c r="E1215" t="str">
        <f>IFERROR(IF(AND(C1215&lt;&gt;"N/A",C1215&lt;&gt;C1214),MID(Full_2016_2017_Games_Data[[#This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Clippers114</v>
      </c>
      <c r="F1215" t="str">
        <f>IFERROR(IF(AND(D1215&lt;&gt;"N/A",E1215&lt;&gt;"N/A",C1215&lt;&gt;C1216),RIGHT(Full_2016_2017_Games_Data[[#This Row],[Column1]],LEN(Full_2016_2017_Games_Data[[#This Row],[Column1]])-FIND("at ",Full_2016_2017_Games_Data[[#This Row],[Column1]])-2),IF(AND(C1215&lt;&gt;"N/A",C1215&lt;&gt;C1214),RIGHT(A1216,LEN(A1216)-FIND("at ",A1216)-2),"N/A")),RIGHT(Full_2016_2017_Games_Data[[#This Row],[Column1]],LEN(Full_2016_2017_Games_Data[[#This Row],[Column1]])-FIND("at ",Full_2016_2017_Games_Data[[#This Row],[Column1]])-2))</f>
        <v>Denver</v>
      </c>
      <c r="G1215" t="str">
        <f t="shared" si="198"/>
        <v>Denver</v>
      </c>
      <c r="H1215">
        <f t="shared" si="199"/>
        <v>129</v>
      </c>
      <c r="I1215">
        <f t="shared" si="200"/>
        <v>114</v>
      </c>
      <c r="J1215" s="3" t="str">
        <f>IF(B1215=1,Full_2016_2017_Games_Data[[#This Row],[Column1]],"N/A")</f>
        <v>N/A</v>
      </c>
      <c r="K1215" t="str">
        <f t="shared" si="201"/>
        <v>Mar 16, 2017</v>
      </c>
      <c r="L1215" t="str">
        <f t="shared" si="202"/>
        <v>Mar 16, 2017</v>
      </c>
      <c r="M1215">
        <f t="shared" si="203"/>
        <v>3</v>
      </c>
      <c r="N1215">
        <f t="shared" si="204"/>
        <v>16</v>
      </c>
      <c r="O1215">
        <f t="shared" si="205"/>
        <v>2017</v>
      </c>
      <c r="P1215" s="3">
        <f t="shared" si="206"/>
        <v>42810</v>
      </c>
      <c r="Q1215" t="str">
        <f t="shared" si="207"/>
        <v>Denver Nuggets</v>
      </c>
      <c r="R1215" t="str">
        <f t="shared" si="208"/>
        <v>Los Angeles Clippers</v>
      </c>
    </row>
    <row r="1216" spans="1:18" x14ac:dyDescent="0.3">
      <c r="A1216" s="1" t="s">
        <v>1051</v>
      </c>
      <c r="B1216">
        <f>IF(OR(RIGHT(Full_2016_2017_Games_Data[[#This Row],[Column1]],4)="2016",RIGHT(Full_2016_2017_Games_Data[[#This Row],[Column1]],4)="2017"),1,0)</f>
        <v>0</v>
      </c>
      <c r="C1216">
        <f>IF(AND(B1215=1,B1216=0,LEFT(Full_2016_2017_Games_Data[[#This Row],[Column1]],4)&lt;&gt;"OTat"),C1214+1,IF(AND(B1215=0,B1216=0,LEFT(Full_2016_2017_Games_Data[[#This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Row],[Column1]],5)&lt;&gt;"4OTat"),C1215+1,IF(OR(LEFT(Full_2016_2017_Games_Data[[#This Row],[Column1]],4)="OTat",LEFT(Full_2016_2017_Games_Data[[#This Row],[Column1]],4)="Full",LEFT(Full_2016_2017_Games_Data[[#This Row],[Column1]],5)="2OTat",LEFT(Full_2016_2017_Games_Data[[#This Row],[Column1]],5)="4OTat"),C1215,"N/A")))</f>
        <v>1018</v>
      </c>
      <c r="D1216" t="str">
        <f>IF(AND(C1216&lt;&gt;"N/A",C1216&lt;&gt;C1215),LEFT(Full_2016_2017_Games_Data[[#This Row],[Column1]],FIND("-",Full_2016_2017_Games_Data[[#This Row],[Column1]])-1),"N/A")</f>
        <v>Golden State Warriors122</v>
      </c>
      <c r="E1216" t="str">
        <f>IFERROR(IF(AND(C1216&lt;&gt;"N/A",C1216&lt;&gt;C1215),MID(Full_2016_2017_Games_Data[[#This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Magic92</v>
      </c>
      <c r="F1216" t="str">
        <f>IFERROR(IF(AND(D1216&lt;&gt;"N/A",E1216&lt;&gt;"N/A",C1216&lt;&gt;C1217),RIGHT(Full_2016_2017_Games_Data[[#This Row],[Column1]],LEN(Full_2016_2017_Games_Data[[#This Row],[Column1]])-FIND("at ",Full_2016_2017_Games_Data[[#This Row],[Column1]])-2),IF(AND(C1216&lt;&gt;"N/A",C1216&lt;&gt;C1215),RIGHT(A1217,LEN(A1217)-FIND("at ",A1217)-2),"N/A")),RIGHT(Full_2016_2017_Games_Data[[#This Row],[Column1]],LEN(Full_2016_2017_Games_Data[[#This Row],[Column1]])-FIND("at ",Full_2016_2017_Games_Data[[#This Row],[Column1]])-2))</f>
        <v>Golden State</v>
      </c>
      <c r="G1216" t="str">
        <f t="shared" si="198"/>
        <v>Golden State</v>
      </c>
      <c r="H1216">
        <f t="shared" si="199"/>
        <v>122</v>
      </c>
      <c r="I1216">
        <f t="shared" si="200"/>
        <v>92</v>
      </c>
      <c r="J1216" s="3" t="str">
        <f>IF(B1216=1,Full_2016_2017_Games_Data[[#This Row],[Column1]],"N/A")</f>
        <v>N/A</v>
      </c>
      <c r="K1216" t="str">
        <f t="shared" si="201"/>
        <v>Mar 16, 2017</v>
      </c>
      <c r="L1216" t="str">
        <f t="shared" si="202"/>
        <v>Mar 16, 2017</v>
      </c>
      <c r="M1216">
        <f t="shared" si="203"/>
        <v>3</v>
      </c>
      <c r="N1216">
        <f t="shared" si="204"/>
        <v>16</v>
      </c>
      <c r="O1216">
        <f t="shared" si="205"/>
        <v>2017</v>
      </c>
      <c r="P1216" s="3">
        <f t="shared" si="206"/>
        <v>42810</v>
      </c>
      <c r="Q1216" t="str">
        <f t="shared" si="207"/>
        <v>Golden State Warriors</v>
      </c>
      <c r="R1216" t="str">
        <f t="shared" si="208"/>
        <v>Orlando Magic</v>
      </c>
    </row>
    <row r="1217" spans="1:18" x14ac:dyDescent="0.3">
      <c r="A1217" s="1" t="s">
        <v>1482</v>
      </c>
      <c r="B1217">
        <f>IF(OR(RIGHT(Full_2016_2017_Games_Data[[#This Row],[Column1]],4)="2016",RIGHT(Full_2016_2017_Games_Data[[#This Row],[Column1]],4)="2017"),1,0)</f>
        <v>1</v>
      </c>
      <c r="C1217" t="str">
        <f>IF(AND(B1216=1,B1217=0,LEFT(Full_2016_2017_Games_Data[[#This Row],[Column1]],4)&lt;&gt;"OTat"),C1215+1,IF(AND(B1216=0,B1217=0,LEFT(Full_2016_2017_Games_Data[[#This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Row],[Column1]],5)&lt;&gt;"4OTat"),C1216+1,IF(OR(LEFT(Full_2016_2017_Games_Data[[#This Row],[Column1]],4)="OTat",LEFT(Full_2016_2017_Games_Data[[#This Row],[Column1]],4)="Full",LEFT(Full_2016_2017_Games_Data[[#This Row],[Column1]],5)="2OTat",LEFT(Full_2016_2017_Games_Data[[#This Row],[Column1]],5)="4OTat"),C1216,"N/A")))</f>
        <v>N/A</v>
      </c>
      <c r="D1217" t="str">
        <f>IF(AND(C1217&lt;&gt;"N/A",C1217&lt;&gt;C1216),LEFT(Full_2016_2017_Games_Data[[#This Row],[Column1]],FIND("-",Full_2016_2017_Games_Data[[#This Row],[Column1]])-1),"N/A")</f>
        <v>N/A</v>
      </c>
      <c r="E1217" t="str">
        <f>IFERROR(IF(AND(C1217&lt;&gt;"N/A",C1217&lt;&gt;C1216),MID(Full_2016_2017_Games_Data[[#This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17" t="str">
        <f>IFERROR(IF(AND(D1217&lt;&gt;"N/A",E1217&lt;&gt;"N/A",C1217&lt;&gt;C1218),RIGHT(Full_2016_2017_Games_Data[[#This Row],[Column1]],LEN(Full_2016_2017_Games_Data[[#This Row],[Column1]])-FIND("at ",Full_2016_2017_Games_Data[[#This Row],[Column1]])-2),IF(AND(C1217&lt;&gt;"N/A",C1217&lt;&gt;C1216),RIGHT(A1218,LEN(A1218)-FIND("at ",A1218)-2),"N/A")),RIGHT(Full_2016_2017_Games_Data[[#This Row],[Column1]],LEN(Full_2016_2017_Games_Data[[#This Row],[Column1]])-FIND("at ",Full_2016_2017_Games_Data[[#This Row],[Column1]])-2))</f>
        <v>N/A</v>
      </c>
      <c r="G1217" t="str">
        <f t="shared" si="198"/>
        <v>N/A</v>
      </c>
      <c r="H1217" t="str">
        <f t="shared" si="199"/>
        <v>N/A</v>
      </c>
      <c r="I1217" t="str">
        <f t="shared" si="200"/>
        <v>N/A</v>
      </c>
      <c r="J1217" s="3" t="str">
        <f>IF(B1217=1,Full_2016_2017_Games_Data[[#This Row],[Column1]],"N/A")</f>
        <v>Mar 17, 2017</v>
      </c>
      <c r="K1217" t="str">
        <f t="shared" si="201"/>
        <v>Mar 17, 2017</v>
      </c>
      <c r="L1217" t="str">
        <f t="shared" si="202"/>
        <v>N/A</v>
      </c>
      <c r="M1217" t="str">
        <f t="shared" si="203"/>
        <v>N/A</v>
      </c>
      <c r="N1217" t="str">
        <f t="shared" si="204"/>
        <v>N/A</v>
      </c>
      <c r="O1217" t="str">
        <f t="shared" si="205"/>
        <v>N/A</v>
      </c>
      <c r="P1217" s="3" t="str">
        <f t="shared" si="206"/>
        <v>N/A</v>
      </c>
      <c r="Q1217" t="str">
        <f t="shared" si="207"/>
        <v>N/A</v>
      </c>
      <c r="R1217" t="str">
        <f t="shared" si="208"/>
        <v>N/A</v>
      </c>
    </row>
    <row r="1218" spans="1:18" x14ac:dyDescent="0.3">
      <c r="A1218" s="1" t="s">
        <v>1052</v>
      </c>
      <c r="B1218">
        <f>IF(OR(RIGHT(Full_2016_2017_Games_Data[[#This Row],[Column1]],4)="2016",RIGHT(Full_2016_2017_Games_Data[[#This Row],[Column1]],4)="2017"),1,0)</f>
        <v>0</v>
      </c>
      <c r="C1218">
        <f>IF(AND(B1217=1,B1218=0,LEFT(Full_2016_2017_Games_Data[[#This Row],[Column1]],4)&lt;&gt;"OTat"),C1216+1,IF(AND(B1217=0,B1218=0,LEFT(Full_2016_2017_Games_Data[[#This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Row],[Column1]],5)&lt;&gt;"4OTat"),C1217+1,IF(OR(LEFT(Full_2016_2017_Games_Data[[#This Row],[Column1]],4)="OTat",LEFT(Full_2016_2017_Games_Data[[#This Row],[Column1]],4)="Full",LEFT(Full_2016_2017_Games_Data[[#This Row],[Column1]],5)="2OTat",LEFT(Full_2016_2017_Games_Data[[#This Row],[Column1]],5)="4OTat"),C1217,"N/A")))</f>
        <v>1019</v>
      </c>
      <c r="D1218" t="str">
        <f>IF(AND(C1218&lt;&gt;"N/A",C1218&lt;&gt;C1217),LEFT(Full_2016_2017_Games_Data[[#This Row],[Column1]],FIND("-",Full_2016_2017_Games_Data[[#This Row],[Column1]])-1),"N/A")</f>
        <v>Philadelphia 76ers116</v>
      </c>
      <c r="E1218" t="str">
        <f>IFERROR(IF(AND(C1218&lt;&gt;"N/A",C1218&lt;&gt;C1217),MID(Full_2016_2017_Games_Data[[#This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Mavericks74</v>
      </c>
      <c r="F1218" t="str">
        <f>IFERROR(IF(AND(D1218&lt;&gt;"N/A",E1218&lt;&gt;"N/A",C1218&lt;&gt;C1219),RIGHT(Full_2016_2017_Games_Data[[#This Row],[Column1]],LEN(Full_2016_2017_Games_Data[[#This Row],[Column1]])-FIND("at ",Full_2016_2017_Games_Data[[#This Row],[Column1]])-2),IF(AND(C1218&lt;&gt;"N/A",C1218&lt;&gt;C1217),RIGHT(A1219,LEN(A1219)-FIND("at ",A1219)-2),"N/A")),RIGHT(Full_2016_2017_Games_Data[[#This Row],[Column1]],LEN(Full_2016_2017_Games_Data[[#This Row],[Column1]])-FIND("at ",Full_2016_2017_Games_Data[[#This Row],[Column1]])-2))</f>
        <v>Philadelphia</v>
      </c>
      <c r="G1218" t="str">
        <f t="shared" si="198"/>
        <v>Philadelphia</v>
      </c>
      <c r="H1218">
        <f t="shared" si="199"/>
        <v>116</v>
      </c>
      <c r="I1218">
        <f t="shared" si="200"/>
        <v>74</v>
      </c>
      <c r="J1218" s="3" t="str">
        <f>IF(B1218=1,Full_2016_2017_Games_Data[[#This Row],[Column1]],"N/A")</f>
        <v>N/A</v>
      </c>
      <c r="K1218" t="str">
        <f t="shared" si="201"/>
        <v>Mar 17, 2017</v>
      </c>
      <c r="L1218" t="str">
        <f t="shared" si="202"/>
        <v>Mar 17, 2017</v>
      </c>
      <c r="M1218">
        <f t="shared" si="203"/>
        <v>3</v>
      </c>
      <c r="N1218">
        <f t="shared" si="204"/>
        <v>17</v>
      </c>
      <c r="O1218">
        <f t="shared" si="205"/>
        <v>2017</v>
      </c>
      <c r="P1218" s="3">
        <f t="shared" si="206"/>
        <v>42811</v>
      </c>
      <c r="Q1218" t="str">
        <f t="shared" si="207"/>
        <v>Philadelphia 76ers</v>
      </c>
      <c r="R1218" t="str">
        <f t="shared" si="208"/>
        <v>Dallas Mavericks</v>
      </c>
    </row>
    <row r="1219" spans="1:18" x14ac:dyDescent="0.3">
      <c r="A1219" s="1" t="s">
        <v>1053</v>
      </c>
      <c r="B1219">
        <f>IF(OR(RIGHT(Full_2016_2017_Games_Data[[#This Row],[Column1]],4)="2016",RIGHT(Full_2016_2017_Games_Data[[#This Row],[Column1]],4)="2017"),1,0)</f>
        <v>0</v>
      </c>
      <c r="C1219">
        <f>IF(AND(B1218=1,B1219=0,LEFT(Full_2016_2017_Games_Data[[#This Row],[Column1]],4)&lt;&gt;"OTat"),C1217+1,IF(AND(B1218=0,B1219=0,LEFT(Full_2016_2017_Games_Data[[#This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Row],[Column1]],5)&lt;&gt;"4OTat"),C1218+1,IF(OR(LEFT(Full_2016_2017_Games_Data[[#This Row],[Column1]],4)="OTat",LEFT(Full_2016_2017_Games_Data[[#This Row],[Column1]],4)="Full",LEFT(Full_2016_2017_Games_Data[[#This Row],[Column1]],5)="2OTat",LEFT(Full_2016_2017_Games_Data[[#This Row],[Column1]],5)="4OTat"),C1218,"N/A")))</f>
        <v>1020</v>
      </c>
      <c r="D1219" t="str">
        <f>IF(AND(C1219&lt;&gt;"N/A",C1219&lt;&gt;C1218),LEFT(Full_2016_2017_Games_Data[[#This Row],[Column1]],FIND("-",Full_2016_2017_Games_Data[[#This Row],[Column1]])-1),"N/A")</f>
        <v>Washington Wizards112</v>
      </c>
      <c r="E1219" t="str">
        <f>IFERROR(IF(AND(C1219&lt;&gt;"N/A",C1219&lt;&gt;C1218),MID(Full_2016_2017_Games_Data[[#This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Bulls107</v>
      </c>
      <c r="F1219" t="str">
        <f>IFERROR(IF(AND(D1219&lt;&gt;"N/A",E1219&lt;&gt;"N/A",C1219&lt;&gt;C1220),RIGHT(Full_2016_2017_Games_Data[[#This Row],[Column1]],LEN(Full_2016_2017_Games_Data[[#This Row],[Column1]])-FIND("at ",Full_2016_2017_Games_Data[[#This Row],[Column1]])-2),IF(AND(C1219&lt;&gt;"N/A",C1219&lt;&gt;C1218),RIGHT(A1220,LEN(A1220)-FIND("at ",A1220)-2),"N/A")),RIGHT(Full_2016_2017_Games_Data[[#This Row],[Column1]],LEN(Full_2016_2017_Games_Data[[#This Row],[Column1]])-FIND("at ",Full_2016_2017_Games_Data[[#This Row],[Column1]])-2))</f>
        <v>Washington</v>
      </c>
      <c r="G1219" t="str">
        <f t="shared" si="198"/>
        <v>Washington</v>
      </c>
      <c r="H1219">
        <f t="shared" si="199"/>
        <v>112</v>
      </c>
      <c r="I1219">
        <f t="shared" si="200"/>
        <v>107</v>
      </c>
      <c r="J1219" s="3" t="str">
        <f>IF(B1219=1,Full_2016_2017_Games_Data[[#This Row],[Column1]],"N/A")</f>
        <v>N/A</v>
      </c>
      <c r="K1219" t="str">
        <f t="shared" si="201"/>
        <v>Mar 17, 2017</v>
      </c>
      <c r="L1219" t="str">
        <f t="shared" si="202"/>
        <v>Mar 17, 2017</v>
      </c>
      <c r="M1219">
        <f t="shared" si="203"/>
        <v>3</v>
      </c>
      <c r="N1219">
        <f t="shared" si="204"/>
        <v>17</v>
      </c>
      <c r="O1219">
        <f t="shared" si="205"/>
        <v>2017</v>
      </c>
      <c r="P1219" s="3">
        <f t="shared" si="206"/>
        <v>42811</v>
      </c>
      <c r="Q1219" t="str">
        <f t="shared" si="207"/>
        <v>Washington Wizards</v>
      </c>
      <c r="R1219" t="str">
        <f t="shared" si="208"/>
        <v>Chicago Bulls</v>
      </c>
    </row>
    <row r="1220" spans="1:18" x14ac:dyDescent="0.3">
      <c r="A1220" s="1" t="s">
        <v>1054</v>
      </c>
      <c r="B1220">
        <f>IF(OR(RIGHT(Full_2016_2017_Games_Data[[#This Row],[Column1]],4)="2016",RIGHT(Full_2016_2017_Games_Data[[#This Row],[Column1]],4)="2017"),1,0)</f>
        <v>0</v>
      </c>
      <c r="C1220">
        <f>IF(AND(B1219=1,B1220=0,LEFT(Full_2016_2017_Games_Data[[#This Row],[Column1]],4)&lt;&gt;"OTat"),C1218+1,IF(AND(B1219=0,B1220=0,LEFT(Full_2016_2017_Games_Data[[#This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Row],[Column1]],5)&lt;&gt;"4OTat"),C1219+1,IF(OR(LEFT(Full_2016_2017_Games_Data[[#This Row],[Column1]],4)="OTat",LEFT(Full_2016_2017_Games_Data[[#This Row],[Column1]],4)="Full",LEFT(Full_2016_2017_Games_Data[[#This Row],[Column1]],5)="2OTat",LEFT(Full_2016_2017_Games_Data[[#This Row],[Column1]],5)="4OTat"),C1219,"N/A")))</f>
        <v>1021</v>
      </c>
      <c r="D1220" t="str">
        <f>IF(AND(C1220&lt;&gt;"N/A",C1220&lt;&gt;C1219),LEFT(Full_2016_2017_Games_Data[[#This Row],[Column1]],FIND("-",Full_2016_2017_Games_Data[[#This Row],[Column1]])-1),"N/A")</f>
        <v>Boston Celtics98</v>
      </c>
      <c r="E1220" t="str">
        <f>IFERROR(IF(AND(C1220&lt;&gt;"N/A",C1220&lt;&gt;C1219),MID(Full_2016_2017_Games_Data[[#This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Nets95</v>
      </c>
      <c r="F1220" t="str">
        <f>IFERROR(IF(AND(D1220&lt;&gt;"N/A",E1220&lt;&gt;"N/A",C1220&lt;&gt;C1221),RIGHT(Full_2016_2017_Games_Data[[#This Row],[Column1]],LEN(Full_2016_2017_Games_Data[[#This Row],[Column1]])-FIND("at ",Full_2016_2017_Games_Data[[#This Row],[Column1]])-2),IF(AND(C1220&lt;&gt;"N/A",C1220&lt;&gt;C1219),RIGHT(A1221,LEN(A1221)-FIND("at ",A1221)-2),"N/A")),RIGHT(Full_2016_2017_Games_Data[[#This Row],[Column1]],LEN(Full_2016_2017_Games_Data[[#This Row],[Column1]])-FIND("at ",Full_2016_2017_Games_Data[[#This Row],[Column1]])-2))</f>
        <v>Brooklyn</v>
      </c>
      <c r="G1220" t="str">
        <f t="shared" si="198"/>
        <v>Brooklyn</v>
      </c>
      <c r="H1220">
        <f t="shared" si="199"/>
        <v>98</v>
      </c>
      <c r="I1220">
        <f t="shared" si="200"/>
        <v>95</v>
      </c>
      <c r="J1220" s="3" t="str">
        <f>IF(B1220=1,Full_2016_2017_Games_Data[[#This Row],[Column1]],"N/A")</f>
        <v>N/A</v>
      </c>
      <c r="K1220" t="str">
        <f t="shared" si="201"/>
        <v>Mar 17, 2017</v>
      </c>
      <c r="L1220" t="str">
        <f t="shared" si="202"/>
        <v>Mar 17, 2017</v>
      </c>
      <c r="M1220">
        <f t="shared" si="203"/>
        <v>3</v>
      </c>
      <c r="N1220">
        <f t="shared" si="204"/>
        <v>17</v>
      </c>
      <c r="O1220">
        <f t="shared" si="205"/>
        <v>2017</v>
      </c>
      <c r="P1220" s="3">
        <f t="shared" si="206"/>
        <v>42811</v>
      </c>
      <c r="Q1220" t="str">
        <f t="shared" si="207"/>
        <v>Boston Celtics</v>
      </c>
      <c r="R1220" t="str">
        <f t="shared" si="208"/>
        <v>Brooklyn Nets</v>
      </c>
    </row>
    <row r="1221" spans="1:18" x14ac:dyDescent="0.3">
      <c r="A1221" s="1" t="s">
        <v>1055</v>
      </c>
      <c r="B1221">
        <f>IF(OR(RIGHT(Full_2016_2017_Games_Data[[#This Row],[Column1]],4)="2016",RIGHT(Full_2016_2017_Games_Data[[#This Row],[Column1]],4)="2017"),1,0)</f>
        <v>0</v>
      </c>
      <c r="C1221">
        <f>IF(AND(B1220=1,B1221=0,LEFT(Full_2016_2017_Games_Data[[#This Row],[Column1]],4)&lt;&gt;"OTat"),C1219+1,IF(AND(B1220=0,B1221=0,LEFT(Full_2016_2017_Games_Data[[#This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Row],[Column1]],5)&lt;&gt;"4OTat"),C1220+1,IF(OR(LEFT(Full_2016_2017_Games_Data[[#This Row],[Column1]],4)="OTat",LEFT(Full_2016_2017_Games_Data[[#This Row],[Column1]],4)="Full",LEFT(Full_2016_2017_Games_Data[[#This Row],[Column1]],5)="2OTat",LEFT(Full_2016_2017_Games_Data[[#This Row],[Column1]],5)="4OTat"),C1220,"N/A")))</f>
        <v>1022</v>
      </c>
      <c r="D1221" t="str">
        <f>IF(AND(C1221&lt;&gt;"N/A",C1221&lt;&gt;C1220),LEFT(Full_2016_2017_Games_Data[[#This Row],[Column1]],FIND("-",Full_2016_2017_Games_Data[[#This Row],[Column1]])-1),"N/A")</f>
        <v>Toronto Raptors87</v>
      </c>
      <c r="E1221" t="str">
        <f>IFERROR(IF(AND(C1221&lt;&gt;"N/A",C1221&lt;&gt;C1220),MID(Full_2016_2017_Games_Data[[#This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Pistons75</v>
      </c>
      <c r="F1221" t="str">
        <f>IFERROR(IF(AND(D1221&lt;&gt;"N/A",E1221&lt;&gt;"N/A",C1221&lt;&gt;C1222),RIGHT(Full_2016_2017_Games_Data[[#This Row],[Column1]],LEN(Full_2016_2017_Games_Data[[#This Row],[Column1]])-FIND("at ",Full_2016_2017_Games_Data[[#This Row],[Column1]])-2),IF(AND(C1221&lt;&gt;"N/A",C1221&lt;&gt;C1220),RIGHT(A1222,LEN(A1222)-FIND("at ",A1222)-2),"N/A")),RIGHT(Full_2016_2017_Games_Data[[#This Row],[Column1]],LEN(Full_2016_2017_Games_Data[[#This Row],[Column1]])-FIND("at ",Full_2016_2017_Games_Data[[#This Row],[Column1]])-2))</f>
        <v>Detroit</v>
      </c>
      <c r="G1221" t="str">
        <f t="shared" ref="G1221:G1284" si="209">IFERROR(LEFT(F1221,FIND("Originally",F1221)-2),F1221)</f>
        <v>Detroit</v>
      </c>
      <c r="H1221">
        <f t="shared" ref="H1221:H1284" si="210">IFERROR(VALUE(RIGHT(D1221,3)),IFERROR(VALUE(RIGHT(D1221,2)),"N/A"))</f>
        <v>87</v>
      </c>
      <c r="I1221">
        <f t="shared" ref="I1221:I1284" si="211">IFERROR(VALUE(RIGHT(E1221,3)),IFERROR(VALUE(RIGHT(E1221,2)),"N/A"))</f>
        <v>75</v>
      </c>
      <c r="J1221" s="3" t="str">
        <f>IF(B1221=1,Full_2016_2017_Games_Data[[#This Row],[Column1]],"N/A")</f>
        <v>N/A</v>
      </c>
      <c r="K1221" t="str">
        <f t="shared" ref="K1221:K1284" si="212">IF(J1221&lt;&gt;"N/A",J1221,K1220)</f>
        <v>Mar 17, 2017</v>
      </c>
      <c r="L1221" t="str">
        <f t="shared" ref="L1221:L1284" si="213">IF(I1221&lt;&gt;"N/A",K1221,"N/A")</f>
        <v>Mar 17, 2017</v>
      </c>
      <c r="M1221">
        <f t="shared" ref="M1221:M1284" si="214">IFERROR(MONTH(1&amp;LEFT(L1221,3)),"N/A")</f>
        <v>3</v>
      </c>
      <c r="N1221">
        <f t="shared" ref="N1221:N1284" si="215">IFERROR(VALUE(MID(L1221,FIND(" ",L1221)+1,FIND(",",L1221)-FIND(" ",L1221)-1)),"N/A")</f>
        <v>17</v>
      </c>
      <c r="O1221">
        <f t="shared" ref="O1221:O1284" si="216">IFERROR(VALUE(RIGHT(L1221,4)),"N/A")</f>
        <v>2017</v>
      </c>
      <c r="P1221" s="3">
        <f t="shared" ref="P1221:P1284" si="217">IFERROR(DATE(O1221,M1221,N1221),"N/A")</f>
        <v>42811</v>
      </c>
      <c r="Q1221" t="str">
        <f t="shared" ref="Q1221:Q1284" si="218">IF(D1221&lt;&gt;H1221,LEFT(D1221,LEN(D1221)-LEN(H1221)),"N/A")</f>
        <v>Toronto Raptors</v>
      </c>
      <c r="R1221" t="str">
        <f t="shared" ref="R1221:R1284" si="219">IF(E1221&lt;&gt;I1221,LEFT(E1221,LEN(E1221)-LEN(I1221)),"N/A")</f>
        <v>Detroit Pistons</v>
      </c>
    </row>
    <row r="1222" spans="1:18" x14ac:dyDescent="0.3">
      <c r="A1222" s="1" t="s">
        <v>1056</v>
      </c>
      <c r="B1222">
        <f>IF(OR(RIGHT(Full_2016_2017_Games_Data[[#This Row],[Column1]],4)="2016",RIGHT(Full_2016_2017_Games_Data[[#This Row],[Column1]],4)="2017"),1,0)</f>
        <v>0</v>
      </c>
      <c r="C1222">
        <f>IF(AND(B1221=1,B1222=0,LEFT(Full_2016_2017_Games_Data[[#This Row],[Column1]],4)&lt;&gt;"OTat"),C1220+1,IF(AND(B1221=0,B1222=0,LEFT(Full_2016_2017_Games_Data[[#This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Row],[Column1]],5)&lt;&gt;"4OTat"),C1221+1,IF(OR(LEFT(Full_2016_2017_Games_Data[[#This Row],[Column1]],4)="OTat",LEFT(Full_2016_2017_Games_Data[[#This Row],[Column1]],4)="Full",LEFT(Full_2016_2017_Games_Data[[#This Row],[Column1]],5)="2OTat",LEFT(Full_2016_2017_Games_Data[[#This Row],[Column1]],5)="4OTat"),C1221,"N/A")))</f>
        <v>1023</v>
      </c>
      <c r="D1222" t="str">
        <f>IF(AND(C1222&lt;&gt;"N/A",C1222&lt;&gt;C1221),LEFT(Full_2016_2017_Games_Data[[#This Row],[Column1]],FIND("-",Full_2016_2017_Games_Data[[#This Row],[Column1]])-1),"N/A")</f>
        <v>New Orleans Pelicans128</v>
      </c>
      <c r="E1222" t="str">
        <f>IFERROR(IF(AND(C1222&lt;&gt;"N/A",C1222&lt;&gt;C1221),MID(Full_2016_2017_Games_Data[[#This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Rockets112</v>
      </c>
      <c r="F1222" t="str">
        <f>IFERROR(IF(AND(D1222&lt;&gt;"N/A",E1222&lt;&gt;"N/A",C1222&lt;&gt;C1223),RIGHT(Full_2016_2017_Games_Data[[#This Row],[Column1]],LEN(Full_2016_2017_Games_Data[[#This Row],[Column1]])-FIND("at ",Full_2016_2017_Games_Data[[#This Row],[Column1]])-2),IF(AND(C1222&lt;&gt;"N/A",C1222&lt;&gt;C1221),RIGHT(A1223,LEN(A1223)-FIND("at ",A1223)-2),"N/A")),RIGHT(Full_2016_2017_Games_Data[[#This Row],[Column1]],LEN(Full_2016_2017_Games_Data[[#This Row],[Column1]])-FIND("at ",Full_2016_2017_Games_Data[[#This Row],[Column1]])-2))</f>
        <v>New Orleans</v>
      </c>
      <c r="G1222" t="str">
        <f t="shared" si="209"/>
        <v>New Orleans</v>
      </c>
      <c r="H1222">
        <f t="shared" si="210"/>
        <v>128</v>
      </c>
      <c r="I1222">
        <f t="shared" si="211"/>
        <v>112</v>
      </c>
      <c r="J1222" s="3" t="str">
        <f>IF(B1222=1,Full_2016_2017_Games_Data[[#This Row],[Column1]],"N/A")</f>
        <v>N/A</v>
      </c>
      <c r="K1222" t="str">
        <f t="shared" si="212"/>
        <v>Mar 17, 2017</v>
      </c>
      <c r="L1222" t="str">
        <f t="shared" si="213"/>
        <v>Mar 17, 2017</v>
      </c>
      <c r="M1222">
        <f t="shared" si="214"/>
        <v>3</v>
      </c>
      <c r="N1222">
        <f t="shared" si="215"/>
        <v>17</v>
      </c>
      <c r="O1222">
        <f t="shared" si="216"/>
        <v>2017</v>
      </c>
      <c r="P1222" s="3">
        <f t="shared" si="217"/>
        <v>42811</v>
      </c>
      <c r="Q1222" t="str">
        <f t="shared" si="218"/>
        <v>New Orleans Pelicans</v>
      </c>
      <c r="R1222" t="str">
        <f t="shared" si="219"/>
        <v>Houston Rockets</v>
      </c>
    </row>
    <row r="1223" spans="1:18" x14ac:dyDescent="0.3">
      <c r="A1223" s="1" t="s">
        <v>1057</v>
      </c>
      <c r="B1223">
        <f>IF(OR(RIGHT(Full_2016_2017_Games_Data[[#This Row],[Column1]],4)="2016",RIGHT(Full_2016_2017_Games_Data[[#This Row],[Column1]],4)="2017"),1,0)</f>
        <v>0</v>
      </c>
      <c r="C1223">
        <f>IF(AND(B1222=1,B1223=0,LEFT(Full_2016_2017_Games_Data[[#This Row],[Column1]],4)&lt;&gt;"OTat"),C1221+1,IF(AND(B1222=0,B1223=0,LEFT(Full_2016_2017_Games_Data[[#This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Row],[Column1]],5)&lt;&gt;"4OTat"),C1222+1,IF(OR(LEFT(Full_2016_2017_Games_Data[[#This Row],[Column1]],4)="OTat",LEFT(Full_2016_2017_Games_Data[[#This Row],[Column1]],4)="Full",LEFT(Full_2016_2017_Games_Data[[#This Row],[Column1]],5)="2OTat",LEFT(Full_2016_2017_Games_Data[[#This Row],[Column1]],5)="4OTat"),C1222,"N/A")))</f>
        <v>1024</v>
      </c>
      <c r="D1223" t="str">
        <f>IF(AND(C1223&lt;&gt;"N/A",C1223&lt;&gt;C1222),LEFT(Full_2016_2017_Games_Data[[#This Row],[Column1]],FIND("-",Full_2016_2017_Games_Data[[#This Row],[Column1]])-1),"N/A")</f>
        <v>Miami Heat123</v>
      </c>
      <c r="E1223" t="str">
        <f>IFERROR(IF(AND(C1223&lt;&gt;"N/A",C1223&lt;&gt;C1222),MID(Full_2016_2017_Games_Data[[#This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Timberwolves105</v>
      </c>
      <c r="F1223" t="str">
        <f>IFERROR(IF(AND(D1223&lt;&gt;"N/A",E1223&lt;&gt;"N/A",C1223&lt;&gt;C1224),RIGHT(Full_2016_2017_Games_Data[[#This Row],[Column1]],LEN(Full_2016_2017_Games_Data[[#This Row],[Column1]])-FIND("at ",Full_2016_2017_Games_Data[[#This Row],[Column1]])-2),IF(AND(C1223&lt;&gt;"N/A",C1223&lt;&gt;C1222),RIGHT(A1224,LEN(A1224)-FIND("at ",A1224)-2),"N/A")),RIGHT(Full_2016_2017_Games_Data[[#This Row],[Column1]],LEN(Full_2016_2017_Games_Data[[#This Row],[Column1]])-FIND("at ",Full_2016_2017_Games_Data[[#This Row],[Column1]])-2))</f>
        <v>Miami</v>
      </c>
      <c r="G1223" t="str">
        <f t="shared" si="209"/>
        <v>Miami</v>
      </c>
      <c r="H1223">
        <f t="shared" si="210"/>
        <v>123</v>
      </c>
      <c r="I1223">
        <f t="shared" si="211"/>
        <v>105</v>
      </c>
      <c r="J1223" s="3" t="str">
        <f>IF(B1223=1,Full_2016_2017_Games_Data[[#This Row],[Column1]],"N/A")</f>
        <v>N/A</v>
      </c>
      <c r="K1223" t="str">
        <f t="shared" si="212"/>
        <v>Mar 17, 2017</v>
      </c>
      <c r="L1223" t="str">
        <f t="shared" si="213"/>
        <v>Mar 17, 2017</v>
      </c>
      <c r="M1223">
        <f t="shared" si="214"/>
        <v>3</v>
      </c>
      <c r="N1223">
        <f t="shared" si="215"/>
        <v>17</v>
      </c>
      <c r="O1223">
        <f t="shared" si="216"/>
        <v>2017</v>
      </c>
      <c r="P1223" s="3">
        <f t="shared" si="217"/>
        <v>42811</v>
      </c>
      <c r="Q1223" t="str">
        <f t="shared" si="218"/>
        <v>Miami Heat</v>
      </c>
      <c r="R1223" t="str">
        <f t="shared" si="219"/>
        <v>Minnesota Timberwolves</v>
      </c>
    </row>
    <row r="1224" spans="1:18" x14ac:dyDescent="0.3">
      <c r="A1224" s="1" t="s">
        <v>1058</v>
      </c>
      <c r="B1224">
        <f>IF(OR(RIGHT(Full_2016_2017_Games_Data[[#This Row],[Column1]],4)="2016",RIGHT(Full_2016_2017_Games_Data[[#This Row],[Column1]],4)="2017"),1,0)</f>
        <v>0</v>
      </c>
      <c r="C1224">
        <f>IF(AND(B1223=1,B1224=0,LEFT(Full_2016_2017_Games_Data[[#This Row],[Column1]],4)&lt;&gt;"OTat"),C1222+1,IF(AND(B1223=0,B1224=0,LEFT(Full_2016_2017_Games_Data[[#This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Row],[Column1]],5)&lt;&gt;"4OTat"),C1223+1,IF(OR(LEFT(Full_2016_2017_Games_Data[[#This Row],[Column1]],4)="OTat",LEFT(Full_2016_2017_Games_Data[[#This Row],[Column1]],4)="Full",LEFT(Full_2016_2017_Games_Data[[#This Row],[Column1]],5)="2OTat",LEFT(Full_2016_2017_Games_Data[[#This Row],[Column1]],5)="4OTat"),C1223,"N/A")))</f>
        <v>1025</v>
      </c>
      <c r="D1224" t="str">
        <f>IF(AND(C1224&lt;&gt;"N/A",C1224&lt;&gt;C1223),LEFT(Full_2016_2017_Games_Data[[#This Row],[Column1]],FIND("-",Full_2016_2017_Games_Data[[#This Row],[Column1]])-1),"N/A")</f>
        <v>Orlando Magic109</v>
      </c>
      <c r="E1224" t="str">
        <f>IFERROR(IF(AND(C1224&lt;&gt;"N/A",C1224&lt;&gt;C1223),MID(Full_2016_2017_Games_Data[[#This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Suns103</v>
      </c>
      <c r="F1224" t="str">
        <f>IFERROR(IF(AND(D1224&lt;&gt;"N/A",E1224&lt;&gt;"N/A",C1224&lt;&gt;C1225),RIGHT(Full_2016_2017_Games_Data[[#This Row],[Column1]],LEN(Full_2016_2017_Games_Data[[#This Row],[Column1]])-FIND("at ",Full_2016_2017_Games_Data[[#This Row],[Column1]])-2),IF(AND(C1224&lt;&gt;"N/A",C1224&lt;&gt;C1223),RIGHT(A1225,LEN(A1225)-FIND("at ",A1225)-2),"N/A")),RIGHT(Full_2016_2017_Games_Data[[#This Row],[Column1]],LEN(Full_2016_2017_Games_Data[[#This Row],[Column1]])-FIND("at ",Full_2016_2017_Games_Data[[#This Row],[Column1]])-2))</f>
        <v>Phoenix</v>
      </c>
      <c r="G1224" t="str">
        <f t="shared" si="209"/>
        <v>Phoenix</v>
      </c>
      <c r="H1224">
        <f t="shared" si="210"/>
        <v>109</v>
      </c>
      <c r="I1224">
        <f t="shared" si="211"/>
        <v>103</v>
      </c>
      <c r="J1224" s="3" t="str">
        <f>IF(B1224=1,Full_2016_2017_Games_Data[[#This Row],[Column1]],"N/A")</f>
        <v>N/A</v>
      </c>
      <c r="K1224" t="str">
        <f t="shared" si="212"/>
        <v>Mar 17, 2017</v>
      </c>
      <c r="L1224" t="str">
        <f t="shared" si="213"/>
        <v>Mar 17, 2017</v>
      </c>
      <c r="M1224">
        <f t="shared" si="214"/>
        <v>3</v>
      </c>
      <c r="N1224">
        <f t="shared" si="215"/>
        <v>17</v>
      </c>
      <c r="O1224">
        <f t="shared" si="216"/>
        <v>2017</v>
      </c>
      <c r="P1224" s="3">
        <f t="shared" si="217"/>
        <v>42811</v>
      </c>
      <c r="Q1224" t="str">
        <f t="shared" si="218"/>
        <v>Orlando Magic</v>
      </c>
      <c r="R1224" t="str">
        <f t="shared" si="219"/>
        <v>Phoenix Suns</v>
      </c>
    </row>
    <row r="1225" spans="1:18" x14ac:dyDescent="0.3">
      <c r="A1225" s="1" t="s">
        <v>1059</v>
      </c>
      <c r="B1225">
        <f>IF(OR(RIGHT(Full_2016_2017_Games_Data[[#This Row],[Column1]],4)="2016",RIGHT(Full_2016_2017_Games_Data[[#This Row],[Column1]],4)="2017"),1,0)</f>
        <v>0</v>
      </c>
      <c r="C1225">
        <f>IF(AND(B1224=1,B1225=0,LEFT(Full_2016_2017_Games_Data[[#This Row],[Column1]],4)&lt;&gt;"OTat"),C1223+1,IF(AND(B1224=0,B1225=0,LEFT(Full_2016_2017_Games_Data[[#This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Row],[Column1]],5)&lt;&gt;"4OTat"),C1224+1,IF(OR(LEFT(Full_2016_2017_Games_Data[[#This Row],[Column1]],4)="OTat",LEFT(Full_2016_2017_Games_Data[[#This Row],[Column1]],4)="Full",LEFT(Full_2016_2017_Games_Data[[#This Row],[Column1]],5)="2OTat",LEFT(Full_2016_2017_Games_Data[[#This Row],[Column1]],5)="4OTat"),C1224,"N/A")))</f>
        <v>1026</v>
      </c>
      <c r="D1225" t="str">
        <f>IF(AND(C1225&lt;&gt;"N/A",C1225&lt;&gt;C1224),LEFT(Full_2016_2017_Games_Data[[#This Row],[Column1]],FIND("-",Full_2016_2017_Games_Data[[#This Row],[Column1]])-1),"N/A")</f>
        <v>Milwaukee Bucks107</v>
      </c>
      <c r="E1225" t="str">
        <f>IFERROR(IF(AND(C1225&lt;&gt;"N/A",C1225&lt;&gt;C1224),MID(Full_2016_2017_Games_Data[[#This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Lakers103</v>
      </c>
      <c r="F1225" t="str">
        <f>IFERROR(IF(AND(D1225&lt;&gt;"N/A",E1225&lt;&gt;"N/A",C1225&lt;&gt;C1226),RIGHT(Full_2016_2017_Games_Data[[#This Row],[Column1]],LEN(Full_2016_2017_Games_Data[[#This Row],[Column1]])-FIND("at ",Full_2016_2017_Games_Data[[#This Row],[Column1]])-2),IF(AND(C1225&lt;&gt;"N/A",C1225&lt;&gt;C1224),RIGHT(A1226,LEN(A1226)-FIND("at ",A1226)-2),"N/A")),RIGHT(Full_2016_2017_Games_Data[[#This Row],[Column1]],LEN(Full_2016_2017_Games_Data[[#This Row],[Column1]])-FIND("at ",Full_2016_2017_Games_Data[[#This Row],[Column1]])-2))</f>
        <v>Los Angeles</v>
      </c>
      <c r="G1225" t="str">
        <f t="shared" si="209"/>
        <v>Los Angeles</v>
      </c>
      <c r="H1225">
        <f t="shared" si="210"/>
        <v>107</v>
      </c>
      <c r="I1225">
        <f t="shared" si="211"/>
        <v>103</v>
      </c>
      <c r="J1225" s="3" t="str">
        <f>IF(B1225=1,Full_2016_2017_Games_Data[[#This Row],[Column1]],"N/A")</f>
        <v>N/A</v>
      </c>
      <c r="K1225" t="str">
        <f t="shared" si="212"/>
        <v>Mar 17, 2017</v>
      </c>
      <c r="L1225" t="str">
        <f t="shared" si="213"/>
        <v>Mar 17, 2017</v>
      </c>
      <c r="M1225">
        <f t="shared" si="214"/>
        <v>3</v>
      </c>
      <c r="N1225">
        <f t="shared" si="215"/>
        <v>17</v>
      </c>
      <c r="O1225">
        <f t="shared" si="216"/>
        <v>2017</v>
      </c>
      <c r="P1225" s="3">
        <f t="shared" si="217"/>
        <v>42811</v>
      </c>
      <c r="Q1225" t="str">
        <f t="shared" si="218"/>
        <v>Milwaukee Bucks</v>
      </c>
      <c r="R1225" t="str">
        <f t="shared" si="219"/>
        <v>Los Angeles Lakers</v>
      </c>
    </row>
    <row r="1226" spans="1:18" x14ac:dyDescent="0.3">
      <c r="A1226" s="1" t="s">
        <v>1483</v>
      </c>
      <c r="B1226">
        <f>IF(OR(RIGHT(Full_2016_2017_Games_Data[[#This Row],[Column1]],4)="2016",RIGHT(Full_2016_2017_Games_Data[[#This Row],[Column1]],4)="2017"),1,0)</f>
        <v>1</v>
      </c>
      <c r="C1226" t="str">
        <f>IF(AND(B1225=1,B1226=0,LEFT(Full_2016_2017_Games_Data[[#This Row],[Column1]],4)&lt;&gt;"OTat"),C1224+1,IF(AND(B1225=0,B1226=0,LEFT(Full_2016_2017_Games_Data[[#This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Row],[Column1]],5)&lt;&gt;"4OTat"),C1225+1,IF(OR(LEFT(Full_2016_2017_Games_Data[[#This Row],[Column1]],4)="OTat",LEFT(Full_2016_2017_Games_Data[[#This Row],[Column1]],4)="Full",LEFT(Full_2016_2017_Games_Data[[#This Row],[Column1]],5)="2OTat",LEFT(Full_2016_2017_Games_Data[[#This Row],[Column1]],5)="4OTat"),C1225,"N/A")))</f>
        <v>N/A</v>
      </c>
      <c r="D1226" t="str">
        <f>IF(AND(C1226&lt;&gt;"N/A",C1226&lt;&gt;C1225),LEFT(Full_2016_2017_Games_Data[[#This Row],[Column1]],FIND("-",Full_2016_2017_Games_Data[[#This Row],[Column1]])-1),"N/A")</f>
        <v>N/A</v>
      </c>
      <c r="E1226" t="str">
        <f>IFERROR(IF(AND(C1226&lt;&gt;"N/A",C1226&lt;&gt;C1225),MID(Full_2016_2017_Games_Data[[#This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26" t="str">
        <f>IFERROR(IF(AND(D1226&lt;&gt;"N/A",E1226&lt;&gt;"N/A",C1226&lt;&gt;C1227),RIGHT(Full_2016_2017_Games_Data[[#This Row],[Column1]],LEN(Full_2016_2017_Games_Data[[#This Row],[Column1]])-FIND("at ",Full_2016_2017_Games_Data[[#This Row],[Column1]])-2),IF(AND(C1226&lt;&gt;"N/A",C1226&lt;&gt;C1225),RIGHT(A1227,LEN(A1227)-FIND("at ",A1227)-2),"N/A")),RIGHT(Full_2016_2017_Games_Data[[#This Row],[Column1]],LEN(Full_2016_2017_Games_Data[[#This Row],[Column1]])-FIND("at ",Full_2016_2017_Games_Data[[#This Row],[Column1]])-2))</f>
        <v>N/A</v>
      </c>
      <c r="G1226" t="str">
        <f t="shared" si="209"/>
        <v>N/A</v>
      </c>
      <c r="H1226" t="str">
        <f t="shared" si="210"/>
        <v>N/A</v>
      </c>
      <c r="I1226" t="str">
        <f t="shared" si="211"/>
        <v>N/A</v>
      </c>
      <c r="J1226" s="3" t="str">
        <f>IF(B1226=1,Full_2016_2017_Games_Data[[#This Row],[Column1]],"N/A")</f>
        <v>Mar 18, 2017</v>
      </c>
      <c r="K1226" t="str">
        <f t="shared" si="212"/>
        <v>Mar 18, 2017</v>
      </c>
      <c r="L1226" t="str">
        <f t="shared" si="213"/>
        <v>N/A</v>
      </c>
      <c r="M1226" t="str">
        <f t="shared" si="214"/>
        <v>N/A</v>
      </c>
      <c r="N1226" t="str">
        <f t="shared" si="215"/>
        <v>N/A</v>
      </c>
      <c r="O1226" t="str">
        <f t="shared" si="216"/>
        <v>N/A</v>
      </c>
      <c r="P1226" s="3" t="str">
        <f t="shared" si="217"/>
        <v>N/A</v>
      </c>
      <c r="Q1226" t="str">
        <f t="shared" si="218"/>
        <v>N/A</v>
      </c>
      <c r="R1226" t="str">
        <f t="shared" si="219"/>
        <v>N/A</v>
      </c>
    </row>
    <row r="1227" spans="1:18" x14ac:dyDescent="0.3">
      <c r="A1227" s="1" t="s">
        <v>1060</v>
      </c>
      <c r="B1227">
        <f>IF(OR(RIGHT(Full_2016_2017_Games_Data[[#This Row],[Column1]],4)="2016",RIGHT(Full_2016_2017_Games_Data[[#This Row],[Column1]],4)="2017"),1,0)</f>
        <v>0</v>
      </c>
      <c r="C1227">
        <f>IF(AND(B1226=1,B1227=0,LEFT(Full_2016_2017_Games_Data[[#This Row],[Column1]],4)&lt;&gt;"OTat"),C1225+1,IF(AND(B1226=0,B1227=0,LEFT(Full_2016_2017_Games_Data[[#This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Row],[Column1]],5)&lt;&gt;"4OTat"),C1226+1,IF(OR(LEFT(Full_2016_2017_Games_Data[[#This Row],[Column1]],4)="OTat",LEFT(Full_2016_2017_Games_Data[[#This Row],[Column1]],4)="Full",LEFT(Full_2016_2017_Games_Data[[#This Row],[Column1]],5)="2OTat",LEFT(Full_2016_2017_Games_Data[[#This Row],[Column1]],5)="4OTat"),C1226,"N/A")))</f>
        <v>1027</v>
      </c>
      <c r="D1227" t="str">
        <f>IF(AND(C1227&lt;&gt;"N/A",C1227&lt;&gt;C1226),LEFT(Full_2016_2017_Games_Data[[#This Row],[Column1]],FIND("-",Full_2016_2017_Games_Data[[#This Row],[Column1]])-1),"N/A")</f>
        <v>Oklahoma City Thunder110</v>
      </c>
      <c r="E1227" t="str">
        <f>IFERROR(IF(AND(C1227&lt;&gt;"N/A",C1227&lt;&gt;C1226),MID(Full_2016_2017_Games_Data[[#This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Kings94</v>
      </c>
      <c r="F1227" t="str">
        <f>IFERROR(IF(AND(D1227&lt;&gt;"N/A",E1227&lt;&gt;"N/A",C1227&lt;&gt;C1228),RIGHT(Full_2016_2017_Games_Data[[#This Row],[Column1]],LEN(Full_2016_2017_Games_Data[[#This Row],[Column1]])-FIND("at ",Full_2016_2017_Games_Data[[#This Row],[Column1]])-2),IF(AND(C1227&lt;&gt;"N/A",C1227&lt;&gt;C1226),RIGHT(A1228,LEN(A1228)-FIND("at ",A1228)-2),"N/A")),RIGHT(Full_2016_2017_Games_Data[[#This Row],[Column1]],LEN(Full_2016_2017_Games_Data[[#This Row],[Column1]])-FIND("at ",Full_2016_2017_Games_Data[[#This Row],[Column1]])-2))</f>
        <v>Oklahoma City</v>
      </c>
      <c r="G1227" t="str">
        <f t="shared" si="209"/>
        <v>Oklahoma City</v>
      </c>
      <c r="H1227">
        <f t="shared" si="210"/>
        <v>110</v>
      </c>
      <c r="I1227">
        <f t="shared" si="211"/>
        <v>94</v>
      </c>
      <c r="J1227" s="3" t="str">
        <f>IF(B1227=1,Full_2016_2017_Games_Data[[#This Row],[Column1]],"N/A")</f>
        <v>N/A</v>
      </c>
      <c r="K1227" t="str">
        <f t="shared" si="212"/>
        <v>Mar 18, 2017</v>
      </c>
      <c r="L1227" t="str">
        <f t="shared" si="213"/>
        <v>Mar 18, 2017</v>
      </c>
      <c r="M1227">
        <f t="shared" si="214"/>
        <v>3</v>
      </c>
      <c r="N1227">
        <f t="shared" si="215"/>
        <v>18</v>
      </c>
      <c r="O1227">
        <f t="shared" si="216"/>
        <v>2017</v>
      </c>
      <c r="P1227" s="3">
        <f t="shared" si="217"/>
        <v>42812</v>
      </c>
      <c r="Q1227" t="str">
        <f t="shared" si="218"/>
        <v>Oklahoma City Thunder</v>
      </c>
      <c r="R1227" t="str">
        <f t="shared" si="219"/>
        <v>Sacramento Kings</v>
      </c>
    </row>
    <row r="1228" spans="1:18" x14ac:dyDescent="0.3">
      <c r="A1228" s="1" t="s">
        <v>1061</v>
      </c>
      <c r="B1228">
        <f>IF(OR(RIGHT(Full_2016_2017_Games_Data[[#This Row],[Column1]],4)="2016",RIGHT(Full_2016_2017_Games_Data[[#This Row],[Column1]],4)="2017"),1,0)</f>
        <v>0</v>
      </c>
      <c r="C1228">
        <f>IF(AND(B1227=1,B1228=0,LEFT(Full_2016_2017_Games_Data[[#This Row],[Column1]],4)&lt;&gt;"OTat"),C1226+1,IF(AND(B1227=0,B1228=0,LEFT(Full_2016_2017_Games_Data[[#This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Row],[Column1]],5)&lt;&gt;"4OTat"),C1227+1,IF(OR(LEFT(Full_2016_2017_Games_Data[[#This Row],[Column1]],4)="OTat",LEFT(Full_2016_2017_Games_Data[[#This Row],[Column1]],4)="Full",LEFT(Full_2016_2017_Games_Data[[#This Row],[Column1]],5)="2OTat",LEFT(Full_2016_2017_Games_Data[[#This Row],[Column1]],5)="4OTat"),C1227,"N/A")))</f>
        <v>1028</v>
      </c>
      <c r="D1228" t="str">
        <f>IF(AND(C1228&lt;&gt;"N/A",C1228&lt;&gt;C1227),LEFT(Full_2016_2017_Games_Data[[#This Row],[Column1]],FIND("-",Full_2016_2017_Games_Data[[#This Row],[Column1]])-1),"N/A")</f>
        <v>Portland Trail Blazers113</v>
      </c>
      <c r="E1228" t="str">
        <f>IFERROR(IF(AND(C1228&lt;&gt;"N/A",C1228&lt;&gt;C1227),MID(Full_2016_2017_Games_Data[[#This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Hawks97</v>
      </c>
      <c r="F1228" t="str">
        <f>IFERROR(IF(AND(D1228&lt;&gt;"N/A",E1228&lt;&gt;"N/A",C1228&lt;&gt;C1229),RIGHT(Full_2016_2017_Games_Data[[#This Row],[Column1]],LEN(Full_2016_2017_Games_Data[[#This Row],[Column1]])-FIND("at ",Full_2016_2017_Games_Data[[#This Row],[Column1]])-2),IF(AND(C1228&lt;&gt;"N/A",C1228&lt;&gt;C1227),RIGHT(A1229,LEN(A1229)-FIND("at ",A1229)-2),"N/A")),RIGHT(Full_2016_2017_Games_Data[[#This Row],[Column1]],LEN(Full_2016_2017_Games_Data[[#This Row],[Column1]])-FIND("at ",Full_2016_2017_Games_Data[[#This Row],[Column1]])-2))</f>
        <v>Atlanta</v>
      </c>
      <c r="G1228" t="str">
        <f t="shared" si="209"/>
        <v>Atlanta</v>
      </c>
      <c r="H1228">
        <f t="shared" si="210"/>
        <v>113</v>
      </c>
      <c r="I1228">
        <f t="shared" si="211"/>
        <v>97</v>
      </c>
      <c r="J1228" s="3" t="str">
        <f>IF(B1228=1,Full_2016_2017_Games_Data[[#This Row],[Column1]],"N/A")</f>
        <v>N/A</v>
      </c>
      <c r="K1228" t="str">
        <f t="shared" si="212"/>
        <v>Mar 18, 2017</v>
      </c>
      <c r="L1228" t="str">
        <f t="shared" si="213"/>
        <v>Mar 18, 2017</v>
      </c>
      <c r="M1228">
        <f t="shared" si="214"/>
        <v>3</v>
      </c>
      <c r="N1228">
        <f t="shared" si="215"/>
        <v>18</v>
      </c>
      <c r="O1228">
        <f t="shared" si="216"/>
        <v>2017</v>
      </c>
      <c r="P1228" s="3">
        <f t="shared" si="217"/>
        <v>42812</v>
      </c>
      <c r="Q1228" t="str">
        <f t="shared" si="218"/>
        <v>Portland Trail Blazers</v>
      </c>
      <c r="R1228" t="str">
        <f t="shared" si="219"/>
        <v>Atlanta Hawks</v>
      </c>
    </row>
    <row r="1229" spans="1:18" x14ac:dyDescent="0.3">
      <c r="A1229" s="1" t="s">
        <v>1062</v>
      </c>
      <c r="B1229">
        <f>IF(OR(RIGHT(Full_2016_2017_Games_Data[[#This Row],[Column1]],4)="2016",RIGHT(Full_2016_2017_Games_Data[[#This Row],[Column1]],4)="2017"),1,0)</f>
        <v>0</v>
      </c>
      <c r="C1229">
        <f>IF(AND(B1228=1,B1229=0,LEFT(Full_2016_2017_Games_Data[[#This Row],[Column1]],4)&lt;&gt;"OTat"),C1227+1,IF(AND(B1228=0,B1229=0,LEFT(Full_2016_2017_Games_Data[[#This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Row],[Column1]],5)&lt;&gt;"4OTat"),C1228+1,IF(OR(LEFT(Full_2016_2017_Games_Data[[#This Row],[Column1]],4)="OTat",LEFT(Full_2016_2017_Games_Data[[#This Row],[Column1]],4)="Full",LEFT(Full_2016_2017_Games_Data[[#This Row],[Column1]],5)="2OTat",LEFT(Full_2016_2017_Games_Data[[#This Row],[Column1]],5)="4OTat"),C1228,"N/A")))</f>
        <v>1029</v>
      </c>
      <c r="D1229" t="str">
        <f>IF(AND(C1229&lt;&gt;"N/A",C1229&lt;&gt;C1228),LEFT(Full_2016_2017_Games_Data[[#This Row],[Column1]],FIND("-",Full_2016_2017_Games_Data[[#This Row],[Column1]])-1),"N/A")</f>
        <v>Charlotte Hornets98</v>
      </c>
      <c r="E1229" t="str">
        <f>IFERROR(IF(AND(C1229&lt;&gt;"N/A",C1229&lt;&gt;C1228),MID(Full_2016_2017_Games_Data[[#This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Wizards93</v>
      </c>
      <c r="F1229" t="str">
        <f>IFERROR(IF(AND(D1229&lt;&gt;"N/A",E1229&lt;&gt;"N/A",C1229&lt;&gt;C1230),RIGHT(Full_2016_2017_Games_Data[[#This Row],[Column1]],LEN(Full_2016_2017_Games_Data[[#This Row],[Column1]])-FIND("at ",Full_2016_2017_Games_Data[[#This Row],[Column1]])-2),IF(AND(C1229&lt;&gt;"N/A",C1229&lt;&gt;C1228),RIGHT(A1230,LEN(A1230)-FIND("at ",A1230)-2),"N/A")),RIGHT(Full_2016_2017_Games_Data[[#This Row],[Column1]],LEN(Full_2016_2017_Games_Data[[#This Row],[Column1]])-FIND("at ",Full_2016_2017_Games_Data[[#This Row],[Column1]])-2))</f>
        <v>Charlotte</v>
      </c>
      <c r="G1229" t="str">
        <f t="shared" si="209"/>
        <v>Charlotte</v>
      </c>
      <c r="H1229">
        <f t="shared" si="210"/>
        <v>98</v>
      </c>
      <c r="I1229">
        <f t="shared" si="211"/>
        <v>93</v>
      </c>
      <c r="J1229" s="3" t="str">
        <f>IF(B1229=1,Full_2016_2017_Games_Data[[#This Row],[Column1]],"N/A")</f>
        <v>N/A</v>
      </c>
      <c r="K1229" t="str">
        <f t="shared" si="212"/>
        <v>Mar 18, 2017</v>
      </c>
      <c r="L1229" t="str">
        <f t="shared" si="213"/>
        <v>Mar 18, 2017</v>
      </c>
      <c r="M1229">
        <f t="shared" si="214"/>
        <v>3</v>
      </c>
      <c r="N1229">
        <f t="shared" si="215"/>
        <v>18</v>
      </c>
      <c r="O1229">
        <f t="shared" si="216"/>
        <v>2017</v>
      </c>
      <c r="P1229" s="3">
        <f t="shared" si="217"/>
        <v>42812</v>
      </c>
      <c r="Q1229" t="str">
        <f t="shared" si="218"/>
        <v>Charlotte Hornets</v>
      </c>
      <c r="R1229" t="str">
        <f t="shared" si="219"/>
        <v>Washington Wizards</v>
      </c>
    </row>
    <row r="1230" spans="1:18" x14ac:dyDescent="0.3">
      <c r="A1230" s="1" t="s">
        <v>1063</v>
      </c>
      <c r="B1230">
        <f>IF(OR(RIGHT(Full_2016_2017_Games_Data[[#This Row],[Column1]],4)="2016",RIGHT(Full_2016_2017_Games_Data[[#This Row],[Column1]],4)="2017"),1,0)</f>
        <v>0</v>
      </c>
      <c r="C1230">
        <f>IF(AND(B1229=1,B1230=0,LEFT(Full_2016_2017_Games_Data[[#This Row],[Column1]],4)&lt;&gt;"OTat"),C1228+1,IF(AND(B1229=0,B1230=0,LEFT(Full_2016_2017_Games_Data[[#This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Row],[Column1]],5)&lt;&gt;"4OTat"),C1229+1,IF(OR(LEFT(Full_2016_2017_Games_Data[[#This Row],[Column1]],4)="OTat",LEFT(Full_2016_2017_Games_Data[[#This Row],[Column1]],4)="Full",LEFT(Full_2016_2017_Games_Data[[#This Row],[Column1]],5)="2OTat",LEFT(Full_2016_2017_Games_Data[[#This Row],[Column1]],5)="4OTat"),C1229,"N/A")))</f>
        <v>1030</v>
      </c>
      <c r="D1230" t="str">
        <f>IF(AND(C1230&lt;&gt;"N/A",C1230&lt;&gt;C1229),LEFT(Full_2016_2017_Games_Data[[#This Row],[Column1]],FIND("-",Full_2016_2017_Games_Data[[#This Row],[Column1]])-1),"N/A")</f>
        <v>Los Angeles Clippers108</v>
      </c>
      <c r="E1230" t="str">
        <f>IFERROR(IF(AND(C1230&lt;&gt;"N/A",C1230&lt;&gt;C1229),MID(Full_2016_2017_Games_Data[[#This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Cavaliers78</v>
      </c>
      <c r="F1230" t="str">
        <f>IFERROR(IF(AND(D1230&lt;&gt;"N/A",E1230&lt;&gt;"N/A",C1230&lt;&gt;C1231),RIGHT(Full_2016_2017_Games_Data[[#This Row],[Column1]],LEN(Full_2016_2017_Games_Data[[#This Row],[Column1]])-FIND("at ",Full_2016_2017_Games_Data[[#This Row],[Column1]])-2),IF(AND(C1230&lt;&gt;"N/A",C1230&lt;&gt;C1229),RIGHT(A1231,LEN(A1231)-FIND("at ",A1231)-2),"N/A")),RIGHT(Full_2016_2017_Games_Data[[#This Row],[Column1]],LEN(Full_2016_2017_Games_Data[[#This Row],[Column1]])-FIND("at ",Full_2016_2017_Games_Data[[#This Row],[Column1]])-2))</f>
        <v>Los Angeles</v>
      </c>
      <c r="G1230" t="str">
        <f t="shared" si="209"/>
        <v>Los Angeles</v>
      </c>
      <c r="H1230">
        <f t="shared" si="210"/>
        <v>108</v>
      </c>
      <c r="I1230">
        <f t="shared" si="211"/>
        <v>78</v>
      </c>
      <c r="J1230" s="3" t="str">
        <f>IF(B1230=1,Full_2016_2017_Games_Data[[#This Row],[Column1]],"N/A")</f>
        <v>N/A</v>
      </c>
      <c r="K1230" t="str">
        <f t="shared" si="212"/>
        <v>Mar 18, 2017</v>
      </c>
      <c r="L1230" t="str">
        <f t="shared" si="213"/>
        <v>Mar 18, 2017</v>
      </c>
      <c r="M1230">
        <f t="shared" si="214"/>
        <v>3</v>
      </c>
      <c r="N1230">
        <f t="shared" si="215"/>
        <v>18</v>
      </c>
      <c r="O1230">
        <f t="shared" si="216"/>
        <v>2017</v>
      </c>
      <c r="P1230" s="3">
        <f t="shared" si="217"/>
        <v>42812</v>
      </c>
      <c r="Q1230" t="str">
        <f t="shared" si="218"/>
        <v>Los Angeles Clippers</v>
      </c>
      <c r="R1230" t="str">
        <f t="shared" si="219"/>
        <v>Cleveland Cavaliers</v>
      </c>
    </row>
    <row r="1231" spans="1:18" x14ac:dyDescent="0.3">
      <c r="A1231" s="1" t="s">
        <v>1064</v>
      </c>
      <c r="B1231">
        <f>IF(OR(RIGHT(Full_2016_2017_Games_Data[[#This Row],[Column1]],4)="2016",RIGHT(Full_2016_2017_Games_Data[[#This Row],[Column1]],4)="2017"),1,0)</f>
        <v>0</v>
      </c>
      <c r="C1231">
        <f>IF(AND(B1230=1,B1231=0,LEFT(Full_2016_2017_Games_Data[[#This Row],[Column1]],4)&lt;&gt;"OTat"),C1229+1,IF(AND(B1230=0,B1231=0,LEFT(Full_2016_2017_Games_Data[[#This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Row],[Column1]],5)&lt;&gt;"4OTat"),C1230+1,IF(OR(LEFT(Full_2016_2017_Games_Data[[#This Row],[Column1]],4)="OTat",LEFT(Full_2016_2017_Games_Data[[#This Row],[Column1]],4)="Full",LEFT(Full_2016_2017_Games_Data[[#This Row],[Column1]],5)="2OTat",LEFT(Full_2016_2017_Games_Data[[#This Row],[Column1]],5)="4OTat"),C1230,"N/A")))</f>
        <v>1031</v>
      </c>
      <c r="D1231" t="str">
        <f>IF(AND(C1231&lt;&gt;"N/A",C1231&lt;&gt;C1230),LEFT(Full_2016_2017_Games_Data[[#This Row],[Column1]],FIND("-",Full_2016_2017_Games_Data[[#This Row],[Column1]])-1),"N/A")</f>
        <v>Chicago Bulls95</v>
      </c>
      <c r="E1231" t="str">
        <f>IFERROR(IF(AND(C1231&lt;&gt;"N/A",C1231&lt;&gt;C1230),MID(Full_2016_2017_Games_Data[[#This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Jazz86</v>
      </c>
      <c r="F1231" t="str">
        <f>IFERROR(IF(AND(D1231&lt;&gt;"N/A",E1231&lt;&gt;"N/A",C1231&lt;&gt;C1232),RIGHT(Full_2016_2017_Games_Data[[#This Row],[Column1]],LEN(Full_2016_2017_Games_Data[[#This Row],[Column1]])-FIND("at ",Full_2016_2017_Games_Data[[#This Row],[Column1]])-2),IF(AND(C1231&lt;&gt;"N/A",C1231&lt;&gt;C1230),RIGHT(A1232,LEN(A1232)-FIND("at ",A1232)-2),"N/A")),RIGHT(Full_2016_2017_Games_Data[[#This Row],[Column1]],LEN(Full_2016_2017_Games_Data[[#This Row],[Column1]])-FIND("at ",Full_2016_2017_Games_Data[[#This Row],[Column1]])-2))</f>
        <v>Chicago</v>
      </c>
      <c r="G1231" t="str">
        <f t="shared" si="209"/>
        <v>Chicago</v>
      </c>
      <c r="H1231">
        <f t="shared" si="210"/>
        <v>95</v>
      </c>
      <c r="I1231">
        <f t="shared" si="211"/>
        <v>86</v>
      </c>
      <c r="J1231" s="3" t="str">
        <f>IF(B1231=1,Full_2016_2017_Games_Data[[#This Row],[Column1]],"N/A")</f>
        <v>N/A</v>
      </c>
      <c r="K1231" t="str">
        <f t="shared" si="212"/>
        <v>Mar 18, 2017</v>
      </c>
      <c r="L1231" t="str">
        <f t="shared" si="213"/>
        <v>Mar 18, 2017</v>
      </c>
      <c r="M1231">
        <f t="shared" si="214"/>
        <v>3</v>
      </c>
      <c r="N1231">
        <f t="shared" si="215"/>
        <v>18</v>
      </c>
      <c r="O1231">
        <f t="shared" si="216"/>
        <v>2017</v>
      </c>
      <c r="P1231" s="3">
        <f t="shared" si="217"/>
        <v>42812</v>
      </c>
      <c r="Q1231" t="str">
        <f t="shared" si="218"/>
        <v>Chicago Bulls</v>
      </c>
      <c r="R1231" t="str">
        <f t="shared" si="219"/>
        <v>Utah Jazz</v>
      </c>
    </row>
    <row r="1232" spans="1:18" x14ac:dyDescent="0.3">
      <c r="A1232" s="1" t="s">
        <v>1065</v>
      </c>
      <c r="B1232">
        <f>IF(OR(RIGHT(Full_2016_2017_Games_Data[[#This Row],[Column1]],4)="2016",RIGHT(Full_2016_2017_Games_Data[[#This Row],[Column1]],4)="2017"),1,0)</f>
        <v>0</v>
      </c>
      <c r="C1232">
        <f>IF(AND(B1231=1,B1232=0,LEFT(Full_2016_2017_Games_Data[[#This Row],[Column1]],4)&lt;&gt;"OTat"),C1230+1,IF(AND(B1231=0,B1232=0,LEFT(Full_2016_2017_Games_Data[[#This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Row],[Column1]],5)&lt;&gt;"4OTat"),C1231+1,IF(OR(LEFT(Full_2016_2017_Games_Data[[#This Row],[Column1]],4)="OTat",LEFT(Full_2016_2017_Games_Data[[#This Row],[Column1]],4)="Full",LEFT(Full_2016_2017_Games_Data[[#This Row],[Column1]],5)="2OTat",LEFT(Full_2016_2017_Games_Data[[#This Row],[Column1]],5)="4OTat"),C1231,"N/A")))</f>
        <v>1032</v>
      </c>
      <c r="D1232" t="str">
        <f>IF(AND(C1232&lt;&gt;"N/A",C1232&lt;&gt;C1231),LEFT(Full_2016_2017_Games_Data[[#This Row],[Column1]],FIND("-",Full_2016_2017_Games_Data[[#This Row],[Column1]])-1),"N/A")</f>
        <v>Memphis Grizzlies104</v>
      </c>
      <c r="E1232" t="str">
        <f>IFERROR(IF(AND(C1232&lt;&gt;"N/A",C1232&lt;&gt;C1231),MID(Full_2016_2017_Games_Data[[#This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Spurs96</v>
      </c>
      <c r="F1232" t="str">
        <f>IFERROR(IF(AND(D1232&lt;&gt;"N/A",E1232&lt;&gt;"N/A",C1232&lt;&gt;C1233),RIGHT(Full_2016_2017_Games_Data[[#This Row],[Column1]],LEN(Full_2016_2017_Games_Data[[#This Row],[Column1]])-FIND("at ",Full_2016_2017_Games_Data[[#This Row],[Column1]])-2),IF(AND(C1232&lt;&gt;"N/A",C1232&lt;&gt;C1231),RIGHT(A1233,LEN(A1233)-FIND("at ",A1233)-2),"N/A")),RIGHT(Full_2016_2017_Games_Data[[#This Row],[Column1]],LEN(Full_2016_2017_Games_Data[[#This Row],[Column1]])-FIND("at ",Full_2016_2017_Games_Data[[#This Row],[Column1]])-2))</f>
        <v>Memphis</v>
      </c>
      <c r="G1232" t="str">
        <f t="shared" si="209"/>
        <v>Memphis</v>
      </c>
      <c r="H1232">
        <f t="shared" si="210"/>
        <v>104</v>
      </c>
      <c r="I1232">
        <f t="shared" si="211"/>
        <v>96</v>
      </c>
      <c r="J1232" s="3" t="str">
        <f>IF(B1232=1,Full_2016_2017_Games_Data[[#This Row],[Column1]],"N/A")</f>
        <v>N/A</v>
      </c>
      <c r="K1232" t="str">
        <f t="shared" si="212"/>
        <v>Mar 18, 2017</v>
      </c>
      <c r="L1232" t="str">
        <f t="shared" si="213"/>
        <v>Mar 18, 2017</v>
      </c>
      <c r="M1232">
        <f t="shared" si="214"/>
        <v>3</v>
      </c>
      <c r="N1232">
        <f t="shared" si="215"/>
        <v>18</v>
      </c>
      <c r="O1232">
        <f t="shared" si="216"/>
        <v>2017</v>
      </c>
      <c r="P1232" s="3">
        <f t="shared" si="217"/>
        <v>42812</v>
      </c>
      <c r="Q1232" t="str">
        <f t="shared" si="218"/>
        <v>Memphis Grizzlies</v>
      </c>
      <c r="R1232" t="str">
        <f t="shared" si="219"/>
        <v>San Antonio Spurs</v>
      </c>
    </row>
    <row r="1233" spans="1:18" x14ac:dyDescent="0.3">
      <c r="A1233" s="1" t="s">
        <v>1066</v>
      </c>
      <c r="B1233">
        <f>IF(OR(RIGHT(Full_2016_2017_Games_Data[[#This Row],[Column1]],4)="2016",RIGHT(Full_2016_2017_Games_Data[[#This Row],[Column1]],4)="2017"),1,0)</f>
        <v>0</v>
      </c>
      <c r="C1233">
        <f>IF(AND(B1232=1,B1233=0,LEFT(Full_2016_2017_Games_Data[[#This Row],[Column1]],4)&lt;&gt;"OTat"),C1231+1,IF(AND(B1232=0,B1233=0,LEFT(Full_2016_2017_Games_Data[[#This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Row],[Column1]],5)&lt;&gt;"4OTat"),C1232+1,IF(OR(LEFT(Full_2016_2017_Games_Data[[#This Row],[Column1]],4)="OTat",LEFT(Full_2016_2017_Games_Data[[#This Row],[Column1]],4)="Full",LEFT(Full_2016_2017_Games_Data[[#This Row],[Column1]],5)="2OTat",LEFT(Full_2016_2017_Games_Data[[#This Row],[Column1]],5)="4OTat"),C1232,"N/A")))</f>
        <v>1033</v>
      </c>
      <c r="D1233" t="str">
        <f>IF(AND(C1233&lt;&gt;"N/A",C1233&lt;&gt;C1232),LEFT(Full_2016_2017_Games_Data[[#This Row],[Column1]],FIND("-",Full_2016_2017_Games_Data[[#This Row],[Column1]])-1),"N/A")</f>
        <v>Houston Rockets109</v>
      </c>
      <c r="E1233" t="str">
        <f>IFERROR(IF(AND(C1233&lt;&gt;"N/A",C1233&lt;&gt;C1232),MID(Full_2016_2017_Games_Data[[#This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Nuggets105</v>
      </c>
      <c r="F1233" t="str">
        <f>IFERROR(IF(AND(D1233&lt;&gt;"N/A",E1233&lt;&gt;"N/A",C1233&lt;&gt;C1234),RIGHT(Full_2016_2017_Games_Data[[#This Row],[Column1]],LEN(Full_2016_2017_Games_Data[[#This Row],[Column1]])-FIND("at ",Full_2016_2017_Games_Data[[#This Row],[Column1]])-2),IF(AND(C1233&lt;&gt;"N/A",C1233&lt;&gt;C1232),RIGHT(A1234,LEN(A1234)-FIND("at ",A1234)-2),"N/A")),RIGHT(Full_2016_2017_Games_Data[[#This Row],[Column1]],LEN(Full_2016_2017_Games_Data[[#This Row],[Column1]])-FIND("at ",Full_2016_2017_Games_Data[[#This Row],[Column1]])-2))</f>
        <v>Denver</v>
      </c>
      <c r="G1233" t="str">
        <f t="shared" si="209"/>
        <v>Denver</v>
      </c>
      <c r="H1233">
        <f t="shared" si="210"/>
        <v>109</v>
      </c>
      <c r="I1233">
        <f t="shared" si="211"/>
        <v>105</v>
      </c>
      <c r="J1233" s="3" t="str">
        <f>IF(B1233=1,Full_2016_2017_Games_Data[[#This Row],[Column1]],"N/A")</f>
        <v>N/A</v>
      </c>
      <c r="K1233" t="str">
        <f t="shared" si="212"/>
        <v>Mar 18, 2017</v>
      </c>
      <c r="L1233" t="str">
        <f t="shared" si="213"/>
        <v>Mar 18, 2017</v>
      </c>
      <c r="M1233">
        <f t="shared" si="214"/>
        <v>3</v>
      </c>
      <c r="N1233">
        <f t="shared" si="215"/>
        <v>18</v>
      </c>
      <c r="O1233">
        <f t="shared" si="216"/>
        <v>2017</v>
      </c>
      <c r="P1233" s="3">
        <f t="shared" si="217"/>
        <v>42812</v>
      </c>
      <c r="Q1233" t="str">
        <f t="shared" si="218"/>
        <v>Houston Rockets</v>
      </c>
      <c r="R1233" t="str">
        <f t="shared" si="219"/>
        <v>Denver Nuggets</v>
      </c>
    </row>
    <row r="1234" spans="1:18" x14ac:dyDescent="0.3">
      <c r="A1234" s="1" t="s">
        <v>1067</v>
      </c>
      <c r="B1234">
        <f>IF(OR(RIGHT(Full_2016_2017_Games_Data[[#This Row],[Column1]],4)="2016",RIGHT(Full_2016_2017_Games_Data[[#This Row],[Column1]],4)="2017"),1,0)</f>
        <v>0</v>
      </c>
      <c r="C1234">
        <f>IF(AND(B1233=1,B1234=0,LEFT(Full_2016_2017_Games_Data[[#This Row],[Column1]],4)&lt;&gt;"OTat"),C1232+1,IF(AND(B1233=0,B1234=0,LEFT(Full_2016_2017_Games_Data[[#This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Row],[Column1]],5)&lt;&gt;"4OTat"),C1233+1,IF(OR(LEFT(Full_2016_2017_Games_Data[[#This Row],[Column1]],4)="OTat",LEFT(Full_2016_2017_Games_Data[[#This Row],[Column1]],4)="Full",LEFT(Full_2016_2017_Games_Data[[#This Row],[Column1]],5)="2OTat",LEFT(Full_2016_2017_Games_Data[[#This Row],[Column1]],5)="4OTat"),C1233,"N/A")))</f>
        <v>1034</v>
      </c>
      <c r="D1234" t="str">
        <f>IF(AND(C1234&lt;&gt;"N/A",C1234&lt;&gt;C1233),LEFT(Full_2016_2017_Games_Data[[#This Row],[Column1]],FIND("-",Full_2016_2017_Games_Data[[#This Row],[Column1]])-1),"N/A")</f>
        <v>Golden State Warriors117</v>
      </c>
      <c r="E1234" t="str">
        <f>IFERROR(IF(AND(C1234&lt;&gt;"N/A",C1234&lt;&gt;C1233),MID(Full_2016_2017_Games_Data[[#This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Bucks92</v>
      </c>
      <c r="F1234" t="str">
        <f>IFERROR(IF(AND(D1234&lt;&gt;"N/A",E1234&lt;&gt;"N/A",C1234&lt;&gt;C1235),RIGHT(Full_2016_2017_Games_Data[[#This Row],[Column1]],LEN(Full_2016_2017_Games_Data[[#This Row],[Column1]])-FIND("at ",Full_2016_2017_Games_Data[[#This Row],[Column1]])-2),IF(AND(C1234&lt;&gt;"N/A",C1234&lt;&gt;C1233),RIGHT(A1235,LEN(A1235)-FIND("at ",A1235)-2),"N/A")),RIGHT(Full_2016_2017_Games_Data[[#This Row],[Column1]],LEN(Full_2016_2017_Games_Data[[#This Row],[Column1]])-FIND("at ",Full_2016_2017_Games_Data[[#This Row],[Column1]])-2))</f>
        <v>Golden State</v>
      </c>
      <c r="G1234" t="str">
        <f t="shared" si="209"/>
        <v>Golden State</v>
      </c>
      <c r="H1234">
        <f t="shared" si="210"/>
        <v>117</v>
      </c>
      <c r="I1234">
        <f t="shared" si="211"/>
        <v>92</v>
      </c>
      <c r="J1234" s="3" t="str">
        <f>IF(B1234=1,Full_2016_2017_Games_Data[[#This Row],[Column1]],"N/A")</f>
        <v>N/A</v>
      </c>
      <c r="K1234" t="str">
        <f t="shared" si="212"/>
        <v>Mar 18, 2017</v>
      </c>
      <c r="L1234" t="str">
        <f t="shared" si="213"/>
        <v>Mar 18, 2017</v>
      </c>
      <c r="M1234">
        <f t="shared" si="214"/>
        <v>3</v>
      </c>
      <c r="N1234">
        <f t="shared" si="215"/>
        <v>18</v>
      </c>
      <c r="O1234">
        <f t="shared" si="216"/>
        <v>2017</v>
      </c>
      <c r="P1234" s="3">
        <f t="shared" si="217"/>
        <v>42812</v>
      </c>
      <c r="Q1234" t="str">
        <f t="shared" si="218"/>
        <v>Golden State Warriors</v>
      </c>
      <c r="R1234" t="str">
        <f t="shared" si="219"/>
        <v>Milwaukee Bucks</v>
      </c>
    </row>
    <row r="1235" spans="1:18" x14ac:dyDescent="0.3">
      <c r="A1235" s="1" t="s">
        <v>1484</v>
      </c>
      <c r="B1235">
        <f>IF(OR(RIGHT(Full_2016_2017_Games_Data[[#This Row],[Column1]],4)="2016",RIGHT(Full_2016_2017_Games_Data[[#This Row],[Column1]],4)="2017"),1,0)</f>
        <v>1</v>
      </c>
      <c r="C1235" t="str">
        <f>IF(AND(B1234=1,B1235=0,LEFT(Full_2016_2017_Games_Data[[#This Row],[Column1]],4)&lt;&gt;"OTat"),C1233+1,IF(AND(B1234=0,B1235=0,LEFT(Full_2016_2017_Games_Data[[#This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Row],[Column1]],5)&lt;&gt;"4OTat"),C1234+1,IF(OR(LEFT(Full_2016_2017_Games_Data[[#This Row],[Column1]],4)="OTat",LEFT(Full_2016_2017_Games_Data[[#This Row],[Column1]],4)="Full",LEFT(Full_2016_2017_Games_Data[[#This Row],[Column1]],5)="2OTat",LEFT(Full_2016_2017_Games_Data[[#This Row],[Column1]],5)="4OTat"),C1234,"N/A")))</f>
        <v>N/A</v>
      </c>
      <c r="D1235" t="str">
        <f>IF(AND(C1235&lt;&gt;"N/A",C1235&lt;&gt;C1234),LEFT(Full_2016_2017_Games_Data[[#This Row],[Column1]],FIND("-",Full_2016_2017_Games_Data[[#This Row],[Column1]])-1),"N/A")</f>
        <v>N/A</v>
      </c>
      <c r="E1235" t="str">
        <f>IFERROR(IF(AND(C1235&lt;&gt;"N/A",C1235&lt;&gt;C1234),MID(Full_2016_2017_Games_Data[[#This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35" t="str">
        <f>IFERROR(IF(AND(D1235&lt;&gt;"N/A",E1235&lt;&gt;"N/A",C1235&lt;&gt;C1236),RIGHT(Full_2016_2017_Games_Data[[#This Row],[Column1]],LEN(Full_2016_2017_Games_Data[[#This Row],[Column1]])-FIND("at ",Full_2016_2017_Games_Data[[#This Row],[Column1]])-2),IF(AND(C1235&lt;&gt;"N/A",C1235&lt;&gt;C1234),RIGHT(A1236,LEN(A1236)-FIND("at ",A1236)-2),"N/A")),RIGHT(Full_2016_2017_Games_Data[[#This Row],[Column1]],LEN(Full_2016_2017_Games_Data[[#This Row],[Column1]])-FIND("at ",Full_2016_2017_Games_Data[[#This Row],[Column1]])-2))</f>
        <v>N/A</v>
      </c>
      <c r="G1235" t="str">
        <f t="shared" si="209"/>
        <v>N/A</v>
      </c>
      <c r="H1235" t="str">
        <f t="shared" si="210"/>
        <v>N/A</v>
      </c>
      <c r="I1235" t="str">
        <f t="shared" si="211"/>
        <v>N/A</v>
      </c>
      <c r="J1235" s="3" t="str">
        <f>IF(B1235=1,Full_2016_2017_Games_Data[[#This Row],[Column1]],"N/A")</f>
        <v>Mar 19, 2017</v>
      </c>
      <c r="K1235" t="str">
        <f t="shared" si="212"/>
        <v>Mar 19, 2017</v>
      </c>
      <c r="L1235" t="str">
        <f t="shared" si="213"/>
        <v>N/A</v>
      </c>
      <c r="M1235" t="str">
        <f t="shared" si="214"/>
        <v>N/A</v>
      </c>
      <c r="N1235" t="str">
        <f t="shared" si="215"/>
        <v>N/A</v>
      </c>
      <c r="O1235" t="str">
        <f t="shared" si="216"/>
        <v>N/A</v>
      </c>
      <c r="P1235" s="3" t="str">
        <f t="shared" si="217"/>
        <v>N/A</v>
      </c>
      <c r="Q1235" t="str">
        <f t="shared" si="218"/>
        <v>N/A</v>
      </c>
      <c r="R1235" t="str">
        <f t="shared" si="219"/>
        <v>N/A</v>
      </c>
    </row>
    <row r="1236" spans="1:18" x14ac:dyDescent="0.3">
      <c r="A1236" s="1" t="s">
        <v>1068</v>
      </c>
      <c r="B1236">
        <f>IF(OR(RIGHT(Full_2016_2017_Games_Data[[#This Row],[Column1]],4)="2016",RIGHT(Full_2016_2017_Games_Data[[#This Row],[Column1]],4)="2017"),1,0)</f>
        <v>0</v>
      </c>
      <c r="C1236">
        <f>IF(AND(B1235=1,B1236=0,LEFT(Full_2016_2017_Games_Data[[#This Row],[Column1]],4)&lt;&gt;"OTat"),C1234+1,IF(AND(B1235=0,B1236=0,LEFT(Full_2016_2017_Games_Data[[#This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Row],[Column1]],5)&lt;&gt;"4OTat"),C1235+1,IF(OR(LEFT(Full_2016_2017_Games_Data[[#This Row],[Column1]],4)="OTat",LEFT(Full_2016_2017_Games_Data[[#This Row],[Column1]],4)="Full",LEFT(Full_2016_2017_Games_Data[[#This Row],[Column1]],5)="2OTat",LEFT(Full_2016_2017_Games_Data[[#This Row],[Column1]],5)="4OTat"),C1235,"N/A")))</f>
        <v>1035</v>
      </c>
      <c r="D1236" t="str">
        <f>IF(AND(C1236&lt;&gt;"N/A",C1236&lt;&gt;C1235),LEFT(Full_2016_2017_Games_Data[[#This Row],[Column1]],FIND("-",Full_2016_2017_Games_Data[[#This Row],[Column1]])-1),"N/A")</f>
        <v>Dallas Mavericks111</v>
      </c>
      <c r="E1236" t="str">
        <f>IFERROR(IF(AND(C1236&lt;&gt;"N/A",C1236&lt;&gt;C1235),MID(Full_2016_2017_Games_Data[[#This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Nets104</v>
      </c>
      <c r="F1236" t="str">
        <f>IFERROR(IF(AND(D1236&lt;&gt;"N/A",E1236&lt;&gt;"N/A",C1236&lt;&gt;C1237),RIGHT(Full_2016_2017_Games_Data[[#This Row],[Column1]],LEN(Full_2016_2017_Games_Data[[#This Row],[Column1]])-FIND("at ",Full_2016_2017_Games_Data[[#This Row],[Column1]])-2),IF(AND(C1236&lt;&gt;"N/A",C1236&lt;&gt;C1235),RIGHT(A1237,LEN(A1237)-FIND("at ",A1237)-2),"N/A")),RIGHT(Full_2016_2017_Games_Data[[#This Row],[Column1]],LEN(Full_2016_2017_Games_Data[[#This Row],[Column1]])-FIND("at ",Full_2016_2017_Games_Data[[#This Row],[Column1]])-2))</f>
        <v>Brooklyn</v>
      </c>
      <c r="G1236" t="str">
        <f t="shared" si="209"/>
        <v>Brooklyn</v>
      </c>
      <c r="H1236">
        <f t="shared" si="210"/>
        <v>111</v>
      </c>
      <c r="I1236">
        <f t="shared" si="211"/>
        <v>104</v>
      </c>
      <c r="J1236" s="3" t="str">
        <f>IF(B1236=1,Full_2016_2017_Games_Data[[#This Row],[Column1]],"N/A")</f>
        <v>N/A</v>
      </c>
      <c r="K1236" t="str">
        <f t="shared" si="212"/>
        <v>Mar 19, 2017</v>
      </c>
      <c r="L1236" t="str">
        <f t="shared" si="213"/>
        <v>Mar 19, 2017</v>
      </c>
      <c r="M1236">
        <f t="shared" si="214"/>
        <v>3</v>
      </c>
      <c r="N1236">
        <f t="shared" si="215"/>
        <v>19</v>
      </c>
      <c r="O1236">
        <f t="shared" si="216"/>
        <v>2017</v>
      </c>
      <c r="P1236" s="3">
        <f t="shared" si="217"/>
        <v>42813</v>
      </c>
      <c r="Q1236" t="str">
        <f t="shared" si="218"/>
        <v>Dallas Mavericks</v>
      </c>
      <c r="R1236" t="str">
        <f t="shared" si="219"/>
        <v>Brooklyn Nets</v>
      </c>
    </row>
    <row r="1237" spans="1:18" x14ac:dyDescent="0.3">
      <c r="A1237" s="1" t="s">
        <v>1069</v>
      </c>
      <c r="B1237">
        <f>IF(OR(RIGHT(Full_2016_2017_Games_Data[[#This Row],[Column1]],4)="2016",RIGHT(Full_2016_2017_Games_Data[[#This Row],[Column1]],4)="2017"),1,0)</f>
        <v>0</v>
      </c>
      <c r="C1237">
        <f>IF(AND(B1236=1,B1237=0,LEFT(Full_2016_2017_Games_Data[[#This Row],[Column1]],4)&lt;&gt;"OTat"),C1235+1,IF(AND(B1236=0,B1237=0,LEFT(Full_2016_2017_Games_Data[[#This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Row],[Column1]],5)&lt;&gt;"4OTat"),C1236+1,IF(OR(LEFT(Full_2016_2017_Games_Data[[#This Row],[Column1]],4)="OTat",LEFT(Full_2016_2017_Games_Data[[#This Row],[Column1]],4)="Full",LEFT(Full_2016_2017_Games_Data[[#This Row],[Column1]],5)="2OTat",LEFT(Full_2016_2017_Games_Data[[#This Row],[Column1]],5)="4OTat"),C1236,"N/A")))</f>
        <v>1036</v>
      </c>
      <c r="D1237" t="str">
        <f>IF(AND(C1237&lt;&gt;"N/A",C1237&lt;&gt;C1236),LEFT(Full_2016_2017_Games_Data[[#This Row],[Column1]],FIND("-",Full_2016_2017_Games_Data[[#This Row],[Column1]])-1),"N/A")</f>
        <v>Philadelphia 76ers105</v>
      </c>
      <c r="E1237" t="str">
        <f>IFERROR(IF(AND(C1237&lt;&gt;"N/A",C1237&lt;&gt;C1236),MID(Full_2016_2017_Games_Data[[#This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Celtics99</v>
      </c>
      <c r="F1237" t="str">
        <f>IFERROR(IF(AND(D1237&lt;&gt;"N/A",E1237&lt;&gt;"N/A",C1237&lt;&gt;C1238),RIGHT(Full_2016_2017_Games_Data[[#This Row],[Column1]],LEN(Full_2016_2017_Games_Data[[#This Row],[Column1]])-FIND("at ",Full_2016_2017_Games_Data[[#This Row],[Column1]])-2),IF(AND(C1237&lt;&gt;"N/A",C1237&lt;&gt;C1236),RIGHT(A1238,LEN(A1238)-FIND("at ",A1238)-2),"N/A")),RIGHT(Full_2016_2017_Games_Data[[#This Row],[Column1]],LEN(Full_2016_2017_Games_Data[[#This Row],[Column1]])-FIND("at ",Full_2016_2017_Games_Data[[#This Row],[Column1]])-2))</f>
        <v>Philadelphia</v>
      </c>
      <c r="G1237" t="str">
        <f t="shared" si="209"/>
        <v>Philadelphia</v>
      </c>
      <c r="H1237">
        <f t="shared" si="210"/>
        <v>105</v>
      </c>
      <c r="I1237">
        <f t="shared" si="211"/>
        <v>99</v>
      </c>
      <c r="J1237" s="3" t="str">
        <f>IF(B1237=1,Full_2016_2017_Games_Data[[#This Row],[Column1]],"N/A")</f>
        <v>N/A</v>
      </c>
      <c r="K1237" t="str">
        <f t="shared" si="212"/>
        <v>Mar 19, 2017</v>
      </c>
      <c r="L1237" t="str">
        <f t="shared" si="213"/>
        <v>Mar 19, 2017</v>
      </c>
      <c r="M1237">
        <f t="shared" si="214"/>
        <v>3</v>
      </c>
      <c r="N1237">
        <f t="shared" si="215"/>
        <v>19</v>
      </c>
      <c r="O1237">
        <f t="shared" si="216"/>
        <v>2017</v>
      </c>
      <c r="P1237" s="3">
        <f t="shared" si="217"/>
        <v>42813</v>
      </c>
      <c r="Q1237" t="str">
        <f t="shared" si="218"/>
        <v>Philadelphia 76ers</v>
      </c>
      <c r="R1237" t="str">
        <f t="shared" si="219"/>
        <v>Boston Celtics</v>
      </c>
    </row>
    <row r="1238" spans="1:18" x14ac:dyDescent="0.3">
      <c r="A1238" s="1" t="s">
        <v>1070</v>
      </c>
      <c r="B1238">
        <f>IF(OR(RIGHT(Full_2016_2017_Games_Data[[#This Row],[Column1]],4)="2016",RIGHT(Full_2016_2017_Games_Data[[#This Row],[Column1]],4)="2017"),1,0)</f>
        <v>0</v>
      </c>
      <c r="C1238">
        <f>IF(AND(B1237=1,B1238=0,LEFT(Full_2016_2017_Games_Data[[#This Row],[Column1]],4)&lt;&gt;"OTat"),C1236+1,IF(AND(B1237=0,B1238=0,LEFT(Full_2016_2017_Games_Data[[#This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Row],[Column1]],5)&lt;&gt;"4OTat"),C1237+1,IF(OR(LEFT(Full_2016_2017_Games_Data[[#This Row],[Column1]],4)="OTat",LEFT(Full_2016_2017_Games_Data[[#This Row],[Column1]],4)="Full",LEFT(Full_2016_2017_Games_Data[[#This Row],[Column1]],5)="2OTat",LEFT(Full_2016_2017_Games_Data[[#This Row],[Column1]],5)="4OTat"),C1237,"N/A")))</f>
        <v>1037</v>
      </c>
      <c r="D1238" t="str">
        <f>IF(AND(C1238&lt;&gt;"N/A",C1238&lt;&gt;C1237),LEFT(Full_2016_2017_Games_Data[[#This Row],[Column1]],FIND("-",Full_2016_2017_Games_Data[[#This Row],[Column1]])-1),"N/A")</f>
        <v>Detroit Pistons112</v>
      </c>
      <c r="E1238" t="str">
        <f>IFERROR(IF(AND(C1238&lt;&gt;"N/A",C1238&lt;&gt;C1237),MID(Full_2016_2017_Games_Data[[#This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Suns95</v>
      </c>
      <c r="F1238" t="str">
        <f>IFERROR(IF(AND(D1238&lt;&gt;"N/A",E1238&lt;&gt;"N/A",C1238&lt;&gt;C1239),RIGHT(Full_2016_2017_Games_Data[[#This Row],[Column1]],LEN(Full_2016_2017_Games_Data[[#This Row],[Column1]])-FIND("at ",Full_2016_2017_Games_Data[[#This Row],[Column1]])-2),IF(AND(C1238&lt;&gt;"N/A",C1238&lt;&gt;C1237),RIGHT(A1239,LEN(A1239)-FIND("at ",A1239)-2),"N/A")),RIGHT(Full_2016_2017_Games_Data[[#This Row],[Column1]],LEN(Full_2016_2017_Games_Data[[#This Row],[Column1]])-FIND("at ",Full_2016_2017_Games_Data[[#This Row],[Column1]])-2))</f>
        <v>Detroit</v>
      </c>
      <c r="G1238" t="str">
        <f t="shared" si="209"/>
        <v>Detroit</v>
      </c>
      <c r="H1238">
        <f t="shared" si="210"/>
        <v>112</v>
      </c>
      <c r="I1238">
        <f t="shared" si="211"/>
        <v>95</v>
      </c>
      <c r="J1238" s="3" t="str">
        <f>IF(B1238=1,Full_2016_2017_Games_Data[[#This Row],[Column1]],"N/A")</f>
        <v>N/A</v>
      </c>
      <c r="K1238" t="str">
        <f t="shared" si="212"/>
        <v>Mar 19, 2017</v>
      </c>
      <c r="L1238" t="str">
        <f t="shared" si="213"/>
        <v>Mar 19, 2017</v>
      </c>
      <c r="M1238">
        <f t="shared" si="214"/>
        <v>3</v>
      </c>
      <c r="N1238">
        <f t="shared" si="215"/>
        <v>19</v>
      </c>
      <c r="O1238">
        <f t="shared" si="216"/>
        <v>2017</v>
      </c>
      <c r="P1238" s="3">
        <f t="shared" si="217"/>
        <v>42813</v>
      </c>
      <c r="Q1238" t="str">
        <f t="shared" si="218"/>
        <v>Detroit Pistons</v>
      </c>
      <c r="R1238" t="str">
        <f t="shared" si="219"/>
        <v>Phoenix Suns</v>
      </c>
    </row>
    <row r="1239" spans="1:18" x14ac:dyDescent="0.3">
      <c r="A1239" s="1" t="s">
        <v>1071</v>
      </c>
      <c r="B1239">
        <f>IF(OR(RIGHT(Full_2016_2017_Games_Data[[#This Row],[Column1]],4)="2016",RIGHT(Full_2016_2017_Games_Data[[#This Row],[Column1]],4)="2017"),1,0)</f>
        <v>0</v>
      </c>
      <c r="C1239">
        <f>IF(AND(B1238=1,B1239=0,LEFT(Full_2016_2017_Games_Data[[#This Row],[Column1]],4)&lt;&gt;"OTat"),C1237+1,IF(AND(B1238=0,B1239=0,LEFT(Full_2016_2017_Games_Data[[#This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Row],[Column1]],5)&lt;&gt;"4OTat"),C1238+1,IF(OR(LEFT(Full_2016_2017_Games_Data[[#This Row],[Column1]],4)="OTat",LEFT(Full_2016_2017_Games_Data[[#This Row],[Column1]],4)="Full",LEFT(Full_2016_2017_Games_Data[[#This Row],[Column1]],5)="2OTat",LEFT(Full_2016_2017_Games_Data[[#This Row],[Column1]],5)="4OTat"),C1238,"N/A")))</f>
        <v>1038</v>
      </c>
      <c r="D1239" t="str">
        <f>IF(AND(C1239&lt;&gt;"N/A",C1239&lt;&gt;C1238),LEFT(Full_2016_2017_Games_Data[[#This Row],[Column1]],FIND("-",Full_2016_2017_Games_Data[[#This Row],[Column1]])-1),"N/A")</f>
        <v>New Orleans Pelicans123</v>
      </c>
      <c r="E1239" t="str">
        <f>IFERROR(IF(AND(C1239&lt;&gt;"N/A",C1239&lt;&gt;C1238),MID(Full_2016_2017_Games_Data[[#This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Timberwolves109</v>
      </c>
      <c r="F1239" t="str">
        <f>IFERROR(IF(AND(D1239&lt;&gt;"N/A",E1239&lt;&gt;"N/A",C1239&lt;&gt;C1240),RIGHT(Full_2016_2017_Games_Data[[#This Row],[Column1]],LEN(Full_2016_2017_Games_Data[[#This Row],[Column1]])-FIND("at ",Full_2016_2017_Games_Data[[#This Row],[Column1]])-2),IF(AND(C1239&lt;&gt;"N/A",C1239&lt;&gt;C1238),RIGHT(A1240,LEN(A1240)-FIND("at ",A1240)-2),"N/A")),RIGHT(Full_2016_2017_Games_Data[[#This Row],[Column1]],LEN(Full_2016_2017_Games_Data[[#This Row],[Column1]])-FIND("at ",Full_2016_2017_Games_Data[[#This Row],[Column1]])-2))</f>
        <v>New Orleans</v>
      </c>
      <c r="G1239" t="str">
        <f t="shared" si="209"/>
        <v>New Orleans</v>
      </c>
      <c r="H1239">
        <f t="shared" si="210"/>
        <v>123</v>
      </c>
      <c r="I1239">
        <f t="shared" si="211"/>
        <v>109</v>
      </c>
      <c r="J1239" s="3" t="str">
        <f>IF(B1239=1,Full_2016_2017_Games_Data[[#This Row],[Column1]],"N/A")</f>
        <v>N/A</v>
      </c>
      <c r="K1239" t="str">
        <f t="shared" si="212"/>
        <v>Mar 19, 2017</v>
      </c>
      <c r="L1239" t="str">
        <f t="shared" si="213"/>
        <v>Mar 19, 2017</v>
      </c>
      <c r="M1239">
        <f t="shared" si="214"/>
        <v>3</v>
      </c>
      <c r="N1239">
        <f t="shared" si="215"/>
        <v>19</v>
      </c>
      <c r="O1239">
        <f t="shared" si="216"/>
        <v>2017</v>
      </c>
      <c r="P1239" s="3">
        <f t="shared" si="217"/>
        <v>42813</v>
      </c>
      <c r="Q1239" t="str">
        <f t="shared" si="218"/>
        <v>New Orleans Pelicans</v>
      </c>
      <c r="R1239" t="str">
        <f t="shared" si="219"/>
        <v>Minnesota Timberwolves</v>
      </c>
    </row>
    <row r="1240" spans="1:18" x14ac:dyDescent="0.3">
      <c r="A1240" s="1" t="s">
        <v>1072</v>
      </c>
      <c r="B1240">
        <f>IF(OR(RIGHT(Full_2016_2017_Games_Data[[#This Row],[Column1]],4)="2016",RIGHT(Full_2016_2017_Games_Data[[#This Row],[Column1]],4)="2017"),1,0)</f>
        <v>0</v>
      </c>
      <c r="C1240">
        <f>IF(AND(B1239=1,B1240=0,LEFT(Full_2016_2017_Games_Data[[#This Row],[Column1]],4)&lt;&gt;"OTat"),C1238+1,IF(AND(B1239=0,B1240=0,LEFT(Full_2016_2017_Games_Data[[#This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Row],[Column1]],5)&lt;&gt;"4OTat"),C1239+1,IF(OR(LEFT(Full_2016_2017_Games_Data[[#This Row],[Column1]],4)="OTat",LEFT(Full_2016_2017_Games_Data[[#This Row],[Column1]],4)="Full",LEFT(Full_2016_2017_Games_Data[[#This Row],[Column1]],5)="2OTat",LEFT(Full_2016_2017_Games_Data[[#This Row],[Column1]],5)="4OTat"),C1239,"N/A")))</f>
        <v>1039</v>
      </c>
      <c r="D1240" t="str">
        <f>IF(AND(C1240&lt;&gt;"N/A",C1240&lt;&gt;C1239),LEFT(Full_2016_2017_Games_Data[[#This Row],[Column1]],FIND("-",Full_2016_2017_Games_Data[[#This Row],[Column1]])-1),"N/A")</f>
        <v>Toronto Raptors116</v>
      </c>
      <c r="E1240" t="str">
        <f>IFERROR(IF(AND(C1240&lt;&gt;"N/A",C1240&lt;&gt;C1239),MID(Full_2016_2017_Games_Data[[#This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Pacers91</v>
      </c>
      <c r="F1240" t="str">
        <f>IFERROR(IF(AND(D1240&lt;&gt;"N/A",E1240&lt;&gt;"N/A",C1240&lt;&gt;C1241),RIGHT(Full_2016_2017_Games_Data[[#This Row],[Column1]],LEN(Full_2016_2017_Games_Data[[#This Row],[Column1]])-FIND("at ",Full_2016_2017_Games_Data[[#This Row],[Column1]])-2),IF(AND(C1240&lt;&gt;"N/A",C1240&lt;&gt;C1239),RIGHT(A1241,LEN(A1241)-FIND("at ",A1241)-2),"N/A")),RIGHT(Full_2016_2017_Games_Data[[#This Row],[Column1]],LEN(Full_2016_2017_Games_Data[[#This Row],[Column1]])-FIND("at ",Full_2016_2017_Games_Data[[#This Row],[Column1]])-2))</f>
        <v>Toronto</v>
      </c>
      <c r="G1240" t="str">
        <f t="shared" si="209"/>
        <v>Toronto</v>
      </c>
      <c r="H1240">
        <f t="shared" si="210"/>
        <v>116</v>
      </c>
      <c r="I1240">
        <f t="shared" si="211"/>
        <v>91</v>
      </c>
      <c r="J1240" s="3" t="str">
        <f>IF(B1240=1,Full_2016_2017_Games_Data[[#This Row],[Column1]],"N/A")</f>
        <v>N/A</v>
      </c>
      <c r="K1240" t="str">
        <f t="shared" si="212"/>
        <v>Mar 19, 2017</v>
      </c>
      <c r="L1240" t="str">
        <f t="shared" si="213"/>
        <v>Mar 19, 2017</v>
      </c>
      <c r="M1240">
        <f t="shared" si="214"/>
        <v>3</v>
      </c>
      <c r="N1240">
        <f t="shared" si="215"/>
        <v>19</v>
      </c>
      <c r="O1240">
        <f t="shared" si="216"/>
        <v>2017</v>
      </c>
      <c r="P1240" s="3">
        <f t="shared" si="217"/>
        <v>42813</v>
      </c>
      <c r="Q1240" t="str">
        <f t="shared" si="218"/>
        <v>Toronto Raptors</v>
      </c>
      <c r="R1240" t="str">
        <f t="shared" si="219"/>
        <v>Indiana Pacers</v>
      </c>
    </row>
    <row r="1241" spans="1:18" x14ac:dyDescent="0.3">
      <c r="A1241" s="1" t="s">
        <v>1073</v>
      </c>
      <c r="B1241">
        <f>IF(OR(RIGHT(Full_2016_2017_Games_Data[[#This Row],[Column1]],4)="2016",RIGHT(Full_2016_2017_Games_Data[[#This Row],[Column1]],4)="2017"),1,0)</f>
        <v>0</v>
      </c>
      <c r="C1241">
        <f>IF(AND(B1240=1,B1241=0,LEFT(Full_2016_2017_Games_Data[[#This Row],[Column1]],4)&lt;&gt;"OTat"),C1239+1,IF(AND(B1240=0,B1241=0,LEFT(Full_2016_2017_Games_Data[[#This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Row],[Column1]],5)&lt;&gt;"4OTat"),C1240+1,IF(OR(LEFT(Full_2016_2017_Games_Data[[#This Row],[Column1]],4)="OTat",LEFT(Full_2016_2017_Games_Data[[#This Row],[Column1]],4)="Full",LEFT(Full_2016_2017_Games_Data[[#This Row],[Column1]],5)="2OTat",LEFT(Full_2016_2017_Games_Data[[#This Row],[Column1]],5)="4OTat"),C1240,"N/A")))</f>
        <v>1040</v>
      </c>
      <c r="D1241" t="str">
        <f>IF(AND(C1241&lt;&gt;"N/A",C1241&lt;&gt;C1240),LEFT(Full_2016_2017_Games_Data[[#This Row],[Column1]],FIND("-",Full_2016_2017_Games_Data[[#This Row],[Column1]])-1),"N/A")</f>
        <v>Portland Trail Blazers115</v>
      </c>
      <c r="E1241" t="str">
        <f>IFERROR(IF(AND(C1241&lt;&gt;"N/A",C1241&lt;&gt;C1240),MID(Full_2016_2017_Games_Data[[#This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Heat104</v>
      </c>
      <c r="F1241" t="str">
        <f>IFERROR(IF(AND(D1241&lt;&gt;"N/A",E1241&lt;&gt;"N/A",C1241&lt;&gt;C1242),RIGHT(Full_2016_2017_Games_Data[[#This Row],[Column1]],LEN(Full_2016_2017_Games_Data[[#This Row],[Column1]])-FIND("at ",Full_2016_2017_Games_Data[[#This Row],[Column1]])-2),IF(AND(C1241&lt;&gt;"N/A",C1241&lt;&gt;C1240),RIGHT(A1242,LEN(A1242)-FIND("at ",A1242)-2),"N/A")),RIGHT(Full_2016_2017_Games_Data[[#This Row],[Column1]],LEN(Full_2016_2017_Games_Data[[#This Row],[Column1]])-FIND("at ",Full_2016_2017_Games_Data[[#This Row],[Column1]])-2))</f>
        <v>Miami</v>
      </c>
      <c r="G1241" t="str">
        <f t="shared" si="209"/>
        <v>Miami</v>
      </c>
      <c r="H1241">
        <f t="shared" si="210"/>
        <v>115</v>
      </c>
      <c r="I1241">
        <f t="shared" si="211"/>
        <v>104</v>
      </c>
      <c r="J1241" s="3" t="str">
        <f>IF(B1241=1,Full_2016_2017_Games_Data[[#This Row],[Column1]],"N/A")</f>
        <v>N/A</v>
      </c>
      <c r="K1241" t="str">
        <f t="shared" si="212"/>
        <v>Mar 19, 2017</v>
      </c>
      <c r="L1241" t="str">
        <f t="shared" si="213"/>
        <v>Mar 19, 2017</v>
      </c>
      <c r="M1241">
        <f t="shared" si="214"/>
        <v>3</v>
      </c>
      <c r="N1241">
        <f t="shared" si="215"/>
        <v>19</v>
      </c>
      <c r="O1241">
        <f t="shared" si="216"/>
        <v>2017</v>
      </c>
      <c r="P1241" s="3">
        <f t="shared" si="217"/>
        <v>42813</v>
      </c>
      <c r="Q1241" t="str">
        <f t="shared" si="218"/>
        <v>Portland Trail Blazers</v>
      </c>
      <c r="R1241" t="str">
        <f t="shared" si="219"/>
        <v>Miami Heat</v>
      </c>
    </row>
    <row r="1242" spans="1:18" x14ac:dyDescent="0.3">
      <c r="A1242" s="1" t="s">
        <v>1074</v>
      </c>
      <c r="B1242">
        <f>IF(OR(RIGHT(Full_2016_2017_Games_Data[[#This Row],[Column1]],4)="2016",RIGHT(Full_2016_2017_Games_Data[[#This Row],[Column1]],4)="2017"),1,0)</f>
        <v>0</v>
      </c>
      <c r="C1242">
        <f>IF(AND(B1241=1,B1242=0,LEFT(Full_2016_2017_Games_Data[[#This Row],[Column1]],4)&lt;&gt;"OTat"),C1240+1,IF(AND(B1241=0,B1242=0,LEFT(Full_2016_2017_Games_Data[[#This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Row],[Column1]],5)&lt;&gt;"4OTat"),C1241+1,IF(OR(LEFT(Full_2016_2017_Games_Data[[#This Row],[Column1]],4)="OTat",LEFT(Full_2016_2017_Games_Data[[#This Row],[Column1]],4)="Full",LEFT(Full_2016_2017_Games_Data[[#This Row],[Column1]],5)="2OTat",LEFT(Full_2016_2017_Games_Data[[#This Row],[Column1]],5)="4OTat"),C1241,"N/A")))</f>
        <v>1041</v>
      </c>
      <c r="D1242" t="str">
        <f>IF(AND(C1242&lt;&gt;"N/A",C1242&lt;&gt;C1241),LEFT(Full_2016_2017_Games_Data[[#This Row],[Column1]],FIND("-",Full_2016_2017_Games_Data[[#This Row],[Column1]])-1),"N/A")</f>
        <v>San Antonio Spurs118</v>
      </c>
      <c r="E1242" t="str">
        <f>IFERROR(IF(AND(C1242&lt;&gt;"N/A",C1242&lt;&gt;C1241),MID(Full_2016_2017_Games_Data[[#This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Kings102</v>
      </c>
      <c r="F1242" t="str">
        <f>IFERROR(IF(AND(D1242&lt;&gt;"N/A",E1242&lt;&gt;"N/A",C1242&lt;&gt;C1243),RIGHT(Full_2016_2017_Games_Data[[#This Row],[Column1]],LEN(Full_2016_2017_Games_Data[[#This Row],[Column1]])-FIND("at ",Full_2016_2017_Games_Data[[#This Row],[Column1]])-2),IF(AND(C1242&lt;&gt;"N/A",C1242&lt;&gt;C1241),RIGHT(A1243,LEN(A1243)-FIND("at ",A1243)-2),"N/A")),RIGHT(Full_2016_2017_Games_Data[[#This Row],[Column1]],LEN(Full_2016_2017_Games_Data[[#This Row],[Column1]])-FIND("at ",Full_2016_2017_Games_Data[[#This Row],[Column1]])-2))</f>
        <v>San Antonio</v>
      </c>
      <c r="G1242" t="str">
        <f t="shared" si="209"/>
        <v>San Antonio</v>
      </c>
      <c r="H1242">
        <f t="shared" si="210"/>
        <v>118</v>
      </c>
      <c r="I1242">
        <f t="shared" si="211"/>
        <v>102</v>
      </c>
      <c r="J1242" s="3" t="str">
        <f>IF(B1242=1,Full_2016_2017_Games_Data[[#This Row],[Column1]],"N/A")</f>
        <v>N/A</v>
      </c>
      <c r="K1242" t="str">
        <f t="shared" si="212"/>
        <v>Mar 19, 2017</v>
      </c>
      <c r="L1242" t="str">
        <f t="shared" si="213"/>
        <v>Mar 19, 2017</v>
      </c>
      <c r="M1242">
        <f t="shared" si="214"/>
        <v>3</v>
      </c>
      <c r="N1242">
        <f t="shared" si="215"/>
        <v>19</v>
      </c>
      <c r="O1242">
        <f t="shared" si="216"/>
        <v>2017</v>
      </c>
      <c r="P1242" s="3">
        <f t="shared" si="217"/>
        <v>42813</v>
      </c>
      <c r="Q1242" t="str">
        <f t="shared" si="218"/>
        <v>San Antonio Spurs</v>
      </c>
      <c r="R1242" t="str">
        <f t="shared" si="219"/>
        <v>Sacramento Kings</v>
      </c>
    </row>
    <row r="1243" spans="1:18" x14ac:dyDescent="0.3">
      <c r="A1243" s="1" t="s">
        <v>1075</v>
      </c>
      <c r="B1243">
        <f>IF(OR(RIGHT(Full_2016_2017_Games_Data[[#This Row],[Column1]],4)="2016",RIGHT(Full_2016_2017_Games_Data[[#This Row],[Column1]],4)="2017"),1,0)</f>
        <v>0</v>
      </c>
      <c r="C1243">
        <f>IF(AND(B1242=1,B1243=0,LEFT(Full_2016_2017_Games_Data[[#This Row],[Column1]],4)&lt;&gt;"OTat"),C1241+1,IF(AND(B1242=0,B1243=0,LEFT(Full_2016_2017_Games_Data[[#This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Row],[Column1]],5)&lt;&gt;"4OTat"),C1242+1,IF(OR(LEFT(Full_2016_2017_Games_Data[[#This Row],[Column1]],4)="OTat",LEFT(Full_2016_2017_Games_Data[[#This Row],[Column1]],4)="Full",LEFT(Full_2016_2017_Games_Data[[#This Row],[Column1]],5)="2OTat",LEFT(Full_2016_2017_Games_Data[[#This Row],[Column1]],5)="4OTat"),C1242,"N/A")))</f>
        <v>1042</v>
      </c>
      <c r="D1243" t="str">
        <f>IF(AND(C1243&lt;&gt;"N/A",C1243&lt;&gt;C1242),LEFT(Full_2016_2017_Games_Data[[#This Row],[Column1]],FIND("-",Full_2016_2017_Games_Data[[#This Row],[Column1]])-1),"N/A")</f>
        <v>Cleveland Cavaliers125</v>
      </c>
      <c r="E1243" t="str">
        <f>IFERROR(IF(AND(C1243&lt;&gt;"N/A",C1243&lt;&gt;C1242),MID(Full_2016_2017_Games_Data[[#This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Lakers120</v>
      </c>
      <c r="F1243" t="str">
        <f>IFERROR(IF(AND(D1243&lt;&gt;"N/A",E1243&lt;&gt;"N/A",C1243&lt;&gt;C1244),RIGHT(Full_2016_2017_Games_Data[[#This Row],[Column1]],LEN(Full_2016_2017_Games_Data[[#This Row],[Column1]])-FIND("at ",Full_2016_2017_Games_Data[[#This Row],[Column1]])-2),IF(AND(C1243&lt;&gt;"N/A",C1243&lt;&gt;C1242),RIGHT(A1244,LEN(A1244)-FIND("at ",A1244)-2),"N/A")),RIGHT(Full_2016_2017_Games_Data[[#This Row],[Column1]],LEN(Full_2016_2017_Games_Data[[#This Row],[Column1]])-FIND("at ",Full_2016_2017_Games_Data[[#This Row],[Column1]])-2))</f>
        <v>Los Angeles</v>
      </c>
      <c r="G1243" t="str">
        <f t="shared" si="209"/>
        <v>Los Angeles</v>
      </c>
      <c r="H1243">
        <f t="shared" si="210"/>
        <v>125</v>
      </c>
      <c r="I1243">
        <f t="shared" si="211"/>
        <v>120</v>
      </c>
      <c r="J1243" s="3" t="str">
        <f>IF(B1243=1,Full_2016_2017_Games_Data[[#This Row],[Column1]],"N/A")</f>
        <v>N/A</v>
      </c>
      <c r="K1243" t="str">
        <f t="shared" si="212"/>
        <v>Mar 19, 2017</v>
      </c>
      <c r="L1243" t="str">
        <f t="shared" si="213"/>
        <v>Mar 19, 2017</v>
      </c>
      <c r="M1243">
        <f t="shared" si="214"/>
        <v>3</v>
      </c>
      <c r="N1243">
        <f t="shared" si="215"/>
        <v>19</v>
      </c>
      <c r="O1243">
        <f t="shared" si="216"/>
        <v>2017</v>
      </c>
      <c r="P1243" s="3">
        <f t="shared" si="217"/>
        <v>42813</v>
      </c>
      <c r="Q1243" t="str">
        <f t="shared" si="218"/>
        <v>Cleveland Cavaliers</v>
      </c>
      <c r="R1243" t="str">
        <f t="shared" si="219"/>
        <v>Los Angeles Lakers</v>
      </c>
    </row>
    <row r="1244" spans="1:18" x14ac:dyDescent="0.3">
      <c r="A1244" s="1" t="s">
        <v>1485</v>
      </c>
      <c r="B1244">
        <f>IF(OR(RIGHT(Full_2016_2017_Games_Data[[#This Row],[Column1]],4)="2016",RIGHT(Full_2016_2017_Games_Data[[#This Row],[Column1]],4)="2017"),1,0)</f>
        <v>1</v>
      </c>
      <c r="C1244" t="str">
        <f>IF(AND(B1243=1,B1244=0,LEFT(Full_2016_2017_Games_Data[[#This Row],[Column1]],4)&lt;&gt;"OTat"),C1242+1,IF(AND(B1243=0,B1244=0,LEFT(Full_2016_2017_Games_Data[[#This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Row],[Column1]],5)&lt;&gt;"4OTat"),C1243+1,IF(OR(LEFT(Full_2016_2017_Games_Data[[#This Row],[Column1]],4)="OTat",LEFT(Full_2016_2017_Games_Data[[#This Row],[Column1]],4)="Full",LEFT(Full_2016_2017_Games_Data[[#This Row],[Column1]],5)="2OTat",LEFT(Full_2016_2017_Games_Data[[#This Row],[Column1]],5)="4OTat"),C1243,"N/A")))</f>
        <v>N/A</v>
      </c>
      <c r="D1244" t="str">
        <f>IF(AND(C1244&lt;&gt;"N/A",C1244&lt;&gt;C1243),LEFT(Full_2016_2017_Games_Data[[#This Row],[Column1]],FIND("-",Full_2016_2017_Games_Data[[#This Row],[Column1]])-1),"N/A")</f>
        <v>N/A</v>
      </c>
      <c r="E1244" t="str">
        <f>IFERROR(IF(AND(C1244&lt;&gt;"N/A",C1244&lt;&gt;C1243),MID(Full_2016_2017_Games_Data[[#This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44" t="str">
        <f>IFERROR(IF(AND(D1244&lt;&gt;"N/A",E1244&lt;&gt;"N/A",C1244&lt;&gt;C1245),RIGHT(Full_2016_2017_Games_Data[[#This Row],[Column1]],LEN(Full_2016_2017_Games_Data[[#This Row],[Column1]])-FIND("at ",Full_2016_2017_Games_Data[[#This Row],[Column1]])-2),IF(AND(C1244&lt;&gt;"N/A",C1244&lt;&gt;C1243),RIGHT(A1245,LEN(A1245)-FIND("at ",A1245)-2),"N/A")),RIGHT(Full_2016_2017_Games_Data[[#This Row],[Column1]],LEN(Full_2016_2017_Games_Data[[#This Row],[Column1]])-FIND("at ",Full_2016_2017_Games_Data[[#This Row],[Column1]])-2))</f>
        <v>N/A</v>
      </c>
      <c r="G1244" t="str">
        <f t="shared" si="209"/>
        <v>N/A</v>
      </c>
      <c r="H1244" t="str">
        <f t="shared" si="210"/>
        <v>N/A</v>
      </c>
      <c r="I1244" t="str">
        <f t="shared" si="211"/>
        <v>N/A</v>
      </c>
      <c r="J1244" s="3" t="str">
        <f>IF(B1244=1,Full_2016_2017_Games_Data[[#This Row],[Column1]],"N/A")</f>
        <v>Mar 20, 2017</v>
      </c>
      <c r="K1244" t="str">
        <f t="shared" si="212"/>
        <v>Mar 20, 2017</v>
      </c>
      <c r="L1244" t="str">
        <f t="shared" si="213"/>
        <v>N/A</v>
      </c>
      <c r="M1244" t="str">
        <f t="shared" si="214"/>
        <v>N/A</v>
      </c>
      <c r="N1244" t="str">
        <f t="shared" si="215"/>
        <v>N/A</v>
      </c>
      <c r="O1244" t="str">
        <f t="shared" si="216"/>
        <v>N/A</v>
      </c>
      <c r="P1244" s="3" t="str">
        <f t="shared" si="217"/>
        <v>N/A</v>
      </c>
      <c r="Q1244" t="str">
        <f t="shared" si="218"/>
        <v>N/A</v>
      </c>
      <c r="R1244" t="str">
        <f t="shared" si="219"/>
        <v>N/A</v>
      </c>
    </row>
    <row r="1245" spans="1:18" x14ac:dyDescent="0.3">
      <c r="A1245" s="1" t="s">
        <v>1076</v>
      </c>
      <c r="B1245">
        <f>IF(OR(RIGHT(Full_2016_2017_Games_Data[[#This Row],[Column1]],4)="2016",RIGHT(Full_2016_2017_Games_Data[[#This Row],[Column1]],4)="2017"),1,0)</f>
        <v>0</v>
      </c>
      <c r="C1245">
        <f>IF(AND(B1244=1,B1245=0,LEFT(Full_2016_2017_Games_Data[[#This Row],[Column1]],4)&lt;&gt;"OTat"),C1243+1,IF(AND(B1244=0,B1245=0,LEFT(Full_2016_2017_Games_Data[[#This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Row],[Column1]],5)&lt;&gt;"4OTat"),C1244+1,IF(OR(LEFT(Full_2016_2017_Games_Data[[#This Row],[Column1]],4)="OTat",LEFT(Full_2016_2017_Games_Data[[#This Row],[Column1]],4)="Full",LEFT(Full_2016_2017_Games_Data[[#This Row],[Column1]],5)="2OTat",LEFT(Full_2016_2017_Games_Data[[#This Row],[Column1]],5)="4OTat"),C1244,"N/A")))</f>
        <v>1043</v>
      </c>
      <c r="D1245" t="str">
        <f>IF(AND(C1245&lt;&gt;"N/A",C1245&lt;&gt;C1244),LEFT(Full_2016_2017_Games_Data[[#This Row],[Column1]],FIND("-",Full_2016_2017_Games_Data[[#This Row],[Column1]])-1),"N/A")</f>
        <v>Charlotte Hornets105</v>
      </c>
      <c r="E1245" t="str">
        <f>IFERROR(IF(AND(C1245&lt;&gt;"N/A",C1245&lt;&gt;C1244),MID(Full_2016_2017_Games_Data[[#This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Hawks90</v>
      </c>
      <c r="F1245" t="str">
        <f>IFERROR(IF(AND(D1245&lt;&gt;"N/A",E1245&lt;&gt;"N/A",C1245&lt;&gt;C1246),RIGHT(Full_2016_2017_Games_Data[[#This Row],[Column1]],LEN(Full_2016_2017_Games_Data[[#This Row],[Column1]])-FIND("at ",Full_2016_2017_Games_Data[[#This Row],[Column1]])-2),IF(AND(C1245&lt;&gt;"N/A",C1245&lt;&gt;C1244),RIGHT(A1246,LEN(A1246)-FIND("at ",A1246)-2),"N/A")),RIGHT(Full_2016_2017_Games_Data[[#This Row],[Column1]],LEN(Full_2016_2017_Games_Data[[#This Row],[Column1]])-FIND("at ",Full_2016_2017_Games_Data[[#This Row],[Column1]])-2))</f>
        <v>Charlotte</v>
      </c>
      <c r="G1245" t="str">
        <f t="shared" si="209"/>
        <v>Charlotte</v>
      </c>
      <c r="H1245">
        <f t="shared" si="210"/>
        <v>105</v>
      </c>
      <c r="I1245">
        <f t="shared" si="211"/>
        <v>90</v>
      </c>
      <c r="J1245" s="3" t="str">
        <f>IF(B1245=1,Full_2016_2017_Games_Data[[#This Row],[Column1]],"N/A")</f>
        <v>N/A</v>
      </c>
      <c r="K1245" t="str">
        <f t="shared" si="212"/>
        <v>Mar 20, 2017</v>
      </c>
      <c r="L1245" t="str">
        <f t="shared" si="213"/>
        <v>Mar 20, 2017</v>
      </c>
      <c r="M1245">
        <f t="shared" si="214"/>
        <v>3</v>
      </c>
      <c r="N1245">
        <f t="shared" si="215"/>
        <v>20</v>
      </c>
      <c r="O1245">
        <f t="shared" si="216"/>
        <v>2017</v>
      </c>
      <c r="P1245" s="3">
        <f t="shared" si="217"/>
        <v>42814</v>
      </c>
      <c r="Q1245" t="str">
        <f t="shared" si="218"/>
        <v>Charlotte Hornets</v>
      </c>
      <c r="R1245" t="str">
        <f t="shared" si="219"/>
        <v>Atlanta Hawks</v>
      </c>
    </row>
    <row r="1246" spans="1:18" x14ac:dyDescent="0.3">
      <c r="A1246" s="1" t="s">
        <v>1077</v>
      </c>
      <c r="B1246">
        <f>IF(OR(RIGHT(Full_2016_2017_Games_Data[[#This Row],[Column1]],4)="2016",RIGHT(Full_2016_2017_Games_Data[[#This Row],[Column1]],4)="2017"),1,0)</f>
        <v>0</v>
      </c>
      <c r="C1246">
        <f>IF(AND(B1245=1,B1246=0,LEFT(Full_2016_2017_Games_Data[[#This Row],[Column1]],4)&lt;&gt;"OTat"),C1244+1,IF(AND(B1245=0,B1246=0,LEFT(Full_2016_2017_Games_Data[[#This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Row],[Column1]],5)&lt;&gt;"4OTat"),C1245+1,IF(OR(LEFT(Full_2016_2017_Games_Data[[#This Row],[Column1]],4)="OTat",LEFT(Full_2016_2017_Games_Data[[#This Row],[Column1]],4)="Full",LEFT(Full_2016_2017_Games_Data[[#This Row],[Column1]],5)="2OTat",LEFT(Full_2016_2017_Games_Data[[#This Row],[Column1]],5)="4OTat"),C1245,"N/A")))</f>
        <v>1044</v>
      </c>
      <c r="D1246" t="str">
        <f>IF(AND(C1246&lt;&gt;"N/A",C1246&lt;&gt;C1245),LEFT(Full_2016_2017_Games_Data[[#This Row],[Column1]],FIND("-",Full_2016_2017_Games_Data[[#This Row],[Column1]])-1),"N/A")</f>
        <v>Orlando Magic112</v>
      </c>
      <c r="E1246" t="str">
        <f>IFERROR(IF(AND(C1246&lt;&gt;"N/A",C1246&lt;&gt;C1245),MID(Full_2016_2017_Games_Data[[#This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76ers109</v>
      </c>
      <c r="F1246" t="str">
        <f>IFERROR(IF(AND(D1246&lt;&gt;"N/A",E1246&lt;&gt;"N/A",C1246&lt;&gt;C1247),RIGHT(Full_2016_2017_Games_Data[[#This Row],[Column1]],LEN(Full_2016_2017_Games_Data[[#This Row],[Column1]])-FIND("at ",Full_2016_2017_Games_Data[[#This Row],[Column1]])-2),IF(AND(C1246&lt;&gt;"N/A",C1246&lt;&gt;C1245),RIGHT(A1247,LEN(A1247)-FIND("at ",A1247)-2),"N/A")),RIGHT(Full_2016_2017_Games_Data[[#This Row],[Column1]],LEN(Full_2016_2017_Games_Data[[#This Row],[Column1]])-FIND("at ",Full_2016_2017_Games_Data[[#This Row],[Column1]])-2))</f>
        <v>Orlando</v>
      </c>
      <c r="G1246" t="str">
        <f t="shared" si="209"/>
        <v>Orlando</v>
      </c>
      <c r="H1246">
        <f t="shared" si="210"/>
        <v>112</v>
      </c>
      <c r="I1246">
        <f t="shared" si="211"/>
        <v>109</v>
      </c>
      <c r="J1246" s="3" t="str">
        <f>IF(B1246=1,Full_2016_2017_Games_Data[[#This Row],[Column1]],"N/A")</f>
        <v>N/A</v>
      </c>
      <c r="K1246" t="str">
        <f t="shared" si="212"/>
        <v>Mar 20, 2017</v>
      </c>
      <c r="L1246" t="str">
        <f t="shared" si="213"/>
        <v>Mar 20, 2017</v>
      </c>
      <c r="M1246">
        <f t="shared" si="214"/>
        <v>3</v>
      </c>
      <c r="N1246">
        <f t="shared" si="215"/>
        <v>20</v>
      </c>
      <c r="O1246">
        <f t="shared" si="216"/>
        <v>2017</v>
      </c>
      <c r="P1246" s="3">
        <f t="shared" si="217"/>
        <v>42814</v>
      </c>
      <c r="Q1246" t="str">
        <f t="shared" si="218"/>
        <v>Orlando Magic</v>
      </c>
      <c r="R1246" t="str">
        <f t="shared" si="219"/>
        <v>Philadelphia 76ers</v>
      </c>
    </row>
    <row r="1247" spans="1:18" x14ac:dyDescent="0.3">
      <c r="A1247" s="1" t="s">
        <v>1078</v>
      </c>
      <c r="B1247">
        <f>IF(OR(RIGHT(Full_2016_2017_Games_Data[[#This Row],[Column1]],4)="2016",RIGHT(Full_2016_2017_Games_Data[[#This Row],[Column1]],4)="2017"),1,0)</f>
        <v>0</v>
      </c>
      <c r="C1247">
        <f>IF(AND(B1246=1,B1247=0,LEFT(Full_2016_2017_Games_Data[[#This Row],[Column1]],4)&lt;&gt;"OTat"),C1245+1,IF(AND(B1246=0,B1247=0,LEFT(Full_2016_2017_Games_Data[[#This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Row],[Column1]],5)&lt;&gt;"4OTat"),C1246+1,IF(OR(LEFT(Full_2016_2017_Games_Data[[#This Row],[Column1]],4)="OTat",LEFT(Full_2016_2017_Games_Data[[#This Row],[Column1]],4)="Full",LEFT(Full_2016_2017_Games_Data[[#This Row],[Column1]],5)="2OTat",LEFT(Full_2016_2017_Games_Data[[#This Row],[Column1]],5)="4OTat"),C1246,"N/A")))</f>
        <v>1044</v>
      </c>
      <c r="D1247" t="str">
        <f>IF(AND(C1247&lt;&gt;"N/A",C1247&lt;&gt;C1246),LEFT(Full_2016_2017_Games_Data[[#This Row],[Column1]],FIND("-",Full_2016_2017_Games_Data[[#This Row],[Column1]])-1),"N/A")</f>
        <v>N/A</v>
      </c>
      <c r="E1247" t="str">
        <f>IFERROR(IF(AND(C1247&lt;&gt;"N/A",C1247&lt;&gt;C1246),MID(Full_2016_2017_Games_Data[[#This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47" t="str">
        <f>IFERROR(IF(AND(D1247&lt;&gt;"N/A",E1247&lt;&gt;"N/A",C1247&lt;&gt;C1248),RIGHT(Full_2016_2017_Games_Data[[#This Row],[Column1]],LEN(Full_2016_2017_Games_Data[[#This Row],[Column1]])-FIND("at ",Full_2016_2017_Games_Data[[#This Row],[Column1]])-2),IF(AND(C1247&lt;&gt;"N/A",C1247&lt;&gt;C1246),RIGHT(A1248,LEN(A1248)-FIND("at ",A1248)-2),"N/A")),RIGHT(Full_2016_2017_Games_Data[[#This Row],[Column1]],LEN(Full_2016_2017_Games_Data[[#This Row],[Column1]])-FIND("at ",Full_2016_2017_Games_Data[[#This Row],[Column1]])-2))</f>
        <v>N/A</v>
      </c>
      <c r="G1247" t="str">
        <f t="shared" si="209"/>
        <v>N/A</v>
      </c>
      <c r="H1247" t="str">
        <f t="shared" si="210"/>
        <v>N/A</v>
      </c>
      <c r="I1247" t="str">
        <f t="shared" si="211"/>
        <v>N/A</v>
      </c>
      <c r="J1247" s="3" t="str">
        <f>IF(B1247=1,Full_2016_2017_Games_Data[[#This Row],[Column1]],"N/A")</f>
        <v>N/A</v>
      </c>
      <c r="K1247" t="str">
        <f t="shared" si="212"/>
        <v>Mar 20, 2017</v>
      </c>
      <c r="L1247" t="str">
        <f t="shared" si="213"/>
        <v>N/A</v>
      </c>
      <c r="M1247" t="str">
        <f t="shared" si="214"/>
        <v>N/A</v>
      </c>
      <c r="N1247" t="str">
        <f t="shared" si="215"/>
        <v>N/A</v>
      </c>
      <c r="O1247" t="str">
        <f t="shared" si="216"/>
        <v>N/A</v>
      </c>
      <c r="P1247" s="3" t="str">
        <f t="shared" si="217"/>
        <v>N/A</v>
      </c>
      <c r="Q1247" t="str">
        <f t="shared" si="218"/>
        <v>N/A</v>
      </c>
      <c r="R1247" t="str">
        <f t="shared" si="219"/>
        <v>N/A</v>
      </c>
    </row>
    <row r="1248" spans="1:18" x14ac:dyDescent="0.3">
      <c r="A1248" s="1" t="s">
        <v>1079</v>
      </c>
      <c r="B1248">
        <f>IF(OR(RIGHT(Full_2016_2017_Games_Data[[#This Row],[Column1]],4)="2016",RIGHT(Full_2016_2017_Games_Data[[#This Row],[Column1]],4)="2017"),1,0)</f>
        <v>0</v>
      </c>
      <c r="C1248">
        <f>IF(AND(B1247=1,B1248=0,LEFT(Full_2016_2017_Games_Data[[#This Row],[Column1]],4)&lt;&gt;"OTat"),C1246+1,IF(AND(B1247=0,B1248=0,LEFT(Full_2016_2017_Games_Data[[#This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Row],[Column1]],5)&lt;&gt;"4OTat"),C1247+1,IF(OR(LEFT(Full_2016_2017_Games_Data[[#This Row],[Column1]],4)="OTat",LEFT(Full_2016_2017_Games_Data[[#This Row],[Column1]],4)="Full",LEFT(Full_2016_2017_Games_Data[[#This Row],[Column1]],5)="2OTat",LEFT(Full_2016_2017_Games_Data[[#This Row],[Column1]],5)="4OTat"),C1247,"N/A")))</f>
        <v>1045</v>
      </c>
      <c r="D1248" t="str">
        <f>IF(AND(C1248&lt;&gt;"N/A",C1248&lt;&gt;C1247),LEFT(Full_2016_2017_Games_Data[[#This Row],[Column1]],FIND("-",Full_2016_2017_Games_Data[[#This Row],[Column1]])-1),"N/A")</f>
        <v>Indiana Pacers107</v>
      </c>
      <c r="E1248" t="str">
        <f>IFERROR(IF(AND(C1248&lt;&gt;"N/A",C1248&lt;&gt;C1247),MID(Full_2016_2017_Games_Data[[#This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Jazz100</v>
      </c>
      <c r="F1248" t="str">
        <f>IFERROR(IF(AND(D1248&lt;&gt;"N/A",E1248&lt;&gt;"N/A",C1248&lt;&gt;C1249),RIGHT(Full_2016_2017_Games_Data[[#This Row],[Column1]],LEN(Full_2016_2017_Games_Data[[#This Row],[Column1]])-FIND("at ",Full_2016_2017_Games_Data[[#This Row],[Column1]])-2),IF(AND(C1248&lt;&gt;"N/A",C1248&lt;&gt;C1247),RIGHT(A1249,LEN(A1249)-FIND("at ",A1249)-2),"N/A")),RIGHT(Full_2016_2017_Games_Data[[#This Row],[Column1]],LEN(Full_2016_2017_Games_Data[[#This Row],[Column1]])-FIND("at ",Full_2016_2017_Games_Data[[#This Row],[Column1]])-2))</f>
        <v>Indiana</v>
      </c>
      <c r="G1248" t="str">
        <f t="shared" si="209"/>
        <v>Indiana</v>
      </c>
      <c r="H1248">
        <f t="shared" si="210"/>
        <v>107</v>
      </c>
      <c r="I1248">
        <f t="shared" si="211"/>
        <v>100</v>
      </c>
      <c r="J1248" s="3" t="str">
        <f>IF(B1248=1,Full_2016_2017_Games_Data[[#This Row],[Column1]],"N/A")</f>
        <v>N/A</v>
      </c>
      <c r="K1248" t="str">
        <f t="shared" si="212"/>
        <v>Mar 20, 2017</v>
      </c>
      <c r="L1248" t="str">
        <f t="shared" si="213"/>
        <v>Mar 20, 2017</v>
      </c>
      <c r="M1248">
        <f t="shared" si="214"/>
        <v>3</v>
      </c>
      <c r="N1248">
        <f t="shared" si="215"/>
        <v>20</v>
      </c>
      <c r="O1248">
        <f t="shared" si="216"/>
        <v>2017</v>
      </c>
      <c r="P1248" s="3">
        <f t="shared" si="217"/>
        <v>42814</v>
      </c>
      <c r="Q1248" t="str">
        <f t="shared" si="218"/>
        <v>Indiana Pacers</v>
      </c>
      <c r="R1248" t="str">
        <f t="shared" si="219"/>
        <v>Utah Jazz</v>
      </c>
    </row>
    <row r="1249" spans="1:18" x14ac:dyDescent="0.3">
      <c r="A1249" s="1" t="s">
        <v>1080</v>
      </c>
      <c r="B1249">
        <f>IF(OR(RIGHT(Full_2016_2017_Games_Data[[#This Row],[Column1]],4)="2016",RIGHT(Full_2016_2017_Games_Data[[#This Row],[Column1]],4)="2017"),1,0)</f>
        <v>0</v>
      </c>
      <c r="C1249">
        <f>IF(AND(B1248=1,B1249=0,LEFT(Full_2016_2017_Games_Data[[#This Row],[Column1]],4)&lt;&gt;"OTat"),C1247+1,IF(AND(B1248=0,B1249=0,LEFT(Full_2016_2017_Games_Data[[#This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Row],[Column1]],5)&lt;&gt;"4OTat"),C1248+1,IF(OR(LEFT(Full_2016_2017_Games_Data[[#This Row],[Column1]],4)="OTat",LEFT(Full_2016_2017_Games_Data[[#This Row],[Column1]],4)="Full",LEFT(Full_2016_2017_Games_Data[[#This Row],[Column1]],5)="2OTat",LEFT(Full_2016_2017_Games_Data[[#This Row],[Column1]],5)="4OTat"),C1248,"N/A")))</f>
        <v>1046</v>
      </c>
      <c r="D1249" t="str">
        <f>IF(AND(C1249&lt;&gt;"N/A",C1249&lt;&gt;C1248),LEFT(Full_2016_2017_Games_Data[[#This Row],[Column1]],FIND("-",Full_2016_2017_Games_Data[[#This Row],[Column1]])-1),"N/A")</f>
        <v>Boston Celtics110</v>
      </c>
      <c r="E1249" t="str">
        <f>IFERROR(IF(AND(C1249&lt;&gt;"N/A",C1249&lt;&gt;C1248),MID(Full_2016_2017_Games_Data[[#This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Wizards102</v>
      </c>
      <c r="F1249" t="str">
        <f>IFERROR(IF(AND(D1249&lt;&gt;"N/A",E1249&lt;&gt;"N/A",C1249&lt;&gt;C1250),RIGHT(Full_2016_2017_Games_Data[[#This Row],[Column1]],LEN(Full_2016_2017_Games_Data[[#This Row],[Column1]])-FIND("at ",Full_2016_2017_Games_Data[[#This Row],[Column1]])-2),IF(AND(C1249&lt;&gt;"N/A",C1249&lt;&gt;C1248),RIGHT(A1250,LEN(A1250)-FIND("at ",A1250)-2),"N/A")),RIGHT(Full_2016_2017_Games_Data[[#This Row],[Column1]],LEN(Full_2016_2017_Games_Data[[#This Row],[Column1]])-FIND("at ",Full_2016_2017_Games_Data[[#This Row],[Column1]])-2))</f>
        <v>Boston</v>
      </c>
      <c r="G1249" t="str">
        <f t="shared" si="209"/>
        <v>Boston</v>
      </c>
      <c r="H1249">
        <f t="shared" si="210"/>
        <v>110</v>
      </c>
      <c r="I1249">
        <f t="shared" si="211"/>
        <v>102</v>
      </c>
      <c r="J1249" s="3" t="str">
        <f>IF(B1249=1,Full_2016_2017_Games_Data[[#This Row],[Column1]],"N/A")</f>
        <v>N/A</v>
      </c>
      <c r="K1249" t="str">
        <f t="shared" si="212"/>
        <v>Mar 20, 2017</v>
      </c>
      <c r="L1249" t="str">
        <f t="shared" si="213"/>
        <v>Mar 20, 2017</v>
      </c>
      <c r="M1249">
        <f t="shared" si="214"/>
        <v>3</v>
      </c>
      <c r="N1249">
        <f t="shared" si="215"/>
        <v>20</v>
      </c>
      <c r="O1249">
        <f t="shared" si="216"/>
        <v>2017</v>
      </c>
      <c r="P1249" s="3">
        <f t="shared" si="217"/>
        <v>42814</v>
      </c>
      <c r="Q1249" t="str">
        <f t="shared" si="218"/>
        <v>Boston Celtics</v>
      </c>
      <c r="R1249" t="str">
        <f t="shared" si="219"/>
        <v>Washington Wizards</v>
      </c>
    </row>
    <row r="1250" spans="1:18" x14ac:dyDescent="0.3">
      <c r="A1250" s="1" t="s">
        <v>1081</v>
      </c>
      <c r="B1250">
        <f>IF(OR(RIGHT(Full_2016_2017_Games_Data[[#This Row],[Column1]],4)="2016",RIGHT(Full_2016_2017_Games_Data[[#This Row],[Column1]],4)="2017"),1,0)</f>
        <v>0</v>
      </c>
      <c r="C1250">
        <f>IF(AND(B1249=1,B1250=0,LEFT(Full_2016_2017_Games_Data[[#This Row],[Column1]],4)&lt;&gt;"OTat"),C1248+1,IF(AND(B1249=0,B1250=0,LEFT(Full_2016_2017_Games_Data[[#This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Row],[Column1]],5)&lt;&gt;"4OTat"),C1249+1,IF(OR(LEFT(Full_2016_2017_Games_Data[[#This Row],[Column1]],4)="OTat",LEFT(Full_2016_2017_Games_Data[[#This Row],[Column1]],4)="Full",LEFT(Full_2016_2017_Games_Data[[#This Row],[Column1]],5)="2OTat",LEFT(Full_2016_2017_Games_Data[[#This Row],[Column1]],5)="4OTat"),C1249,"N/A")))</f>
        <v>1047</v>
      </c>
      <c r="D1250" t="str">
        <f>IF(AND(C1250&lt;&gt;"N/A",C1250&lt;&gt;C1249),LEFT(Full_2016_2017_Games_Data[[#This Row],[Column1]],FIND("-",Full_2016_2017_Games_Data[[#This Row],[Column1]])-1),"N/A")</f>
        <v>Houston Rockets125</v>
      </c>
      <c r="E1250" t="str">
        <f>IFERROR(IF(AND(C1250&lt;&gt;"N/A",C1250&lt;&gt;C1249),MID(Full_2016_2017_Games_Data[[#This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Nuggets124</v>
      </c>
      <c r="F1250" t="str">
        <f>IFERROR(IF(AND(D1250&lt;&gt;"N/A",E1250&lt;&gt;"N/A",C1250&lt;&gt;C1251),RIGHT(Full_2016_2017_Games_Data[[#This Row],[Column1]],LEN(Full_2016_2017_Games_Data[[#This Row],[Column1]])-FIND("at ",Full_2016_2017_Games_Data[[#This Row],[Column1]])-2),IF(AND(C1250&lt;&gt;"N/A",C1250&lt;&gt;C1249),RIGHT(A1251,LEN(A1251)-FIND("at ",A1251)-2),"N/A")),RIGHT(Full_2016_2017_Games_Data[[#This Row],[Column1]],LEN(Full_2016_2017_Games_Data[[#This Row],[Column1]])-FIND("at ",Full_2016_2017_Games_Data[[#This Row],[Column1]])-2))</f>
        <v>Houston</v>
      </c>
      <c r="G1250" t="str">
        <f t="shared" si="209"/>
        <v>Houston</v>
      </c>
      <c r="H1250">
        <f t="shared" si="210"/>
        <v>125</v>
      </c>
      <c r="I1250">
        <f t="shared" si="211"/>
        <v>124</v>
      </c>
      <c r="J1250" s="3" t="str">
        <f>IF(B1250=1,Full_2016_2017_Games_Data[[#This Row],[Column1]],"N/A")</f>
        <v>N/A</v>
      </c>
      <c r="K1250" t="str">
        <f t="shared" si="212"/>
        <v>Mar 20, 2017</v>
      </c>
      <c r="L1250" t="str">
        <f t="shared" si="213"/>
        <v>Mar 20, 2017</v>
      </c>
      <c r="M1250">
        <f t="shared" si="214"/>
        <v>3</v>
      </c>
      <c r="N1250">
        <f t="shared" si="215"/>
        <v>20</v>
      </c>
      <c r="O1250">
        <f t="shared" si="216"/>
        <v>2017</v>
      </c>
      <c r="P1250" s="3">
        <f t="shared" si="217"/>
        <v>42814</v>
      </c>
      <c r="Q1250" t="str">
        <f t="shared" si="218"/>
        <v>Houston Rockets</v>
      </c>
      <c r="R1250" t="str">
        <f t="shared" si="219"/>
        <v>Denver Nuggets</v>
      </c>
    </row>
    <row r="1251" spans="1:18" x14ac:dyDescent="0.3">
      <c r="A1251" s="1" t="s">
        <v>1082</v>
      </c>
      <c r="B1251">
        <f>IF(OR(RIGHT(Full_2016_2017_Games_Data[[#This Row],[Column1]],4)="2016",RIGHT(Full_2016_2017_Games_Data[[#This Row],[Column1]],4)="2017"),1,0)</f>
        <v>0</v>
      </c>
      <c r="C1251">
        <f>IF(AND(B1250=1,B1251=0,LEFT(Full_2016_2017_Games_Data[[#This Row],[Column1]],4)&lt;&gt;"OTat"),C1249+1,IF(AND(B1250=0,B1251=0,LEFT(Full_2016_2017_Games_Data[[#This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Row],[Column1]],5)&lt;&gt;"4OTat"),C1250+1,IF(OR(LEFT(Full_2016_2017_Games_Data[[#This Row],[Column1]],4)="OTat",LEFT(Full_2016_2017_Games_Data[[#This Row],[Column1]],4)="Full",LEFT(Full_2016_2017_Games_Data[[#This Row],[Column1]],5)="2OTat",LEFT(Full_2016_2017_Games_Data[[#This Row],[Column1]],5)="4OTat"),C1250,"N/A")))</f>
        <v>1048</v>
      </c>
      <c r="D1251" t="str">
        <f>IF(AND(C1251&lt;&gt;"N/A",C1251&lt;&gt;C1250),LEFT(Full_2016_2017_Games_Data[[#This Row],[Column1]],FIND("-",Full_2016_2017_Games_Data[[#This Row],[Column1]])-1),"N/A")</f>
        <v>Golden State Warriors111</v>
      </c>
      <c r="E1251" t="str">
        <f>IFERROR(IF(AND(C1251&lt;&gt;"N/A",C1251&lt;&gt;C1250),MID(Full_2016_2017_Games_Data[[#This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Thunder95</v>
      </c>
      <c r="F1251" t="str">
        <f>IFERROR(IF(AND(D1251&lt;&gt;"N/A",E1251&lt;&gt;"N/A",C1251&lt;&gt;C1252),RIGHT(Full_2016_2017_Games_Data[[#This Row],[Column1]],LEN(Full_2016_2017_Games_Data[[#This Row],[Column1]])-FIND("at ",Full_2016_2017_Games_Data[[#This Row],[Column1]])-2),IF(AND(C1251&lt;&gt;"N/A",C1251&lt;&gt;C1250),RIGHT(A1252,LEN(A1252)-FIND("at ",A1252)-2),"N/A")),RIGHT(Full_2016_2017_Games_Data[[#This Row],[Column1]],LEN(Full_2016_2017_Games_Data[[#This Row],[Column1]])-FIND("at ",Full_2016_2017_Games_Data[[#This Row],[Column1]])-2))</f>
        <v>Oklahoma City</v>
      </c>
      <c r="G1251" t="str">
        <f t="shared" si="209"/>
        <v>Oklahoma City</v>
      </c>
      <c r="H1251">
        <f t="shared" si="210"/>
        <v>111</v>
      </c>
      <c r="I1251">
        <f t="shared" si="211"/>
        <v>95</v>
      </c>
      <c r="J1251" s="3" t="str">
        <f>IF(B1251=1,Full_2016_2017_Games_Data[[#This Row],[Column1]],"N/A")</f>
        <v>N/A</v>
      </c>
      <c r="K1251" t="str">
        <f t="shared" si="212"/>
        <v>Mar 20, 2017</v>
      </c>
      <c r="L1251" t="str">
        <f t="shared" si="213"/>
        <v>Mar 20, 2017</v>
      </c>
      <c r="M1251">
        <f t="shared" si="214"/>
        <v>3</v>
      </c>
      <c r="N1251">
        <f t="shared" si="215"/>
        <v>20</v>
      </c>
      <c r="O1251">
        <f t="shared" si="216"/>
        <v>2017</v>
      </c>
      <c r="P1251" s="3">
        <f t="shared" si="217"/>
        <v>42814</v>
      </c>
      <c r="Q1251" t="str">
        <f t="shared" si="218"/>
        <v>Golden State Warriors</v>
      </c>
      <c r="R1251" t="str">
        <f t="shared" si="219"/>
        <v>Oklahoma City Thunder</v>
      </c>
    </row>
    <row r="1252" spans="1:18" x14ac:dyDescent="0.3">
      <c r="A1252" s="1" t="s">
        <v>1083</v>
      </c>
      <c r="B1252">
        <f>IF(OR(RIGHT(Full_2016_2017_Games_Data[[#This Row],[Column1]],4)="2016",RIGHT(Full_2016_2017_Games_Data[[#This Row],[Column1]],4)="2017"),1,0)</f>
        <v>0</v>
      </c>
      <c r="C1252">
        <f>IF(AND(B1251=1,B1252=0,LEFT(Full_2016_2017_Games_Data[[#This Row],[Column1]],4)&lt;&gt;"OTat"),C1250+1,IF(AND(B1251=0,B1252=0,LEFT(Full_2016_2017_Games_Data[[#This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Row],[Column1]],5)&lt;&gt;"4OTat"),C1251+1,IF(OR(LEFT(Full_2016_2017_Games_Data[[#This Row],[Column1]],4)="OTat",LEFT(Full_2016_2017_Games_Data[[#This Row],[Column1]],4)="Full",LEFT(Full_2016_2017_Games_Data[[#This Row],[Column1]],5)="2OTat",LEFT(Full_2016_2017_Games_Data[[#This Row],[Column1]],5)="4OTat"),C1251,"N/A")))</f>
        <v>1049</v>
      </c>
      <c r="D1252" t="str">
        <f>IF(AND(C1252&lt;&gt;"N/A",C1252&lt;&gt;C1251),LEFT(Full_2016_2017_Games_Data[[#This Row],[Column1]],FIND("-",Full_2016_2017_Games_Data[[#This Row],[Column1]])-1),"N/A")</f>
        <v>Los Angeles Clippers114</v>
      </c>
      <c r="E1252" t="str">
        <f>IFERROR(IF(AND(C1252&lt;&gt;"N/A",C1252&lt;&gt;C1251),MID(Full_2016_2017_Games_Data[[#This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Knicks105</v>
      </c>
      <c r="F1252" t="str">
        <f>IFERROR(IF(AND(D1252&lt;&gt;"N/A",E1252&lt;&gt;"N/A",C1252&lt;&gt;C1253),RIGHT(Full_2016_2017_Games_Data[[#This Row],[Column1]],LEN(Full_2016_2017_Games_Data[[#This Row],[Column1]])-FIND("at ",Full_2016_2017_Games_Data[[#This Row],[Column1]])-2),IF(AND(C1252&lt;&gt;"N/A",C1252&lt;&gt;C1251),RIGHT(A1253,LEN(A1253)-FIND("at ",A1253)-2),"N/A")),RIGHT(Full_2016_2017_Games_Data[[#This Row],[Column1]],LEN(Full_2016_2017_Games_Data[[#This Row],[Column1]])-FIND("at ",Full_2016_2017_Games_Data[[#This Row],[Column1]])-2))</f>
        <v>Los Angeles</v>
      </c>
      <c r="G1252" t="str">
        <f t="shared" si="209"/>
        <v>Los Angeles</v>
      </c>
      <c r="H1252">
        <f t="shared" si="210"/>
        <v>114</v>
      </c>
      <c r="I1252">
        <f t="shared" si="211"/>
        <v>105</v>
      </c>
      <c r="J1252" s="3" t="str">
        <f>IF(B1252=1,Full_2016_2017_Games_Data[[#This Row],[Column1]],"N/A")</f>
        <v>N/A</v>
      </c>
      <c r="K1252" t="str">
        <f t="shared" si="212"/>
        <v>Mar 20, 2017</v>
      </c>
      <c r="L1252" t="str">
        <f t="shared" si="213"/>
        <v>Mar 20, 2017</v>
      </c>
      <c r="M1252">
        <f t="shared" si="214"/>
        <v>3</v>
      </c>
      <c r="N1252">
        <f t="shared" si="215"/>
        <v>20</v>
      </c>
      <c r="O1252">
        <f t="shared" si="216"/>
        <v>2017</v>
      </c>
      <c r="P1252" s="3">
        <f t="shared" si="217"/>
        <v>42814</v>
      </c>
      <c r="Q1252" t="str">
        <f t="shared" si="218"/>
        <v>Los Angeles Clippers</v>
      </c>
      <c r="R1252" t="str">
        <f t="shared" si="219"/>
        <v>New York Knicks</v>
      </c>
    </row>
    <row r="1253" spans="1:18" x14ac:dyDescent="0.3">
      <c r="A1253" s="1" t="s">
        <v>1486</v>
      </c>
      <c r="B1253">
        <f>IF(OR(RIGHT(Full_2016_2017_Games_Data[[#This Row],[Column1]],4)="2016",RIGHT(Full_2016_2017_Games_Data[[#This Row],[Column1]],4)="2017"),1,0)</f>
        <v>1</v>
      </c>
      <c r="C1253" t="str">
        <f>IF(AND(B1252=1,B1253=0,LEFT(Full_2016_2017_Games_Data[[#This Row],[Column1]],4)&lt;&gt;"OTat"),C1251+1,IF(AND(B1252=0,B1253=0,LEFT(Full_2016_2017_Games_Data[[#This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Row],[Column1]],5)&lt;&gt;"4OTat"),C1252+1,IF(OR(LEFT(Full_2016_2017_Games_Data[[#This Row],[Column1]],4)="OTat",LEFT(Full_2016_2017_Games_Data[[#This Row],[Column1]],4)="Full",LEFT(Full_2016_2017_Games_Data[[#This Row],[Column1]],5)="2OTat",LEFT(Full_2016_2017_Games_Data[[#This Row],[Column1]],5)="4OTat"),C1252,"N/A")))</f>
        <v>N/A</v>
      </c>
      <c r="D1253" t="str">
        <f>IF(AND(C1253&lt;&gt;"N/A",C1253&lt;&gt;C1252),LEFT(Full_2016_2017_Games_Data[[#This Row],[Column1]],FIND("-",Full_2016_2017_Games_Data[[#This Row],[Column1]])-1),"N/A")</f>
        <v>N/A</v>
      </c>
      <c r="E1253" t="str">
        <f>IFERROR(IF(AND(C1253&lt;&gt;"N/A",C1253&lt;&gt;C1252),MID(Full_2016_2017_Games_Data[[#This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53" t="str">
        <f>IFERROR(IF(AND(D1253&lt;&gt;"N/A",E1253&lt;&gt;"N/A",C1253&lt;&gt;C1254),RIGHT(Full_2016_2017_Games_Data[[#This Row],[Column1]],LEN(Full_2016_2017_Games_Data[[#This Row],[Column1]])-FIND("at ",Full_2016_2017_Games_Data[[#This Row],[Column1]])-2),IF(AND(C1253&lt;&gt;"N/A",C1253&lt;&gt;C1252),RIGHT(A1254,LEN(A1254)-FIND("at ",A1254)-2),"N/A")),RIGHT(Full_2016_2017_Games_Data[[#This Row],[Column1]],LEN(Full_2016_2017_Games_Data[[#This Row],[Column1]])-FIND("at ",Full_2016_2017_Games_Data[[#This Row],[Column1]])-2))</f>
        <v>N/A</v>
      </c>
      <c r="G1253" t="str">
        <f t="shared" si="209"/>
        <v>N/A</v>
      </c>
      <c r="H1253" t="str">
        <f t="shared" si="210"/>
        <v>N/A</v>
      </c>
      <c r="I1253" t="str">
        <f t="shared" si="211"/>
        <v>N/A</v>
      </c>
      <c r="J1253" s="3" t="str">
        <f>IF(B1253=1,Full_2016_2017_Games_Data[[#This Row],[Column1]],"N/A")</f>
        <v>Mar 21, 2017</v>
      </c>
      <c r="K1253" t="str">
        <f t="shared" si="212"/>
        <v>Mar 21, 2017</v>
      </c>
      <c r="L1253" t="str">
        <f t="shared" si="213"/>
        <v>N/A</v>
      </c>
      <c r="M1253" t="str">
        <f t="shared" si="214"/>
        <v>N/A</v>
      </c>
      <c r="N1253" t="str">
        <f t="shared" si="215"/>
        <v>N/A</v>
      </c>
      <c r="O1253" t="str">
        <f t="shared" si="216"/>
        <v>N/A</v>
      </c>
      <c r="P1253" s="3" t="str">
        <f t="shared" si="217"/>
        <v>N/A</v>
      </c>
      <c r="Q1253" t="str">
        <f t="shared" si="218"/>
        <v>N/A</v>
      </c>
      <c r="R1253" t="str">
        <f t="shared" si="219"/>
        <v>N/A</v>
      </c>
    </row>
    <row r="1254" spans="1:18" x14ac:dyDescent="0.3">
      <c r="A1254" s="1" t="s">
        <v>1084</v>
      </c>
      <c r="B1254">
        <f>IF(OR(RIGHT(Full_2016_2017_Games_Data[[#This Row],[Column1]],4)="2016",RIGHT(Full_2016_2017_Games_Data[[#This Row],[Column1]],4)="2017"),1,0)</f>
        <v>0</v>
      </c>
      <c r="C1254">
        <f>IF(AND(B1253=1,B1254=0,LEFT(Full_2016_2017_Games_Data[[#This Row],[Column1]],4)&lt;&gt;"OTat"),C1252+1,IF(AND(B1253=0,B1254=0,LEFT(Full_2016_2017_Games_Data[[#This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Row],[Column1]],5)&lt;&gt;"4OTat"),C1253+1,IF(OR(LEFT(Full_2016_2017_Games_Data[[#This Row],[Column1]],4)="OTat",LEFT(Full_2016_2017_Games_Data[[#This Row],[Column1]],4)="Full",LEFT(Full_2016_2017_Games_Data[[#This Row],[Column1]],5)="2OTat",LEFT(Full_2016_2017_Games_Data[[#This Row],[Column1]],5)="4OTat"),C1253,"N/A")))</f>
        <v>1050</v>
      </c>
      <c r="D1254" t="str">
        <f>IF(AND(C1254&lt;&gt;"N/A",C1254&lt;&gt;C1253),LEFT(Full_2016_2017_Games_Data[[#This Row],[Column1]],FIND("-",Full_2016_2017_Games_Data[[#This Row],[Column1]])-1),"N/A")</f>
        <v>Toronto Raptors122</v>
      </c>
      <c r="E1254" t="str">
        <f>IFERROR(IF(AND(C1254&lt;&gt;"N/A",C1254&lt;&gt;C1253),MID(Full_2016_2017_Games_Data[[#This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Bulls120</v>
      </c>
      <c r="F1254" t="str">
        <f>IFERROR(IF(AND(D1254&lt;&gt;"N/A",E1254&lt;&gt;"N/A",C1254&lt;&gt;C1255),RIGHT(Full_2016_2017_Games_Data[[#This Row],[Column1]],LEN(Full_2016_2017_Games_Data[[#This Row],[Column1]])-FIND("at ",Full_2016_2017_Games_Data[[#This Row],[Column1]])-2),IF(AND(C1254&lt;&gt;"N/A",C1254&lt;&gt;C1253),RIGHT(A1255,LEN(A1255)-FIND("at ",A1255)-2),"N/A")),RIGHT(Full_2016_2017_Games_Data[[#This Row],[Column1]],LEN(Full_2016_2017_Games_Data[[#This Row],[Column1]])-FIND("at ",Full_2016_2017_Games_Data[[#This Row],[Column1]])-2))</f>
        <v>Toronto</v>
      </c>
      <c r="G1254" t="str">
        <f t="shared" si="209"/>
        <v>Toronto</v>
      </c>
      <c r="H1254">
        <f t="shared" si="210"/>
        <v>122</v>
      </c>
      <c r="I1254">
        <f t="shared" si="211"/>
        <v>120</v>
      </c>
      <c r="J1254" s="3" t="str">
        <f>IF(B1254=1,Full_2016_2017_Games_Data[[#This Row],[Column1]],"N/A")</f>
        <v>N/A</v>
      </c>
      <c r="K1254" t="str">
        <f t="shared" si="212"/>
        <v>Mar 21, 2017</v>
      </c>
      <c r="L1254" t="str">
        <f t="shared" si="213"/>
        <v>Mar 21, 2017</v>
      </c>
      <c r="M1254">
        <f t="shared" si="214"/>
        <v>3</v>
      </c>
      <c r="N1254">
        <f t="shared" si="215"/>
        <v>21</v>
      </c>
      <c r="O1254">
        <f t="shared" si="216"/>
        <v>2017</v>
      </c>
      <c r="P1254" s="3">
        <f t="shared" si="217"/>
        <v>42815</v>
      </c>
      <c r="Q1254" t="str">
        <f t="shared" si="218"/>
        <v>Toronto Raptors</v>
      </c>
      <c r="R1254" t="str">
        <f t="shared" si="219"/>
        <v>Chicago Bulls</v>
      </c>
    </row>
    <row r="1255" spans="1:18" x14ac:dyDescent="0.3">
      <c r="A1255" s="1" t="s">
        <v>752</v>
      </c>
      <c r="B1255">
        <f>IF(OR(RIGHT(Full_2016_2017_Games_Data[[#This Row],[Column1]],4)="2016",RIGHT(Full_2016_2017_Games_Data[[#This Row],[Column1]],4)="2017"),1,0)</f>
        <v>0</v>
      </c>
      <c r="C1255">
        <f>IF(AND(B1254=1,B1255=0,LEFT(Full_2016_2017_Games_Data[[#This Row],[Column1]],4)&lt;&gt;"OTat"),C1253+1,IF(AND(B1254=0,B1255=0,LEFT(Full_2016_2017_Games_Data[[#This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Row],[Column1]],5)&lt;&gt;"4OTat"),C1254+1,IF(OR(LEFT(Full_2016_2017_Games_Data[[#This Row],[Column1]],4)="OTat",LEFT(Full_2016_2017_Games_Data[[#This Row],[Column1]],4)="Full",LEFT(Full_2016_2017_Games_Data[[#This Row],[Column1]],5)="2OTat",LEFT(Full_2016_2017_Games_Data[[#This Row],[Column1]],5)="4OTat"),C1254,"N/A")))</f>
        <v>1050</v>
      </c>
      <c r="D1255" t="str">
        <f>IF(AND(C1255&lt;&gt;"N/A",C1255&lt;&gt;C1254),LEFT(Full_2016_2017_Games_Data[[#This Row],[Column1]],FIND("-",Full_2016_2017_Games_Data[[#This Row],[Column1]])-1),"N/A")</f>
        <v>N/A</v>
      </c>
      <c r="E1255" t="str">
        <f>IFERROR(IF(AND(C1255&lt;&gt;"N/A",C1255&lt;&gt;C1254),MID(Full_2016_2017_Games_Data[[#This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55" t="str">
        <f>IFERROR(IF(AND(D1255&lt;&gt;"N/A",E1255&lt;&gt;"N/A",C1255&lt;&gt;C1256),RIGHT(Full_2016_2017_Games_Data[[#This Row],[Column1]],LEN(Full_2016_2017_Games_Data[[#This Row],[Column1]])-FIND("at ",Full_2016_2017_Games_Data[[#This Row],[Column1]])-2),IF(AND(C1255&lt;&gt;"N/A",C1255&lt;&gt;C1254),RIGHT(A1256,LEN(A1256)-FIND("at ",A1256)-2),"N/A")),RIGHT(Full_2016_2017_Games_Data[[#This Row],[Column1]],LEN(Full_2016_2017_Games_Data[[#This Row],[Column1]])-FIND("at ",Full_2016_2017_Games_Data[[#This Row],[Column1]])-2))</f>
        <v>N/A</v>
      </c>
      <c r="G1255" t="str">
        <f t="shared" si="209"/>
        <v>N/A</v>
      </c>
      <c r="H1255" t="str">
        <f t="shared" si="210"/>
        <v>N/A</v>
      </c>
      <c r="I1255" t="str">
        <f t="shared" si="211"/>
        <v>N/A</v>
      </c>
      <c r="J1255" s="3" t="str">
        <f>IF(B1255=1,Full_2016_2017_Games_Data[[#This Row],[Column1]],"N/A")</f>
        <v>N/A</v>
      </c>
      <c r="K1255" t="str">
        <f t="shared" si="212"/>
        <v>Mar 21, 2017</v>
      </c>
      <c r="L1255" t="str">
        <f t="shared" si="213"/>
        <v>N/A</v>
      </c>
      <c r="M1255" t="str">
        <f t="shared" si="214"/>
        <v>N/A</v>
      </c>
      <c r="N1255" t="str">
        <f t="shared" si="215"/>
        <v>N/A</v>
      </c>
      <c r="O1255" t="str">
        <f t="shared" si="216"/>
        <v>N/A</v>
      </c>
      <c r="P1255" s="3" t="str">
        <f t="shared" si="217"/>
        <v>N/A</v>
      </c>
      <c r="Q1255" t="str">
        <f t="shared" si="218"/>
        <v>N/A</v>
      </c>
      <c r="R1255" t="str">
        <f t="shared" si="219"/>
        <v>N/A</v>
      </c>
    </row>
    <row r="1256" spans="1:18" x14ac:dyDescent="0.3">
      <c r="A1256" s="1" t="s">
        <v>1085</v>
      </c>
      <c r="B1256">
        <f>IF(OR(RIGHT(Full_2016_2017_Games_Data[[#This Row],[Column1]],4)="2016",RIGHT(Full_2016_2017_Games_Data[[#This Row],[Column1]],4)="2017"),1,0)</f>
        <v>0</v>
      </c>
      <c r="C1256">
        <f>IF(AND(B1255=1,B1256=0,LEFT(Full_2016_2017_Games_Data[[#This Row],[Column1]],4)&lt;&gt;"OTat"),C1254+1,IF(AND(B1255=0,B1256=0,LEFT(Full_2016_2017_Games_Data[[#This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Row],[Column1]],5)&lt;&gt;"4OTat"),C1255+1,IF(OR(LEFT(Full_2016_2017_Games_Data[[#This Row],[Column1]],4)="OTat",LEFT(Full_2016_2017_Games_Data[[#This Row],[Column1]],4)="Full",LEFT(Full_2016_2017_Games_Data[[#This Row],[Column1]],5)="2OTat",LEFT(Full_2016_2017_Games_Data[[#This Row],[Column1]],5)="4OTat"),C1255,"N/A")))</f>
        <v>1051</v>
      </c>
      <c r="D1256" t="str">
        <f>IF(AND(C1256&lt;&gt;"N/A",C1256&lt;&gt;C1255),LEFT(Full_2016_2017_Games_Data[[#This Row],[Column1]],FIND("-",Full_2016_2017_Games_Data[[#This Row],[Column1]])-1),"N/A")</f>
        <v>Brooklyn Nets98</v>
      </c>
      <c r="E1256" t="str">
        <f>IFERROR(IF(AND(C1256&lt;&gt;"N/A",C1256&lt;&gt;C1255),MID(Full_2016_2017_Games_Data[[#This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Pistons96</v>
      </c>
      <c r="F1256" t="str">
        <f>IFERROR(IF(AND(D1256&lt;&gt;"N/A",E1256&lt;&gt;"N/A",C1256&lt;&gt;C1257),RIGHT(Full_2016_2017_Games_Data[[#This Row],[Column1]],LEN(Full_2016_2017_Games_Data[[#This Row],[Column1]])-FIND("at ",Full_2016_2017_Games_Data[[#This Row],[Column1]])-2),IF(AND(C1256&lt;&gt;"N/A",C1256&lt;&gt;C1255),RIGHT(A1257,LEN(A1257)-FIND("at ",A1257)-2),"N/A")),RIGHT(Full_2016_2017_Games_Data[[#This Row],[Column1]],LEN(Full_2016_2017_Games_Data[[#This Row],[Column1]])-FIND("at ",Full_2016_2017_Games_Data[[#This Row],[Column1]])-2))</f>
        <v>Brooklyn</v>
      </c>
      <c r="G1256" t="str">
        <f t="shared" si="209"/>
        <v>Brooklyn</v>
      </c>
      <c r="H1256">
        <f t="shared" si="210"/>
        <v>98</v>
      </c>
      <c r="I1256">
        <f t="shared" si="211"/>
        <v>96</v>
      </c>
      <c r="J1256" s="3" t="str">
        <f>IF(B1256=1,Full_2016_2017_Games_Data[[#This Row],[Column1]],"N/A")</f>
        <v>N/A</v>
      </c>
      <c r="K1256" t="str">
        <f t="shared" si="212"/>
        <v>Mar 21, 2017</v>
      </c>
      <c r="L1256" t="str">
        <f t="shared" si="213"/>
        <v>Mar 21, 2017</v>
      </c>
      <c r="M1256">
        <f t="shared" si="214"/>
        <v>3</v>
      </c>
      <c r="N1256">
        <f t="shared" si="215"/>
        <v>21</v>
      </c>
      <c r="O1256">
        <f t="shared" si="216"/>
        <v>2017</v>
      </c>
      <c r="P1256" s="3">
        <f t="shared" si="217"/>
        <v>42815</v>
      </c>
      <c r="Q1256" t="str">
        <f t="shared" si="218"/>
        <v>Brooklyn Nets</v>
      </c>
      <c r="R1256" t="str">
        <f t="shared" si="219"/>
        <v>Detroit Pistons</v>
      </c>
    </row>
    <row r="1257" spans="1:18" x14ac:dyDescent="0.3">
      <c r="A1257" s="1" t="s">
        <v>1086</v>
      </c>
      <c r="B1257">
        <f>IF(OR(RIGHT(Full_2016_2017_Games_Data[[#This Row],[Column1]],4)="2016",RIGHT(Full_2016_2017_Games_Data[[#This Row],[Column1]],4)="2017"),1,0)</f>
        <v>0</v>
      </c>
      <c r="C1257">
        <f>IF(AND(B1256=1,B1257=0,LEFT(Full_2016_2017_Games_Data[[#This Row],[Column1]],4)&lt;&gt;"OTat"),C1255+1,IF(AND(B1256=0,B1257=0,LEFT(Full_2016_2017_Games_Data[[#This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Row],[Column1]],5)&lt;&gt;"4OTat"),C1256+1,IF(OR(LEFT(Full_2016_2017_Games_Data[[#This Row],[Column1]],4)="OTat",LEFT(Full_2016_2017_Games_Data[[#This Row],[Column1]],4)="Full",LEFT(Full_2016_2017_Games_Data[[#This Row],[Column1]],5)="2OTat",LEFT(Full_2016_2017_Games_Data[[#This Row],[Column1]],5)="4OTat"),C1256,"N/A")))</f>
        <v>1052</v>
      </c>
      <c r="D1257" t="str">
        <f>IF(AND(C1257&lt;&gt;"N/A",C1257&lt;&gt;C1256),LEFT(Full_2016_2017_Games_Data[[#This Row],[Column1]],FIND("-",Full_2016_2017_Games_Data[[#This Row],[Column1]])-1),"N/A")</f>
        <v>Miami Heat112</v>
      </c>
      <c r="E1257" t="str">
        <f>IFERROR(IF(AND(C1257&lt;&gt;"N/A",C1257&lt;&gt;C1256),MID(Full_2016_2017_Games_Data[[#This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Suns97</v>
      </c>
      <c r="F1257" t="str">
        <f>IFERROR(IF(AND(D1257&lt;&gt;"N/A",E1257&lt;&gt;"N/A",C1257&lt;&gt;C1258),RIGHT(Full_2016_2017_Games_Data[[#This Row],[Column1]],LEN(Full_2016_2017_Games_Data[[#This Row],[Column1]])-FIND("at ",Full_2016_2017_Games_Data[[#This Row],[Column1]])-2),IF(AND(C1257&lt;&gt;"N/A",C1257&lt;&gt;C1256),RIGHT(A1258,LEN(A1258)-FIND("at ",A1258)-2),"N/A")),RIGHT(Full_2016_2017_Games_Data[[#This Row],[Column1]],LEN(Full_2016_2017_Games_Data[[#This Row],[Column1]])-FIND("at ",Full_2016_2017_Games_Data[[#This Row],[Column1]])-2))</f>
        <v>Miami</v>
      </c>
      <c r="G1257" t="str">
        <f t="shared" si="209"/>
        <v>Miami</v>
      </c>
      <c r="H1257">
        <f t="shared" si="210"/>
        <v>112</v>
      </c>
      <c r="I1257">
        <f t="shared" si="211"/>
        <v>97</v>
      </c>
      <c r="J1257" s="3" t="str">
        <f>IF(B1257=1,Full_2016_2017_Games_Data[[#This Row],[Column1]],"N/A")</f>
        <v>N/A</v>
      </c>
      <c r="K1257" t="str">
        <f t="shared" si="212"/>
        <v>Mar 21, 2017</v>
      </c>
      <c r="L1257" t="str">
        <f t="shared" si="213"/>
        <v>Mar 21, 2017</v>
      </c>
      <c r="M1257">
        <f t="shared" si="214"/>
        <v>3</v>
      </c>
      <c r="N1257">
        <f t="shared" si="215"/>
        <v>21</v>
      </c>
      <c r="O1257">
        <f t="shared" si="216"/>
        <v>2017</v>
      </c>
      <c r="P1257" s="3">
        <f t="shared" si="217"/>
        <v>42815</v>
      </c>
      <c r="Q1257" t="str">
        <f t="shared" si="218"/>
        <v>Miami Heat</v>
      </c>
      <c r="R1257" t="str">
        <f t="shared" si="219"/>
        <v>Phoenix Suns</v>
      </c>
    </row>
    <row r="1258" spans="1:18" x14ac:dyDescent="0.3">
      <c r="A1258" s="1" t="s">
        <v>1087</v>
      </c>
      <c r="B1258">
        <f>IF(OR(RIGHT(Full_2016_2017_Games_Data[[#This Row],[Column1]],4)="2016",RIGHT(Full_2016_2017_Games_Data[[#This Row],[Column1]],4)="2017"),1,0)</f>
        <v>0</v>
      </c>
      <c r="C1258">
        <f>IF(AND(B1257=1,B1258=0,LEFT(Full_2016_2017_Games_Data[[#This Row],[Column1]],4)&lt;&gt;"OTat"),C1256+1,IF(AND(B1257=0,B1258=0,LEFT(Full_2016_2017_Games_Data[[#This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Row],[Column1]],5)&lt;&gt;"4OTat"),C1257+1,IF(OR(LEFT(Full_2016_2017_Games_Data[[#This Row],[Column1]],4)="OTat",LEFT(Full_2016_2017_Games_Data[[#This Row],[Column1]],4)="Full",LEFT(Full_2016_2017_Games_Data[[#This Row],[Column1]],5)="2OTat",LEFT(Full_2016_2017_Games_Data[[#This Row],[Column1]],5)="4OTat"),C1257,"N/A")))</f>
        <v>1053</v>
      </c>
      <c r="D1258" t="str">
        <f>IF(AND(C1258&lt;&gt;"N/A",C1258&lt;&gt;C1257),LEFT(Full_2016_2017_Games_Data[[#This Row],[Column1]],FIND("-",Full_2016_2017_Games_Data[[#This Row],[Column1]])-1),"N/A")</f>
        <v>New Orleans Pelicans95</v>
      </c>
      <c r="E1258" t="str">
        <f>IFERROR(IF(AND(C1258&lt;&gt;"N/A",C1258&lt;&gt;C1257),MID(Full_2016_2017_Games_Data[[#This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Grizzlies82</v>
      </c>
      <c r="F1258" t="str">
        <f>IFERROR(IF(AND(D1258&lt;&gt;"N/A",E1258&lt;&gt;"N/A",C1258&lt;&gt;C1259),RIGHT(Full_2016_2017_Games_Data[[#This Row],[Column1]],LEN(Full_2016_2017_Games_Data[[#This Row],[Column1]])-FIND("at ",Full_2016_2017_Games_Data[[#This Row],[Column1]])-2),IF(AND(C1258&lt;&gt;"N/A",C1258&lt;&gt;C1257),RIGHT(A1259,LEN(A1259)-FIND("at ",A1259)-2),"N/A")),RIGHT(Full_2016_2017_Games_Data[[#This Row],[Column1]],LEN(Full_2016_2017_Games_Data[[#This Row],[Column1]])-FIND("at ",Full_2016_2017_Games_Data[[#This Row],[Column1]])-2))</f>
        <v>New Orleans</v>
      </c>
      <c r="G1258" t="str">
        <f t="shared" si="209"/>
        <v>New Orleans</v>
      </c>
      <c r="H1258">
        <f t="shared" si="210"/>
        <v>95</v>
      </c>
      <c r="I1258">
        <f t="shared" si="211"/>
        <v>82</v>
      </c>
      <c r="J1258" s="3" t="str">
        <f>IF(B1258=1,Full_2016_2017_Games_Data[[#This Row],[Column1]],"N/A")</f>
        <v>N/A</v>
      </c>
      <c r="K1258" t="str">
        <f t="shared" si="212"/>
        <v>Mar 21, 2017</v>
      </c>
      <c r="L1258" t="str">
        <f t="shared" si="213"/>
        <v>Mar 21, 2017</v>
      </c>
      <c r="M1258">
        <f t="shared" si="214"/>
        <v>3</v>
      </c>
      <c r="N1258">
        <f t="shared" si="215"/>
        <v>21</v>
      </c>
      <c r="O1258">
        <f t="shared" si="216"/>
        <v>2017</v>
      </c>
      <c r="P1258" s="3">
        <f t="shared" si="217"/>
        <v>42815</v>
      </c>
      <c r="Q1258" t="str">
        <f t="shared" si="218"/>
        <v>New Orleans Pelicans</v>
      </c>
      <c r="R1258" t="str">
        <f t="shared" si="219"/>
        <v>Memphis Grizzlies</v>
      </c>
    </row>
    <row r="1259" spans="1:18" x14ac:dyDescent="0.3">
      <c r="A1259" s="1" t="s">
        <v>1088</v>
      </c>
      <c r="B1259">
        <f>IF(OR(RIGHT(Full_2016_2017_Games_Data[[#This Row],[Column1]],4)="2016",RIGHT(Full_2016_2017_Games_Data[[#This Row],[Column1]],4)="2017"),1,0)</f>
        <v>0</v>
      </c>
      <c r="C1259">
        <f>IF(AND(B1258=1,B1259=0,LEFT(Full_2016_2017_Games_Data[[#This Row],[Column1]],4)&lt;&gt;"OTat"),C1257+1,IF(AND(B1258=0,B1259=0,LEFT(Full_2016_2017_Games_Data[[#This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Row],[Column1]],5)&lt;&gt;"4OTat"),C1258+1,IF(OR(LEFT(Full_2016_2017_Games_Data[[#This Row],[Column1]],4)="OTat",LEFT(Full_2016_2017_Games_Data[[#This Row],[Column1]],4)="Full",LEFT(Full_2016_2017_Games_Data[[#This Row],[Column1]],5)="2OTat",LEFT(Full_2016_2017_Games_Data[[#This Row],[Column1]],5)="4OTat"),C1258,"N/A")))</f>
        <v>1054</v>
      </c>
      <c r="D1259" t="str">
        <f>IF(AND(C1259&lt;&gt;"N/A",C1259&lt;&gt;C1258),LEFT(Full_2016_2017_Games_Data[[#This Row],[Column1]],FIND("-",Full_2016_2017_Games_Data[[#This Row],[Column1]])-1),"N/A")</f>
        <v>Golden State Warriors112</v>
      </c>
      <c r="E1259" t="str">
        <f>IFERROR(IF(AND(C1259&lt;&gt;"N/A",C1259&lt;&gt;C1258),MID(Full_2016_2017_Games_Data[[#This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Mavericks87</v>
      </c>
      <c r="F1259" t="str">
        <f>IFERROR(IF(AND(D1259&lt;&gt;"N/A",E1259&lt;&gt;"N/A",C1259&lt;&gt;C1260),RIGHT(Full_2016_2017_Games_Data[[#This Row],[Column1]],LEN(Full_2016_2017_Games_Data[[#This Row],[Column1]])-FIND("at ",Full_2016_2017_Games_Data[[#This Row],[Column1]])-2),IF(AND(C1259&lt;&gt;"N/A",C1259&lt;&gt;C1258),RIGHT(A1260,LEN(A1260)-FIND("at ",A1260)-2),"N/A")),RIGHT(Full_2016_2017_Games_Data[[#This Row],[Column1]],LEN(Full_2016_2017_Games_Data[[#This Row],[Column1]])-FIND("at ",Full_2016_2017_Games_Data[[#This Row],[Column1]])-2))</f>
        <v>Dallas</v>
      </c>
      <c r="G1259" t="str">
        <f t="shared" si="209"/>
        <v>Dallas</v>
      </c>
      <c r="H1259">
        <f t="shared" si="210"/>
        <v>112</v>
      </c>
      <c r="I1259">
        <f t="shared" si="211"/>
        <v>87</v>
      </c>
      <c r="J1259" s="3" t="str">
        <f>IF(B1259=1,Full_2016_2017_Games_Data[[#This Row],[Column1]],"N/A")</f>
        <v>N/A</v>
      </c>
      <c r="K1259" t="str">
        <f t="shared" si="212"/>
        <v>Mar 21, 2017</v>
      </c>
      <c r="L1259" t="str">
        <f t="shared" si="213"/>
        <v>Mar 21, 2017</v>
      </c>
      <c r="M1259">
        <f t="shared" si="214"/>
        <v>3</v>
      </c>
      <c r="N1259">
        <f t="shared" si="215"/>
        <v>21</v>
      </c>
      <c r="O1259">
        <f t="shared" si="216"/>
        <v>2017</v>
      </c>
      <c r="P1259" s="3">
        <f t="shared" si="217"/>
        <v>42815</v>
      </c>
      <c r="Q1259" t="str">
        <f t="shared" si="218"/>
        <v>Golden State Warriors</v>
      </c>
      <c r="R1259" t="str">
        <f t="shared" si="219"/>
        <v>Dallas Mavericks</v>
      </c>
    </row>
    <row r="1260" spans="1:18" x14ac:dyDescent="0.3">
      <c r="A1260" s="1" t="s">
        <v>1089</v>
      </c>
      <c r="B1260">
        <f>IF(OR(RIGHT(Full_2016_2017_Games_Data[[#This Row],[Column1]],4)="2016",RIGHT(Full_2016_2017_Games_Data[[#This Row],[Column1]],4)="2017"),1,0)</f>
        <v>0</v>
      </c>
      <c r="C1260">
        <f>IF(AND(B1259=1,B1260=0,LEFT(Full_2016_2017_Games_Data[[#This Row],[Column1]],4)&lt;&gt;"OTat"),C1258+1,IF(AND(B1259=0,B1260=0,LEFT(Full_2016_2017_Games_Data[[#This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Row],[Column1]],5)&lt;&gt;"4OTat"),C1259+1,IF(OR(LEFT(Full_2016_2017_Games_Data[[#This Row],[Column1]],4)="OTat",LEFT(Full_2016_2017_Games_Data[[#This Row],[Column1]],4)="Full",LEFT(Full_2016_2017_Games_Data[[#This Row],[Column1]],5)="2OTat",LEFT(Full_2016_2017_Games_Data[[#This Row],[Column1]],5)="4OTat"),C1259,"N/A")))</f>
        <v>1055</v>
      </c>
      <c r="D1260" t="str">
        <f>IF(AND(C1260&lt;&gt;"N/A",C1260&lt;&gt;C1259),LEFT(Full_2016_2017_Games_Data[[#This Row],[Column1]],FIND("-",Full_2016_2017_Games_Data[[#This Row],[Column1]])-1),"N/A")</f>
        <v>San Antonio Spurs100</v>
      </c>
      <c r="E1260" t="str">
        <f>IFERROR(IF(AND(C1260&lt;&gt;"N/A",C1260&lt;&gt;C1259),MID(Full_2016_2017_Games_Data[[#This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Timberwolves93</v>
      </c>
      <c r="F1260" t="str">
        <f>IFERROR(IF(AND(D1260&lt;&gt;"N/A",E1260&lt;&gt;"N/A",C1260&lt;&gt;C1261),RIGHT(Full_2016_2017_Games_Data[[#This Row],[Column1]],LEN(Full_2016_2017_Games_Data[[#This Row],[Column1]])-FIND("at ",Full_2016_2017_Games_Data[[#This Row],[Column1]])-2),IF(AND(C1260&lt;&gt;"N/A",C1260&lt;&gt;C1259),RIGHT(A1261,LEN(A1261)-FIND("at ",A1261)-2),"N/A")),RIGHT(Full_2016_2017_Games_Data[[#This Row],[Column1]],LEN(Full_2016_2017_Games_Data[[#This Row],[Column1]])-FIND("at ",Full_2016_2017_Games_Data[[#This Row],[Column1]])-2))</f>
        <v>Minnesota</v>
      </c>
      <c r="G1260" t="str">
        <f t="shared" si="209"/>
        <v>Minnesota</v>
      </c>
      <c r="H1260">
        <f t="shared" si="210"/>
        <v>100</v>
      </c>
      <c r="I1260">
        <f t="shared" si="211"/>
        <v>93</v>
      </c>
      <c r="J1260" s="3" t="str">
        <f>IF(B1260=1,Full_2016_2017_Games_Data[[#This Row],[Column1]],"N/A")</f>
        <v>N/A</v>
      </c>
      <c r="K1260" t="str">
        <f t="shared" si="212"/>
        <v>Mar 21, 2017</v>
      </c>
      <c r="L1260" t="str">
        <f t="shared" si="213"/>
        <v>Mar 21, 2017</v>
      </c>
      <c r="M1260">
        <f t="shared" si="214"/>
        <v>3</v>
      </c>
      <c r="N1260">
        <f t="shared" si="215"/>
        <v>21</v>
      </c>
      <c r="O1260">
        <f t="shared" si="216"/>
        <v>2017</v>
      </c>
      <c r="P1260" s="3">
        <f t="shared" si="217"/>
        <v>42815</v>
      </c>
      <c r="Q1260" t="str">
        <f t="shared" si="218"/>
        <v>San Antonio Spurs</v>
      </c>
      <c r="R1260" t="str">
        <f t="shared" si="219"/>
        <v>Minnesota Timberwolves</v>
      </c>
    </row>
    <row r="1261" spans="1:18" x14ac:dyDescent="0.3">
      <c r="A1261" s="1" t="s">
        <v>1090</v>
      </c>
      <c r="B1261">
        <f>IF(OR(RIGHT(Full_2016_2017_Games_Data[[#This Row],[Column1]],4)="2016",RIGHT(Full_2016_2017_Games_Data[[#This Row],[Column1]],4)="2017"),1,0)</f>
        <v>0</v>
      </c>
      <c r="C1261">
        <f>IF(AND(B1260=1,B1261=0,LEFT(Full_2016_2017_Games_Data[[#This Row],[Column1]],4)&lt;&gt;"OTat"),C1259+1,IF(AND(B1260=0,B1261=0,LEFT(Full_2016_2017_Games_Data[[#This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Row],[Column1]],5)&lt;&gt;"4OTat"),C1260+1,IF(OR(LEFT(Full_2016_2017_Games_Data[[#This Row],[Column1]],4)="OTat",LEFT(Full_2016_2017_Games_Data[[#This Row],[Column1]],4)="Full",LEFT(Full_2016_2017_Games_Data[[#This Row],[Column1]],5)="2OTat",LEFT(Full_2016_2017_Games_Data[[#This Row],[Column1]],5)="4OTat"),C1260,"N/A")))</f>
        <v>1056</v>
      </c>
      <c r="D1261" t="str">
        <f>IF(AND(C1261&lt;&gt;"N/A",C1261&lt;&gt;C1260),LEFT(Full_2016_2017_Games_Data[[#This Row],[Column1]],FIND("-",Full_2016_2017_Games_Data[[#This Row],[Column1]])-1),"N/A")</f>
        <v>Milwaukee Bucks93</v>
      </c>
      <c r="E1261" t="str">
        <f>IFERROR(IF(AND(C1261&lt;&gt;"N/A",C1261&lt;&gt;C1260),MID(Full_2016_2017_Games_Data[[#This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Blazers90</v>
      </c>
      <c r="F1261" t="str">
        <f>IFERROR(IF(AND(D1261&lt;&gt;"N/A",E1261&lt;&gt;"N/A",C1261&lt;&gt;C1262),RIGHT(Full_2016_2017_Games_Data[[#This Row],[Column1]],LEN(Full_2016_2017_Games_Data[[#This Row],[Column1]])-FIND("at ",Full_2016_2017_Games_Data[[#This Row],[Column1]])-2),IF(AND(C1261&lt;&gt;"N/A",C1261&lt;&gt;C1260),RIGHT(A1262,LEN(A1262)-FIND("at ",A1262)-2),"N/A")),RIGHT(Full_2016_2017_Games_Data[[#This Row],[Column1]],LEN(Full_2016_2017_Games_Data[[#This Row],[Column1]])-FIND("at ",Full_2016_2017_Games_Data[[#This Row],[Column1]])-2))</f>
        <v>Portland</v>
      </c>
      <c r="G1261" t="str">
        <f t="shared" si="209"/>
        <v>Portland</v>
      </c>
      <c r="H1261">
        <f t="shared" si="210"/>
        <v>93</v>
      </c>
      <c r="I1261">
        <f t="shared" si="211"/>
        <v>90</v>
      </c>
      <c r="J1261" s="3" t="str">
        <f>IF(B1261=1,Full_2016_2017_Games_Data[[#This Row],[Column1]],"N/A")</f>
        <v>N/A</v>
      </c>
      <c r="K1261" t="str">
        <f t="shared" si="212"/>
        <v>Mar 21, 2017</v>
      </c>
      <c r="L1261" t="str">
        <f t="shared" si="213"/>
        <v>Mar 21, 2017</v>
      </c>
      <c r="M1261">
        <f t="shared" si="214"/>
        <v>3</v>
      </c>
      <c r="N1261">
        <f t="shared" si="215"/>
        <v>21</v>
      </c>
      <c r="O1261">
        <f t="shared" si="216"/>
        <v>2017</v>
      </c>
      <c r="P1261" s="3">
        <f t="shared" si="217"/>
        <v>42815</v>
      </c>
      <c r="Q1261" t="str">
        <f t="shared" si="218"/>
        <v>Milwaukee Bucks</v>
      </c>
      <c r="R1261" t="str">
        <f t="shared" si="219"/>
        <v>Portland Trail Blazers</v>
      </c>
    </row>
    <row r="1262" spans="1:18" x14ac:dyDescent="0.3">
      <c r="A1262" s="1" t="s">
        <v>1091</v>
      </c>
      <c r="B1262">
        <f>IF(OR(RIGHT(Full_2016_2017_Games_Data[[#This Row],[Column1]],4)="2016",RIGHT(Full_2016_2017_Games_Data[[#This Row],[Column1]],4)="2017"),1,0)</f>
        <v>0</v>
      </c>
      <c r="C1262">
        <f>IF(AND(B1261=1,B1262=0,LEFT(Full_2016_2017_Games_Data[[#This Row],[Column1]],4)&lt;&gt;"OTat"),C1260+1,IF(AND(B1261=0,B1262=0,LEFT(Full_2016_2017_Games_Data[[#This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Row],[Column1]],5)&lt;&gt;"4OTat"),C1261+1,IF(OR(LEFT(Full_2016_2017_Games_Data[[#This Row],[Column1]],4)="OTat",LEFT(Full_2016_2017_Games_Data[[#This Row],[Column1]],4)="Full",LEFT(Full_2016_2017_Games_Data[[#This Row],[Column1]],5)="2OTat",LEFT(Full_2016_2017_Games_Data[[#This Row],[Column1]],5)="4OTat"),C1261,"N/A")))</f>
        <v>1057</v>
      </c>
      <c r="D1262" t="str">
        <f>IF(AND(C1262&lt;&gt;"N/A",C1262&lt;&gt;C1261),LEFT(Full_2016_2017_Games_Data[[#This Row],[Column1]],FIND("-",Full_2016_2017_Games_Data[[#This Row],[Column1]])-1),"N/A")</f>
        <v>Los Angeles Clippers133</v>
      </c>
      <c r="E1262" t="str">
        <f>IFERROR(IF(AND(C1262&lt;&gt;"N/A",C1262&lt;&gt;C1261),MID(Full_2016_2017_Games_Data[[#This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Lakers109</v>
      </c>
      <c r="F1262" t="str">
        <f>IFERROR(IF(AND(D1262&lt;&gt;"N/A",E1262&lt;&gt;"N/A",C1262&lt;&gt;C1263),RIGHT(Full_2016_2017_Games_Data[[#This Row],[Column1]],LEN(Full_2016_2017_Games_Data[[#This Row],[Column1]])-FIND("at ",Full_2016_2017_Games_Data[[#This Row],[Column1]])-2),IF(AND(C1262&lt;&gt;"N/A",C1262&lt;&gt;C1261),RIGHT(A1263,LEN(A1263)-FIND("at ",A1263)-2),"N/A")),RIGHT(Full_2016_2017_Games_Data[[#This Row],[Column1]],LEN(Full_2016_2017_Games_Data[[#This Row],[Column1]])-FIND("at ",Full_2016_2017_Games_Data[[#This Row],[Column1]])-2))</f>
        <v>Los Angeles</v>
      </c>
      <c r="G1262" t="str">
        <f t="shared" si="209"/>
        <v>Los Angeles</v>
      </c>
      <c r="H1262">
        <f t="shared" si="210"/>
        <v>133</v>
      </c>
      <c r="I1262">
        <f t="shared" si="211"/>
        <v>109</v>
      </c>
      <c r="J1262" s="3" t="str">
        <f>IF(B1262=1,Full_2016_2017_Games_Data[[#This Row],[Column1]],"N/A")</f>
        <v>N/A</v>
      </c>
      <c r="K1262" t="str">
        <f t="shared" si="212"/>
        <v>Mar 21, 2017</v>
      </c>
      <c r="L1262" t="str">
        <f t="shared" si="213"/>
        <v>Mar 21, 2017</v>
      </c>
      <c r="M1262">
        <f t="shared" si="214"/>
        <v>3</v>
      </c>
      <c r="N1262">
        <f t="shared" si="215"/>
        <v>21</v>
      </c>
      <c r="O1262">
        <f t="shared" si="216"/>
        <v>2017</v>
      </c>
      <c r="P1262" s="3">
        <f t="shared" si="217"/>
        <v>42815</v>
      </c>
      <c r="Q1262" t="str">
        <f t="shared" si="218"/>
        <v>Los Angeles Clippers</v>
      </c>
      <c r="R1262" t="str">
        <f t="shared" si="219"/>
        <v>Los Angeles Lakers</v>
      </c>
    </row>
    <row r="1263" spans="1:18" x14ac:dyDescent="0.3">
      <c r="A1263" s="1" t="s">
        <v>1487</v>
      </c>
      <c r="B1263">
        <f>IF(OR(RIGHT(Full_2016_2017_Games_Data[[#This Row],[Column1]],4)="2016",RIGHT(Full_2016_2017_Games_Data[[#This Row],[Column1]],4)="2017"),1,0)</f>
        <v>1</v>
      </c>
      <c r="C1263" t="str">
        <f>IF(AND(B1262=1,B1263=0,LEFT(Full_2016_2017_Games_Data[[#This Row],[Column1]],4)&lt;&gt;"OTat"),C1261+1,IF(AND(B1262=0,B1263=0,LEFT(Full_2016_2017_Games_Data[[#This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Row],[Column1]],5)&lt;&gt;"4OTat"),C1262+1,IF(OR(LEFT(Full_2016_2017_Games_Data[[#This Row],[Column1]],4)="OTat",LEFT(Full_2016_2017_Games_Data[[#This Row],[Column1]],4)="Full",LEFT(Full_2016_2017_Games_Data[[#This Row],[Column1]],5)="2OTat",LEFT(Full_2016_2017_Games_Data[[#This Row],[Column1]],5)="4OTat"),C1262,"N/A")))</f>
        <v>N/A</v>
      </c>
      <c r="D1263" t="str">
        <f>IF(AND(C1263&lt;&gt;"N/A",C1263&lt;&gt;C1262),LEFT(Full_2016_2017_Games_Data[[#This Row],[Column1]],FIND("-",Full_2016_2017_Games_Data[[#This Row],[Column1]])-1),"N/A")</f>
        <v>N/A</v>
      </c>
      <c r="E1263" t="str">
        <f>IFERROR(IF(AND(C1263&lt;&gt;"N/A",C1263&lt;&gt;C1262),MID(Full_2016_2017_Games_Data[[#This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63" t="str">
        <f>IFERROR(IF(AND(D1263&lt;&gt;"N/A",E1263&lt;&gt;"N/A",C1263&lt;&gt;C1264),RIGHT(Full_2016_2017_Games_Data[[#This Row],[Column1]],LEN(Full_2016_2017_Games_Data[[#This Row],[Column1]])-FIND("at ",Full_2016_2017_Games_Data[[#This Row],[Column1]])-2),IF(AND(C1263&lt;&gt;"N/A",C1263&lt;&gt;C1262),RIGHT(A1264,LEN(A1264)-FIND("at ",A1264)-2),"N/A")),RIGHT(Full_2016_2017_Games_Data[[#This Row],[Column1]],LEN(Full_2016_2017_Games_Data[[#This Row],[Column1]])-FIND("at ",Full_2016_2017_Games_Data[[#This Row],[Column1]])-2))</f>
        <v>N/A</v>
      </c>
      <c r="G1263" t="str">
        <f t="shared" si="209"/>
        <v>N/A</v>
      </c>
      <c r="H1263" t="str">
        <f t="shared" si="210"/>
        <v>N/A</v>
      </c>
      <c r="I1263" t="str">
        <f t="shared" si="211"/>
        <v>N/A</v>
      </c>
      <c r="J1263" s="3" t="str">
        <f>IF(B1263=1,Full_2016_2017_Games_Data[[#This Row],[Column1]],"N/A")</f>
        <v>Mar 22, 2017</v>
      </c>
      <c r="K1263" t="str">
        <f t="shared" si="212"/>
        <v>Mar 22, 2017</v>
      </c>
      <c r="L1263" t="str">
        <f t="shared" si="213"/>
        <v>N/A</v>
      </c>
      <c r="M1263" t="str">
        <f t="shared" si="214"/>
        <v>N/A</v>
      </c>
      <c r="N1263" t="str">
        <f t="shared" si="215"/>
        <v>N/A</v>
      </c>
      <c r="O1263" t="str">
        <f t="shared" si="216"/>
        <v>N/A</v>
      </c>
      <c r="P1263" s="3" t="str">
        <f t="shared" si="217"/>
        <v>N/A</v>
      </c>
      <c r="Q1263" t="str">
        <f t="shared" si="218"/>
        <v>N/A</v>
      </c>
      <c r="R1263" t="str">
        <f t="shared" si="219"/>
        <v>N/A</v>
      </c>
    </row>
    <row r="1264" spans="1:18" x14ac:dyDescent="0.3">
      <c r="A1264" s="1" t="s">
        <v>1092</v>
      </c>
      <c r="B1264">
        <f>IF(OR(RIGHT(Full_2016_2017_Games_Data[[#This Row],[Column1]],4)="2016",RIGHT(Full_2016_2017_Games_Data[[#This Row],[Column1]],4)="2017"),1,0)</f>
        <v>0</v>
      </c>
      <c r="C1264">
        <f>IF(AND(B1263=1,B1264=0,LEFT(Full_2016_2017_Games_Data[[#This Row],[Column1]],4)&lt;&gt;"OTat"),C1262+1,IF(AND(B1263=0,B1264=0,LEFT(Full_2016_2017_Games_Data[[#This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Row],[Column1]],5)&lt;&gt;"4OTat"),C1263+1,IF(OR(LEFT(Full_2016_2017_Games_Data[[#This Row],[Column1]],4)="OTat",LEFT(Full_2016_2017_Games_Data[[#This Row],[Column1]],4)="Full",LEFT(Full_2016_2017_Games_Data[[#This Row],[Column1]],5)="2OTat",LEFT(Full_2016_2017_Games_Data[[#This Row],[Column1]],5)="4OTat"),C1263,"N/A")))</f>
        <v>1058</v>
      </c>
      <c r="D1264" t="str">
        <f>IF(AND(C1264&lt;&gt;"N/A",C1264&lt;&gt;C1263),LEFT(Full_2016_2017_Games_Data[[#This Row],[Column1]],FIND("-",Full_2016_2017_Games_Data[[#This Row],[Column1]])-1),"N/A")</f>
        <v>Charlotte Hornets109</v>
      </c>
      <c r="E1264" t="str">
        <f>IFERROR(IF(AND(C1264&lt;&gt;"N/A",C1264&lt;&gt;C1263),MID(Full_2016_2017_Games_Data[[#This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Magic102</v>
      </c>
      <c r="F1264" t="str">
        <f>IFERROR(IF(AND(D1264&lt;&gt;"N/A",E1264&lt;&gt;"N/A",C1264&lt;&gt;C1265),RIGHT(Full_2016_2017_Games_Data[[#This Row],[Column1]],LEN(Full_2016_2017_Games_Data[[#This Row],[Column1]])-FIND("at ",Full_2016_2017_Games_Data[[#This Row],[Column1]])-2),IF(AND(C1264&lt;&gt;"N/A",C1264&lt;&gt;C1263),RIGHT(A1265,LEN(A1265)-FIND("at ",A1265)-2),"N/A")),RIGHT(Full_2016_2017_Games_Data[[#This Row],[Column1]],LEN(Full_2016_2017_Games_Data[[#This Row],[Column1]])-FIND("at ",Full_2016_2017_Games_Data[[#This Row],[Column1]])-2))</f>
        <v>Orlando</v>
      </c>
      <c r="G1264" t="str">
        <f t="shared" si="209"/>
        <v>Orlando</v>
      </c>
      <c r="H1264">
        <f t="shared" si="210"/>
        <v>109</v>
      </c>
      <c r="I1264">
        <f t="shared" si="211"/>
        <v>102</v>
      </c>
      <c r="J1264" s="3" t="str">
        <f>IF(B1264=1,Full_2016_2017_Games_Data[[#This Row],[Column1]],"N/A")</f>
        <v>N/A</v>
      </c>
      <c r="K1264" t="str">
        <f t="shared" si="212"/>
        <v>Mar 22, 2017</v>
      </c>
      <c r="L1264" t="str">
        <f t="shared" si="213"/>
        <v>Mar 22, 2017</v>
      </c>
      <c r="M1264">
        <f t="shared" si="214"/>
        <v>3</v>
      </c>
      <c r="N1264">
        <f t="shared" si="215"/>
        <v>22</v>
      </c>
      <c r="O1264">
        <f t="shared" si="216"/>
        <v>2017</v>
      </c>
      <c r="P1264" s="3">
        <f t="shared" si="217"/>
        <v>42816</v>
      </c>
      <c r="Q1264" t="str">
        <f t="shared" si="218"/>
        <v>Charlotte Hornets</v>
      </c>
      <c r="R1264" t="str">
        <f t="shared" si="219"/>
        <v>Orlando Magic</v>
      </c>
    </row>
    <row r="1265" spans="1:18" x14ac:dyDescent="0.3">
      <c r="A1265" s="1" t="s">
        <v>1093</v>
      </c>
      <c r="B1265">
        <f>IF(OR(RIGHT(Full_2016_2017_Games_Data[[#This Row],[Column1]],4)="2016",RIGHT(Full_2016_2017_Games_Data[[#This Row],[Column1]],4)="2017"),1,0)</f>
        <v>0</v>
      </c>
      <c r="C1265">
        <f>IF(AND(B1264=1,B1265=0,LEFT(Full_2016_2017_Games_Data[[#This Row],[Column1]],4)&lt;&gt;"OTat"),C1263+1,IF(AND(B1264=0,B1265=0,LEFT(Full_2016_2017_Games_Data[[#This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Row],[Column1]],5)&lt;&gt;"4OTat"),C1264+1,IF(OR(LEFT(Full_2016_2017_Games_Data[[#This Row],[Column1]],4)="OTat",LEFT(Full_2016_2017_Games_Data[[#This Row],[Column1]],4)="Full",LEFT(Full_2016_2017_Games_Data[[#This Row],[Column1]],5)="2OTat",LEFT(Full_2016_2017_Games_Data[[#This Row],[Column1]],5)="4OTat"),C1264,"N/A")))</f>
        <v>1059</v>
      </c>
      <c r="D1265" t="str">
        <f>IF(AND(C1265&lt;&gt;"N/A",C1265&lt;&gt;C1264),LEFT(Full_2016_2017_Games_Data[[#This Row],[Column1]],FIND("-",Full_2016_2017_Games_Data[[#This Row],[Column1]])-1),"N/A")</f>
        <v>Boston Celtics109</v>
      </c>
      <c r="E1265" t="str">
        <f>IFERROR(IF(AND(C1265&lt;&gt;"N/A",C1265&lt;&gt;C1264),MID(Full_2016_2017_Games_Data[[#This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Pacers100</v>
      </c>
      <c r="F1265" t="str">
        <f>IFERROR(IF(AND(D1265&lt;&gt;"N/A",E1265&lt;&gt;"N/A",C1265&lt;&gt;C1266),RIGHT(Full_2016_2017_Games_Data[[#This Row],[Column1]],LEN(Full_2016_2017_Games_Data[[#This Row],[Column1]])-FIND("at ",Full_2016_2017_Games_Data[[#This Row],[Column1]])-2),IF(AND(C1265&lt;&gt;"N/A",C1265&lt;&gt;C1264),RIGHT(A1266,LEN(A1266)-FIND("at ",A1266)-2),"N/A")),RIGHT(Full_2016_2017_Games_Data[[#This Row],[Column1]],LEN(Full_2016_2017_Games_Data[[#This Row],[Column1]])-FIND("at ",Full_2016_2017_Games_Data[[#This Row],[Column1]])-2))</f>
        <v>Boston</v>
      </c>
      <c r="G1265" t="str">
        <f t="shared" si="209"/>
        <v>Boston</v>
      </c>
      <c r="H1265">
        <f t="shared" si="210"/>
        <v>109</v>
      </c>
      <c r="I1265">
        <f t="shared" si="211"/>
        <v>100</v>
      </c>
      <c r="J1265" s="3" t="str">
        <f>IF(B1265=1,Full_2016_2017_Games_Data[[#This Row],[Column1]],"N/A")</f>
        <v>N/A</v>
      </c>
      <c r="K1265" t="str">
        <f t="shared" si="212"/>
        <v>Mar 22, 2017</v>
      </c>
      <c r="L1265" t="str">
        <f t="shared" si="213"/>
        <v>Mar 22, 2017</v>
      </c>
      <c r="M1265">
        <f t="shared" si="214"/>
        <v>3</v>
      </c>
      <c r="N1265">
        <f t="shared" si="215"/>
        <v>22</v>
      </c>
      <c r="O1265">
        <f t="shared" si="216"/>
        <v>2017</v>
      </c>
      <c r="P1265" s="3">
        <f t="shared" si="217"/>
        <v>42816</v>
      </c>
      <c r="Q1265" t="str">
        <f t="shared" si="218"/>
        <v>Boston Celtics</v>
      </c>
      <c r="R1265" t="str">
        <f t="shared" si="219"/>
        <v>Indiana Pacers</v>
      </c>
    </row>
    <row r="1266" spans="1:18" x14ac:dyDescent="0.3">
      <c r="A1266" s="1" t="s">
        <v>1094</v>
      </c>
      <c r="B1266">
        <f>IF(OR(RIGHT(Full_2016_2017_Games_Data[[#This Row],[Column1]],4)="2016",RIGHT(Full_2016_2017_Games_Data[[#This Row],[Column1]],4)="2017"),1,0)</f>
        <v>0</v>
      </c>
      <c r="C1266">
        <f>IF(AND(B1265=1,B1266=0,LEFT(Full_2016_2017_Games_Data[[#This Row],[Column1]],4)&lt;&gt;"OTat"),C1264+1,IF(AND(B1265=0,B1266=0,LEFT(Full_2016_2017_Games_Data[[#This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Row],[Column1]],5)&lt;&gt;"4OTat"),C1265+1,IF(OR(LEFT(Full_2016_2017_Games_Data[[#This Row],[Column1]],4)="OTat",LEFT(Full_2016_2017_Games_Data[[#This Row],[Column1]],4)="Full",LEFT(Full_2016_2017_Games_Data[[#This Row],[Column1]],5)="2OTat",LEFT(Full_2016_2017_Games_Data[[#This Row],[Column1]],5)="4OTat"),C1265,"N/A")))</f>
        <v>1060</v>
      </c>
      <c r="D1266" t="str">
        <f>IF(AND(C1266&lt;&gt;"N/A",C1266&lt;&gt;C1265),LEFT(Full_2016_2017_Games_Data[[#This Row],[Column1]],FIND("-",Full_2016_2017_Games_Data[[#This Row],[Column1]])-1),"N/A")</f>
        <v>Chicago Bulls117</v>
      </c>
      <c r="E1266" t="str">
        <f>IFERROR(IF(AND(C1266&lt;&gt;"N/A",C1266&lt;&gt;C1265),MID(Full_2016_2017_Games_Data[[#This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Pistons95</v>
      </c>
      <c r="F1266" t="str">
        <f>IFERROR(IF(AND(D1266&lt;&gt;"N/A",E1266&lt;&gt;"N/A",C1266&lt;&gt;C1267),RIGHT(Full_2016_2017_Games_Data[[#This Row],[Column1]],LEN(Full_2016_2017_Games_Data[[#This Row],[Column1]])-FIND("at ",Full_2016_2017_Games_Data[[#This Row],[Column1]])-2),IF(AND(C1266&lt;&gt;"N/A",C1266&lt;&gt;C1265),RIGHT(A1267,LEN(A1267)-FIND("at ",A1267)-2),"N/A")),RIGHT(Full_2016_2017_Games_Data[[#This Row],[Column1]],LEN(Full_2016_2017_Games_Data[[#This Row],[Column1]])-FIND("at ",Full_2016_2017_Games_Data[[#This Row],[Column1]])-2))</f>
        <v>Chicago</v>
      </c>
      <c r="G1266" t="str">
        <f t="shared" si="209"/>
        <v>Chicago</v>
      </c>
      <c r="H1266">
        <f t="shared" si="210"/>
        <v>117</v>
      </c>
      <c r="I1266">
        <f t="shared" si="211"/>
        <v>95</v>
      </c>
      <c r="J1266" s="3" t="str">
        <f>IF(B1266=1,Full_2016_2017_Games_Data[[#This Row],[Column1]],"N/A")</f>
        <v>N/A</v>
      </c>
      <c r="K1266" t="str">
        <f t="shared" si="212"/>
        <v>Mar 22, 2017</v>
      </c>
      <c r="L1266" t="str">
        <f t="shared" si="213"/>
        <v>Mar 22, 2017</v>
      </c>
      <c r="M1266">
        <f t="shared" si="214"/>
        <v>3</v>
      </c>
      <c r="N1266">
        <f t="shared" si="215"/>
        <v>22</v>
      </c>
      <c r="O1266">
        <f t="shared" si="216"/>
        <v>2017</v>
      </c>
      <c r="P1266" s="3">
        <f t="shared" si="217"/>
        <v>42816</v>
      </c>
      <c r="Q1266" t="str">
        <f t="shared" si="218"/>
        <v>Chicago Bulls</v>
      </c>
      <c r="R1266" t="str">
        <f t="shared" si="219"/>
        <v>Detroit Pistons</v>
      </c>
    </row>
    <row r="1267" spans="1:18" x14ac:dyDescent="0.3">
      <c r="A1267" s="1" t="s">
        <v>1095</v>
      </c>
      <c r="B1267">
        <f>IF(OR(RIGHT(Full_2016_2017_Games_Data[[#This Row],[Column1]],4)="2016",RIGHT(Full_2016_2017_Games_Data[[#This Row],[Column1]],4)="2017"),1,0)</f>
        <v>0</v>
      </c>
      <c r="C1267">
        <f>IF(AND(B1266=1,B1267=0,LEFT(Full_2016_2017_Games_Data[[#This Row],[Column1]],4)&lt;&gt;"OTat"),C1265+1,IF(AND(B1266=0,B1267=0,LEFT(Full_2016_2017_Games_Data[[#This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Row],[Column1]],5)&lt;&gt;"4OTat"),C1266+1,IF(OR(LEFT(Full_2016_2017_Games_Data[[#This Row],[Column1]],4)="OTat",LEFT(Full_2016_2017_Games_Data[[#This Row],[Column1]],4)="Full",LEFT(Full_2016_2017_Games_Data[[#This Row],[Column1]],5)="2OTat",LEFT(Full_2016_2017_Games_Data[[#This Row],[Column1]],5)="4OTat"),C1266,"N/A")))</f>
        <v>1061</v>
      </c>
      <c r="D1267" t="str">
        <f>IF(AND(C1267&lt;&gt;"N/A",C1267&lt;&gt;C1266),LEFT(Full_2016_2017_Games_Data[[#This Row],[Column1]],FIND("-",Full_2016_2017_Games_Data[[#This Row],[Column1]])-1),"N/A")</f>
        <v>Oklahoma City Thunder122</v>
      </c>
      <c r="E1267" t="str">
        <f>IFERROR(IF(AND(C1267&lt;&gt;"N/A",C1267&lt;&gt;C1266),MID(Full_2016_2017_Games_Data[[#This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76ers97</v>
      </c>
      <c r="F1267" t="str">
        <f>IFERROR(IF(AND(D1267&lt;&gt;"N/A",E1267&lt;&gt;"N/A",C1267&lt;&gt;C1268),RIGHT(Full_2016_2017_Games_Data[[#This Row],[Column1]],LEN(Full_2016_2017_Games_Data[[#This Row],[Column1]])-FIND("at ",Full_2016_2017_Games_Data[[#This Row],[Column1]])-2),IF(AND(C1267&lt;&gt;"N/A",C1267&lt;&gt;C1266),RIGHT(A1268,LEN(A1268)-FIND("at ",A1268)-2),"N/A")),RIGHT(Full_2016_2017_Games_Data[[#This Row],[Column1]],LEN(Full_2016_2017_Games_Data[[#This Row],[Column1]])-FIND("at ",Full_2016_2017_Games_Data[[#This Row],[Column1]])-2))</f>
        <v>Oklahoma City</v>
      </c>
      <c r="G1267" t="str">
        <f t="shared" si="209"/>
        <v>Oklahoma City</v>
      </c>
      <c r="H1267">
        <f t="shared" si="210"/>
        <v>122</v>
      </c>
      <c r="I1267">
        <f t="shared" si="211"/>
        <v>97</v>
      </c>
      <c r="J1267" s="3" t="str">
        <f>IF(B1267=1,Full_2016_2017_Games_Data[[#This Row],[Column1]],"N/A")</f>
        <v>N/A</v>
      </c>
      <c r="K1267" t="str">
        <f t="shared" si="212"/>
        <v>Mar 22, 2017</v>
      </c>
      <c r="L1267" t="str">
        <f t="shared" si="213"/>
        <v>Mar 22, 2017</v>
      </c>
      <c r="M1267">
        <f t="shared" si="214"/>
        <v>3</v>
      </c>
      <c r="N1267">
        <f t="shared" si="215"/>
        <v>22</v>
      </c>
      <c r="O1267">
        <f t="shared" si="216"/>
        <v>2017</v>
      </c>
      <c r="P1267" s="3">
        <f t="shared" si="217"/>
        <v>42816</v>
      </c>
      <c r="Q1267" t="str">
        <f t="shared" si="218"/>
        <v>Oklahoma City Thunder</v>
      </c>
      <c r="R1267" t="str">
        <f t="shared" si="219"/>
        <v>Philadelphia 76ers</v>
      </c>
    </row>
    <row r="1268" spans="1:18" x14ac:dyDescent="0.3">
      <c r="A1268" s="1" t="s">
        <v>1096</v>
      </c>
      <c r="B1268">
        <f>IF(OR(RIGHT(Full_2016_2017_Games_Data[[#This Row],[Column1]],4)="2016",RIGHT(Full_2016_2017_Games_Data[[#This Row],[Column1]],4)="2017"),1,0)</f>
        <v>0</v>
      </c>
      <c r="C1268">
        <f>IF(AND(B1267=1,B1268=0,LEFT(Full_2016_2017_Games_Data[[#This Row],[Column1]],4)&lt;&gt;"OTat"),C1266+1,IF(AND(B1267=0,B1268=0,LEFT(Full_2016_2017_Games_Data[[#This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Row],[Column1]],5)&lt;&gt;"4OTat"),C1267+1,IF(OR(LEFT(Full_2016_2017_Games_Data[[#This Row],[Column1]],4)="OTat",LEFT(Full_2016_2017_Games_Data[[#This Row],[Column1]],4)="Full",LEFT(Full_2016_2017_Games_Data[[#This Row],[Column1]],5)="2OTat",LEFT(Full_2016_2017_Games_Data[[#This Row],[Column1]],5)="4OTat"),C1267,"N/A")))</f>
        <v>1062</v>
      </c>
      <c r="D1268" t="str">
        <f>IF(AND(C1268&lt;&gt;"N/A",C1268&lt;&gt;C1267),LEFT(Full_2016_2017_Games_Data[[#This Row],[Column1]],FIND("-",Full_2016_2017_Games_Data[[#This Row],[Column1]])-1),"N/A")</f>
        <v>Washington Wizards104</v>
      </c>
      <c r="E1268" t="str">
        <f>IFERROR(IF(AND(C1268&lt;&gt;"N/A",C1268&lt;&gt;C1267),MID(Full_2016_2017_Games_Data[[#This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Hawks100</v>
      </c>
      <c r="F1268" t="str">
        <f>IFERROR(IF(AND(D1268&lt;&gt;"N/A",E1268&lt;&gt;"N/A",C1268&lt;&gt;C1269),RIGHT(Full_2016_2017_Games_Data[[#This Row],[Column1]],LEN(Full_2016_2017_Games_Data[[#This Row],[Column1]])-FIND("at ",Full_2016_2017_Games_Data[[#This Row],[Column1]])-2),IF(AND(C1268&lt;&gt;"N/A",C1268&lt;&gt;C1267),RIGHT(A1269,LEN(A1269)-FIND("at ",A1269)-2),"N/A")),RIGHT(Full_2016_2017_Games_Data[[#This Row],[Column1]],LEN(Full_2016_2017_Games_Data[[#This Row],[Column1]])-FIND("at ",Full_2016_2017_Games_Data[[#This Row],[Column1]])-2))</f>
        <v>Washington</v>
      </c>
      <c r="G1268" t="str">
        <f t="shared" si="209"/>
        <v>Washington</v>
      </c>
      <c r="H1268">
        <f t="shared" si="210"/>
        <v>104</v>
      </c>
      <c r="I1268">
        <f t="shared" si="211"/>
        <v>100</v>
      </c>
      <c r="J1268" s="3" t="str">
        <f>IF(B1268=1,Full_2016_2017_Games_Data[[#This Row],[Column1]],"N/A")</f>
        <v>N/A</v>
      </c>
      <c r="K1268" t="str">
        <f t="shared" si="212"/>
        <v>Mar 22, 2017</v>
      </c>
      <c r="L1268" t="str">
        <f t="shared" si="213"/>
        <v>Mar 22, 2017</v>
      </c>
      <c r="M1268">
        <f t="shared" si="214"/>
        <v>3</v>
      </c>
      <c r="N1268">
        <f t="shared" si="215"/>
        <v>22</v>
      </c>
      <c r="O1268">
        <f t="shared" si="216"/>
        <v>2017</v>
      </c>
      <c r="P1268" s="3">
        <f t="shared" si="217"/>
        <v>42816</v>
      </c>
      <c r="Q1268" t="str">
        <f t="shared" si="218"/>
        <v>Washington Wizards</v>
      </c>
      <c r="R1268" t="str">
        <f t="shared" si="219"/>
        <v>Atlanta Hawks</v>
      </c>
    </row>
    <row r="1269" spans="1:18" x14ac:dyDescent="0.3">
      <c r="A1269" s="1" t="s">
        <v>1097</v>
      </c>
      <c r="B1269">
        <f>IF(OR(RIGHT(Full_2016_2017_Games_Data[[#This Row],[Column1]],4)="2016",RIGHT(Full_2016_2017_Games_Data[[#This Row],[Column1]],4)="2017"),1,0)</f>
        <v>0</v>
      </c>
      <c r="C1269">
        <f>IF(AND(B1268=1,B1269=0,LEFT(Full_2016_2017_Games_Data[[#This Row],[Column1]],4)&lt;&gt;"OTat"),C1267+1,IF(AND(B1268=0,B1269=0,LEFT(Full_2016_2017_Games_Data[[#This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Row],[Column1]],5)&lt;&gt;"4OTat"),C1268+1,IF(OR(LEFT(Full_2016_2017_Games_Data[[#This Row],[Column1]],4)="OTat",LEFT(Full_2016_2017_Games_Data[[#This Row],[Column1]],4)="Full",LEFT(Full_2016_2017_Games_Data[[#This Row],[Column1]],5)="2OTat",LEFT(Full_2016_2017_Games_Data[[#This Row],[Column1]],5)="4OTat"),C1268,"N/A")))</f>
        <v>1063</v>
      </c>
      <c r="D1269" t="str">
        <f>IF(AND(C1269&lt;&gt;"N/A",C1269&lt;&gt;C1268),LEFT(Full_2016_2017_Games_Data[[#This Row],[Column1]],FIND("-",Full_2016_2017_Games_Data[[#This Row],[Column1]])-1),"N/A")</f>
        <v>Denver Nuggets126</v>
      </c>
      <c r="E1269" t="str">
        <f>IFERROR(IF(AND(C1269&lt;&gt;"N/A",C1269&lt;&gt;C1268),MID(Full_2016_2017_Games_Data[[#This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Cavaliers113</v>
      </c>
      <c r="F1269" t="str">
        <f>IFERROR(IF(AND(D1269&lt;&gt;"N/A",E1269&lt;&gt;"N/A",C1269&lt;&gt;C1270),RIGHT(Full_2016_2017_Games_Data[[#This Row],[Column1]],LEN(Full_2016_2017_Games_Data[[#This Row],[Column1]])-FIND("at ",Full_2016_2017_Games_Data[[#This Row],[Column1]])-2),IF(AND(C1269&lt;&gt;"N/A",C1269&lt;&gt;C1268),RIGHT(A1270,LEN(A1270)-FIND("at ",A1270)-2),"N/A")),RIGHT(Full_2016_2017_Games_Data[[#This Row],[Column1]],LEN(Full_2016_2017_Games_Data[[#This Row],[Column1]])-FIND("at ",Full_2016_2017_Games_Data[[#This Row],[Column1]])-2))</f>
        <v>Denver</v>
      </c>
      <c r="G1269" t="str">
        <f t="shared" si="209"/>
        <v>Denver</v>
      </c>
      <c r="H1269">
        <f t="shared" si="210"/>
        <v>126</v>
      </c>
      <c r="I1269">
        <f t="shared" si="211"/>
        <v>113</v>
      </c>
      <c r="J1269" s="3" t="str">
        <f>IF(B1269=1,Full_2016_2017_Games_Data[[#This Row],[Column1]],"N/A")</f>
        <v>N/A</v>
      </c>
      <c r="K1269" t="str">
        <f t="shared" si="212"/>
        <v>Mar 22, 2017</v>
      </c>
      <c r="L1269" t="str">
        <f t="shared" si="213"/>
        <v>Mar 22, 2017</v>
      </c>
      <c r="M1269">
        <f t="shared" si="214"/>
        <v>3</v>
      </c>
      <c r="N1269">
        <f t="shared" si="215"/>
        <v>22</v>
      </c>
      <c r="O1269">
        <f t="shared" si="216"/>
        <v>2017</v>
      </c>
      <c r="P1269" s="3">
        <f t="shared" si="217"/>
        <v>42816</v>
      </c>
      <c r="Q1269" t="str">
        <f t="shared" si="218"/>
        <v>Denver Nuggets</v>
      </c>
      <c r="R1269" t="str">
        <f t="shared" si="219"/>
        <v>Cleveland Cavaliers</v>
      </c>
    </row>
    <row r="1270" spans="1:18" x14ac:dyDescent="0.3">
      <c r="A1270" s="1" t="s">
        <v>1098</v>
      </c>
      <c r="B1270">
        <f>IF(OR(RIGHT(Full_2016_2017_Games_Data[[#This Row],[Column1]],4)="2016",RIGHT(Full_2016_2017_Games_Data[[#This Row],[Column1]],4)="2017"),1,0)</f>
        <v>0</v>
      </c>
      <c r="C1270">
        <f>IF(AND(B1269=1,B1270=0,LEFT(Full_2016_2017_Games_Data[[#This Row],[Column1]],4)&lt;&gt;"OTat"),C1268+1,IF(AND(B1269=0,B1270=0,LEFT(Full_2016_2017_Games_Data[[#This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Row],[Column1]],5)&lt;&gt;"4OTat"),C1269+1,IF(OR(LEFT(Full_2016_2017_Games_Data[[#This Row],[Column1]],4)="OTat",LEFT(Full_2016_2017_Games_Data[[#This Row],[Column1]],4)="Full",LEFT(Full_2016_2017_Games_Data[[#This Row],[Column1]],5)="2OTat",LEFT(Full_2016_2017_Games_Data[[#This Row],[Column1]],5)="4OTat"),C1269,"N/A")))</f>
        <v>1064</v>
      </c>
      <c r="D1270" t="str">
        <f>IF(AND(C1270&lt;&gt;"N/A",C1270&lt;&gt;C1269),LEFT(Full_2016_2017_Games_Data[[#This Row],[Column1]],FIND("-",Full_2016_2017_Games_Data[[#This Row],[Column1]])-1),"N/A")</f>
        <v>Milwaukee Bucks116</v>
      </c>
      <c r="E1270" t="str">
        <f>IFERROR(IF(AND(C1270&lt;&gt;"N/A",C1270&lt;&gt;C1269),MID(Full_2016_2017_Games_Data[[#This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Kings98</v>
      </c>
      <c r="F1270" t="str">
        <f>IFERROR(IF(AND(D1270&lt;&gt;"N/A",E1270&lt;&gt;"N/A",C1270&lt;&gt;C1271),RIGHT(Full_2016_2017_Games_Data[[#This Row],[Column1]],LEN(Full_2016_2017_Games_Data[[#This Row],[Column1]])-FIND("at ",Full_2016_2017_Games_Data[[#This Row],[Column1]])-2),IF(AND(C1270&lt;&gt;"N/A",C1270&lt;&gt;C1269),RIGHT(A1271,LEN(A1271)-FIND("at ",A1271)-2),"N/A")),RIGHT(Full_2016_2017_Games_Data[[#This Row],[Column1]],LEN(Full_2016_2017_Games_Data[[#This Row],[Column1]])-FIND("at ",Full_2016_2017_Games_Data[[#This Row],[Column1]])-2))</f>
        <v>Sacramento</v>
      </c>
      <c r="G1270" t="str">
        <f t="shared" si="209"/>
        <v>Sacramento</v>
      </c>
      <c r="H1270">
        <f t="shared" si="210"/>
        <v>116</v>
      </c>
      <c r="I1270">
        <f t="shared" si="211"/>
        <v>98</v>
      </c>
      <c r="J1270" s="3" t="str">
        <f>IF(B1270=1,Full_2016_2017_Games_Data[[#This Row],[Column1]],"N/A")</f>
        <v>N/A</v>
      </c>
      <c r="K1270" t="str">
        <f t="shared" si="212"/>
        <v>Mar 22, 2017</v>
      </c>
      <c r="L1270" t="str">
        <f t="shared" si="213"/>
        <v>Mar 22, 2017</v>
      </c>
      <c r="M1270">
        <f t="shared" si="214"/>
        <v>3</v>
      </c>
      <c r="N1270">
        <f t="shared" si="215"/>
        <v>22</v>
      </c>
      <c r="O1270">
        <f t="shared" si="216"/>
        <v>2017</v>
      </c>
      <c r="P1270" s="3">
        <f t="shared" si="217"/>
        <v>42816</v>
      </c>
      <c r="Q1270" t="str">
        <f t="shared" si="218"/>
        <v>Milwaukee Bucks</v>
      </c>
      <c r="R1270" t="str">
        <f t="shared" si="219"/>
        <v>Sacramento Kings</v>
      </c>
    </row>
    <row r="1271" spans="1:18" x14ac:dyDescent="0.3">
      <c r="A1271" s="1" t="s">
        <v>1099</v>
      </c>
      <c r="B1271">
        <f>IF(OR(RIGHT(Full_2016_2017_Games_Data[[#This Row],[Column1]],4)="2016",RIGHT(Full_2016_2017_Games_Data[[#This Row],[Column1]],4)="2017"),1,0)</f>
        <v>0</v>
      </c>
      <c r="C1271">
        <f>IF(AND(B1270=1,B1271=0,LEFT(Full_2016_2017_Games_Data[[#This Row],[Column1]],4)&lt;&gt;"OTat"),C1269+1,IF(AND(B1270=0,B1271=0,LEFT(Full_2016_2017_Games_Data[[#This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Row],[Column1]],5)&lt;&gt;"4OTat"),C1270+1,IF(OR(LEFT(Full_2016_2017_Games_Data[[#This Row],[Column1]],4)="OTat",LEFT(Full_2016_2017_Games_Data[[#This Row],[Column1]],4)="Full",LEFT(Full_2016_2017_Games_Data[[#This Row],[Column1]],5)="2OTat",LEFT(Full_2016_2017_Games_Data[[#This Row],[Column1]],5)="4OTat"),C1270,"N/A")))</f>
        <v>1065</v>
      </c>
      <c r="D1271" t="str">
        <f>IF(AND(C1271&lt;&gt;"N/A",C1271&lt;&gt;C1270),LEFT(Full_2016_2017_Games_Data[[#This Row],[Column1]],FIND("-",Full_2016_2017_Games_Data[[#This Row],[Column1]])-1),"N/A")</f>
        <v>Utah Jazz108</v>
      </c>
      <c r="E1271" t="str">
        <f>IFERROR(IF(AND(C1271&lt;&gt;"N/A",C1271&lt;&gt;C1270),MID(Full_2016_2017_Games_Data[[#This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Knicks101</v>
      </c>
      <c r="F1271" t="str">
        <f>IFERROR(IF(AND(D1271&lt;&gt;"N/A",E1271&lt;&gt;"N/A",C1271&lt;&gt;C1272),RIGHT(Full_2016_2017_Games_Data[[#This Row],[Column1]],LEN(Full_2016_2017_Games_Data[[#This Row],[Column1]])-FIND("at ",Full_2016_2017_Games_Data[[#This Row],[Column1]])-2),IF(AND(C1271&lt;&gt;"N/A",C1271&lt;&gt;C1270),RIGHT(A1272,LEN(A1272)-FIND("at ",A1272)-2),"N/A")),RIGHT(Full_2016_2017_Games_Data[[#This Row],[Column1]],LEN(Full_2016_2017_Games_Data[[#This Row],[Column1]])-FIND("at ",Full_2016_2017_Games_Data[[#This Row],[Column1]])-2))</f>
        <v>Utah</v>
      </c>
      <c r="G1271" t="str">
        <f t="shared" si="209"/>
        <v>Utah</v>
      </c>
      <c r="H1271">
        <f t="shared" si="210"/>
        <v>108</v>
      </c>
      <c r="I1271">
        <f t="shared" si="211"/>
        <v>101</v>
      </c>
      <c r="J1271" s="3" t="str">
        <f>IF(B1271=1,Full_2016_2017_Games_Data[[#This Row],[Column1]],"N/A")</f>
        <v>N/A</v>
      </c>
      <c r="K1271" t="str">
        <f t="shared" si="212"/>
        <v>Mar 22, 2017</v>
      </c>
      <c r="L1271" t="str">
        <f t="shared" si="213"/>
        <v>Mar 22, 2017</v>
      </c>
      <c r="M1271">
        <f t="shared" si="214"/>
        <v>3</v>
      </c>
      <c r="N1271">
        <f t="shared" si="215"/>
        <v>22</v>
      </c>
      <c r="O1271">
        <f t="shared" si="216"/>
        <v>2017</v>
      </c>
      <c r="P1271" s="3">
        <f t="shared" si="217"/>
        <v>42816</v>
      </c>
      <c r="Q1271" t="str">
        <f t="shared" si="218"/>
        <v>Utah Jazz</v>
      </c>
      <c r="R1271" t="str">
        <f t="shared" si="219"/>
        <v>New York Knicks</v>
      </c>
    </row>
    <row r="1272" spans="1:18" x14ac:dyDescent="0.3">
      <c r="A1272" s="1" t="s">
        <v>1488</v>
      </c>
      <c r="B1272">
        <f>IF(OR(RIGHT(Full_2016_2017_Games_Data[[#This Row],[Column1]],4)="2016",RIGHT(Full_2016_2017_Games_Data[[#This Row],[Column1]],4)="2017"),1,0)</f>
        <v>1</v>
      </c>
      <c r="C1272" t="str">
        <f>IF(AND(B1271=1,B1272=0,LEFT(Full_2016_2017_Games_Data[[#This Row],[Column1]],4)&lt;&gt;"OTat"),C1270+1,IF(AND(B1271=0,B1272=0,LEFT(Full_2016_2017_Games_Data[[#This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Row],[Column1]],5)&lt;&gt;"4OTat"),C1271+1,IF(OR(LEFT(Full_2016_2017_Games_Data[[#This Row],[Column1]],4)="OTat",LEFT(Full_2016_2017_Games_Data[[#This Row],[Column1]],4)="Full",LEFT(Full_2016_2017_Games_Data[[#This Row],[Column1]],5)="2OTat",LEFT(Full_2016_2017_Games_Data[[#This Row],[Column1]],5)="4OTat"),C1271,"N/A")))</f>
        <v>N/A</v>
      </c>
      <c r="D1272" t="str">
        <f>IF(AND(C1272&lt;&gt;"N/A",C1272&lt;&gt;C1271),LEFT(Full_2016_2017_Games_Data[[#This Row],[Column1]],FIND("-",Full_2016_2017_Games_Data[[#This Row],[Column1]])-1),"N/A")</f>
        <v>N/A</v>
      </c>
      <c r="E1272" t="str">
        <f>IFERROR(IF(AND(C1272&lt;&gt;"N/A",C1272&lt;&gt;C1271),MID(Full_2016_2017_Games_Data[[#This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72" t="str">
        <f>IFERROR(IF(AND(D1272&lt;&gt;"N/A",E1272&lt;&gt;"N/A",C1272&lt;&gt;C1273),RIGHT(Full_2016_2017_Games_Data[[#This Row],[Column1]],LEN(Full_2016_2017_Games_Data[[#This Row],[Column1]])-FIND("at ",Full_2016_2017_Games_Data[[#This Row],[Column1]])-2),IF(AND(C1272&lt;&gt;"N/A",C1272&lt;&gt;C1271),RIGHT(A1273,LEN(A1273)-FIND("at ",A1273)-2),"N/A")),RIGHT(Full_2016_2017_Games_Data[[#This Row],[Column1]],LEN(Full_2016_2017_Games_Data[[#This Row],[Column1]])-FIND("at ",Full_2016_2017_Games_Data[[#This Row],[Column1]])-2))</f>
        <v>N/A</v>
      </c>
      <c r="G1272" t="str">
        <f t="shared" si="209"/>
        <v>N/A</v>
      </c>
      <c r="H1272" t="str">
        <f t="shared" si="210"/>
        <v>N/A</v>
      </c>
      <c r="I1272" t="str">
        <f t="shared" si="211"/>
        <v>N/A</v>
      </c>
      <c r="J1272" s="3" t="str">
        <f>IF(B1272=1,Full_2016_2017_Games_Data[[#This Row],[Column1]],"N/A")</f>
        <v>Mar 23, 2017</v>
      </c>
      <c r="K1272" t="str">
        <f t="shared" si="212"/>
        <v>Mar 23, 2017</v>
      </c>
      <c r="L1272" t="str">
        <f t="shared" si="213"/>
        <v>N/A</v>
      </c>
      <c r="M1272" t="str">
        <f t="shared" si="214"/>
        <v>N/A</v>
      </c>
      <c r="N1272" t="str">
        <f t="shared" si="215"/>
        <v>N/A</v>
      </c>
      <c r="O1272" t="str">
        <f t="shared" si="216"/>
        <v>N/A</v>
      </c>
      <c r="P1272" s="3" t="str">
        <f t="shared" si="217"/>
        <v>N/A</v>
      </c>
      <c r="Q1272" t="str">
        <f t="shared" si="218"/>
        <v>N/A</v>
      </c>
      <c r="R1272" t="str">
        <f t="shared" si="219"/>
        <v>N/A</v>
      </c>
    </row>
    <row r="1273" spans="1:18" x14ac:dyDescent="0.3">
      <c r="A1273" s="1" t="s">
        <v>1100</v>
      </c>
      <c r="B1273">
        <f>IF(OR(RIGHT(Full_2016_2017_Games_Data[[#This Row],[Column1]],4)="2016",RIGHT(Full_2016_2017_Games_Data[[#This Row],[Column1]],4)="2017"),1,0)</f>
        <v>0</v>
      </c>
      <c r="C1273">
        <f>IF(AND(B1272=1,B1273=0,LEFT(Full_2016_2017_Games_Data[[#This Row],[Column1]],4)&lt;&gt;"OTat"),C1271+1,IF(AND(B1272=0,B1273=0,LEFT(Full_2016_2017_Games_Data[[#This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Row],[Column1]],5)&lt;&gt;"4OTat"),C1272+1,IF(OR(LEFT(Full_2016_2017_Games_Data[[#This Row],[Column1]],4)="OTat",LEFT(Full_2016_2017_Games_Data[[#This Row],[Column1]],4)="Full",LEFT(Full_2016_2017_Games_Data[[#This Row],[Column1]],5)="2OTat",LEFT(Full_2016_2017_Games_Data[[#This Row],[Column1]],5)="4OTat"),C1272,"N/A")))</f>
        <v>1066</v>
      </c>
      <c r="D1273" t="str">
        <f>IF(AND(C1273&lt;&gt;"N/A",C1273&lt;&gt;C1272),LEFT(Full_2016_2017_Games_Data[[#This Row],[Column1]],FIND("-",Full_2016_2017_Games_Data[[#This Row],[Column1]])-1),"N/A")</f>
        <v>Brooklyn Nets126</v>
      </c>
      <c r="E1273" t="str">
        <f>IFERROR(IF(AND(C1273&lt;&gt;"N/A",C1273&lt;&gt;C1272),MID(Full_2016_2017_Games_Data[[#This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Suns98</v>
      </c>
      <c r="F1273" t="str">
        <f>IFERROR(IF(AND(D1273&lt;&gt;"N/A",E1273&lt;&gt;"N/A",C1273&lt;&gt;C1274),RIGHT(Full_2016_2017_Games_Data[[#This Row],[Column1]],LEN(Full_2016_2017_Games_Data[[#This Row],[Column1]])-FIND("at ",Full_2016_2017_Games_Data[[#This Row],[Column1]])-2),IF(AND(C1273&lt;&gt;"N/A",C1273&lt;&gt;C1272),RIGHT(A1274,LEN(A1274)-FIND("at ",A1274)-2),"N/A")),RIGHT(Full_2016_2017_Games_Data[[#This Row],[Column1]],LEN(Full_2016_2017_Games_Data[[#This Row],[Column1]])-FIND("at ",Full_2016_2017_Games_Data[[#This Row],[Column1]])-2))</f>
        <v>Brooklyn</v>
      </c>
      <c r="G1273" t="str">
        <f t="shared" si="209"/>
        <v>Brooklyn</v>
      </c>
      <c r="H1273">
        <f t="shared" si="210"/>
        <v>126</v>
      </c>
      <c r="I1273">
        <f t="shared" si="211"/>
        <v>98</v>
      </c>
      <c r="J1273" s="3" t="str">
        <f>IF(B1273=1,Full_2016_2017_Games_Data[[#This Row],[Column1]],"N/A")</f>
        <v>N/A</v>
      </c>
      <c r="K1273" t="str">
        <f t="shared" si="212"/>
        <v>Mar 23, 2017</v>
      </c>
      <c r="L1273" t="str">
        <f t="shared" si="213"/>
        <v>Mar 23, 2017</v>
      </c>
      <c r="M1273">
        <f t="shared" si="214"/>
        <v>3</v>
      </c>
      <c r="N1273">
        <f t="shared" si="215"/>
        <v>23</v>
      </c>
      <c r="O1273">
        <f t="shared" si="216"/>
        <v>2017</v>
      </c>
      <c r="P1273" s="3">
        <f t="shared" si="217"/>
        <v>42817</v>
      </c>
      <c r="Q1273" t="str">
        <f t="shared" si="218"/>
        <v>Brooklyn Nets</v>
      </c>
      <c r="R1273" t="str">
        <f t="shared" si="219"/>
        <v>Phoenix Suns</v>
      </c>
    </row>
    <row r="1274" spans="1:18" x14ac:dyDescent="0.3">
      <c r="A1274" s="1" t="s">
        <v>1101</v>
      </c>
      <c r="B1274">
        <f>IF(OR(RIGHT(Full_2016_2017_Games_Data[[#This Row],[Column1]],4)="2016",RIGHT(Full_2016_2017_Games_Data[[#This Row],[Column1]],4)="2017"),1,0)</f>
        <v>0</v>
      </c>
      <c r="C1274">
        <f>IF(AND(B1273=1,B1274=0,LEFT(Full_2016_2017_Games_Data[[#This Row],[Column1]],4)&lt;&gt;"OTat"),C1272+1,IF(AND(B1273=0,B1274=0,LEFT(Full_2016_2017_Games_Data[[#This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Row],[Column1]],5)&lt;&gt;"4OTat"),C1273+1,IF(OR(LEFT(Full_2016_2017_Games_Data[[#This Row],[Column1]],4)="OTat",LEFT(Full_2016_2017_Games_Data[[#This Row],[Column1]],4)="Full",LEFT(Full_2016_2017_Games_Data[[#This Row],[Column1]],5)="2OTat",LEFT(Full_2016_2017_Games_Data[[#This Row],[Column1]],5)="4OTat"),C1273,"N/A")))</f>
        <v>1067</v>
      </c>
      <c r="D1274" t="str">
        <f>IF(AND(C1274&lt;&gt;"N/A",C1274&lt;&gt;C1273),LEFT(Full_2016_2017_Games_Data[[#This Row],[Column1]],FIND("-",Full_2016_2017_Games_Data[[#This Row],[Column1]])-1),"N/A")</f>
        <v>Toronto Raptors101</v>
      </c>
      <c r="E1274" t="str">
        <f>IFERROR(IF(AND(C1274&lt;&gt;"N/A",C1274&lt;&gt;C1273),MID(Full_2016_2017_Games_Data[[#This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Heat84</v>
      </c>
      <c r="F1274" t="str">
        <f>IFERROR(IF(AND(D1274&lt;&gt;"N/A",E1274&lt;&gt;"N/A",C1274&lt;&gt;C1275),RIGHT(Full_2016_2017_Games_Data[[#This Row],[Column1]],LEN(Full_2016_2017_Games_Data[[#This Row],[Column1]])-FIND("at ",Full_2016_2017_Games_Data[[#This Row],[Column1]])-2),IF(AND(C1274&lt;&gt;"N/A",C1274&lt;&gt;C1273),RIGHT(A1275,LEN(A1275)-FIND("at ",A1275)-2),"N/A")),RIGHT(Full_2016_2017_Games_Data[[#This Row],[Column1]],LEN(Full_2016_2017_Games_Data[[#This Row],[Column1]])-FIND("at ",Full_2016_2017_Games_Data[[#This Row],[Column1]])-2))</f>
        <v>Miami</v>
      </c>
      <c r="G1274" t="str">
        <f t="shared" si="209"/>
        <v>Miami</v>
      </c>
      <c r="H1274">
        <f t="shared" si="210"/>
        <v>101</v>
      </c>
      <c r="I1274">
        <f t="shared" si="211"/>
        <v>84</v>
      </c>
      <c r="J1274" s="3" t="str">
        <f>IF(B1274=1,Full_2016_2017_Games_Data[[#This Row],[Column1]],"N/A")</f>
        <v>N/A</v>
      </c>
      <c r="K1274" t="str">
        <f t="shared" si="212"/>
        <v>Mar 23, 2017</v>
      </c>
      <c r="L1274" t="str">
        <f t="shared" si="213"/>
        <v>Mar 23, 2017</v>
      </c>
      <c r="M1274">
        <f t="shared" si="214"/>
        <v>3</v>
      </c>
      <c r="N1274">
        <f t="shared" si="215"/>
        <v>23</v>
      </c>
      <c r="O1274">
        <f t="shared" si="216"/>
        <v>2017</v>
      </c>
      <c r="P1274" s="3">
        <f t="shared" si="217"/>
        <v>42817</v>
      </c>
      <c r="Q1274" t="str">
        <f t="shared" si="218"/>
        <v>Toronto Raptors</v>
      </c>
      <c r="R1274" t="str">
        <f t="shared" si="219"/>
        <v>Miami Heat</v>
      </c>
    </row>
    <row r="1275" spans="1:18" x14ac:dyDescent="0.3">
      <c r="A1275" s="1" t="s">
        <v>1102</v>
      </c>
      <c r="B1275">
        <f>IF(OR(RIGHT(Full_2016_2017_Games_Data[[#This Row],[Column1]],4)="2016",RIGHT(Full_2016_2017_Games_Data[[#This Row],[Column1]],4)="2017"),1,0)</f>
        <v>0</v>
      </c>
      <c r="C1275">
        <f>IF(AND(B1274=1,B1275=0,LEFT(Full_2016_2017_Games_Data[[#This Row],[Column1]],4)&lt;&gt;"OTat"),C1273+1,IF(AND(B1274=0,B1275=0,LEFT(Full_2016_2017_Games_Data[[#This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Row],[Column1]],5)&lt;&gt;"4OTat"),C1274+1,IF(OR(LEFT(Full_2016_2017_Games_Data[[#This Row],[Column1]],4)="OTat",LEFT(Full_2016_2017_Games_Data[[#This Row],[Column1]],4)="Full",LEFT(Full_2016_2017_Games_Data[[#This Row],[Column1]],5)="2OTat",LEFT(Full_2016_2017_Games_Data[[#This Row],[Column1]],5)="4OTat"),C1274,"N/A")))</f>
        <v>1068</v>
      </c>
      <c r="D1275" t="str">
        <f>IF(AND(C1275&lt;&gt;"N/A",C1275&lt;&gt;C1274),LEFT(Full_2016_2017_Games_Data[[#This Row],[Column1]],FIND("-",Full_2016_2017_Games_Data[[#This Row],[Column1]])-1),"N/A")</f>
        <v>Dallas Mavericks97</v>
      </c>
      <c r="E1275" t="str">
        <f>IFERROR(IF(AND(C1275&lt;&gt;"N/A",C1275&lt;&gt;C1274),MID(Full_2016_2017_Games_Data[[#This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Clippers95</v>
      </c>
      <c r="F1275" t="str">
        <f>IFERROR(IF(AND(D1275&lt;&gt;"N/A",E1275&lt;&gt;"N/A",C1275&lt;&gt;C1276),RIGHT(Full_2016_2017_Games_Data[[#This Row],[Column1]],LEN(Full_2016_2017_Games_Data[[#This Row],[Column1]])-FIND("at ",Full_2016_2017_Games_Data[[#This Row],[Column1]])-2),IF(AND(C1275&lt;&gt;"N/A",C1275&lt;&gt;C1274),RIGHT(A1276,LEN(A1276)-FIND("at ",A1276)-2),"N/A")),RIGHT(Full_2016_2017_Games_Data[[#This Row],[Column1]],LEN(Full_2016_2017_Games_Data[[#This Row],[Column1]])-FIND("at ",Full_2016_2017_Games_Data[[#This Row],[Column1]])-2))</f>
        <v>Dallas</v>
      </c>
      <c r="G1275" t="str">
        <f t="shared" si="209"/>
        <v>Dallas</v>
      </c>
      <c r="H1275">
        <f t="shared" si="210"/>
        <v>97</v>
      </c>
      <c r="I1275">
        <f t="shared" si="211"/>
        <v>95</v>
      </c>
      <c r="J1275" s="3" t="str">
        <f>IF(B1275=1,Full_2016_2017_Games_Data[[#This Row],[Column1]],"N/A")</f>
        <v>N/A</v>
      </c>
      <c r="K1275" t="str">
        <f t="shared" si="212"/>
        <v>Mar 23, 2017</v>
      </c>
      <c r="L1275" t="str">
        <f t="shared" si="213"/>
        <v>Mar 23, 2017</v>
      </c>
      <c r="M1275">
        <f t="shared" si="214"/>
        <v>3</v>
      </c>
      <c r="N1275">
        <f t="shared" si="215"/>
        <v>23</v>
      </c>
      <c r="O1275">
        <f t="shared" si="216"/>
        <v>2017</v>
      </c>
      <c r="P1275" s="3">
        <f t="shared" si="217"/>
        <v>42817</v>
      </c>
      <c r="Q1275" t="str">
        <f t="shared" si="218"/>
        <v>Dallas Mavericks</v>
      </c>
      <c r="R1275" t="str">
        <f t="shared" si="219"/>
        <v>Los Angeles Clippers</v>
      </c>
    </row>
    <row r="1276" spans="1:18" x14ac:dyDescent="0.3">
      <c r="A1276" s="1" t="s">
        <v>1103</v>
      </c>
      <c r="B1276">
        <f>IF(OR(RIGHT(Full_2016_2017_Games_Data[[#This Row],[Column1]],4)="2016",RIGHT(Full_2016_2017_Games_Data[[#This Row],[Column1]],4)="2017"),1,0)</f>
        <v>0</v>
      </c>
      <c r="C1276">
        <f>IF(AND(B1275=1,B1276=0,LEFT(Full_2016_2017_Games_Data[[#This Row],[Column1]],4)&lt;&gt;"OTat"),C1274+1,IF(AND(B1275=0,B1276=0,LEFT(Full_2016_2017_Games_Data[[#This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Row],[Column1]],5)&lt;&gt;"4OTat"),C1275+1,IF(OR(LEFT(Full_2016_2017_Games_Data[[#This Row],[Column1]],4)="OTat",LEFT(Full_2016_2017_Games_Data[[#This Row],[Column1]],4)="Full",LEFT(Full_2016_2017_Games_Data[[#This Row],[Column1]],5)="2OTat",LEFT(Full_2016_2017_Games_Data[[#This Row],[Column1]],5)="4OTat"),C1275,"N/A")))</f>
        <v>1069</v>
      </c>
      <c r="D1276" t="str">
        <f>IF(AND(C1276&lt;&gt;"N/A",C1276&lt;&gt;C1275),LEFT(Full_2016_2017_Games_Data[[#This Row],[Column1]],FIND("-",Full_2016_2017_Games_Data[[#This Row],[Column1]])-1),"N/A")</f>
        <v>San Antonio Spurs97</v>
      </c>
      <c r="E1276" t="str">
        <f>IFERROR(IF(AND(C1276&lt;&gt;"N/A",C1276&lt;&gt;C1275),MID(Full_2016_2017_Games_Data[[#This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Grizzlies90</v>
      </c>
      <c r="F1276" t="str">
        <f>IFERROR(IF(AND(D1276&lt;&gt;"N/A",E1276&lt;&gt;"N/A",C1276&lt;&gt;C1277),RIGHT(Full_2016_2017_Games_Data[[#This Row],[Column1]],LEN(Full_2016_2017_Games_Data[[#This Row],[Column1]])-FIND("at ",Full_2016_2017_Games_Data[[#This Row],[Column1]])-2),IF(AND(C1276&lt;&gt;"N/A",C1276&lt;&gt;C1275),RIGHT(A1277,LEN(A1277)-FIND("at ",A1277)-2),"N/A")),RIGHT(Full_2016_2017_Games_Data[[#This Row],[Column1]],LEN(Full_2016_2017_Games_Data[[#This Row],[Column1]])-FIND("at ",Full_2016_2017_Games_Data[[#This Row],[Column1]])-2))</f>
        <v>San Antonio</v>
      </c>
      <c r="G1276" t="str">
        <f t="shared" si="209"/>
        <v>San Antonio</v>
      </c>
      <c r="H1276">
        <f t="shared" si="210"/>
        <v>97</v>
      </c>
      <c r="I1276">
        <f t="shared" si="211"/>
        <v>90</v>
      </c>
      <c r="J1276" s="3" t="str">
        <f>IF(B1276=1,Full_2016_2017_Games_Data[[#This Row],[Column1]],"N/A")</f>
        <v>N/A</v>
      </c>
      <c r="K1276" t="str">
        <f t="shared" si="212"/>
        <v>Mar 23, 2017</v>
      </c>
      <c r="L1276" t="str">
        <f t="shared" si="213"/>
        <v>Mar 23, 2017</v>
      </c>
      <c r="M1276">
        <f t="shared" si="214"/>
        <v>3</v>
      </c>
      <c r="N1276">
        <f t="shared" si="215"/>
        <v>23</v>
      </c>
      <c r="O1276">
        <f t="shared" si="216"/>
        <v>2017</v>
      </c>
      <c r="P1276" s="3">
        <f t="shared" si="217"/>
        <v>42817</v>
      </c>
      <c r="Q1276" t="str">
        <f t="shared" si="218"/>
        <v>San Antonio Spurs</v>
      </c>
      <c r="R1276" t="str">
        <f t="shared" si="219"/>
        <v>Memphis Grizzlies</v>
      </c>
    </row>
    <row r="1277" spans="1:18" x14ac:dyDescent="0.3">
      <c r="A1277" s="1" t="s">
        <v>1104</v>
      </c>
      <c r="B1277">
        <f>IF(OR(RIGHT(Full_2016_2017_Games_Data[[#This Row],[Column1]],4)="2016",RIGHT(Full_2016_2017_Games_Data[[#This Row],[Column1]],4)="2017"),1,0)</f>
        <v>0</v>
      </c>
      <c r="C1277">
        <f>IF(AND(B1276=1,B1277=0,LEFT(Full_2016_2017_Games_Data[[#This Row],[Column1]],4)&lt;&gt;"OTat"),C1275+1,IF(AND(B1276=0,B1277=0,LEFT(Full_2016_2017_Games_Data[[#This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Row],[Column1]],5)&lt;&gt;"4OTat"),C1276+1,IF(OR(LEFT(Full_2016_2017_Games_Data[[#This Row],[Column1]],4)="OTat",LEFT(Full_2016_2017_Games_Data[[#This Row],[Column1]],4)="Full",LEFT(Full_2016_2017_Games_Data[[#This Row],[Column1]],5)="2OTat",LEFT(Full_2016_2017_Games_Data[[#This Row],[Column1]],5)="4OTat"),C1276,"N/A")))</f>
        <v>1070</v>
      </c>
      <c r="D1277" t="str">
        <f>IF(AND(C1277&lt;&gt;"N/A",C1277&lt;&gt;C1276),LEFT(Full_2016_2017_Games_Data[[#This Row],[Column1]],FIND("-",Full_2016_2017_Games_Data[[#This Row],[Column1]])-1),"N/A")</f>
        <v>Portland Trail Blazers110</v>
      </c>
      <c r="E1277" t="str">
        <f>IFERROR(IF(AND(C1277&lt;&gt;"N/A",C1277&lt;&gt;C1276),MID(Full_2016_2017_Games_Data[[#This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Knicks95</v>
      </c>
      <c r="F1277" t="str">
        <f>IFERROR(IF(AND(D1277&lt;&gt;"N/A",E1277&lt;&gt;"N/A",C1277&lt;&gt;C1278),RIGHT(Full_2016_2017_Games_Data[[#This Row],[Column1]],LEN(Full_2016_2017_Games_Data[[#This Row],[Column1]])-FIND("at ",Full_2016_2017_Games_Data[[#This Row],[Column1]])-2),IF(AND(C1277&lt;&gt;"N/A",C1277&lt;&gt;C1276),RIGHT(A1278,LEN(A1278)-FIND("at ",A1278)-2),"N/A")),RIGHT(Full_2016_2017_Games_Data[[#This Row],[Column1]],LEN(Full_2016_2017_Games_Data[[#This Row],[Column1]])-FIND("at ",Full_2016_2017_Games_Data[[#This Row],[Column1]])-2))</f>
        <v>Portland</v>
      </c>
      <c r="G1277" t="str">
        <f t="shared" si="209"/>
        <v>Portland</v>
      </c>
      <c r="H1277">
        <f t="shared" si="210"/>
        <v>110</v>
      </c>
      <c r="I1277">
        <f t="shared" si="211"/>
        <v>95</v>
      </c>
      <c r="J1277" s="3" t="str">
        <f>IF(B1277=1,Full_2016_2017_Games_Data[[#This Row],[Column1]],"N/A")</f>
        <v>N/A</v>
      </c>
      <c r="K1277" t="str">
        <f t="shared" si="212"/>
        <v>Mar 23, 2017</v>
      </c>
      <c r="L1277" t="str">
        <f t="shared" si="213"/>
        <v>Mar 23, 2017</v>
      </c>
      <c r="M1277">
        <f t="shared" si="214"/>
        <v>3</v>
      </c>
      <c r="N1277">
        <f t="shared" si="215"/>
        <v>23</v>
      </c>
      <c r="O1277">
        <f t="shared" si="216"/>
        <v>2017</v>
      </c>
      <c r="P1277" s="3">
        <f t="shared" si="217"/>
        <v>42817</v>
      </c>
      <c r="Q1277" t="str">
        <f t="shared" si="218"/>
        <v>Portland Trail Blazers</v>
      </c>
      <c r="R1277" t="str">
        <f t="shared" si="219"/>
        <v>New York Knicks</v>
      </c>
    </row>
    <row r="1278" spans="1:18" x14ac:dyDescent="0.3">
      <c r="A1278" s="1" t="s">
        <v>1489</v>
      </c>
      <c r="B1278">
        <f>IF(OR(RIGHT(Full_2016_2017_Games_Data[[#This Row],[Column1]],4)="2016",RIGHT(Full_2016_2017_Games_Data[[#This Row],[Column1]],4)="2017"),1,0)</f>
        <v>1</v>
      </c>
      <c r="C1278" t="str">
        <f>IF(AND(B1277=1,B1278=0,LEFT(Full_2016_2017_Games_Data[[#This Row],[Column1]],4)&lt;&gt;"OTat"),C1276+1,IF(AND(B1277=0,B1278=0,LEFT(Full_2016_2017_Games_Data[[#This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Row],[Column1]],5)&lt;&gt;"4OTat"),C1277+1,IF(OR(LEFT(Full_2016_2017_Games_Data[[#This Row],[Column1]],4)="OTat",LEFT(Full_2016_2017_Games_Data[[#This Row],[Column1]],4)="Full",LEFT(Full_2016_2017_Games_Data[[#This Row],[Column1]],5)="2OTat",LEFT(Full_2016_2017_Games_Data[[#This Row],[Column1]],5)="4OTat"),C1277,"N/A")))</f>
        <v>N/A</v>
      </c>
      <c r="D1278" t="str">
        <f>IF(AND(C1278&lt;&gt;"N/A",C1278&lt;&gt;C1277),LEFT(Full_2016_2017_Games_Data[[#This Row],[Column1]],FIND("-",Full_2016_2017_Games_Data[[#This Row],[Column1]])-1),"N/A")</f>
        <v>N/A</v>
      </c>
      <c r="E1278" t="str">
        <f>IFERROR(IF(AND(C1278&lt;&gt;"N/A",C1278&lt;&gt;C1277),MID(Full_2016_2017_Games_Data[[#This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78" t="str">
        <f>IFERROR(IF(AND(D1278&lt;&gt;"N/A",E1278&lt;&gt;"N/A",C1278&lt;&gt;C1279),RIGHT(Full_2016_2017_Games_Data[[#This Row],[Column1]],LEN(Full_2016_2017_Games_Data[[#This Row],[Column1]])-FIND("at ",Full_2016_2017_Games_Data[[#This Row],[Column1]])-2),IF(AND(C1278&lt;&gt;"N/A",C1278&lt;&gt;C1277),RIGHT(A1279,LEN(A1279)-FIND("at ",A1279)-2),"N/A")),RIGHT(Full_2016_2017_Games_Data[[#This Row],[Column1]],LEN(Full_2016_2017_Games_Data[[#This Row],[Column1]])-FIND("at ",Full_2016_2017_Games_Data[[#This Row],[Column1]])-2))</f>
        <v>N/A</v>
      </c>
      <c r="G1278" t="str">
        <f t="shared" si="209"/>
        <v>N/A</v>
      </c>
      <c r="H1278" t="str">
        <f t="shared" si="210"/>
        <v>N/A</v>
      </c>
      <c r="I1278" t="str">
        <f t="shared" si="211"/>
        <v>N/A</v>
      </c>
      <c r="J1278" s="3" t="str">
        <f>IF(B1278=1,Full_2016_2017_Games_Data[[#This Row],[Column1]],"N/A")</f>
        <v>Mar 24, 2017</v>
      </c>
      <c r="K1278" t="str">
        <f t="shared" si="212"/>
        <v>Mar 24, 2017</v>
      </c>
      <c r="L1278" t="str">
        <f t="shared" si="213"/>
        <v>N/A</v>
      </c>
      <c r="M1278" t="str">
        <f t="shared" si="214"/>
        <v>N/A</v>
      </c>
      <c r="N1278" t="str">
        <f t="shared" si="215"/>
        <v>N/A</v>
      </c>
      <c r="O1278" t="str">
        <f t="shared" si="216"/>
        <v>N/A</v>
      </c>
      <c r="P1278" s="3" t="str">
        <f t="shared" si="217"/>
        <v>N/A</v>
      </c>
      <c r="Q1278" t="str">
        <f t="shared" si="218"/>
        <v>N/A</v>
      </c>
      <c r="R1278" t="str">
        <f t="shared" si="219"/>
        <v>N/A</v>
      </c>
    </row>
    <row r="1279" spans="1:18" x14ac:dyDescent="0.3">
      <c r="A1279" s="1" t="s">
        <v>1105</v>
      </c>
      <c r="B1279">
        <f>IF(OR(RIGHT(Full_2016_2017_Games_Data[[#This Row],[Column1]],4)="2016",RIGHT(Full_2016_2017_Games_Data[[#This Row],[Column1]],4)="2017"),1,0)</f>
        <v>0</v>
      </c>
      <c r="C1279">
        <f>IF(AND(B1278=1,B1279=0,LEFT(Full_2016_2017_Games_Data[[#This Row],[Column1]],4)&lt;&gt;"OTat"),C1277+1,IF(AND(B1278=0,B1279=0,LEFT(Full_2016_2017_Games_Data[[#This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Row],[Column1]],5)&lt;&gt;"4OTat"),C1278+1,IF(OR(LEFT(Full_2016_2017_Games_Data[[#This Row],[Column1]],4)="OTat",LEFT(Full_2016_2017_Games_Data[[#This Row],[Column1]],4)="Full",LEFT(Full_2016_2017_Games_Data[[#This Row],[Column1]],5)="2OTat",LEFT(Full_2016_2017_Games_Data[[#This Row],[Column1]],5)="4OTat"),C1278,"N/A")))</f>
        <v>1071</v>
      </c>
      <c r="D1279" t="str">
        <f>IF(AND(C1279&lt;&gt;"N/A",C1279&lt;&gt;C1278),LEFT(Full_2016_2017_Games_Data[[#This Row],[Column1]],FIND("-",Full_2016_2017_Games_Data[[#This Row],[Column1]])-1),"N/A")</f>
        <v>Washington Wizards129</v>
      </c>
      <c r="E1279" t="str">
        <f>IFERROR(IF(AND(C1279&lt;&gt;"N/A",C1279&lt;&gt;C1278),MID(Full_2016_2017_Games_Data[[#This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Nets108</v>
      </c>
      <c r="F1279" t="str">
        <f>IFERROR(IF(AND(D1279&lt;&gt;"N/A",E1279&lt;&gt;"N/A",C1279&lt;&gt;C1280),RIGHT(Full_2016_2017_Games_Data[[#This Row],[Column1]],LEN(Full_2016_2017_Games_Data[[#This Row],[Column1]])-FIND("at ",Full_2016_2017_Games_Data[[#This Row],[Column1]])-2),IF(AND(C1279&lt;&gt;"N/A",C1279&lt;&gt;C1278),RIGHT(A1280,LEN(A1280)-FIND("at ",A1280)-2),"N/A")),RIGHT(Full_2016_2017_Games_Data[[#This Row],[Column1]],LEN(Full_2016_2017_Games_Data[[#This Row],[Column1]])-FIND("at ",Full_2016_2017_Games_Data[[#This Row],[Column1]])-2))</f>
        <v>Washington</v>
      </c>
      <c r="G1279" t="str">
        <f t="shared" si="209"/>
        <v>Washington</v>
      </c>
      <c r="H1279">
        <f t="shared" si="210"/>
        <v>129</v>
      </c>
      <c r="I1279">
        <f t="shared" si="211"/>
        <v>108</v>
      </c>
      <c r="J1279" s="3" t="str">
        <f>IF(B1279=1,Full_2016_2017_Games_Data[[#This Row],[Column1]],"N/A")</f>
        <v>N/A</v>
      </c>
      <c r="K1279" t="str">
        <f t="shared" si="212"/>
        <v>Mar 24, 2017</v>
      </c>
      <c r="L1279" t="str">
        <f t="shared" si="213"/>
        <v>Mar 24, 2017</v>
      </c>
      <c r="M1279">
        <f t="shared" si="214"/>
        <v>3</v>
      </c>
      <c r="N1279">
        <f t="shared" si="215"/>
        <v>24</v>
      </c>
      <c r="O1279">
        <f t="shared" si="216"/>
        <v>2017</v>
      </c>
      <c r="P1279" s="3">
        <f t="shared" si="217"/>
        <v>42818</v>
      </c>
      <c r="Q1279" t="str">
        <f t="shared" si="218"/>
        <v>Washington Wizards</v>
      </c>
      <c r="R1279" t="str">
        <f t="shared" si="219"/>
        <v>Brooklyn Nets</v>
      </c>
    </row>
    <row r="1280" spans="1:18" x14ac:dyDescent="0.3">
      <c r="A1280" s="1" t="s">
        <v>1106</v>
      </c>
      <c r="B1280">
        <f>IF(OR(RIGHT(Full_2016_2017_Games_Data[[#This Row],[Column1]],4)="2016",RIGHT(Full_2016_2017_Games_Data[[#This Row],[Column1]],4)="2017"),1,0)</f>
        <v>0</v>
      </c>
      <c r="C1280">
        <f>IF(AND(B1279=1,B1280=0,LEFT(Full_2016_2017_Games_Data[[#This Row],[Column1]],4)&lt;&gt;"OTat"),C1278+1,IF(AND(B1279=0,B1280=0,LEFT(Full_2016_2017_Games_Data[[#This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Row],[Column1]],5)&lt;&gt;"4OTat"),C1279+1,IF(OR(LEFT(Full_2016_2017_Games_Data[[#This Row],[Column1]],4)="OTat",LEFT(Full_2016_2017_Games_Data[[#This Row],[Column1]],4)="Full",LEFT(Full_2016_2017_Games_Data[[#This Row],[Column1]],5)="2OTat",LEFT(Full_2016_2017_Games_Data[[#This Row],[Column1]],5)="4OTat"),C1279,"N/A")))</f>
        <v>1072</v>
      </c>
      <c r="D1280" t="str">
        <f>IF(AND(C1280&lt;&gt;"N/A",C1280&lt;&gt;C1279),LEFT(Full_2016_2017_Games_Data[[#This Row],[Column1]],FIND("-",Full_2016_2017_Games_Data[[#This Row],[Column1]])-1),"N/A")</f>
        <v>Cleveland Cavaliers112</v>
      </c>
      <c r="E1280" t="str">
        <f>IFERROR(IF(AND(C1280&lt;&gt;"N/A",C1280&lt;&gt;C1279),MID(Full_2016_2017_Games_Data[[#This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Hornets105</v>
      </c>
      <c r="F1280" t="str">
        <f>IFERROR(IF(AND(D1280&lt;&gt;"N/A",E1280&lt;&gt;"N/A",C1280&lt;&gt;C1281),RIGHT(Full_2016_2017_Games_Data[[#This Row],[Column1]],LEN(Full_2016_2017_Games_Data[[#This Row],[Column1]])-FIND("at ",Full_2016_2017_Games_Data[[#This Row],[Column1]])-2),IF(AND(C1280&lt;&gt;"N/A",C1280&lt;&gt;C1279),RIGHT(A1281,LEN(A1281)-FIND("at ",A1281)-2),"N/A")),RIGHT(Full_2016_2017_Games_Data[[#This Row],[Column1]],LEN(Full_2016_2017_Games_Data[[#This Row],[Column1]])-FIND("at ",Full_2016_2017_Games_Data[[#This Row],[Column1]])-2))</f>
        <v>Charlotte</v>
      </c>
      <c r="G1280" t="str">
        <f t="shared" si="209"/>
        <v>Charlotte</v>
      </c>
      <c r="H1280">
        <f t="shared" si="210"/>
        <v>112</v>
      </c>
      <c r="I1280">
        <f t="shared" si="211"/>
        <v>105</v>
      </c>
      <c r="J1280" s="3" t="str">
        <f>IF(B1280=1,Full_2016_2017_Games_Data[[#This Row],[Column1]],"N/A")</f>
        <v>N/A</v>
      </c>
      <c r="K1280" t="str">
        <f t="shared" si="212"/>
        <v>Mar 24, 2017</v>
      </c>
      <c r="L1280" t="str">
        <f t="shared" si="213"/>
        <v>Mar 24, 2017</v>
      </c>
      <c r="M1280">
        <f t="shared" si="214"/>
        <v>3</v>
      </c>
      <c r="N1280">
        <f t="shared" si="215"/>
        <v>24</v>
      </c>
      <c r="O1280">
        <f t="shared" si="216"/>
        <v>2017</v>
      </c>
      <c r="P1280" s="3">
        <f t="shared" si="217"/>
        <v>42818</v>
      </c>
      <c r="Q1280" t="str">
        <f t="shared" si="218"/>
        <v>Cleveland Cavaliers</v>
      </c>
      <c r="R1280" t="str">
        <f t="shared" si="219"/>
        <v>Charlotte Hornets</v>
      </c>
    </row>
    <row r="1281" spans="1:18" x14ac:dyDescent="0.3">
      <c r="A1281" s="1" t="s">
        <v>1107</v>
      </c>
      <c r="B1281">
        <f>IF(OR(RIGHT(Full_2016_2017_Games_Data[[#This Row],[Column1]],4)="2016",RIGHT(Full_2016_2017_Games_Data[[#This Row],[Column1]],4)="2017"),1,0)</f>
        <v>0</v>
      </c>
      <c r="C1281">
        <f>IF(AND(B1280=1,B1281=0,LEFT(Full_2016_2017_Games_Data[[#This Row],[Column1]],4)&lt;&gt;"OTat"),C1279+1,IF(AND(B1280=0,B1281=0,LEFT(Full_2016_2017_Games_Data[[#This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Row],[Column1]],5)&lt;&gt;"4OTat"),C1280+1,IF(OR(LEFT(Full_2016_2017_Games_Data[[#This Row],[Column1]],4)="OTat",LEFT(Full_2016_2017_Games_Data[[#This Row],[Column1]],4)="Full",LEFT(Full_2016_2017_Games_Data[[#This Row],[Column1]],5)="2OTat",LEFT(Full_2016_2017_Games_Data[[#This Row],[Column1]],5)="4OTat"),C1280,"N/A")))</f>
        <v>1073</v>
      </c>
      <c r="D1281" t="str">
        <f>IF(AND(C1281&lt;&gt;"N/A",C1281&lt;&gt;C1280),LEFT(Full_2016_2017_Games_Data[[#This Row],[Column1]],FIND("-",Full_2016_2017_Games_Data[[#This Row],[Column1]])-1),"N/A")</f>
        <v>Orlando Magic115</v>
      </c>
      <c r="E1281" t="str">
        <f>IFERROR(IF(AND(C1281&lt;&gt;"N/A",C1281&lt;&gt;C1280),MID(Full_2016_2017_Games_Data[[#This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Pistons87</v>
      </c>
      <c r="F1281" t="str">
        <f>IFERROR(IF(AND(D1281&lt;&gt;"N/A",E1281&lt;&gt;"N/A",C1281&lt;&gt;C1282),RIGHT(Full_2016_2017_Games_Data[[#This Row],[Column1]],LEN(Full_2016_2017_Games_Data[[#This Row],[Column1]])-FIND("at ",Full_2016_2017_Games_Data[[#This Row],[Column1]])-2),IF(AND(C1281&lt;&gt;"N/A",C1281&lt;&gt;C1280),RIGHT(A1282,LEN(A1282)-FIND("at ",A1282)-2),"N/A")),RIGHT(Full_2016_2017_Games_Data[[#This Row],[Column1]],LEN(Full_2016_2017_Games_Data[[#This Row],[Column1]])-FIND("at ",Full_2016_2017_Games_Data[[#This Row],[Column1]])-2))</f>
        <v>Orlando</v>
      </c>
      <c r="G1281" t="str">
        <f t="shared" si="209"/>
        <v>Orlando</v>
      </c>
      <c r="H1281">
        <f t="shared" si="210"/>
        <v>115</v>
      </c>
      <c r="I1281">
        <f t="shared" si="211"/>
        <v>87</v>
      </c>
      <c r="J1281" s="3" t="str">
        <f>IF(B1281=1,Full_2016_2017_Games_Data[[#This Row],[Column1]],"N/A")</f>
        <v>N/A</v>
      </c>
      <c r="K1281" t="str">
        <f t="shared" si="212"/>
        <v>Mar 24, 2017</v>
      </c>
      <c r="L1281" t="str">
        <f t="shared" si="213"/>
        <v>Mar 24, 2017</v>
      </c>
      <c r="M1281">
        <f t="shared" si="214"/>
        <v>3</v>
      </c>
      <c r="N1281">
        <f t="shared" si="215"/>
        <v>24</v>
      </c>
      <c r="O1281">
        <f t="shared" si="216"/>
        <v>2017</v>
      </c>
      <c r="P1281" s="3">
        <f t="shared" si="217"/>
        <v>42818</v>
      </c>
      <c r="Q1281" t="str">
        <f t="shared" si="218"/>
        <v>Orlando Magic</v>
      </c>
      <c r="R1281" t="str">
        <f t="shared" si="219"/>
        <v>Detroit Pistons</v>
      </c>
    </row>
    <row r="1282" spans="1:18" x14ac:dyDescent="0.3">
      <c r="A1282" s="1" t="s">
        <v>1108</v>
      </c>
      <c r="B1282">
        <f>IF(OR(RIGHT(Full_2016_2017_Games_Data[[#This Row],[Column1]],4)="2016",RIGHT(Full_2016_2017_Games_Data[[#This Row],[Column1]],4)="2017"),1,0)</f>
        <v>0</v>
      </c>
      <c r="C1282">
        <f>IF(AND(B1281=1,B1282=0,LEFT(Full_2016_2017_Games_Data[[#This Row],[Column1]],4)&lt;&gt;"OTat"),C1280+1,IF(AND(B1281=0,B1282=0,LEFT(Full_2016_2017_Games_Data[[#This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Row],[Column1]],5)&lt;&gt;"4OTat"),C1281+1,IF(OR(LEFT(Full_2016_2017_Games_Data[[#This Row],[Column1]],4)="OTat",LEFT(Full_2016_2017_Games_Data[[#This Row],[Column1]],4)="Full",LEFT(Full_2016_2017_Games_Data[[#This Row],[Column1]],5)="2OTat",LEFT(Full_2016_2017_Games_Data[[#This Row],[Column1]],5)="4OTat"),C1281,"N/A")))</f>
        <v>1074</v>
      </c>
      <c r="D1282" t="str">
        <f>IF(AND(C1282&lt;&gt;"N/A",C1282&lt;&gt;C1281),LEFT(Full_2016_2017_Games_Data[[#This Row],[Column1]],FIND("-",Full_2016_2017_Games_Data[[#This Row],[Column1]])-1),"N/A")</f>
        <v>Denver Nuggets125</v>
      </c>
      <c r="E1282" t="str">
        <f>IFERROR(IF(AND(C1282&lt;&gt;"N/A",C1282&lt;&gt;C1281),MID(Full_2016_2017_Games_Data[[#This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Pacers117</v>
      </c>
      <c r="F1282" t="str">
        <f>IFERROR(IF(AND(D1282&lt;&gt;"N/A",E1282&lt;&gt;"N/A",C1282&lt;&gt;C1283),RIGHT(Full_2016_2017_Games_Data[[#This Row],[Column1]],LEN(Full_2016_2017_Games_Data[[#This Row],[Column1]])-FIND("at ",Full_2016_2017_Games_Data[[#This Row],[Column1]])-2),IF(AND(C1282&lt;&gt;"N/A",C1282&lt;&gt;C1281),RIGHT(A1283,LEN(A1283)-FIND("at ",A1283)-2),"N/A")),RIGHT(Full_2016_2017_Games_Data[[#This Row],[Column1]],LEN(Full_2016_2017_Games_Data[[#This Row],[Column1]])-FIND("at ",Full_2016_2017_Games_Data[[#This Row],[Column1]])-2))</f>
        <v>Indiana</v>
      </c>
      <c r="G1282" t="str">
        <f t="shared" si="209"/>
        <v>Indiana</v>
      </c>
      <c r="H1282">
        <f t="shared" si="210"/>
        <v>125</v>
      </c>
      <c r="I1282">
        <f t="shared" si="211"/>
        <v>117</v>
      </c>
      <c r="J1282" s="3" t="str">
        <f>IF(B1282=1,Full_2016_2017_Games_Data[[#This Row],[Column1]],"N/A")</f>
        <v>N/A</v>
      </c>
      <c r="K1282" t="str">
        <f t="shared" si="212"/>
        <v>Mar 24, 2017</v>
      </c>
      <c r="L1282" t="str">
        <f t="shared" si="213"/>
        <v>Mar 24, 2017</v>
      </c>
      <c r="M1282">
        <f t="shared" si="214"/>
        <v>3</v>
      </c>
      <c r="N1282">
        <f t="shared" si="215"/>
        <v>24</v>
      </c>
      <c r="O1282">
        <f t="shared" si="216"/>
        <v>2017</v>
      </c>
      <c r="P1282" s="3">
        <f t="shared" si="217"/>
        <v>42818</v>
      </c>
      <c r="Q1282" t="str">
        <f t="shared" si="218"/>
        <v>Denver Nuggets</v>
      </c>
      <c r="R1282" t="str">
        <f t="shared" si="219"/>
        <v>Indiana Pacers</v>
      </c>
    </row>
    <row r="1283" spans="1:18" x14ac:dyDescent="0.3">
      <c r="A1283" s="1" t="s">
        <v>1109</v>
      </c>
      <c r="B1283">
        <f>IF(OR(RIGHT(Full_2016_2017_Games_Data[[#This Row],[Column1]],4)="2016",RIGHT(Full_2016_2017_Games_Data[[#This Row],[Column1]],4)="2017"),1,0)</f>
        <v>0</v>
      </c>
      <c r="C1283">
        <f>IF(AND(B1282=1,B1283=0,LEFT(Full_2016_2017_Games_Data[[#This Row],[Column1]],4)&lt;&gt;"OTat"),C1281+1,IF(AND(B1282=0,B1283=0,LEFT(Full_2016_2017_Games_Data[[#This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Row],[Column1]],5)&lt;&gt;"4OTat"),C1282+1,IF(OR(LEFT(Full_2016_2017_Games_Data[[#This Row],[Column1]],4)="OTat",LEFT(Full_2016_2017_Games_Data[[#This Row],[Column1]],4)="Full",LEFT(Full_2016_2017_Games_Data[[#This Row],[Column1]],5)="2OTat",LEFT(Full_2016_2017_Games_Data[[#This Row],[Column1]],5)="4OTat"),C1282,"N/A")))</f>
        <v>1075</v>
      </c>
      <c r="D1283" t="str">
        <f>IF(AND(C1283&lt;&gt;"N/A",C1283&lt;&gt;C1282),LEFT(Full_2016_2017_Games_Data[[#This Row],[Column1]],FIND("-",Full_2016_2017_Games_Data[[#This Row],[Column1]])-1),"N/A")</f>
        <v>Boston Celtics130</v>
      </c>
      <c r="E1283" t="str">
        <f>IFERROR(IF(AND(C1283&lt;&gt;"N/A",C1283&lt;&gt;C1282),MID(Full_2016_2017_Games_Data[[#This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Suns120</v>
      </c>
      <c r="F1283" t="str">
        <f>IFERROR(IF(AND(D1283&lt;&gt;"N/A",E1283&lt;&gt;"N/A",C1283&lt;&gt;C1284),RIGHT(Full_2016_2017_Games_Data[[#This Row],[Column1]],LEN(Full_2016_2017_Games_Data[[#This Row],[Column1]])-FIND("at ",Full_2016_2017_Games_Data[[#This Row],[Column1]])-2),IF(AND(C1283&lt;&gt;"N/A",C1283&lt;&gt;C1282),RIGHT(A1284,LEN(A1284)-FIND("at ",A1284)-2),"N/A")),RIGHT(Full_2016_2017_Games_Data[[#This Row],[Column1]],LEN(Full_2016_2017_Games_Data[[#This Row],[Column1]])-FIND("at ",Full_2016_2017_Games_Data[[#This Row],[Column1]])-2))</f>
        <v>Boston</v>
      </c>
      <c r="G1283" t="str">
        <f t="shared" si="209"/>
        <v>Boston</v>
      </c>
      <c r="H1283">
        <f t="shared" si="210"/>
        <v>130</v>
      </c>
      <c r="I1283">
        <f t="shared" si="211"/>
        <v>120</v>
      </c>
      <c r="J1283" s="3" t="str">
        <f>IF(B1283=1,Full_2016_2017_Games_Data[[#This Row],[Column1]],"N/A")</f>
        <v>N/A</v>
      </c>
      <c r="K1283" t="str">
        <f t="shared" si="212"/>
        <v>Mar 24, 2017</v>
      </c>
      <c r="L1283" t="str">
        <f t="shared" si="213"/>
        <v>Mar 24, 2017</v>
      </c>
      <c r="M1283">
        <f t="shared" si="214"/>
        <v>3</v>
      </c>
      <c r="N1283">
        <f t="shared" si="215"/>
        <v>24</v>
      </c>
      <c r="O1283">
        <f t="shared" si="216"/>
        <v>2017</v>
      </c>
      <c r="P1283" s="3">
        <f t="shared" si="217"/>
        <v>42818</v>
      </c>
      <c r="Q1283" t="str">
        <f t="shared" si="218"/>
        <v>Boston Celtics</v>
      </c>
      <c r="R1283" t="str">
        <f t="shared" si="219"/>
        <v>Phoenix Suns</v>
      </c>
    </row>
    <row r="1284" spans="1:18" x14ac:dyDescent="0.3">
      <c r="A1284" s="1" t="s">
        <v>1110</v>
      </c>
      <c r="B1284">
        <f>IF(OR(RIGHT(Full_2016_2017_Games_Data[[#This Row],[Column1]],4)="2016",RIGHT(Full_2016_2017_Games_Data[[#This Row],[Column1]],4)="2017"),1,0)</f>
        <v>0</v>
      </c>
      <c r="C1284">
        <f>IF(AND(B1283=1,B1284=0,LEFT(Full_2016_2017_Games_Data[[#This Row],[Column1]],4)&lt;&gt;"OTat"),C1282+1,IF(AND(B1283=0,B1284=0,LEFT(Full_2016_2017_Games_Data[[#This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Row],[Column1]],5)&lt;&gt;"4OTat"),C1283+1,IF(OR(LEFT(Full_2016_2017_Games_Data[[#This Row],[Column1]],4)="OTat",LEFT(Full_2016_2017_Games_Data[[#This Row],[Column1]],4)="Full",LEFT(Full_2016_2017_Games_Data[[#This Row],[Column1]],5)="2OTat",LEFT(Full_2016_2017_Games_Data[[#This Row],[Column1]],5)="4OTat"),C1283,"N/A")))</f>
        <v>1076</v>
      </c>
      <c r="D1284" t="str">
        <f>IF(AND(C1284&lt;&gt;"N/A",C1284&lt;&gt;C1283),LEFT(Full_2016_2017_Games_Data[[#This Row],[Column1]],FIND("-",Full_2016_2017_Games_Data[[#This Row],[Column1]])-1),"N/A")</f>
        <v>Philadelphia 76ers117</v>
      </c>
      <c r="E1284" t="str">
        <f>IFERROR(IF(AND(C1284&lt;&gt;"N/A",C1284&lt;&gt;C1283),MID(Full_2016_2017_Games_Data[[#This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Bulls107</v>
      </c>
      <c r="F1284" t="str">
        <f>IFERROR(IF(AND(D1284&lt;&gt;"N/A",E1284&lt;&gt;"N/A",C1284&lt;&gt;C1285),RIGHT(Full_2016_2017_Games_Data[[#This Row],[Column1]],LEN(Full_2016_2017_Games_Data[[#This Row],[Column1]])-FIND("at ",Full_2016_2017_Games_Data[[#This Row],[Column1]])-2),IF(AND(C1284&lt;&gt;"N/A",C1284&lt;&gt;C1283),RIGHT(A1285,LEN(A1285)-FIND("at ",A1285)-2),"N/A")),RIGHT(Full_2016_2017_Games_Data[[#This Row],[Column1]],LEN(Full_2016_2017_Games_Data[[#This Row],[Column1]])-FIND("at ",Full_2016_2017_Games_Data[[#This Row],[Column1]])-2))</f>
        <v>Chicago</v>
      </c>
      <c r="G1284" t="str">
        <f t="shared" si="209"/>
        <v>Chicago</v>
      </c>
      <c r="H1284">
        <f t="shared" si="210"/>
        <v>117</v>
      </c>
      <c r="I1284">
        <f t="shared" si="211"/>
        <v>107</v>
      </c>
      <c r="J1284" s="3" t="str">
        <f>IF(B1284=1,Full_2016_2017_Games_Data[[#This Row],[Column1]],"N/A")</f>
        <v>N/A</v>
      </c>
      <c r="K1284" t="str">
        <f t="shared" si="212"/>
        <v>Mar 24, 2017</v>
      </c>
      <c r="L1284" t="str">
        <f t="shared" si="213"/>
        <v>Mar 24, 2017</v>
      </c>
      <c r="M1284">
        <f t="shared" si="214"/>
        <v>3</v>
      </c>
      <c r="N1284">
        <f t="shared" si="215"/>
        <v>24</v>
      </c>
      <c r="O1284">
        <f t="shared" si="216"/>
        <v>2017</v>
      </c>
      <c r="P1284" s="3">
        <f t="shared" si="217"/>
        <v>42818</v>
      </c>
      <c r="Q1284" t="str">
        <f t="shared" si="218"/>
        <v>Philadelphia 76ers</v>
      </c>
      <c r="R1284" t="str">
        <f t="shared" si="219"/>
        <v>Chicago Bulls</v>
      </c>
    </row>
    <row r="1285" spans="1:18" x14ac:dyDescent="0.3">
      <c r="A1285" s="1" t="s">
        <v>1111</v>
      </c>
      <c r="B1285">
        <f>IF(OR(RIGHT(Full_2016_2017_Games_Data[[#This Row],[Column1]],4)="2016",RIGHT(Full_2016_2017_Games_Data[[#This Row],[Column1]],4)="2017"),1,0)</f>
        <v>0</v>
      </c>
      <c r="C1285">
        <f>IF(AND(B1284=1,B1285=0,LEFT(Full_2016_2017_Games_Data[[#This Row],[Column1]],4)&lt;&gt;"OTat"),C1283+1,IF(AND(B1284=0,B1285=0,LEFT(Full_2016_2017_Games_Data[[#This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Row],[Column1]],5)&lt;&gt;"4OTat"),C1284+1,IF(OR(LEFT(Full_2016_2017_Games_Data[[#This Row],[Column1]],4)="OTat",LEFT(Full_2016_2017_Games_Data[[#This Row],[Column1]],4)="Full",LEFT(Full_2016_2017_Games_Data[[#This Row],[Column1]],5)="2OTat",LEFT(Full_2016_2017_Games_Data[[#This Row],[Column1]],5)="4OTat"),C1284,"N/A")))</f>
        <v>1077</v>
      </c>
      <c r="D1285" t="str">
        <f>IF(AND(C1285&lt;&gt;"N/A",C1285&lt;&gt;C1284),LEFT(Full_2016_2017_Games_Data[[#This Row],[Column1]],FIND("-",Full_2016_2017_Games_Data[[#This Row],[Column1]])-1),"N/A")</f>
        <v>Milwaukee Bucks100</v>
      </c>
      <c r="E1285" t="str">
        <f>IFERROR(IF(AND(C1285&lt;&gt;"N/A",C1285&lt;&gt;C1284),MID(Full_2016_2017_Games_Data[[#This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Hawks97</v>
      </c>
      <c r="F1285" t="str">
        <f>IFERROR(IF(AND(D1285&lt;&gt;"N/A",E1285&lt;&gt;"N/A",C1285&lt;&gt;C1286),RIGHT(Full_2016_2017_Games_Data[[#This Row],[Column1]],LEN(Full_2016_2017_Games_Data[[#This Row],[Column1]])-FIND("at ",Full_2016_2017_Games_Data[[#This Row],[Column1]])-2),IF(AND(C1285&lt;&gt;"N/A",C1285&lt;&gt;C1284),RIGHT(A1286,LEN(A1286)-FIND("at ",A1286)-2),"N/A")),RIGHT(Full_2016_2017_Games_Data[[#This Row],[Column1]],LEN(Full_2016_2017_Games_Data[[#This Row],[Column1]])-FIND("at ",Full_2016_2017_Games_Data[[#This Row],[Column1]])-2))</f>
        <v>Milwaukee</v>
      </c>
      <c r="G1285" t="str">
        <f t="shared" ref="G1285:G1348" si="220">IFERROR(LEFT(F1285,FIND("Originally",F1285)-2),F1285)</f>
        <v>Milwaukee</v>
      </c>
      <c r="H1285">
        <f t="shared" ref="H1285:H1348" si="221">IFERROR(VALUE(RIGHT(D1285,3)),IFERROR(VALUE(RIGHT(D1285,2)),"N/A"))</f>
        <v>100</v>
      </c>
      <c r="I1285">
        <f t="shared" ref="I1285:I1348" si="222">IFERROR(VALUE(RIGHT(E1285,3)),IFERROR(VALUE(RIGHT(E1285,2)),"N/A"))</f>
        <v>97</v>
      </c>
      <c r="J1285" s="3" t="str">
        <f>IF(B1285=1,Full_2016_2017_Games_Data[[#This Row],[Column1]],"N/A")</f>
        <v>N/A</v>
      </c>
      <c r="K1285" t="str">
        <f t="shared" ref="K1285:K1348" si="223">IF(J1285&lt;&gt;"N/A",J1285,K1284)</f>
        <v>Mar 24, 2017</v>
      </c>
      <c r="L1285" t="str">
        <f t="shared" ref="L1285:L1348" si="224">IF(I1285&lt;&gt;"N/A",K1285,"N/A")</f>
        <v>Mar 24, 2017</v>
      </c>
      <c r="M1285">
        <f t="shared" ref="M1285:M1348" si="225">IFERROR(MONTH(1&amp;LEFT(L1285,3)),"N/A")</f>
        <v>3</v>
      </c>
      <c r="N1285">
        <f t="shared" ref="N1285:N1348" si="226">IFERROR(VALUE(MID(L1285,FIND(" ",L1285)+1,FIND(",",L1285)-FIND(" ",L1285)-1)),"N/A")</f>
        <v>24</v>
      </c>
      <c r="O1285">
        <f t="shared" ref="O1285:O1348" si="227">IFERROR(VALUE(RIGHT(L1285,4)),"N/A")</f>
        <v>2017</v>
      </c>
      <c r="P1285" s="3">
        <f t="shared" ref="P1285:P1348" si="228">IFERROR(DATE(O1285,M1285,N1285),"N/A")</f>
        <v>42818</v>
      </c>
      <c r="Q1285" t="str">
        <f t="shared" ref="Q1285:Q1348" si="229">IF(D1285&lt;&gt;H1285,LEFT(D1285,LEN(D1285)-LEN(H1285)),"N/A")</f>
        <v>Milwaukee Bucks</v>
      </c>
      <c r="R1285" t="str">
        <f t="shared" ref="R1285:R1348" si="230">IF(E1285&lt;&gt;I1285,LEFT(E1285,LEN(E1285)-LEN(I1285)),"N/A")</f>
        <v>Atlanta Hawks</v>
      </c>
    </row>
    <row r="1286" spans="1:18" x14ac:dyDescent="0.3">
      <c r="A1286" s="1" t="s">
        <v>1112</v>
      </c>
      <c r="B1286">
        <f>IF(OR(RIGHT(Full_2016_2017_Games_Data[[#This Row],[Column1]],4)="2016",RIGHT(Full_2016_2017_Games_Data[[#This Row],[Column1]],4)="2017"),1,0)</f>
        <v>0</v>
      </c>
      <c r="C1286">
        <f>IF(AND(B1285=1,B1286=0,LEFT(Full_2016_2017_Games_Data[[#This Row],[Column1]],4)&lt;&gt;"OTat"),C1284+1,IF(AND(B1285=0,B1286=0,LEFT(Full_2016_2017_Games_Data[[#This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Row],[Column1]],5)&lt;&gt;"4OTat"),C1285+1,IF(OR(LEFT(Full_2016_2017_Games_Data[[#This Row],[Column1]],4)="OTat",LEFT(Full_2016_2017_Games_Data[[#This Row],[Column1]],4)="Full",LEFT(Full_2016_2017_Games_Data[[#This Row],[Column1]],5)="2OTat",LEFT(Full_2016_2017_Games_Data[[#This Row],[Column1]],5)="4OTat"),C1285,"N/A")))</f>
        <v>1078</v>
      </c>
      <c r="D1286" t="str">
        <f>IF(AND(C1286&lt;&gt;"N/A",C1286&lt;&gt;C1285),LEFT(Full_2016_2017_Games_Data[[#This Row],[Column1]],FIND("-",Full_2016_2017_Games_Data[[#This Row],[Column1]])-1),"N/A")</f>
        <v>Houston Rockets117</v>
      </c>
      <c r="E1286" t="str">
        <f>IFERROR(IF(AND(C1286&lt;&gt;"N/A",C1286&lt;&gt;C1285),MID(Full_2016_2017_Games_Data[[#This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Pelicans107</v>
      </c>
      <c r="F1286" t="str">
        <f>IFERROR(IF(AND(D1286&lt;&gt;"N/A",E1286&lt;&gt;"N/A",C1286&lt;&gt;C1287),RIGHT(Full_2016_2017_Games_Data[[#This Row],[Column1]],LEN(Full_2016_2017_Games_Data[[#This Row],[Column1]])-FIND("at ",Full_2016_2017_Games_Data[[#This Row],[Column1]])-2),IF(AND(C1286&lt;&gt;"N/A",C1286&lt;&gt;C1285),RIGHT(A1287,LEN(A1287)-FIND("at ",A1287)-2),"N/A")),RIGHT(Full_2016_2017_Games_Data[[#This Row],[Column1]],LEN(Full_2016_2017_Games_Data[[#This Row],[Column1]])-FIND("at ",Full_2016_2017_Games_Data[[#This Row],[Column1]])-2))</f>
        <v>Houston</v>
      </c>
      <c r="G1286" t="str">
        <f t="shared" si="220"/>
        <v>Houston</v>
      </c>
      <c r="H1286">
        <f t="shared" si="221"/>
        <v>117</v>
      </c>
      <c r="I1286">
        <f t="shared" si="222"/>
        <v>107</v>
      </c>
      <c r="J1286" s="3" t="str">
        <f>IF(B1286=1,Full_2016_2017_Games_Data[[#This Row],[Column1]],"N/A")</f>
        <v>N/A</v>
      </c>
      <c r="K1286" t="str">
        <f t="shared" si="223"/>
        <v>Mar 24, 2017</v>
      </c>
      <c r="L1286" t="str">
        <f t="shared" si="224"/>
        <v>Mar 24, 2017</v>
      </c>
      <c r="M1286">
        <f t="shared" si="225"/>
        <v>3</v>
      </c>
      <c r="N1286">
        <f t="shared" si="226"/>
        <v>24</v>
      </c>
      <c r="O1286">
        <f t="shared" si="227"/>
        <v>2017</v>
      </c>
      <c r="P1286" s="3">
        <f t="shared" si="228"/>
        <v>42818</v>
      </c>
      <c r="Q1286" t="str">
        <f t="shared" si="229"/>
        <v>Houston Rockets</v>
      </c>
      <c r="R1286" t="str">
        <f t="shared" si="230"/>
        <v>New Orleans Pelicans</v>
      </c>
    </row>
    <row r="1287" spans="1:18" x14ac:dyDescent="0.3">
      <c r="A1287" s="1" t="s">
        <v>1113</v>
      </c>
      <c r="B1287">
        <f>IF(OR(RIGHT(Full_2016_2017_Games_Data[[#This Row],[Column1]],4)="2016",RIGHT(Full_2016_2017_Games_Data[[#This Row],[Column1]],4)="2017"),1,0)</f>
        <v>0</v>
      </c>
      <c r="C1287">
        <f>IF(AND(B1286=1,B1287=0,LEFT(Full_2016_2017_Games_Data[[#This Row],[Column1]],4)&lt;&gt;"OTat"),C1285+1,IF(AND(B1286=0,B1287=0,LEFT(Full_2016_2017_Games_Data[[#This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Row],[Column1]],5)&lt;&gt;"4OTat"),C1286+1,IF(OR(LEFT(Full_2016_2017_Games_Data[[#This Row],[Column1]],4)="OTat",LEFT(Full_2016_2017_Games_Data[[#This Row],[Column1]],4)="Full",LEFT(Full_2016_2017_Games_Data[[#This Row],[Column1]],5)="2OTat",LEFT(Full_2016_2017_Games_Data[[#This Row],[Column1]],5)="4OTat"),C1286,"N/A")))</f>
        <v>1079</v>
      </c>
      <c r="D1287" t="str">
        <f>IF(AND(C1287&lt;&gt;"N/A",C1287&lt;&gt;C1286),LEFT(Full_2016_2017_Games_Data[[#This Row],[Column1]],FIND("-",Full_2016_2017_Games_Data[[#This Row],[Column1]])-1),"N/A")</f>
        <v>Los Angeles Lakers130</v>
      </c>
      <c r="E1287" t="str">
        <f>IFERROR(IF(AND(C1287&lt;&gt;"N/A",C1287&lt;&gt;C1286),MID(Full_2016_2017_Games_Data[[#This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Timberwolves119</v>
      </c>
      <c r="F1287" t="str">
        <f>IFERROR(IF(AND(D1287&lt;&gt;"N/A",E1287&lt;&gt;"N/A",C1287&lt;&gt;C1288),RIGHT(Full_2016_2017_Games_Data[[#This Row],[Column1]],LEN(Full_2016_2017_Games_Data[[#This Row],[Column1]])-FIND("at ",Full_2016_2017_Games_Data[[#This Row],[Column1]])-2),IF(AND(C1287&lt;&gt;"N/A",C1287&lt;&gt;C1286),RIGHT(A1288,LEN(A1288)-FIND("at ",A1288)-2),"N/A")),RIGHT(Full_2016_2017_Games_Data[[#This Row],[Column1]],LEN(Full_2016_2017_Games_Data[[#This Row],[Column1]])-FIND("at ",Full_2016_2017_Games_Data[[#This Row],[Column1]])-2))</f>
        <v>Los Angeles</v>
      </c>
      <c r="G1287" t="str">
        <f t="shared" si="220"/>
        <v>Los Angeles</v>
      </c>
      <c r="H1287">
        <f t="shared" si="221"/>
        <v>130</v>
      </c>
      <c r="I1287">
        <f t="shared" si="222"/>
        <v>119</v>
      </c>
      <c r="J1287" s="3" t="str">
        <f>IF(B1287=1,Full_2016_2017_Games_Data[[#This Row],[Column1]],"N/A")</f>
        <v>N/A</v>
      </c>
      <c r="K1287" t="str">
        <f t="shared" si="223"/>
        <v>Mar 24, 2017</v>
      </c>
      <c r="L1287" t="str">
        <f t="shared" si="224"/>
        <v>Mar 24, 2017</v>
      </c>
      <c r="M1287">
        <f t="shared" si="225"/>
        <v>3</v>
      </c>
      <c r="N1287">
        <f t="shared" si="226"/>
        <v>24</v>
      </c>
      <c r="O1287">
        <f t="shared" si="227"/>
        <v>2017</v>
      </c>
      <c r="P1287" s="3">
        <f t="shared" si="228"/>
        <v>42818</v>
      </c>
      <c r="Q1287" t="str">
        <f t="shared" si="229"/>
        <v>Los Angeles Lakers</v>
      </c>
      <c r="R1287" t="str">
        <f t="shared" si="230"/>
        <v>Minnesota Timberwolves</v>
      </c>
    </row>
    <row r="1288" spans="1:18" x14ac:dyDescent="0.3">
      <c r="A1288" s="1" t="s">
        <v>913</v>
      </c>
      <c r="B1288">
        <f>IF(OR(RIGHT(Full_2016_2017_Games_Data[[#This Row],[Column1]],4)="2016",RIGHT(Full_2016_2017_Games_Data[[#This Row],[Column1]],4)="2017"),1,0)</f>
        <v>0</v>
      </c>
      <c r="C1288">
        <f>IF(AND(B1287=1,B1288=0,LEFT(Full_2016_2017_Games_Data[[#This Row],[Column1]],4)&lt;&gt;"OTat"),C1286+1,IF(AND(B1287=0,B1288=0,LEFT(Full_2016_2017_Games_Data[[#This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Row],[Column1]],5)&lt;&gt;"4OTat"),C1287+1,IF(OR(LEFT(Full_2016_2017_Games_Data[[#This Row],[Column1]],4)="OTat",LEFT(Full_2016_2017_Games_Data[[#This Row],[Column1]],4)="Full",LEFT(Full_2016_2017_Games_Data[[#This Row],[Column1]],5)="2OTat",LEFT(Full_2016_2017_Games_Data[[#This Row],[Column1]],5)="4OTat"),C1287,"N/A")))</f>
        <v>1079</v>
      </c>
      <c r="D1288" t="str">
        <f>IF(AND(C1288&lt;&gt;"N/A",C1288&lt;&gt;C1287),LEFT(Full_2016_2017_Games_Data[[#This Row],[Column1]],FIND("-",Full_2016_2017_Games_Data[[#This Row],[Column1]])-1),"N/A")</f>
        <v>N/A</v>
      </c>
      <c r="E1288" t="str">
        <f>IFERROR(IF(AND(C1288&lt;&gt;"N/A",C1288&lt;&gt;C1287),MID(Full_2016_2017_Games_Data[[#This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88" t="str">
        <f>IFERROR(IF(AND(D1288&lt;&gt;"N/A",E1288&lt;&gt;"N/A",C1288&lt;&gt;C1289),RIGHT(Full_2016_2017_Games_Data[[#This Row],[Column1]],LEN(Full_2016_2017_Games_Data[[#This Row],[Column1]])-FIND("at ",Full_2016_2017_Games_Data[[#This Row],[Column1]])-2),IF(AND(C1288&lt;&gt;"N/A",C1288&lt;&gt;C1287),RIGHT(A1289,LEN(A1289)-FIND("at ",A1289)-2),"N/A")),RIGHT(Full_2016_2017_Games_Data[[#This Row],[Column1]],LEN(Full_2016_2017_Games_Data[[#This Row],[Column1]])-FIND("at ",Full_2016_2017_Games_Data[[#This Row],[Column1]])-2))</f>
        <v>N/A</v>
      </c>
      <c r="G1288" t="str">
        <f t="shared" si="220"/>
        <v>N/A</v>
      </c>
      <c r="H1288" t="str">
        <f t="shared" si="221"/>
        <v>N/A</v>
      </c>
      <c r="I1288" t="str">
        <f t="shared" si="222"/>
        <v>N/A</v>
      </c>
      <c r="J1288" s="3" t="str">
        <f>IF(B1288=1,Full_2016_2017_Games_Data[[#This Row],[Column1]],"N/A")</f>
        <v>N/A</v>
      </c>
      <c r="K1288" t="str">
        <f t="shared" si="223"/>
        <v>Mar 24, 2017</v>
      </c>
      <c r="L1288" t="str">
        <f t="shared" si="224"/>
        <v>N/A</v>
      </c>
      <c r="M1288" t="str">
        <f t="shared" si="225"/>
        <v>N/A</v>
      </c>
      <c r="N1288" t="str">
        <f t="shared" si="226"/>
        <v>N/A</v>
      </c>
      <c r="O1288" t="str">
        <f t="shared" si="227"/>
        <v>N/A</v>
      </c>
      <c r="P1288" s="3" t="str">
        <f t="shared" si="228"/>
        <v>N/A</v>
      </c>
      <c r="Q1288" t="str">
        <f t="shared" si="229"/>
        <v>N/A</v>
      </c>
      <c r="R1288" t="str">
        <f t="shared" si="230"/>
        <v>N/A</v>
      </c>
    </row>
    <row r="1289" spans="1:18" x14ac:dyDescent="0.3">
      <c r="A1289" s="1" t="s">
        <v>1114</v>
      </c>
      <c r="B1289">
        <f>IF(OR(RIGHT(Full_2016_2017_Games_Data[[#This Row],[Column1]],4)="2016",RIGHT(Full_2016_2017_Games_Data[[#This Row],[Column1]],4)="2017"),1,0)</f>
        <v>0</v>
      </c>
      <c r="C1289">
        <f>IF(AND(B1288=1,B1289=0,LEFT(Full_2016_2017_Games_Data[[#This Row],[Column1]],4)&lt;&gt;"OTat"),C1287+1,IF(AND(B1288=0,B1289=0,LEFT(Full_2016_2017_Games_Data[[#This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Row],[Column1]],5)&lt;&gt;"4OTat"),C1288+1,IF(OR(LEFT(Full_2016_2017_Games_Data[[#This Row],[Column1]],4)="OTat",LEFT(Full_2016_2017_Games_Data[[#This Row],[Column1]],4)="Full",LEFT(Full_2016_2017_Games_Data[[#This Row],[Column1]],5)="2OTat",LEFT(Full_2016_2017_Games_Data[[#This Row],[Column1]],5)="4OTat"),C1288,"N/A")))</f>
        <v>1080</v>
      </c>
      <c r="D1289" t="str">
        <f>IF(AND(C1289&lt;&gt;"N/A",C1289&lt;&gt;C1288),LEFT(Full_2016_2017_Games_Data[[#This Row],[Column1]],FIND("-",Full_2016_2017_Games_Data[[#This Row],[Column1]])-1),"N/A")</f>
        <v>Golden State Warriors114</v>
      </c>
      <c r="E1289" t="str">
        <f>IFERROR(IF(AND(C1289&lt;&gt;"N/A",C1289&lt;&gt;C1288),MID(Full_2016_2017_Games_Data[[#This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Kings100</v>
      </c>
      <c r="F1289" t="str">
        <f>IFERROR(IF(AND(D1289&lt;&gt;"N/A",E1289&lt;&gt;"N/A",C1289&lt;&gt;C1290),RIGHT(Full_2016_2017_Games_Data[[#This Row],[Column1]],LEN(Full_2016_2017_Games_Data[[#This Row],[Column1]])-FIND("at ",Full_2016_2017_Games_Data[[#This Row],[Column1]])-2),IF(AND(C1289&lt;&gt;"N/A",C1289&lt;&gt;C1288),RIGHT(A1290,LEN(A1290)-FIND("at ",A1290)-2),"N/A")),RIGHT(Full_2016_2017_Games_Data[[#This Row],[Column1]],LEN(Full_2016_2017_Games_Data[[#This Row],[Column1]])-FIND("at ",Full_2016_2017_Games_Data[[#This Row],[Column1]])-2))</f>
        <v>Golden State</v>
      </c>
      <c r="G1289" t="str">
        <f t="shared" si="220"/>
        <v>Golden State</v>
      </c>
      <c r="H1289">
        <f t="shared" si="221"/>
        <v>114</v>
      </c>
      <c r="I1289">
        <f t="shared" si="222"/>
        <v>100</v>
      </c>
      <c r="J1289" s="3" t="str">
        <f>IF(B1289=1,Full_2016_2017_Games_Data[[#This Row],[Column1]],"N/A")</f>
        <v>N/A</v>
      </c>
      <c r="K1289" t="str">
        <f t="shared" si="223"/>
        <v>Mar 24, 2017</v>
      </c>
      <c r="L1289" t="str">
        <f t="shared" si="224"/>
        <v>Mar 24, 2017</v>
      </c>
      <c r="M1289">
        <f t="shared" si="225"/>
        <v>3</v>
      </c>
      <c r="N1289">
        <f t="shared" si="226"/>
        <v>24</v>
      </c>
      <c r="O1289">
        <f t="shared" si="227"/>
        <v>2017</v>
      </c>
      <c r="P1289" s="3">
        <f t="shared" si="228"/>
        <v>42818</v>
      </c>
      <c r="Q1289" t="str">
        <f t="shared" si="229"/>
        <v>Golden State Warriors</v>
      </c>
      <c r="R1289" t="str">
        <f t="shared" si="230"/>
        <v>Sacramento Kings</v>
      </c>
    </row>
    <row r="1290" spans="1:18" x14ac:dyDescent="0.3">
      <c r="A1290" s="1" t="s">
        <v>1490</v>
      </c>
      <c r="B1290">
        <f>IF(OR(RIGHT(Full_2016_2017_Games_Data[[#This Row],[Column1]],4)="2016",RIGHT(Full_2016_2017_Games_Data[[#This Row],[Column1]],4)="2017"),1,0)</f>
        <v>1</v>
      </c>
      <c r="C1290" t="str">
        <f>IF(AND(B1289=1,B1290=0,LEFT(Full_2016_2017_Games_Data[[#This Row],[Column1]],4)&lt;&gt;"OTat"),C1288+1,IF(AND(B1289=0,B1290=0,LEFT(Full_2016_2017_Games_Data[[#This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Row],[Column1]],5)&lt;&gt;"4OTat"),C1289+1,IF(OR(LEFT(Full_2016_2017_Games_Data[[#This Row],[Column1]],4)="OTat",LEFT(Full_2016_2017_Games_Data[[#This Row],[Column1]],4)="Full",LEFT(Full_2016_2017_Games_Data[[#This Row],[Column1]],5)="2OTat",LEFT(Full_2016_2017_Games_Data[[#This Row],[Column1]],5)="4OTat"),C1289,"N/A")))</f>
        <v>N/A</v>
      </c>
      <c r="D1290" t="str">
        <f>IF(AND(C1290&lt;&gt;"N/A",C1290&lt;&gt;C1289),LEFT(Full_2016_2017_Games_Data[[#This Row],[Column1]],FIND("-",Full_2016_2017_Games_Data[[#This Row],[Column1]])-1),"N/A")</f>
        <v>N/A</v>
      </c>
      <c r="E1290" t="str">
        <f>IFERROR(IF(AND(C1290&lt;&gt;"N/A",C1290&lt;&gt;C1289),MID(Full_2016_2017_Games_Data[[#This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90" t="str">
        <f>IFERROR(IF(AND(D1290&lt;&gt;"N/A",E1290&lt;&gt;"N/A",C1290&lt;&gt;C1291),RIGHT(Full_2016_2017_Games_Data[[#This Row],[Column1]],LEN(Full_2016_2017_Games_Data[[#This Row],[Column1]])-FIND("at ",Full_2016_2017_Games_Data[[#This Row],[Column1]])-2),IF(AND(C1290&lt;&gt;"N/A",C1290&lt;&gt;C1289),RIGHT(A1291,LEN(A1291)-FIND("at ",A1291)-2),"N/A")),RIGHT(Full_2016_2017_Games_Data[[#This Row],[Column1]],LEN(Full_2016_2017_Games_Data[[#This Row],[Column1]])-FIND("at ",Full_2016_2017_Games_Data[[#This Row],[Column1]])-2))</f>
        <v>N/A</v>
      </c>
      <c r="G1290" t="str">
        <f t="shared" si="220"/>
        <v>N/A</v>
      </c>
      <c r="H1290" t="str">
        <f t="shared" si="221"/>
        <v>N/A</v>
      </c>
      <c r="I1290" t="str">
        <f t="shared" si="222"/>
        <v>N/A</v>
      </c>
      <c r="J1290" s="3" t="str">
        <f>IF(B1290=1,Full_2016_2017_Games_Data[[#This Row],[Column1]],"N/A")</f>
        <v>Mar 25, 2017</v>
      </c>
      <c r="K1290" t="str">
        <f t="shared" si="223"/>
        <v>Mar 25, 2017</v>
      </c>
      <c r="L1290" t="str">
        <f t="shared" si="224"/>
        <v>N/A</v>
      </c>
      <c r="M1290" t="str">
        <f t="shared" si="225"/>
        <v>N/A</v>
      </c>
      <c r="N1290" t="str">
        <f t="shared" si="226"/>
        <v>N/A</v>
      </c>
      <c r="O1290" t="str">
        <f t="shared" si="227"/>
        <v>N/A</v>
      </c>
      <c r="P1290" s="3" t="str">
        <f t="shared" si="228"/>
        <v>N/A</v>
      </c>
      <c r="Q1290" t="str">
        <f t="shared" si="229"/>
        <v>N/A</v>
      </c>
      <c r="R1290" t="str">
        <f t="shared" si="230"/>
        <v>N/A</v>
      </c>
    </row>
    <row r="1291" spans="1:18" x14ac:dyDescent="0.3">
      <c r="A1291" s="1" t="s">
        <v>1115</v>
      </c>
      <c r="B1291">
        <f>IF(OR(RIGHT(Full_2016_2017_Games_Data[[#This Row],[Column1]],4)="2016",RIGHT(Full_2016_2017_Games_Data[[#This Row],[Column1]],4)="2017"),1,0)</f>
        <v>0</v>
      </c>
      <c r="C1291">
        <f>IF(AND(B1290=1,B1291=0,LEFT(Full_2016_2017_Games_Data[[#This Row],[Column1]],4)&lt;&gt;"OTat"),C1289+1,IF(AND(B1290=0,B1291=0,LEFT(Full_2016_2017_Games_Data[[#This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Row],[Column1]],5)&lt;&gt;"4OTat"),C1290+1,IF(OR(LEFT(Full_2016_2017_Games_Data[[#This Row],[Column1]],4)="OTat",LEFT(Full_2016_2017_Games_Data[[#This Row],[Column1]],4)="Full",LEFT(Full_2016_2017_Games_Data[[#This Row],[Column1]],5)="2OTat",LEFT(Full_2016_2017_Games_Data[[#This Row],[Column1]],5)="4OTat"),C1290,"N/A")))</f>
        <v>1081</v>
      </c>
      <c r="D1291" t="str">
        <f>IF(AND(C1291&lt;&gt;"N/A",C1291&lt;&gt;C1290),LEFT(Full_2016_2017_Games_Data[[#This Row],[Column1]],FIND("-",Full_2016_2017_Games_Data[[#This Row],[Column1]])-1),"N/A")</f>
        <v>Los Angeles Clippers108</v>
      </c>
      <c r="E1291" t="str">
        <f>IFERROR(IF(AND(C1291&lt;&gt;"N/A",C1291&lt;&gt;C1290),MID(Full_2016_2017_Games_Data[[#This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Jazz95</v>
      </c>
      <c r="F1291" t="str">
        <f>IFERROR(IF(AND(D1291&lt;&gt;"N/A",E1291&lt;&gt;"N/A",C1291&lt;&gt;C1292),RIGHT(Full_2016_2017_Games_Data[[#This Row],[Column1]],LEN(Full_2016_2017_Games_Data[[#This Row],[Column1]])-FIND("at ",Full_2016_2017_Games_Data[[#This Row],[Column1]])-2),IF(AND(C1291&lt;&gt;"N/A",C1291&lt;&gt;C1290),RIGHT(A1292,LEN(A1292)-FIND("at ",A1292)-2),"N/A")),RIGHT(Full_2016_2017_Games_Data[[#This Row],[Column1]],LEN(Full_2016_2017_Games_Data[[#This Row],[Column1]])-FIND("at ",Full_2016_2017_Games_Data[[#This Row],[Column1]])-2))</f>
        <v>Los Angeles</v>
      </c>
      <c r="G1291" t="str">
        <f t="shared" si="220"/>
        <v>Los Angeles</v>
      </c>
      <c r="H1291">
        <f t="shared" si="221"/>
        <v>108</v>
      </c>
      <c r="I1291">
        <f t="shared" si="222"/>
        <v>95</v>
      </c>
      <c r="J1291" s="3" t="str">
        <f>IF(B1291=1,Full_2016_2017_Games_Data[[#This Row],[Column1]],"N/A")</f>
        <v>N/A</v>
      </c>
      <c r="K1291" t="str">
        <f t="shared" si="223"/>
        <v>Mar 25, 2017</v>
      </c>
      <c r="L1291" t="str">
        <f t="shared" si="224"/>
        <v>Mar 25, 2017</v>
      </c>
      <c r="M1291">
        <f t="shared" si="225"/>
        <v>3</v>
      </c>
      <c r="N1291">
        <f t="shared" si="226"/>
        <v>25</v>
      </c>
      <c r="O1291">
        <f t="shared" si="227"/>
        <v>2017</v>
      </c>
      <c r="P1291" s="3">
        <f t="shared" si="228"/>
        <v>42819</v>
      </c>
      <c r="Q1291" t="str">
        <f t="shared" si="229"/>
        <v>Los Angeles Clippers</v>
      </c>
      <c r="R1291" t="str">
        <f t="shared" si="230"/>
        <v>Utah Jazz</v>
      </c>
    </row>
    <row r="1292" spans="1:18" x14ac:dyDescent="0.3">
      <c r="A1292" s="1" t="s">
        <v>1116</v>
      </c>
      <c r="B1292">
        <f>IF(OR(RIGHT(Full_2016_2017_Games_Data[[#This Row],[Column1]],4)="2016",RIGHT(Full_2016_2017_Games_Data[[#This Row],[Column1]],4)="2017"),1,0)</f>
        <v>0</v>
      </c>
      <c r="C1292">
        <f>IF(AND(B1291=1,B1292=0,LEFT(Full_2016_2017_Games_Data[[#This Row],[Column1]],4)&lt;&gt;"OTat"),C1290+1,IF(AND(B1291=0,B1292=0,LEFT(Full_2016_2017_Games_Data[[#This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Row],[Column1]],5)&lt;&gt;"4OTat"),C1291+1,IF(OR(LEFT(Full_2016_2017_Games_Data[[#This Row],[Column1]],4)="OTat",LEFT(Full_2016_2017_Games_Data[[#This Row],[Column1]],4)="Full",LEFT(Full_2016_2017_Games_Data[[#This Row],[Column1]],5)="2OTat",LEFT(Full_2016_2017_Games_Data[[#This Row],[Column1]],5)="4OTat"),C1291,"N/A")))</f>
        <v>1082</v>
      </c>
      <c r="D1292" t="str">
        <f>IF(AND(C1292&lt;&gt;"N/A",C1292&lt;&gt;C1291),LEFT(Full_2016_2017_Games_Data[[#This Row],[Column1]],FIND("-",Full_2016_2017_Games_Data[[#This Row],[Column1]])-1),"N/A")</f>
        <v>Washington Wizards127</v>
      </c>
      <c r="E1292" t="str">
        <f>IFERROR(IF(AND(C1292&lt;&gt;"N/A",C1292&lt;&gt;C1291),MID(Full_2016_2017_Games_Data[[#This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Cavaliers115</v>
      </c>
      <c r="F1292" t="str">
        <f>IFERROR(IF(AND(D1292&lt;&gt;"N/A",E1292&lt;&gt;"N/A",C1292&lt;&gt;C1293),RIGHT(Full_2016_2017_Games_Data[[#This Row],[Column1]],LEN(Full_2016_2017_Games_Data[[#This Row],[Column1]])-FIND("at ",Full_2016_2017_Games_Data[[#This Row],[Column1]])-2),IF(AND(C1292&lt;&gt;"N/A",C1292&lt;&gt;C1291),RIGHT(A1293,LEN(A1293)-FIND("at ",A1293)-2),"N/A")),RIGHT(Full_2016_2017_Games_Data[[#This Row],[Column1]],LEN(Full_2016_2017_Games_Data[[#This Row],[Column1]])-FIND("at ",Full_2016_2017_Games_Data[[#This Row],[Column1]])-2))</f>
        <v>Cleveland</v>
      </c>
      <c r="G1292" t="str">
        <f t="shared" si="220"/>
        <v>Cleveland</v>
      </c>
      <c r="H1292">
        <f t="shared" si="221"/>
        <v>127</v>
      </c>
      <c r="I1292">
        <f t="shared" si="222"/>
        <v>115</v>
      </c>
      <c r="J1292" s="3" t="str">
        <f>IF(B1292=1,Full_2016_2017_Games_Data[[#This Row],[Column1]],"N/A")</f>
        <v>N/A</v>
      </c>
      <c r="K1292" t="str">
        <f t="shared" si="223"/>
        <v>Mar 25, 2017</v>
      </c>
      <c r="L1292" t="str">
        <f t="shared" si="224"/>
        <v>Mar 25, 2017</v>
      </c>
      <c r="M1292">
        <f t="shared" si="225"/>
        <v>3</v>
      </c>
      <c r="N1292">
        <f t="shared" si="226"/>
        <v>25</v>
      </c>
      <c r="O1292">
        <f t="shared" si="227"/>
        <v>2017</v>
      </c>
      <c r="P1292" s="3">
        <f t="shared" si="228"/>
        <v>42819</v>
      </c>
      <c r="Q1292" t="str">
        <f t="shared" si="229"/>
        <v>Washington Wizards</v>
      </c>
      <c r="R1292" t="str">
        <f t="shared" si="230"/>
        <v>Cleveland Cavaliers</v>
      </c>
    </row>
    <row r="1293" spans="1:18" x14ac:dyDescent="0.3">
      <c r="A1293" s="1" t="s">
        <v>1117</v>
      </c>
      <c r="B1293">
        <f>IF(OR(RIGHT(Full_2016_2017_Games_Data[[#This Row],[Column1]],4)="2016",RIGHT(Full_2016_2017_Games_Data[[#This Row],[Column1]],4)="2017"),1,0)</f>
        <v>0</v>
      </c>
      <c r="C1293">
        <f>IF(AND(B1292=1,B1293=0,LEFT(Full_2016_2017_Games_Data[[#This Row],[Column1]],4)&lt;&gt;"OTat"),C1291+1,IF(AND(B1292=0,B1293=0,LEFT(Full_2016_2017_Games_Data[[#This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Row],[Column1]],5)&lt;&gt;"4OTat"),C1292+1,IF(OR(LEFT(Full_2016_2017_Games_Data[[#This Row],[Column1]],4)="OTat",LEFT(Full_2016_2017_Games_Data[[#This Row],[Column1]],4)="Full",LEFT(Full_2016_2017_Games_Data[[#This Row],[Column1]],5)="2OTat",LEFT(Full_2016_2017_Games_Data[[#This Row],[Column1]],5)="4OTat"),C1292,"N/A")))</f>
        <v>1083</v>
      </c>
      <c r="D1293" t="str">
        <f>IF(AND(C1293&lt;&gt;"N/A",C1293&lt;&gt;C1292),LEFT(Full_2016_2017_Games_Data[[#This Row],[Column1]],FIND("-",Full_2016_2017_Games_Data[[#This Row],[Column1]])-1),"N/A")</f>
        <v>Toronto Raptors94</v>
      </c>
      <c r="E1293" t="str">
        <f>IFERROR(IF(AND(C1293&lt;&gt;"N/A",C1293&lt;&gt;C1292),MID(Full_2016_2017_Games_Data[[#This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Mavericks86</v>
      </c>
      <c r="F1293" t="str">
        <f>IFERROR(IF(AND(D1293&lt;&gt;"N/A",E1293&lt;&gt;"N/A",C1293&lt;&gt;C1294),RIGHT(Full_2016_2017_Games_Data[[#This Row],[Column1]],LEN(Full_2016_2017_Games_Data[[#This Row],[Column1]])-FIND("at ",Full_2016_2017_Games_Data[[#This Row],[Column1]])-2),IF(AND(C1293&lt;&gt;"N/A",C1293&lt;&gt;C1292),RIGHT(A1294,LEN(A1294)-FIND("at ",A1294)-2),"N/A")),RIGHT(Full_2016_2017_Games_Data[[#This Row],[Column1]],LEN(Full_2016_2017_Games_Data[[#This Row],[Column1]])-FIND("at ",Full_2016_2017_Games_Data[[#This Row],[Column1]])-2))</f>
        <v>Dallas</v>
      </c>
      <c r="G1293" t="str">
        <f t="shared" si="220"/>
        <v>Dallas</v>
      </c>
      <c r="H1293">
        <f t="shared" si="221"/>
        <v>94</v>
      </c>
      <c r="I1293">
        <f t="shared" si="222"/>
        <v>86</v>
      </c>
      <c r="J1293" s="3" t="str">
        <f>IF(B1293=1,Full_2016_2017_Games_Data[[#This Row],[Column1]],"N/A")</f>
        <v>N/A</v>
      </c>
      <c r="K1293" t="str">
        <f t="shared" si="223"/>
        <v>Mar 25, 2017</v>
      </c>
      <c r="L1293" t="str">
        <f t="shared" si="224"/>
        <v>Mar 25, 2017</v>
      </c>
      <c r="M1293">
        <f t="shared" si="225"/>
        <v>3</v>
      </c>
      <c r="N1293">
        <f t="shared" si="226"/>
        <v>25</v>
      </c>
      <c r="O1293">
        <f t="shared" si="227"/>
        <v>2017</v>
      </c>
      <c r="P1293" s="3">
        <f t="shared" si="228"/>
        <v>42819</v>
      </c>
      <c r="Q1293" t="str">
        <f t="shared" si="229"/>
        <v>Toronto Raptors</v>
      </c>
      <c r="R1293" t="str">
        <f t="shared" si="230"/>
        <v>Dallas Mavericks</v>
      </c>
    </row>
    <row r="1294" spans="1:18" x14ac:dyDescent="0.3">
      <c r="A1294" s="1" t="s">
        <v>1118</v>
      </c>
      <c r="B1294">
        <f>IF(OR(RIGHT(Full_2016_2017_Games_Data[[#This Row],[Column1]],4)="2016",RIGHT(Full_2016_2017_Games_Data[[#This Row],[Column1]],4)="2017"),1,0)</f>
        <v>0</v>
      </c>
      <c r="C1294">
        <f>IF(AND(B1293=1,B1294=0,LEFT(Full_2016_2017_Games_Data[[#This Row],[Column1]],4)&lt;&gt;"OTat"),C1292+1,IF(AND(B1293=0,B1294=0,LEFT(Full_2016_2017_Games_Data[[#This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Row],[Column1]],5)&lt;&gt;"4OTat"),C1293+1,IF(OR(LEFT(Full_2016_2017_Games_Data[[#This Row],[Column1]],4)="OTat",LEFT(Full_2016_2017_Games_Data[[#This Row],[Column1]],4)="Full",LEFT(Full_2016_2017_Games_Data[[#This Row],[Column1]],5)="2OTat",LEFT(Full_2016_2017_Games_Data[[#This Row],[Column1]],5)="4OTat"),C1293,"N/A")))</f>
        <v>1084</v>
      </c>
      <c r="D1294" t="str">
        <f>IF(AND(C1294&lt;&gt;"N/A",C1294&lt;&gt;C1293),LEFT(Full_2016_2017_Games_Data[[#This Row],[Column1]],FIND("-",Full_2016_2017_Games_Data[[#This Row],[Column1]])-1),"N/A")</f>
        <v>San Antonio Spurs106</v>
      </c>
      <c r="E1294" t="str">
        <f>IFERROR(IF(AND(C1294&lt;&gt;"N/A",C1294&lt;&gt;C1293),MID(Full_2016_2017_Games_Data[[#This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Knicks98</v>
      </c>
      <c r="F1294" t="str">
        <f>IFERROR(IF(AND(D1294&lt;&gt;"N/A",E1294&lt;&gt;"N/A",C1294&lt;&gt;C1295),RIGHT(Full_2016_2017_Games_Data[[#This Row],[Column1]],LEN(Full_2016_2017_Games_Data[[#This Row],[Column1]])-FIND("at ",Full_2016_2017_Games_Data[[#This Row],[Column1]])-2),IF(AND(C1294&lt;&gt;"N/A",C1294&lt;&gt;C1293),RIGHT(A1295,LEN(A1295)-FIND("at ",A1295)-2),"N/A")),RIGHT(Full_2016_2017_Games_Data[[#This Row],[Column1]],LEN(Full_2016_2017_Games_Data[[#This Row],[Column1]])-FIND("at ",Full_2016_2017_Games_Data[[#This Row],[Column1]])-2))</f>
        <v>San Antonio</v>
      </c>
      <c r="G1294" t="str">
        <f t="shared" si="220"/>
        <v>San Antonio</v>
      </c>
      <c r="H1294">
        <f t="shared" si="221"/>
        <v>106</v>
      </c>
      <c r="I1294">
        <f t="shared" si="222"/>
        <v>98</v>
      </c>
      <c r="J1294" s="3" t="str">
        <f>IF(B1294=1,Full_2016_2017_Games_Data[[#This Row],[Column1]],"N/A")</f>
        <v>N/A</v>
      </c>
      <c r="K1294" t="str">
        <f t="shared" si="223"/>
        <v>Mar 25, 2017</v>
      </c>
      <c r="L1294" t="str">
        <f t="shared" si="224"/>
        <v>Mar 25, 2017</v>
      </c>
      <c r="M1294">
        <f t="shared" si="225"/>
        <v>3</v>
      </c>
      <c r="N1294">
        <f t="shared" si="226"/>
        <v>25</v>
      </c>
      <c r="O1294">
        <f t="shared" si="227"/>
        <v>2017</v>
      </c>
      <c r="P1294" s="3">
        <f t="shared" si="228"/>
        <v>42819</v>
      </c>
      <c r="Q1294" t="str">
        <f t="shared" si="229"/>
        <v>San Antonio Spurs</v>
      </c>
      <c r="R1294" t="str">
        <f t="shared" si="230"/>
        <v>New York Knicks</v>
      </c>
    </row>
    <row r="1295" spans="1:18" x14ac:dyDescent="0.3">
      <c r="A1295" s="1" t="s">
        <v>1119</v>
      </c>
      <c r="B1295">
        <f>IF(OR(RIGHT(Full_2016_2017_Games_Data[[#This Row],[Column1]],4)="2016",RIGHT(Full_2016_2017_Games_Data[[#This Row],[Column1]],4)="2017"),1,0)</f>
        <v>0</v>
      </c>
      <c r="C1295">
        <f>IF(AND(B1294=1,B1295=0,LEFT(Full_2016_2017_Games_Data[[#This Row],[Column1]],4)&lt;&gt;"OTat"),C1293+1,IF(AND(B1294=0,B1295=0,LEFT(Full_2016_2017_Games_Data[[#This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Row],[Column1]],5)&lt;&gt;"4OTat"),C1294+1,IF(OR(LEFT(Full_2016_2017_Games_Data[[#This Row],[Column1]],4)="OTat",LEFT(Full_2016_2017_Games_Data[[#This Row],[Column1]],4)="Full",LEFT(Full_2016_2017_Games_Data[[#This Row],[Column1]],5)="2OTat",LEFT(Full_2016_2017_Games_Data[[#This Row],[Column1]],5)="4OTat"),C1294,"N/A")))</f>
        <v>1085</v>
      </c>
      <c r="D1295" t="str">
        <f>IF(AND(C1295&lt;&gt;"N/A",C1295&lt;&gt;C1294),LEFT(Full_2016_2017_Games_Data[[#This Row],[Column1]],FIND("-",Full_2016_2017_Games_Data[[#This Row],[Column1]])-1),"N/A")</f>
        <v>Portland Trail Blazers112</v>
      </c>
      <c r="E1295" t="str">
        <f>IFERROR(IF(AND(C1295&lt;&gt;"N/A",C1295&lt;&gt;C1294),MID(Full_2016_2017_Games_Data[[#This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Timberwolves100</v>
      </c>
      <c r="F1295" t="str">
        <f>IFERROR(IF(AND(D1295&lt;&gt;"N/A",E1295&lt;&gt;"N/A",C1295&lt;&gt;C1296),RIGHT(Full_2016_2017_Games_Data[[#This Row],[Column1]],LEN(Full_2016_2017_Games_Data[[#This Row],[Column1]])-FIND("at ",Full_2016_2017_Games_Data[[#This Row],[Column1]])-2),IF(AND(C1295&lt;&gt;"N/A",C1295&lt;&gt;C1294),RIGHT(A1296,LEN(A1296)-FIND("at ",A1296)-2),"N/A")),RIGHT(Full_2016_2017_Games_Data[[#This Row],[Column1]],LEN(Full_2016_2017_Games_Data[[#This Row],[Column1]])-FIND("at ",Full_2016_2017_Games_Data[[#This Row],[Column1]])-2))</f>
        <v>Portland</v>
      </c>
      <c r="G1295" t="str">
        <f t="shared" si="220"/>
        <v>Portland</v>
      </c>
      <c r="H1295">
        <f t="shared" si="221"/>
        <v>112</v>
      </c>
      <c r="I1295">
        <f t="shared" si="222"/>
        <v>100</v>
      </c>
      <c r="J1295" s="3" t="str">
        <f>IF(B1295=1,Full_2016_2017_Games_Data[[#This Row],[Column1]],"N/A")</f>
        <v>N/A</v>
      </c>
      <c r="K1295" t="str">
        <f t="shared" si="223"/>
        <v>Mar 25, 2017</v>
      </c>
      <c r="L1295" t="str">
        <f t="shared" si="224"/>
        <v>Mar 25, 2017</v>
      </c>
      <c r="M1295">
        <f t="shared" si="225"/>
        <v>3</v>
      </c>
      <c r="N1295">
        <f t="shared" si="226"/>
        <v>25</v>
      </c>
      <c r="O1295">
        <f t="shared" si="227"/>
        <v>2017</v>
      </c>
      <c r="P1295" s="3">
        <f t="shared" si="228"/>
        <v>42819</v>
      </c>
      <c r="Q1295" t="str">
        <f t="shared" si="229"/>
        <v>Portland Trail Blazers</v>
      </c>
      <c r="R1295" t="str">
        <f t="shared" si="230"/>
        <v>Minnesota Timberwolves</v>
      </c>
    </row>
    <row r="1296" spans="1:18" x14ac:dyDescent="0.3">
      <c r="A1296" s="1" t="s">
        <v>1491</v>
      </c>
      <c r="B1296">
        <f>IF(OR(RIGHT(Full_2016_2017_Games_Data[[#This Row],[Column1]],4)="2016",RIGHT(Full_2016_2017_Games_Data[[#This Row],[Column1]],4)="2017"),1,0)</f>
        <v>1</v>
      </c>
      <c r="C1296" t="str">
        <f>IF(AND(B1295=1,B1296=0,LEFT(Full_2016_2017_Games_Data[[#This Row],[Column1]],4)&lt;&gt;"OTat"),C1294+1,IF(AND(B1295=0,B1296=0,LEFT(Full_2016_2017_Games_Data[[#This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Row],[Column1]],5)&lt;&gt;"4OTat"),C1295+1,IF(OR(LEFT(Full_2016_2017_Games_Data[[#This Row],[Column1]],4)="OTat",LEFT(Full_2016_2017_Games_Data[[#This Row],[Column1]],4)="Full",LEFT(Full_2016_2017_Games_Data[[#This Row],[Column1]],5)="2OTat",LEFT(Full_2016_2017_Games_Data[[#This Row],[Column1]],5)="4OTat"),C1295,"N/A")))</f>
        <v>N/A</v>
      </c>
      <c r="D1296" t="str">
        <f>IF(AND(C1296&lt;&gt;"N/A",C1296&lt;&gt;C1295),LEFT(Full_2016_2017_Games_Data[[#This Row],[Column1]],FIND("-",Full_2016_2017_Games_Data[[#This Row],[Column1]])-1),"N/A")</f>
        <v>N/A</v>
      </c>
      <c r="E1296" t="str">
        <f>IFERROR(IF(AND(C1296&lt;&gt;"N/A",C1296&lt;&gt;C1295),MID(Full_2016_2017_Games_Data[[#This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296" t="str">
        <f>IFERROR(IF(AND(D1296&lt;&gt;"N/A",E1296&lt;&gt;"N/A",C1296&lt;&gt;C1297),RIGHT(Full_2016_2017_Games_Data[[#This Row],[Column1]],LEN(Full_2016_2017_Games_Data[[#This Row],[Column1]])-FIND("at ",Full_2016_2017_Games_Data[[#This Row],[Column1]])-2),IF(AND(C1296&lt;&gt;"N/A",C1296&lt;&gt;C1295),RIGHT(A1297,LEN(A1297)-FIND("at ",A1297)-2),"N/A")),RIGHT(Full_2016_2017_Games_Data[[#This Row],[Column1]],LEN(Full_2016_2017_Games_Data[[#This Row],[Column1]])-FIND("at ",Full_2016_2017_Games_Data[[#This Row],[Column1]])-2))</f>
        <v>N/A</v>
      </c>
      <c r="G1296" t="str">
        <f t="shared" si="220"/>
        <v>N/A</v>
      </c>
      <c r="H1296" t="str">
        <f t="shared" si="221"/>
        <v>N/A</v>
      </c>
      <c r="I1296" t="str">
        <f t="shared" si="222"/>
        <v>N/A</v>
      </c>
      <c r="J1296" s="3" t="str">
        <f>IF(B1296=1,Full_2016_2017_Games_Data[[#This Row],[Column1]],"N/A")</f>
        <v>Mar 26, 2017</v>
      </c>
      <c r="K1296" t="str">
        <f t="shared" si="223"/>
        <v>Mar 26, 2017</v>
      </c>
      <c r="L1296" t="str">
        <f t="shared" si="224"/>
        <v>N/A</v>
      </c>
      <c r="M1296" t="str">
        <f t="shared" si="225"/>
        <v>N/A</v>
      </c>
      <c r="N1296" t="str">
        <f t="shared" si="226"/>
        <v>N/A</v>
      </c>
      <c r="O1296" t="str">
        <f t="shared" si="227"/>
        <v>N/A</v>
      </c>
      <c r="P1296" s="3" t="str">
        <f t="shared" si="228"/>
        <v>N/A</v>
      </c>
      <c r="Q1296" t="str">
        <f t="shared" si="229"/>
        <v>N/A</v>
      </c>
      <c r="R1296" t="str">
        <f t="shared" si="230"/>
        <v>N/A</v>
      </c>
    </row>
    <row r="1297" spans="1:18" x14ac:dyDescent="0.3">
      <c r="A1297" s="1" t="s">
        <v>1120</v>
      </c>
      <c r="B1297">
        <f>IF(OR(RIGHT(Full_2016_2017_Games_Data[[#This Row],[Column1]],4)="2016",RIGHT(Full_2016_2017_Games_Data[[#This Row],[Column1]],4)="2017"),1,0)</f>
        <v>0</v>
      </c>
      <c r="C1297">
        <f>IF(AND(B1296=1,B1297=0,LEFT(Full_2016_2017_Games_Data[[#This Row],[Column1]],4)&lt;&gt;"OTat"),C1295+1,IF(AND(B1296=0,B1297=0,LEFT(Full_2016_2017_Games_Data[[#This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Row],[Column1]],5)&lt;&gt;"4OTat"),C1296+1,IF(OR(LEFT(Full_2016_2017_Games_Data[[#This Row],[Column1]],4)="OTat",LEFT(Full_2016_2017_Games_Data[[#This Row],[Column1]],4)="Full",LEFT(Full_2016_2017_Games_Data[[#This Row],[Column1]],5)="2OTat",LEFT(Full_2016_2017_Games_Data[[#This Row],[Column1]],5)="4OTat"),C1296,"N/A")))</f>
        <v>1086</v>
      </c>
      <c r="D1297" t="str">
        <f>IF(AND(C1297&lt;&gt;"N/A",C1297&lt;&gt;C1296),LEFT(Full_2016_2017_Games_Data[[#This Row],[Column1]],FIND("-",Full_2016_2017_Games_Data[[#This Row],[Column1]])-1),"N/A")</f>
        <v>Charlotte Hornets120</v>
      </c>
      <c r="E1297" t="str">
        <f>IFERROR(IF(AND(C1297&lt;&gt;"N/A",C1297&lt;&gt;C1296),MID(Full_2016_2017_Games_Data[[#This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Suns106</v>
      </c>
      <c r="F1297" t="str">
        <f>IFERROR(IF(AND(D1297&lt;&gt;"N/A",E1297&lt;&gt;"N/A",C1297&lt;&gt;C1298),RIGHT(Full_2016_2017_Games_Data[[#This Row],[Column1]],LEN(Full_2016_2017_Games_Data[[#This Row],[Column1]])-FIND("at ",Full_2016_2017_Games_Data[[#This Row],[Column1]])-2),IF(AND(C1297&lt;&gt;"N/A",C1297&lt;&gt;C1296),RIGHT(A1298,LEN(A1298)-FIND("at ",A1298)-2),"N/A")),RIGHT(Full_2016_2017_Games_Data[[#This Row],[Column1]],LEN(Full_2016_2017_Games_Data[[#This Row],[Column1]])-FIND("at ",Full_2016_2017_Games_Data[[#This Row],[Column1]])-2))</f>
        <v>Charlotte</v>
      </c>
      <c r="G1297" t="str">
        <f t="shared" si="220"/>
        <v>Charlotte</v>
      </c>
      <c r="H1297">
        <f t="shared" si="221"/>
        <v>120</v>
      </c>
      <c r="I1297">
        <f t="shared" si="222"/>
        <v>106</v>
      </c>
      <c r="J1297" s="3" t="str">
        <f>IF(B1297=1,Full_2016_2017_Games_Data[[#This Row],[Column1]],"N/A")</f>
        <v>N/A</v>
      </c>
      <c r="K1297" t="str">
        <f t="shared" si="223"/>
        <v>Mar 26, 2017</v>
      </c>
      <c r="L1297" t="str">
        <f t="shared" si="224"/>
        <v>Mar 26, 2017</v>
      </c>
      <c r="M1297">
        <f t="shared" si="225"/>
        <v>3</v>
      </c>
      <c r="N1297">
        <f t="shared" si="226"/>
        <v>26</v>
      </c>
      <c r="O1297">
        <f t="shared" si="227"/>
        <v>2017</v>
      </c>
      <c r="P1297" s="3">
        <f t="shared" si="228"/>
        <v>42820</v>
      </c>
      <c r="Q1297" t="str">
        <f t="shared" si="229"/>
        <v>Charlotte Hornets</v>
      </c>
      <c r="R1297" t="str">
        <f t="shared" si="230"/>
        <v>Phoenix Suns</v>
      </c>
    </row>
    <row r="1298" spans="1:18" x14ac:dyDescent="0.3">
      <c r="A1298" s="1" t="s">
        <v>1121</v>
      </c>
      <c r="B1298">
        <f>IF(OR(RIGHT(Full_2016_2017_Games_Data[[#This Row],[Column1]],4)="2016",RIGHT(Full_2016_2017_Games_Data[[#This Row],[Column1]],4)="2017"),1,0)</f>
        <v>0</v>
      </c>
      <c r="C1298">
        <f>IF(AND(B1297=1,B1298=0,LEFT(Full_2016_2017_Games_Data[[#This Row],[Column1]],4)&lt;&gt;"OTat"),C1296+1,IF(AND(B1297=0,B1298=0,LEFT(Full_2016_2017_Games_Data[[#This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Row],[Column1]],5)&lt;&gt;"4OTat"),C1297+1,IF(OR(LEFT(Full_2016_2017_Games_Data[[#This Row],[Column1]],4)="OTat",LEFT(Full_2016_2017_Games_Data[[#This Row],[Column1]],4)="Full",LEFT(Full_2016_2017_Games_Data[[#This Row],[Column1]],5)="2OTat",LEFT(Full_2016_2017_Games_Data[[#This Row],[Column1]],5)="4OTat"),C1297,"N/A")))</f>
        <v>1087</v>
      </c>
      <c r="D1298" t="str">
        <f>IF(AND(C1298&lt;&gt;"N/A",C1298&lt;&gt;C1297),LEFT(Full_2016_2017_Games_Data[[#This Row],[Column1]],FIND("-",Full_2016_2017_Games_Data[[#This Row],[Column1]])-1),"N/A")</f>
        <v>Brooklyn Nets107</v>
      </c>
      <c r="E1298" t="str">
        <f>IFERROR(IF(AND(C1298&lt;&gt;"N/A",C1298&lt;&gt;C1297),MID(Full_2016_2017_Games_Data[[#This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Hawks92</v>
      </c>
      <c r="F1298" t="str">
        <f>IFERROR(IF(AND(D1298&lt;&gt;"N/A",E1298&lt;&gt;"N/A",C1298&lt;&gt;C1299),RIGHT(Full_2016_2017_Games_Data[[#This Row],[Column1]],LEN(Full_2016_2017_Games_Data[[#This Row],[Column1]])-FIND("at ",Full_2016_2017_Games_Data[[#This Row],[Column1]])-2),IF(AND(C1298&lt;&gt;"N/A",C1298&lt;&gt;C1297),RIGHT(A1299,LEN(A1299)-FIND("at ",A1299)-2),"N/A")),RIGHT(Full_2016_2017_Games_Data[[#This Row],[Column1]],LEN(Full_2016_2017_Games_Data[[#This Row],[Column1]])-FIND("at ",Full_2016_2017_Games_Data[[#This Row],[Column1]])-2))</f>
        <v>Atlanta</v>
      </c>
      <c r="G1298" t="str">
        <f t="shared" si="220"/>
        <v>Atlanta</v>
      </c>
      <c r="H1298">
        <f t="shared" si="221"/>
        <v>107</v>
      </c>
      <c r="I1298">
        <f t="shared" si="222"/>
        <v>92</v>
      </c>
      <c r="J1298" s="3" t="str">
        <f>IF(B1298=1,Full_2016_2017_Games_Data[[#This Row],[Column1]],"N/A")</f>
        <v>N/A</v>
      </c>
      <c r="K1298" t="str">
        <f t="shared" si="223"/>
        <v>Mar 26, 2017</v>
      </c>
      <c r="L1298" t="str">
        <f t="shared" si="224"/>
        <v>Mar 26, 2017</v>
      </c>
      <c r="M1298">
        <f t="shared" si="225"/>
        <v>3</v>
      </c>
      <c r="N1298">
        <f t="shared" si="226"/>
        <v>26</v>
      </c>
      <c r="O1298">
        <f t="shared" si="227"/>
        <v>2017</v>
      </c>
      <c r="P1298" s="3">
        <f t="shared" si="228"/>
        <v>42820</v>
      </c>
      <c r="Q1298" t="str">
        <f t="shared" si="229"/>
        <v>Brooklyn Nets</v>
      </c>
      <c r="R1298" t="str">
        <f t="shared" si="230"/>
        <v>Atlanta Hawks</v>
      </c>
    </row>
    <row r="1299" spans="1:18" x14ac:dyDescent="0.3">
      <c r="A1299" s="1" t="s">
        <v>1122</v>
      </c>
      <c r="B1299">
        <f>IF(OR(RIGHT(Full_2016_2017_Games_Data[[#This Row],[Column1]],4)="2016",RIGHT(Full_2016_2017_Games_Data[[#This Row],[Column1]],4)="2017"),1,0)</f>
        <v>0</v>
      </c>
      <c r="C1299">
        <f>IF(AND(B1298=1,B1299=0,LEFT(Full_2016_2017_Games_Data[[#This Row],[Column1]],4)&lt;&gt;"OTat"),C1297+1,IF(AND(B1298=0,B1299=0,LEFT(Full_2016_2017_Games_Data[[#This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Row],[Column1]],5)&lt;&gt;"4OTat"),C1298+1,IF(OR(LEFT(Full_2016_2017_Games_Data[[#This Row],[Column1]],4)="OTat",LEFT(Full_2016_2017_Games_Data[[#This Row],[Column1]],4)="Full",LEFT(Full_2016_2017_Games_Data[[#This Row],[Column1]],5)="2OTat",LEFT(Full_2016_2017_Games_Data[[#This Row],[Column1]],5)="4OTat"),C1298,"N/A")))</f>
        <v>1088</v>
      </c>
      <c r="D1299" t="str">
        <f>IF(AND(C1299&lt;&gt;"N/A",C1299&lt;&gt;C1298),LEFT(Full_2016_2017_Games_Data[[#This Row],[Column1]],FIND("-",Full_2016_2017_Games_Data[[#This Row],[Column1]])-1),"N/A")</f>
        <v>Sacramento Kings98</v>
      </c>
      <c r="E1299" t="str">
        <f>IFERROR(IF(AND(C1299&lt;&gt;"N/A",C1299&lt;&gt;C1298),MID(Full_2016_2017_Games_Data[[#This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Clippers97</v>
      </c>
      <c r="F1299" t="str">
        <f>IFERROR(IF(AND(D1299&lt;&gt;"N/A",E1299&lt;&gt;"N/A",C1299&lt;&gt;C1300),RIGHT(Full_2016_2017_Games_Data[[#This Row],[Column1]],LEN(Full_2016_2017_Games_Data[[#This Row],[Column1]])-FIND("at ",Full_2016_2017_Games_Data[[#This Row],[Column1]])-2),IF(AND(C1299&lt;&gt;"N/A",C1299&lt;&gt;C1298),RIGHT(A1300,LEN(A1300)-FIND("at ",A1300)-2),"N/A")),RIGHT(Full_2016_2017_Games_Data[[#This Row],[Column1]],LEN(Full_2016_2017_Games_Data[[#This Row],[Column1]])-FIND("at ",Full_2016_2017_Games_Data[[#This Row],[Column1]])-2))</f>
        <v>Los Angeles</v>
      </c>
      <c r="G1299" t="str">
        <f t="shared" si="220"/>
        <v>Los Angeles</v>
      </c>
      <c r="H1299">
        <f t="shared" si="221"/>
        <v>98</v>
      </c>
      <c r="I1299">
        <f t="shared" si="222"/>
        <v>97</v>
      </c>
      <c r="J1299" s="3" t="str">
        <f>IF(B1299=1,Full_2016_2017_Games_Data[[#This Row],[Column1]],"N/A")</f>
        <v>N/A</v>
      </c>
      <c r="K1299" t="str">
        <f t="shared" si="223"/>
        <v>Mar 26, 2017</v>
      </c>
      <c r="L1299" t="str">
        <f t="shared" si="224"/>
        <v>Mar 26, 2017</v>
      </c>
      <c r="M1299">
        <f t="shared" si="225"/>
        <v>3</v>
      </c>
      <c r="N1299">
        <f t="shared" si="226"/>
        <v>26</v>
      </c>
      <c r="O1299">
        <f t="shared" si="227"/>
        <v>2017</v>
      </c>
      <c r="P1299" s="3">
        <f t="shared" si="228"/>
        <v>42820</v>
      </c>
      <c r="Q1299" t="str">
        <f t="shared" si="229"/>
        <v>Sacramento Kings</v>
      </c>
      <c r="R1299" t="str">
        <f t="shared" si="230"/>
        <v>Los Angeles Clippers</v>
      </c>
    </row>
    <row r="1300" spans="1:18" x14ac:dyDescent="0.3">
      <c r="A1300" s="1" t="s">
        <v>1123</v>
      </c>
      <c r="B1300">
        <f>IF(OR(RIGHT(Full_2016_2017_Games_Data[[#This Row],[Column1]],4)="2016",RIGHT(Full_2016_2017_Games_Data[[#This Row],[Column1]],4)="2017"),1,0)</f>
        <v>0</v>
      </c>
      <c r="C1300">
        <f>IF(AND(B1299=1,B1300=0,LEFT(Full_2016_2017_Games_Data[[#This Row],[Column1]],4)&lt;&gt;"OTat"),C1298+1,IF(AND(B1299=0,B1300=0,LEFT(Full_2016_2017_Games_Data[[#This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Row],[Column1]],5)&lt;&gt;"4OTat"),C1299+1,IF(OR(LEFT(Full_2016_2017_Games_Data[[#This Row],[Column1]],4)="OTat",LEFT(Full_2016_2017_Games_Data[[#This Row],[Column1]],4)="Full",LEFT(Full_2016_2017_Games_Data[[#This Row],[Column1]],5)="2OTat",LEFT(Full_2016_2017_Games_Data[[#This Row],[Column1]],5)="4OTat"),C1299,"N/A")))</f>
        <v>1089</v>
      </c>
      <c r="D1300" t="str">
        <f>IF(AND(C1300&lt;&gt;"N/A",C1300&lt;&gt;C1299),LEFT(Full_2016_2017_Games_Data[[#This Row],[Column1]],FIND("-",Full_2016_2017_Games_Data[[#This Row],[Column1]])-1),"N/A")</f>
        <v>Chicago Bulls109</v>
      </c>
      <c r="E1300" t="str">
        <f>IFERROR(IF(AND(C1300&lt;&gt;"N/A",C1300&lt;&gt;C1299),MID(Full_2016_2017_Games_Data[[#This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Bucks94</v>
      </c>
      <c r="F1300" t="str">
        <f>IFERROR(IF(AND(D1300&lt;&gt;"N/A",E1300&lt;&gt;"N/A",C1300&lt;&gt;C1301),RIGHT(Full_2016_2017_Games_Data[[#This Row],[Column1]],LEN(Full_2016_2017_Games_Data[[#This Row],[Column1]])-FIND("at ",Full_2016_2017_Games_Data[[#This Row],[Column1]])-2),IF(AND(C1300&lt;&gt;"N/A",C1300&lt;&gt;C1299),RIGHT(A1301,LEN(A1301)-FIND("at ",A1301)-2),"N/A")),RIGHT(Full_2016_2017_Games_Data[[#This Row],[Column1]],LEN(Full_2016_2017_Games_Data[[#This Row],[Column1]])-FIND("at ",Full_2016_2017_Games_Data[[#This Row],[Column1]])-2))</f>
        <v>Milwaukee</v>
      </c>
      <c r="G1300" t="str">
        <f t="shared" si="220"/>
        <v>Milwaukee</v>
      </c>
      <c r="H1300">
        <f t="shared" si="221"/>
        <v>109</v>
      </c>
      <c r="I1300">
        <f t="shared" si="222"/>
        <v>94</v>
      </c>
      <c r="J1300" s="3" t="str">
        <f>IF(B1300=1,Full_2016_2017_Games_Data[[#This Row],[Column1]],"N/A")</f>
        <v>N/A</v>
      </c>
      <c r="K1300" t="str">
        <f t="shared" si="223"/>
        <v>Mar 26, 2017</v>
      </c>
      <c r="L1300" t="str">
        <f t="shared" si="224"/>
        <v>Mar 26, 2017</v>
      </c>
      <c r="M1300">
        <f t="shared" si="225"/>
        <v>3</v>
      </c>
      <c r="N1300">
        <f t="shared" si="226"/>
        <v>26</v>
      </c>
      <c r="O1300">
        <f t="shared" si="227"/>
        <v>2017</v>
      </c>
      <c r="P1300" s="3">
        <f t="shared" si="228"/>
        <v>42820</v>
      </c>
      <c r="Q1300" t="str">
        <f t="shared" si="229"/>
        <v>Chicago Bulls</v>
      </c>
      <c r="R1300" t="str">
        <f t="shared" si="230"/>
        <v>Milwaukee Bucks</v>
      </c>
    </row>
    <row r="1301" spans="1:18" x14ac:dyDescent="0.3">
      <c r="A1301" s="1" t="s">
        <v>1124</v>
      </c>
      <c r="B1301">
        <f>IF(OR(RIGHT(Full_2016_2017_Games_Data[[#This Row],[Column1]],4)="2016",RIGHT(Full_2016_2017_Games_Data[[#This Row],[Column1]],4)="2017"),1,0)</f>
        <v>0</v>
      </c>
      <c r="C1301">
        <f>IF(AND(B1300=1,B1301=0,LEFT(Full_2016_2017_Games_Data[[#This Row],[Column1]],4)&lt;&gt;"OTat"),C1299+1,IF(AND(B1300=0,B1301=0,LEFT(Full_2016_2017_Games_Data[[#This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Row],[Column1]],5)&lt;&gt;"4OTat"),C1300+1,IF(OR(LEFT(Full_2016_2017_Games_Data[[#This Row],[Column1]],4)="OTat",LEFT(Full_2016_2017_Games_Data[[#This Row],[Column1]],4)="Full",LEFT(Full_2016_2017_Games_Data[[#This Row],[Column1]],5)="2OTat",LEFT(Full_2016_2017_Games_Data[[#This Row],[Column1]],5)="4OTat"),C1300,"N/A")))</f>
        <v>1090</v>
      </c>
      <c r="D1301" t="str">
        <f>IF(AND(C1301&lt;&gt;"N/A",C1301&lt;&gt;C1300),LEFT(Full_2016_2017_Games_Data[[#This Row],[Column1]],FIND("-",Full_2016_2017_Games_Data[[#This Row],[Column1]])-1),"N/A")</f>
        <v>Houston Rockets137</v>
      </c>
      <c r="E1301" t="str">
        <f>IFERROR(IF(AND(C1301&lt;&gt;"N/A",C1301&lt;&gt;C1300),MID(Full_2016_2017_Games_Data[[#This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Thunder125</v>
      </c>
      <c r="F1301" t="str">
        <f>IFERROR(IF(AND(D1301&lt;&gt;"N/A",E1301&lt;&gt;"N/A",C1301&lt;&gt;C1302),RIGHT(Full_2016_2017_Games_Data[[#This Row],[Column1]],LEN(Full_2016_2017_Games_Data[[#This Row],[Column1]])-FIND("at ",Full_2016_2017_Games_Data[[#This Row],[Column1]])-2),IF(AND(C1301&lt;&gt;"N/A",C1301&lt;&gt;C1300),RIGHT(A1302,LEN(A1302)-FIND("at ",A1302)-2),"N/A")),RIGHT(Full_2016_2017_Games_Data[[#This Row],[Column1]],LEN(Full_2016_2017_Games_Data[[#This Row],[Column1]])-FIND("at ",Full_2016_2017_Games_Data[[#This Row],[Column1]])-2))</f>
        <v>Houston</v>
      </c>
      <c r="G1301" t="str">
        <f t="shared" si="220"/>
        <v>Houston</v>
      </c>
      <c r="H1301">
        <f t="shared" si="221"/>
        <v>137</v>
      </c>
      <c r="I1301">
        <f t="shared" si="222"/>
        <v>125</v>
      </c>
      <c r="J1301" s="3" t="str">
        <f>IF(B1301=1,Full_2016_2017_Games_Data[[#This Row],[Column1]],"N/A")</f>
        <v>N/A</v>
      </c>
      <c r="K1301" t="str">
        <f t="shared" si="223"/>
        <v>Mar 26, 2017</v>
      </c>
      <c r="L1301" t="str">
        <f t="shared" si="224"/>
        <v>Mar 26, 2017</v>
      </c>
      <c r="M1301">
        <f t="shared" si="225"/>
        <v>3</v>
      </c>
      <c r="N1301">
        <f t="shared" si="226"/>
        <v>26</v>
      </c>
      <c r="O1301">
        <f t="shared" si="227"/>
        <v>2017</v>
      </c>
      <c r="P1301" s="3">
        <f t="shared" si="228"/>
        <v>42820</v>
      </c>
      <c r="Q1301" t="str">
        <f t="shared" si="229"/>
        <v>Houston Rockets</v>
      </c>
      <c r="R1301" t="str">
        <f t="shared" si="230"/>
        <v>Oklahoma City Thunder</v>
      </c>
    </row>
    <row r="1302" spans="1:18" x14ac:dyDescent="0.3">
      <c r="A1302" s="1" t="s">
        <v>1125</v>
      </c>
      <c r="B1302">
        <f>IF(OR(RIGHT(Full_2016_2017_Games_Data[[#This Row],[Column1]],4)="2016",RIGHT(Full_2016_2017_Games_Data[[#This Row],[Column1]],4)="2017"),1,0)</f>
        <v>0</v>
      </c>
      <c r="C1302">
        <f>IF(AND(B1301=1,B1302=0,LEFT(Full_2016_2017_Games_Data[[#This Row],[Column1]],4)&lt;&gt;"OTat"),C1300+1,IF(AND(B1301=0,B1302=0,LEFT(Full_2016_2017_Games_Data[[#This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Row],[Column1]],5)&lt;&gt;"4OTat"),C1301+1,IF(OR(LEFT(Full_2016_2017_Games_Data[[#This Row],[Column1]],4)="OTat",LEFT(Full_2016_2017_Games_Data[[#This Row],[Column1]],4)="Full",LEFT(Full_2016_2017_Games_Data[[#This Row],[Column1]],5)="2OTat",LEFT(Full_2016_2017_Games_Data[[#This Row],[Column1]],5)="4OTat"),C1301,"N/A")))</f>
        <v>1091</v>
      </c>
      <c r="D1302" t="str">
        <f>IF(AND(C1302&lt;&gt;"N/A",C1302&lt;&gt;C1301),LEFT(Full_2016_2017_Games_Data[[#This Row],[Column1]],FIND("-",Full_2016_2017_Games_Data[[#This Row],[Column1]])-1),"N/A")</f>
        <v>Indiana Pacers107</v>
      </c>
      <c r="E1302" t="str">
        <f>IFERROR(IF(AND(C1302&lt;&gt;"N/A",C1302&lt;&gt;C1301),MID(Full_2016_2017_Games_Data[[#This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76ers94</v>
      </c>
      <c r="F1302" t="str">
        <f>IFERROR(IF(AND(D1302&lt;&gt;"N/A",E1302&lt;&gt;"N/A",C1302&lt;&gt;C1303),RIGHT(Full_2016_2017_Games_Data[[#This Row],[Column1]],LEN(Full_2016_2017_Games_Data[[#This Row],[Column1]])-FIND("at ",Full_2016_2017_Games_Data[[#This Row],[Column1]])-2),IF(AND(C1302&lt;&gt;"N/A",C1302&lt;&gt;C1301),RIGHT(A1303,LEN(A1303)-FIND("at ",A1303)-2),"N/A")),RIGHT(Full_2016_2017_Games_Data[[#This Row],[Column1]],LEN(Full_2016_2017_Games_Data[[#This Row],[Column1]])-FIND("at ",Full_2016_2017_Games_Data[[#This Row],[Column1]])-2))</f>
        <v>Indiana</v>
      </c>
      <c r="G1302" t="str">
        <f t="shared" si="220"/>
        <v>Indiana</v>
      </c>
      <c r="H1302">
        <f t="shared" si="221"/>
        <v>107</v>
      </c>
      <c r="I1302">
        <f t="shared" si="222"/>
        <v>94</v>
      </c>
      <c r="J1302" s="3" t="str">
        <f>IF(B1302=1,Full_2016_2017_Games_Data[[#This Row],[Column1]],"N/A")</f>
        <v>N/A</v>
      </c>
      <c r="K1302" t="str">
        <f t="shared" si="223"/>
        <v>Mar 26, 2017</v>
      </c>
      <c r="L1302" t="str">
        <f t="shared" si="224"/>
        <v>Mar 26, 2017</v>
      </c>
      <c r="M1302">
        <f t="shared" si="225"/>
        <v>3</v>
      </c>
      <c r="N1302">
        <f t="shared" si="226"/>
        <v>26</v>
      </c>
      <c r="O1302">
        <f t="shared" si="227"/>
        <v>2017</v>
      </c>
      <c r="P1302" s="3">
        <f t="shared" si="228"/>
        <v>42820</v>
      </c>
      <c r="Q1302" t="str">
        <f t="shared" si="229"/>
        <v>Indiana Pacers</v>
      </c>
      <c r="R1302" t="str">
        <f t="shared" si="230"/>
        <v>Philadelphia 76ers</v>
      </c>
    </row>
    <row r="1303" spans="1:18" x14ac:dyDescent="0.3">
      <c r="A1303" s="1" t="s">
        <v>1126</v>
      </c>
      <c r="B1303">
        <f>IF(OR(RIGHT(Full_2016_2017_Games_Data[[#This Row],[Column1]],4)="2016",RIGHT(Full_2016_2017_Games_Data[[#This Row],[Column1]],4)="2017"),1,0)</f>
        <v>0</v>
      </c>
      <c r="C1303">
        <f>IF(AND(B1302=1,B1303=0,LEFT(Full_2016_2017_Games_Data[[#This Row],[Column1]],4)&lt;&gt;"OTat"),C1301+1,IF(AND(B1302=0,B1303=0,LEFT(Full_2016_2017_Games_Data[[#This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Row],[Column1]],5)&lt;&gt;"4OTat"),C1302+1,IF(OR(LEFT(Full_2016_2017_Games_Data[[#This Row],[Column1]],4)="OTat",LEFT(Full_2016_2017_Games_Data[[#This Row],[Column1]],4)="Full",LEFT(Full_2016_2017_Games_Data[[#This Row],[Column1]],5)="2OTat",LEFT(Full_2016_2017_Games_Data[[#This Row],[Column1]],5)="4OTat"),C1302,"N/A")))</f>
        <v>1092</v>
      </c>
      <c r="D1303" t="str">
        <f>IF(AND(C1303&lt;&gt;"N/A",C1303&lt;&gt;C1302),LEFT(Full_2016_2017_Games_Data[[#This Row],[Column1]],FIND("-",Full_2016_2017_Games_Data[[#This Row],[Column1]])-1),"N/A")</f>
        <v>Boston Celtics112</v>
      </c>
      <c r="E1303" t="str">
        <f>IFERROR(IF(AND(C1303&lt;&gt;"N/A",C1303&lt;&gt;C1302),MID(Full_2016_2017_Games_Data[[#This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Heat108</v>
      </c>
      <c r="F1303" t="str">
        <f>IFERROR(IF(AND(D1303&lt;&gt;"N/A",E1303&lt;&gt;"N/A",C1303&lt;&gt;C1304),RIGHT(Full_2016_2017_Games_Data[[#This Row],[Column1]],LEN(Full_2016_2017_Games_Data[[#This Row],[Column1]])-FIND("at ",Full_2016_2017_Games_Data[[#This Row],[Column1]])-2),IF(AND(C1303&lt;&gt;"N/A",C1303&lt;&gt;C1302),RIGHT(A1304,LEN(A1304)-FIND("at ",A1304)-2),"N/A")),RIGHT(Full_2016_2017_Games_Data[[#This Row],[Column1]],LEN(Full_2016_2017_Games_Data[[#This Row],[Column1]])-FIND("at ",Full_2016_2017_Games_Data[[#This Row],[Column1]])-2))</f>
        <v>Boston</v>
      </c>
      <c r="G1303" t="str">
        <f t="shared" si="220"/>
        <v>Boston</v>
      </c>
      <c r="H1303">
        <f t="shared" si="221"/>
        <v>112</v>
      </c>
      <c r="I1303">
        <f t="shared" si="222"/>
        <v>108</v>
      </c>
      <c r="J1303" s="3" t="str">
        <f>IF(B1303=1,Full_2016_2017_Games_Data[[#This Row],[Column1]],"N/A")</f>
        <v>N/A</v>
      </c>
      <c r="K1303" t="str">
        <f t="shared" si="223"/>
        <v>Mar 26, 2017</v>
      </c>
      <c r="L1303" t="str">
        <f t="shared" si="224"/>
        <v>Mar 26, 2017</v>
      </c>
      <c r="M1303">
        <f t="shared" si="225"/>
        <v>3</v>
      </c>
      <c r="N1303">
        <f t="shared" si="226"/>
        <v>26</v>
      </c>
      <c r="O1303">
        <f t="shared" si="227"/>
        <v>2017</v>
      </c>
      <c r="P1303" s="3">
        <f t="shared" si="228"/>
        <v>42820</v>
      </c>
      <c r="Q1303" t="str">
        <f t="shared" si="229"/>
        <v>Boston Celtics</v>
      </c>
      <c r="R1303" t="str">
        <f t="shared" si="230"/>
        <v>Miami Heat</v>
      </c>
    </row>
    <row r="1304" spans="1:18" x14ac:dyDescent="0.3">
      <c r="A1304" s="1" t="s">
        <v>1127</v>
      </c>
      <c r="B1304">
        <f>IF(OR(RIGHT(Full_2016_2017_Games_Data[[#This Row],[Column1]],4)="2016",RIGHT(Full_2016_2017_Games_Data[[#This Row],[Column1]],4)="2017"),1,0)</f>
        <v>0</v>
      </c>
      <c r="C1304">
        <f>IF(AND(B1303=1,B1304=0,LEFT(Full_2016_2017_Games_Data[[#This Row],[Column1]],4)&lt;&gt;"OTat"),C1302+1,IF(AND(B1303=0,B1304=0,LEFT(Full_2016_2017_Games_Data[[#This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Row],[Column1]],5)&lt;&gt;"4OTat"),C1303+1,IF(OR(LEFT(Full_2016_2017_Games_Data[[#This Row],[Column1]],4)="OTat",LEFT(Full_2016_2017_Games_Data[[#This Row],[Column1]],4)="Full",LEFT(Full_2016_2017_Games_Data[[#This Row],[Column1]],5)="2OTat",LEFT(Full_2016_2017_Games_Data[[#This Row],[Column1]],5)="4OTat"),C1303,"N/A")))</f>
        <v>1093</v>
      </c>
      <c r="D1304" t="str">
        <f>IF(AND(C1304&lt;&gt;"N/A",C1304&lt;&gt;C1303),LEFT(Full_2016_2017_Games_Data[[#This Row],[Column1]],FIND("-",Full_2016_2017_Games_Data[[#This Row],[Column1]])-1),"N/A")</f>
        <v>Golden State Warriors106</v>
      </c>
      <c r="E1304" t="str">
        <f>IFERROR(IF(AND(C1304&lt;&gt;"N/A",C1304&lt;&gt;C1303),MID(Full_2016_2017_Games_Data[[#This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Grizzlies94</v>
      </c>
      <c r="F1304" t="str">
        <f>IFERROR(IF(AND(D1304&lt;&gt;"N/A",E1304&lt;&gt;"N/A",C1304&lt;&gt;C1305),RIGHT(Full_2016_2017_Games_Data[[#This Row],[Column1]],LEN(Full_2016_2017_Games_Data[[#This Row],[Column1]])-FIND("at ",Full_2016_2017_Games_Data[[#This Row],[Column1]])-2),IF(AND(C1304&lt;&gt;"N/A",C1304&lt;&gt;C1303),RIGHT(A1305,LEN(A1305)-FIND("at ",A1305)-2),"N/A")),RIGHT(Full_2016_2017_Games_Data[[#This Row],[Column1]],LEN(Full_2016_2017_Games_Data[[#This Row],[Column1]])-FIND("at ",Full_2016_2017_Games_Data[[#This Row],[Column1]])-2))</f>
        <v>Golden State</v>
      </c>
      <c r="G1304" t="str">
        <f t="shared" si="220"/>
        <v>Golden State</v>
      </c>
      <c r="H1304">
        <f t="shared" si="221"/>
        <v>106</v>
      </c>
      <c r="I1304">
        <f t="shared" si="222"/>
        <v>94</v>
      </c>
      <c r="J1304" s="3" t="str">
        <f>IF(B1304=1,Full_2016_2017_Games_Data[[#This Row],[Column1]],"N/A")</f>
        <v>N/A</v>
      </c>
      <c r="K1304" t="str">
        <f t="shared" si="223"/>
        <v>Mar 26, 2017</v>
      </c>
      <c r="L1304" t="str">
        <f t="shared" si="224"/>
        <v>Mar 26, 2017</v>
      </c>
      <c r="M1304">
        <f t="shared" si="225"/>
        <v>3</v>
      </c>
      <c r="N1304">
        <f t="shared" si="226"/>
        <v>26</v>
      </c>
      <c r="O1304">
        <f t="shared" si="227"/>
        <v>2017</v>
      </c>
      <c r="P1304" s="3">
        <f t="shared" si="228"/>
        <v>42820</v>
      </c>
      <c r="Q1304" t="str">
        <f t="shared" si="229"/>
        <v>Golden State Warriors</v>
      </c>
      <c r="R1304" t="str">
        <f t="shared" si="230"/>
        <v>Memphis Grizzlies</v>
      </c>
    </row>
    <row r="1305" spans="1:18" x14ac:dyDescent="0.3">
      <c r="A1305" s="1" t="s">
        <v>1128</v>
      </c>
      <c r="B1305">
        <f>IF(OR(RIGHT(Full_2016_2017_Games_Data[[#This Row],[Column1]],4)="2016",RIGHT(Full_2016_2017_Games_Data[[#This Row],[Column1]],4)="2017"),1,0)</f>
        <v>0</v>
      </c>
      <c r="C1305">
        <f>IF(AND(B1304=1,B1305=0,LEFT(Full_2016_2017_Games_Data[[#This Row],[Column1]],4)&lt;&gt;"OTat"),C1303+1,IF(AND(B1304=0,B1305=0,LEFT(Full_2016_2017_Games_Data[[#This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Row],[Column1]],5)&lt;&gt;"4OTat"),C1304+1,IF(OR(LEFT(Full_2016_2017_Games_Data[[#This Row],[Column1]],4)="OTat",LEFT(Full_2016_2017_Games_Data[[#This Row],[Column1]],4)="Full",LEFT(Full_2016_2017_Games_Data[[#This Row],[Column1]],5)="2OTat",LEFT(Full_2016_2017_Games_Data[[#This Row],[Column1]],5)="4OTat"),C1304,"N/A")))</f>
        <v>1094</v>
      </c>
      <c r="D1305" t="str">
        <f>IF(AND(C1305&lt;&gt;"N/A",C1305&lt;&gt;C1304),LEFT(Full_2016_2017_Games_Data[[#This Row],[Column1]],FIND("-",Full_2016_2017_Games_Data[[#This Row],[Column1]])-1),"N/A")</f>
        <v>New Orleans Pelicans115</v>
      </c>
      <c r="E1305" t="str">
        <f>IFERROR(IF(AND(C1305&lt;&gt;"N/A",C1305&lt;&gt;C1304),MID(Full_2016_2017_Games_Data[[#This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Nuggets90</v>
      </c>
      <c r="F1305" t="str">
        <f>IFERROR(IF(AND(D1305&lt;&gt;"N/A",E1305&lt;&gt;"N/A",C1305&lt;&gt;C1306),RIGHT(Full_2016_2017_Games_Data[[#This Row],[Column1]],LEN(Full_2016_2017_Games_Data[[#This Row],[Column1]])-FIND("at ",Full_2016_2017_Games_Data[[#This Row],[Column1]])-2),IF(AND(C1305&lt;&gt;"N/A",C1305&lt;&gt;C1304),RIGHT(A1306,LEN(A1306)-FIND("at ",A1306)-2),"N/A")),RIGHT(Full_2016_2017_Games_Data[[#This Row],[Column1]],LEN(Full_2016_2017_Games_Data[[#This Row],[Column1]])-FIND("at ",Full_2016_2017_Games_Data[[#This Row],[Column1]])-2))</f>
        <v>Denver</v>
      </c>
      <c r="G1305" t="str">
        <f t="shared" si="220"/>
        <v>Denver</v>
      </c>
      <c r="H1305">
        <f t="shared" si="221"/>
        <v>115</v>
      </c>
      <c r="I1305">
        <f t="shared" si="222"/>
        <v>90</v>
      </c>
      <c r="J1305" s="3" t="str">
        <f>IF(B1305=1,Full_2016_2017_Games_Data[[#This Row],[Column1]],"N/A")</f>
        <v>N/A</v>
      </c>
      <c r="K1305" t="str">
        <f t="shared" si="223"/>
        <v>Mar 26, 2017</v>
      </c>
      <c r="L1305" t="str">
        <f t="shared" si="224"/>
        <v>Mar 26, 2017</v>
      </c>
      <c r="M1305">
        <f t="shared" si="225"/>
        <v>3</v>
      </c>
      <c r="N1305">
        <f t="shared" si="226"/>
        <v>26</v>
      </c>
      <c r="O1305">
        <f t="shared" si="227"/>
        <v>2017</v>
      </c>
      <c r="P1305" s="3">
        <f t="shared" si="228"/>
        <v>42820</v>
      </c>
      <c r="Q1305" t="str">
        <f t="shared" si="229"/>
        <v>New Orleans Pelicans</v>
      </c>
      <c r="R1305" t="str">
        <f t="shared" si="230"/>
        <v>Denver Nuggets</v>
      </c>
    </row>
    <row r="1306" spans="1:18" x14ac:dyDescent="0.3">
      <c r="A1306" s="1" t="s">
        <v>1129</v>
      </c>
      <c r="B1306">
        <f>IF(OR(RIGHT(Full_2016_2017_Games_Data[[#This Row],[Column1]],4)="2016",RIGHT(Full_2016_2017_Games_Data[[#This Row],[Column1]],4)="2017"),1,0)</f>
        <v>0</v>
      </c>
      <c r="C1306">
        <f>IF(AND(B1305=1,B1306=0,LEFT(Full_2016_2017_Games_Data[[#This Row],[Column1]],4)&lt;&gt;"OTat"),C1304+1,IF(AND(B1305=0,B1306=0,LEFT(Full_2016_2017_Games_Data[[#This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Row],[Column1]],5)&lt;&gt;"4OTat"),C1305+1,IF(OR(LEFT(Full_2016_2017_Games_Data[[#This Row],[Column1]],4)="OTat",LEFT(Full_2016_2017_Games_Data[[#This Row],[Column1]],4)="Full",LEFT(Full_2016_2017_Games_Data[[#This Row],[Column1]],5)="2OTat",LEFT(Full_2016_2017_Games_Data[[#This Row],[Column1]],5)="4OTat"),C1305,"N/A")))</f>
        <v>1095</v>
      </c>
      <c r="D1306" t="str">
        <f>IF(AND(C1306&lt;&gt;"N/A",C1306&lt;&gt;C1305),LEFT(Full_2016_2017_Games_Data[[#This Row],[Column1]],FIND("-",Full_2016_2017_Games_Data[[#This Row],[Column1]])-1),"N/A")</f>
        <v>Portland Trail Blazers97</v>
      </c>
      <c r="E1306" t="str">
        <f>IFERROR(IF(AND(C1306&lt;&gt;"N/A",C1306&lt;&gt;C1305),MID(Full_2016_2017_Games_Data[[#This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Lakers81</v>
      </c>
      <c r="F1306" t="str">
        <f>IFERROR(IF(AND(D1306&lt;&gt;"N/A",E1306&lt;&gt;"N/A",C1306&lt;&gt;C1307),RIGHT(Full_2016_2017_Games_Data[[#This Row],[Column1]],LEN(Full_2016_2017_Games_Data[[#This Row],[Column1]])-FIND("at ",Full_2016_2017_Games_Data[[#This Row],[Column1]])-2),IF(AND(C1306&lt;&gt;"N/A",C1306&lt;&gt;C1305),RIGHT(A1307,LEN(A1307)-FIND("at ",A1307)-2),"N/A")),RIGHT(Full_2016_2017_Games_Data[[#This Row],[Column1]],LEN(Full_2016_2017_Games_Data[[#This Row],[Column1]])-FIND("at ",Full_2016_2017_Games_Data[[#This Row],[Column1]])-2))</f>
        <v>Los Angeles</v>
      </c>
      <c r="G1306" t="str">
        <f t="shared" si="220"/>
        <v>Los Angeles</v>
      </c>
      <c r="H1306">
        <f t="shared" si="221"/>
        <v>97</v>
      </c>
      <c r="I1306">
        <f t="shared" si="222"/>
        <v>81</v>
      </c>
      <c r="J1306" s="3" t="str">
        <f>IF(B1306=1,Full_2016_2017_Games_Data[[#This Row],[Column1]],"N/A")</f>
        <v>N/A</v>
      </c>
      <c r="K1306" t="str">
        <f t="shared" si="223"/>
        <v>Mar 26, 2017</v>
      </c>
      <c r="L1306" t="str">
        <f t="shared" si="224"/>
        <v>Mar 26, 2017</v>
      </c>
      <c r="M1306">
        <f t="shared" si="225"/>
        <v>3</v>
      </c>
      <c r="N1306">
        <f t="shared" si="226"/>
        <v>26</v>
      </c>
      <c r="O1306">
        <f t="shared" si="227"/>
        <v>2017</v>
      </c>
      <c r="P1306" s="3">
        <f t="shared" si="228"/>
        <v>42820</v>
      </c>
      <c r="Q1306" t="str">
        <f t="shared" si="229"/>
        <v>Portland Trail Blazers</v>
      </c>
      <c r="R1306" t="str">
        <f t="shared" si="230"/>
        <v>Los Angeles Lakers</v>
      </c>
    </row>
    <row r="1307" spans="1:18" x14ac:dyDescent="0.3">
      <c r="A1307" s="1" t="s">
        <v>1492</v>
      </c>
      <c r="B1307">
        <f>IF(OR(RIGHT(Full_2016_2017_Games_Data[[#This Row],[Column1]],4)="2016",RIGHT(Full_2016_2017_Games_Data[[#This Row],[Column1]],4)="2017"),1,0)</f>
        <v>1</v>
      </c>
      <c r="C1307" t="str">
        <f>IF(AND(B1306=1,B1307=0,LEFT(Full_2016_2017_Games_Data[[#This Row],[Column1]],4)&lt;&gt;"OTat"),C1305+1,IF(AND(B1306=0,B1307=0,LEFT(Full_2016_2017_Games_Data[[#This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Row],[Column1]],5)&lt;&gt;"4OTat"),C1306+1,IF(OR(LEFT(Full_2016_2017_Games_Data[[#This Row],[Column1]],4)="OTat",LEFT(Full_2016_2017_Games_Data[[#This Row],[Column1]],4)="Full",LEFT(Full_2016_2017_Games_Data[[#This Row],[Column1]],5)="2OTat",LEFT(Full_2016_2017_Games_Data[[#This Row],[Column1]],5)="4OTat"),C1306,"N/A")))</f>
        <v>N/A</v>
      </c>
      <c r="D1307" t="str">
        <f>IF(AND(C1307&lt;&gt;"N/A",C1307&lt;&gt;C1306),LEFT(Full_2016_2017_Games_Data[[#This Row],[Column1]],FIND("-",Full_2016_2017_Games_Data[[#This Row],[Column1]])-1),"N/A")</f>
        <v>N/A</v>
      </c>
      <c r="E1307" t="str">
        <f>IFERROR(IF(AND(C1307&lt;&gt;"N/A",C1307&lt;&gt;C1306),MID(Full_2016_2017_Games_Data[[#This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07" t="str">
        <f>IFERROR(IF(AND(D1307&lt;&gt;"N/A",E1307&lt;&gt;"N/A",C1307&lt;&gt;C1308),RIGHT(Full_2016_2017_Games_Data[[#This Row],[Column1]],LEN(Full_2016_2017_Games_Data[[#This Row],[Column1]])-FIND("at ",Full_2016_2017_Games_Data[[#This Row],[Column1]])-2),IF(AND(C1307&lt;&gt;"N/A",C1307&lt;&gt;C1306),RIGHT(A1308,LEN(A1308)-FIND("at ",A1308)-2),"N/A")),RIGHT(Full_2016_2017_Games_Data[[#This Row],[Column1]],LEN(Full_2016_2017_Games_Data[[#This Row],[Column1]])-FIND("at ",Full_2016_2017_Games_Data[[#This Row],[Column1]])-2))</f>
        <v>N/A</v>
      </c>
      <c r="G1307" t="str">
        <f t="shared" si="220"/>
        <v>N/A</v>
      </c>
      <c r="H1307" t="str">
        <f t="shared" si="221"/>
        <v>N/A</v>
      </c>
      <c r="I1307" t="str">
        <f t="shared" si="222"/>
        <v>N/A</v>
      </c>
      <c r="J1307" s="3" t="str">
        <f>IF(B1307=1,Full_2016_2017_Games_Data[[#This Row],[Column1]],"N/A")</f>
        <v>Mar 27, 2017</v>
      </c>
      <c r="K1307" t="str">
        <f t="shared" si="223"/>
        <v>Mar 27, 2017</v>
      </c>
      <c r="L1307" t="str">
        <f t="shared" si="224"/>
        <v>N/A</v>
      </c>
      <c r="M1307" t="str">
        <f t="shared" si="225"/>
        <v>N/A</v>
      </c>
      <c r="N1307" t="str">
        <f t="shared" si="226"/>
        <v>N/A</v>
      </c>
      <c r="O1307" t="str">
        <f t="shared" si="227"/>
        <v>N/A</v>
      </c>
      <c r="P1307" s="3" t="str">
        <f t="shared" si="228"/>
        <v>N/A</v>
      </c>
      <c r="Q1307" t="str">
        <f t="shared" si="229"/>
        <v>N/A</v>
      </c>
      <c r="R1307" t="str">
        <f t="shared" si="230"/>
        <v>N/A</v>
      </c>
    </row>
    <row r="1308" spans="1:18" x14ac:dyDescent="0.3">
      <c r="A1308" s="1" t="s">
        <v>1130</v>
      </c>
      <c r="B1308">
        <f>IF(OR(RIGHT(Full_2016_2017_Games_Data[[#This Row],[Column1]],4)="2016",RIGHT(Full_2016_2017_Games_Data[[#This Row],[Column1]],4)="2017"),1,0)</f>
        <v>0</v>
      </c>
      <c r="C1308">
        <f>IF(AND(B1307=1,B1308=0,LEFT(Full_2016_2017_Games_Data[[#This Row],[Column1]],4)&lt;&gt;"OTat"),C1306+1,IF(AND(B1307=0,B1308=0,LEFT(Full_2016_2017_Games_Data[[#This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Row],[Column1]],5)&lt;&gt;"4OTat"),C1307+1,IF(OR(LEFT(Full_2016_2017_Games_Data[[#This Row],[Column1]],4)="OTat",LEFT(Full_2016_2017_Games_Data[[#This Row],[Column1]],4)="Full",LEFT(Full_2016_2017_Games_Data[[#This Row],[Column1]],5)="2OTat",LEFT(Full_2016_2017_Games_Data[[#This Row],[Column1]],5)="4OTat"),C1307,"N/A")))</f>
        <v>1096</v>
      </c>
      <c r="D1308" t="str">
        <f>IF(AND(C1308&lt;&gt;"N/A",C1308&lt;&gt;C1307),LEFT(Full_2016_2017_Games_Data[[#This Row],[Column1]],FIND("-",Full_2016_2017_Games_Data[[#This Row],[Column1]])-1),"N/A")</f>
        <v>Toronto Raptors131</v>
      </c>
      <c r="E1308" t="str">
        <f>IFERROR(IF(AND(C1308&lt;&gt;"N/A",C1308&lt;&gt;C1307),MID(Full_2016_2017_Games_Data[[#This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Magic112</v>
      </c>
      <c r="F1308" t="str">
        <f>IFERROR(IF(AND(D1308&lt;&gt;"N/A",E1308&lt;&gt;"N/A",C1308&lt;&gt;C1309),RIGHT(Full_2016_2017_Games_Data[[#This Row],[Column1]],LEN(Full_2016_2017_Games_Data[[#This Row],[Column1]])-FIND("at ",Full_2016_2017_Games_Data[[#This Row],[Column1]])-2),IF(AND(C1308&lt;&gt;"N/A",C1308&lt;&gt;C1307),RIGHT(A1309,LEN(A1309)-FIND("at ",A1309)-2),"N/A")),RIGHT(Full_2016_2017_Games_Data[[#This Row],[Column1]],LEN(Full_2016_2017_Games_Data[[#This Row],[Column1]])-FIND("at ",Full_2016_2017_Games_Data[[#This Row],[Column1]])-2))</f>
        <v>Toronto</v>
      </c>
      <c r="G1308" t="str">
        <f t="shared" si="220"/>
        <v>Toronto</v>
      </c>
      <c r="H1308">
        <f t="shared" si="221"/>
        <v>131</v>
      </c>
      <c r="I1308">
        <f t="shared" si="222"/>
        <v>112</v>
      </c>
      <c r="J1308" s="3" t="str">
        <f>IF(B1308=1,Full_2016_2017_Games_Data[[#This Row],[Column1]],"N/A")</f>
        <v>N/A</v>
      </c>
      <c r="K1308" t="str">
        <f t="shared" si="223"/>
        <v>Mar 27, 2017</v>
      </c>
      <c r="L1308" t="str">
        <f t="shared" si="224"/>
        <v>Mar 27, 2017</v>
      </c>
      <c r="M1308">
        <f t="shared" si="225"/>
        <v>3</v>
      </c>
      <c r="N1308">
        <f t="shared" si="226"/>
        <v>27</v>
      </c>
      <c r="O1308">
        <f t="shared" si="227"/>
        <v>2017</v>
      </c>
      <c r="P1308" s="3">
        <f t="shared" si="228"/>
        <v>42821</v>
      </c>
      <c r="Q1308" t="str">
        <f t="shared" si="229"/>
        <v>Toronto Raptors</v>
      </c>
      <c r="R1308" t="str">
        <f t="shared" si="230"/>
        <v>Orlando Magic</v>
      </c>
    </row>
    <row r="1309" spans="1:18" x14ac:dyDescent="0.3">
      <c r="A1309" s="1" t="s">
        <v>1131</v>
      </c>
      <c r="B1309">
        <f>IF(OR(RIGHT(Full_2016_2017_Games_Data[[#This Row],[Column1]],4)="2016",RIGHT(Full_2016_2017_Games_Data[[#This Row],[Column1]],4)="2017"),1,0)</f>
        <v>0</v>
      </c>
      <c r="C1309">
        <f>IF(AND(B1308=1,B1309=0,LEFT(Full_2016_2017_Games_Data[[#This Row],[Column1]],4)&lt;&gt;"OTat"),C1307+1,IF(AND(B1308=0,B1309=0,LEFT(Full_2016_2017_Games_Data[[#This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Row],[Column1]],5)&lt;&gt;"4OTat"),C1308+1,IF(OR(LEFT(Full_2016_2017_Games_Data[[#This Row],[Column1]],4)="OTat",LEFT(Full_2016_2017_Games_Data[[#This Row],[Column1]],4)="Full",LEFT(Full_2016_2017_Games_Data[[#This Row],[Column1]],5)="2OTat",LEFT(Full_2016_2017_Games_Data[[#This Row],[Column1]],5)="4OTat"),C1308,"N/A")))</f>
        <v>1097</v>
      </c>
      <c r="D1309" t="str">
        <f>IF(AND(C1309&lt;&gt;"N/A",C1309&lt;&gt;C1308),LEFT(Full_2016_2017_Games_Data[[#This Row],[Column1]],FIND("-",Full_2016_2017_Games_Data[[#This Row],[Column1]])-1),"N/A")</f>
        <v>New York Knicks109</v>
      </c>
      <c r="E1309" t="str">
        <f>IFERROR(IF(AND(C1309&lt;&gt;"N/A",C1309&lt;&gt;C1308),MID(Full_2016_2017_Games_Data[[#This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Pistons95</v>
      </c>
      <c r="F1309" t="str">
        <f>IFERROR(IF(AND(D1309&lt;&gt;"N/A",E1309&lt;&gt;"N/A",C1309&lt;&gt;C1310),RIGHT(Full_2016_2017_Games_Data[[#This Row],[Column1]],LEN(Full_2016_2017_Games_Data[[#This Row],[Column1]])-FIND("at ",Full_2016_2017_Games_Data[[#This Row],[Column1]])-2),IF(AND(C1309&lt;&gt;"N/A",C1309&lt;&gt;C1308),RIGHT(A1310,LEN(A1310)-FIND("at ",A1310)-2),"N/A")),RIGHT(Full_2016_2017_Games_Data[[#This Row],[Column1]],LEN(Full_2016_2017_Games_Data[[#This Row],[Column1]])-FIND("at ",Full_2016_2017_Games_Data[[#This Row],[Column1]])-2))</f>
        <v>New York</v>
      </c>
      <c r="G1309" t="str">
        <f t="shared" si="220"/>
        <v>New York</v>
      </c>
      <c r="H1309">
        <f t="shared" si="221"/>
        <v>109</v>
      </c>
      <c r="I1309">
        <f t="shared" si="222"/>
        <v>95</v>
      </c>
      <c r="J1309" s="3" t="str">
        <f>IF(B1309=1,Full_2016_2017_Games_Data[[#This Row],[Column1]],"N/A")</f>
        <v>N/A</v>
      </c>
      <c r="K1309" t="str">
        <f t="shared" si="223"/>
        <v>Mar 27, 2017</v>
      </c>
      <c r="L1309" t="str">
        <f t="shared" si="224"/>
        <v>Mar 27, 2017</v>
      </c>
      <c r="M1309">
        <f t="shared" si="225"/>
        <v>3</v>
      </c>
      <c r="N1309">
        <f t="shared" si="226"/>
        <v>27</v>
      </c>
      <c r="O1309">
        <f t="shared" si="227"/>
        <v>2017</v>
      </c>
      <c r="P1309" s="3">
        <f t="shared" si="228"/>
        <v>42821</v>
      </c>
      <c r="Q1309" t="str">
        <f t="shared" si="229"/>
        <v>New York Knicks</v>
      </c>
      <c r="R1309" t="str">
        <f t="shared" si="230"/>
        <v>Detroit Pistons</v>
      </c>
    </row>
    <row r="1310" spans="1:18" x14ac:dyDescent="0.3">
      <c r="A1310" s="1" t="s">
        <v>1132</v>
      </c>
      <c r="B1310">
        <f>IF(OR(RIGHT(Full_2016_2017_Games_Data[[#This Row],[Column1]],4)="2016",RIGHT(Full_2016_2017_Games_Data[[#This Row],[Column1]],4)="2017"),1,0)</f>
        <v>0</v>
      </c>
      <c r="C1310">
        <f>IF(AND(B1309=1,B1310=0,LEFT(Full_2016_2017_Games_Data[[#This Row],[Column1]],4)&lt;&gt;"OTat"),C1308+1,IF(AND(B1309=0,B1310=0,LEFT(Full_2016_2017_Games_Data[[#This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Row],[Column1]],5)&lt;&gt;"4OTat"),C1309+1,IF(OR(LEFT(Full_2016_2017_Games_Data[[#This Row],[Column1]],4)="OTat",LEFT(Full_2016_2017_Games_Data[[#This Row],[Column1]],4)="Full",LEFT(Full_2016_2017_Games_Data[[#This Row],[Column1]],5)="2OTat",LEFT(Full_2016_2017_Games_Data[[#This Row],[Column1]],5)="4OTat"),C1309,"N/A")))</f>
        <v>1098</v>
      </c>
      <c r="D1310" t="str">
        <f>IF(AND(C1310&lt;&gt;"N/A",C1310&lt;&gt;C1309),LEFT(Full_2016_2017_Games_Data[[#This Row],[Column1]],FIND("-",Full_2016_2017_Games_Data[[#This Row],[Column1]])-1),"N/A")</f>
        <v>San Antonio Spurs103</v>
      </c>
      <c r="E1310" t="str">
        <f>IFERROR(IF(AND(C1310&lt;&gt;"N/A",C1310&lt;&gt;C1309),MID(Full_2016_2017_Games_Data[[#This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Cavaliers74</v>
      </c>
      <c r="F1310" t="str">
        <f>IFERROR(IF(AND(D1310&lt;&gt;"N/A",E1310&lt;&gt;"N/A",C1310&lt;&gt;C1311),RIGHT(Full_2016_2017_Games_Data[[#This Row],[Column1]],LEN(Full_2016_2017_Games_Data[[#This Row],[Column1]])-FIND("at ",Full_2016_2017_Games_Data[[#This Row],[Column1]])-2),IF(AND(C1310&lt;&gt;"N/A",C1310&lt;&gt;C1309),RIGHT(A1311,LEN(A1311)-FIND("at ",A1311)-2),"N/A")),RIGHT(Full_2016_2017_Games_Data[[#This Row],[Column1]],LEN(Full_2016_2017_Games_Data[[#This Row],[Column1]])-FIND("at ",Full_2016_2017_Games_Data[[#This Row],[Column1]])-2))</f>
        <v>San Antonio</v>
      </c>
      <c r="G1310" t="str">
        <f t="shared" si="220"/>
        <v>San Antonio</v>
      </c>
      <c r="H1310">
        <f t="shared" si="221"/>
        <v>103</v>
      </c>
      <c r="I1310">
        <f t="shared" si="222"/>
        <v>74</v>
      </c>
      <c r="J1310" s="3" t="str">
        <f>IF(B1310=1,Full_2016_2017_Games_Data[[#This Row],[Column1]],"N/A")</f>
        <v>N/A</v>
      </c>
      <c r="K1310" t="str">
        <f t="shared" si="223"/>
        <v>Mar 27, 2017</v>
      </c>
      <c r="L1310" t="str">
        <f t="shared" si="224"/>
        <v>Mar 27, 2017</v>
      </c>
      <c r="M1310">
        <f t="shared" si="225"/>
        <v>3</v>
      </c>
      <c r="N1310">
        <f t="shared" si="226"/>
        <v>27</v>
      </c>
      <c r="O1310">
        <f t="shared" si="227"/>
        <v>2017</v>
      </c>
      <c r="P1310" s="3">
        <f t="shared" si="228"/>
        <v>42821</v>
      </c>
      <c r="Q1310" t="str">
        <f t="shared" si="229"/>
        <v>San Antonio Spurs</v>
      </c>
      <c r="R1310" t="str">
        <f t="shared" si="230"/>
        <v>Cleveland Cavaliers</v>
      </c>
    </row>
    <row r="1311" spans="1:18" x14ac:dyDescent="0.3">
      <c r="A1311" s="1" t="s">
        <v>1133</v>
      </c>
      <c r="B1311">
        <f>IF(OR(RIGHT(Full_2016_2017_Games_Data[[#This Row],[Column1]],4)="2016",RIGHT(Full_2016_2017_Games_Data[[#This Row],[Column1]],4)="2017"),1,0)</f>
        <v>0</v>
      </c>
      <c r="C1311">
        <f>IF(AND(B1310=1,B1311=0,LEFT(Full_2016_2017_Games_Data[[#This Row],[Column1]],4)&lt;&gt;"OTat"),C1309+1,IF(AND(B1310=0,B1311=0,LEFT(Full_2016_2017_Games_Data[[#This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Row],[Column1]],5)&lt;&gt;"4OTat"),C1310+1,IF(OR(LEFT(Full_2016_2017_Games_Data[[#This Row],[Column1]],4)="OTat",LEFT(Full_2016_2017_Games_Data[[#This Row],[Column1]],4)="Full",LEFT(Full_2016_2017_Games_Data[[#This Row],[Column1]],5)="2OTat",LEFT(Full_2016_2017_Games_Data[[#This Row],[Column1]],5)="4OTat"),C1310,"N/A")))</f>
        <v>1099</v>
      </c>
      <c r="D1311" t="str">
        <f>IF(AND(C1311&lt;&gt;"N/A",C1311&lt;&gt;C1310),LEFT(Full_2016_2017_Games_Data[[#This Row],[Column1]],FIND("-",Full_2016_2017_Games_Data[[#This Row],[Column1]])-1),"N/A")</f>
        <v>Oklahoma City Thunder92</v>
      </c>
      <c r="E1311" t="str">
        <f>IFERROR(IF(AND(C1311&lt;&gt;"N/A",C1311&lt;&gt;C1310),MID(Full_2016_2017_Games_Data[[#This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Mavericks91</v>
      </c>
      <c r="F1311" t="str">
        <f>IFERROR(IF(AND(D1311&lt;&gt;"N/A",E1311&lt;&gt;"N/A",C1311&lt;&gt;C1312),RIGHT(Full_2016_2017_Games_Data[[#This Row],[Column1]],LEN(Full_2016_2017_Games_Data[[#This Row],[Column1]])-FIND("at ",Full_2016_2017_Games_Data[[#This Row],[Column1]])-2),IF(AND(C1311&lt;&gt;"N/A",C1311&lt;&gt;C1310),RIGHT(A1312,LEN(A1312)-FIND("at ",A1312)-2),"N/A")),RIGHT(Full_2016_2017_Games_Data[[#This Row],[Column1]],LEN(Full_2016_2017_Games_Data[[#This Row],[Column1]])-FIND("at ",Full_2016_2017_Games_Data[[#This Row],[Column1]])-2))</f>
        <v>Dallas</v>
      </c>
      <c r="G1311" t="str">
        <f t="shared" si="220"/>
        <v>Dallas</v>
      </c>
      <c r="H1311">
        <f t="shared" si="221"/>
        <v>92</v>
      </c>
      <c r="I1311">
        <f t="shared" si="222"/>
        <v>91</v>
      </c>
      <c r="J1311" s="3" t="str">
        <f>IF(B1311=1,Full_2016_2017_Games_Data[[#This Row],[Column1]],"N/A")</f>
        <v>N/A</v>
      </c>
      <c r="K1311" t="str">
        <f t="shared" si="223"/>
        <v>Mar 27, 2017</v>
      </c>
      <c r="L1311" t="str">
        <f t="shared" si="224"/>
        <v>Mar 27, 2017</v>
      </c>
      <c r="M1311">
        <f t="shared" si="225"/>
        <v>3</v>
      </c>
      <c r="N1311">
        <f t="shared" si="226"/>
        <v>27</v>
      </c>
      <c r="O1311">
        <f t="shared" si="227"/>
        <v>2017</v>
      </c>
      <c r="P1311" s="3">
        <f t="shared" si="228"/>
        <v>42821</v>
      </c>
      <c r="Q1311" t="str">
        <f t="shared" si="229"/>
        <v>Oklahoma City Thunder</v>
      </c>
      <c r="R1311" t="str">
        <f t="shared" si="230"/>
        <v>Dallas Mavericks</v>
      </c>
    </row>
    <row r="1312" spans="1:18" x14ac:dyDescent="0.3">
      <c r="A1312" s="1" t="s">
        <v>1134</v>
      </c>
      <c r="B1312">
        <f>IF(OR(RIGHT(Full_2016_2017_Games_Data[[#This Row],[Column1]],4)="2016",RIGHT(Full_2016_2017_Games_Data[[#This Row],[Column1]],4)="2017"),1,0)</f>
        <v>0</v>
      </c>
      <c r="C1312">
        <f>IF(AND(B1311=1,B1312=0,LEFT(Full_2016_2017_Games_Data[[#This Row],[Column1]],4)&lt;&gt;"OTat"),C1310+1,IF(AND(B1311=0,B1312=0,LEFT(Full_2016_2017_Games_Data[[#This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Row],[Column1]],5)&lt;&gt;"4OTat"),C1311+1,IF(OR(LEFT(Full_2016_2017_Games_Data[[#This Row],[Column1]],4)="OTat",LEFT(Full_2016_2017_Games_Data[[#This Row],[Column1]],4)="Full",LEFT(Full_2016_2017_Games_Data[[#This Row],[Column1]],5)="2OTat",LEFT(Full_2016_2017_Games_Data[[#This Row],[Column1]],5)="4OTat"),C1311,"N/A")))</f>
        <v>1100</v>
      </c>
      <c r="D1312" t="str">
        <f>IF(AND(C1312&lt;&gt;"N/A",C1312&lt;&gt;C1311),LEFT(Full_2016_2017_Games_Data[[#This Row],[Column1]],FIND("-",Full_2016_2017_Games_Data[[#This Row],[Column1]])-1),"N/A")</f>
        <v>Sacramento Kings91</v>
      </c>
      <c r="E1312" t="str">
        <f>IFERROR(IF(AND(C1312&lt;&gt;"N/A",C1312&lt;&gt;C1311),MID(Full_2016_2017_Games_Data[[#This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Grizzlies90</v>
      </c>
      <c r="F1312" t="str">
        <f>IFERROR(IF(AND(D1312&lt;&gt;"N/A",E1312&lt;&gt;"N/A",C1312&lt;&gt;C1313),RIGHT(Full_2016_2017_Games_Data[[#This Row],[Column1]],LEN(Full_2016_2017_Games_Data[[#This Row],[Column1]])-FIND("at ",Full_2016_2017_Games_Data[[#This Row],[Column1]])-2),IF(AND(C1312&lt;&gt;"N/A",C1312&lt;&gt;C1311),RIGHT(A1313,LEN(A1313)-FIND("at ",A1313)-2),"N/A")),RIGHT(Full_2016_2017_Games_Data[[#This Row],[Column1]],LEN(Full_2016_2017_Games_Data[[#This Row],[Column1]])-FIND("at ",Full_2016_2017_Games_Data[[#This Row],[Column1]])-2))</f>
        <v>Sacramento</v>
      </c>
      <c r="G1312" t="str">
        <f t="shared" si="220"/>
        <v>Sacramento</v>
      </c>
      <c r="H1312">
        <f t="shared" si="221"/>
        <v>91</v>
      </c>
      <c r="I1312">
        <f t="shared" si="222"/>
        <v>90</v>
      </c>
      <c r="J1312" s="3" t="str">
        <f>IF(B1312=1,Full_2016_2017_Games_Data[[#This Row],[Column1]],"N/A")</f>
        <v>N/A</v>
      </c>
      <c r="K1312" t="str">
        <f t="shared" si="223"/>
        <v>Mar 27, 2017</v>
      </c>
      <c r="L1312" t="str">
        <f t="shared" si="224"/>
        <v>Mar 27, 2017</v>
      </c>
      <c r="M1312">
        <f t="shared" si="225"/>
        <v>3</v>
      </c>
      <c r="N1312">
        <f t="shared" si="226"/>
        <v>27</v>
      </c>
      <c r="O1312">
        <f t="shared" si="227"/>
        <v>2017</v>
      </c>
      <c r="P1312" s="3">
        <f t="shared" si="228"/>
        <v>42821</v>
      </c>
      <c r="Q1312" t="str">
        <f t="shared" si="229"/>
        <v>Sacramento Kings</v>
      </c>
      <c r="R1312" t="str">
        <f t="shared" si="230"/>
        <v>Memphis Grizzlies</v>
      </c>
    </row>
    <row r="1313" spans="1:18" x14ac:dyDescent="0.3">
      <c r="A1313" s="1" t="s">
        <v>1135</v>
      </c>
      <c r="B1313">
        <f>IF(OR(RIGHT(Full_2016_2017_Games_Data[[#This Row],[Column1]],4)="2016",RIGHT(Full_2016_2017_Games_Data[[#This Row],[Column1]],4)="2017"),1,0)</f>
        <v>0</v>
      </c>
      <c r="C1313">
        <f>IF(AND(B1312=1,B1313=0,LEFT(Full_2016_2017_Games_Data[[#This Row],[Column1]],4)&lt;&gt;"OTat"),C1311+1,IF(AND(B1312=0,B1313=0,LEFT(Full_2016_2017_Games_Data[[#This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Row],[Column1]],5)&lt;&gt;"4OTat"),C1312+1,IF(OR(LEFT(Full_2016_2017_Games_Data[[#This Row],[Column1]],4)="OTat",LEFT(Full_2016_2017_Games_Data[[#This Row],[Column1]],4)="Full",LEFT(Full_2016_2017_Games_Data[[#This Row],[Column1]],5)="2OTat",LEFT(Full_2016_2017_Games_Data[[#This Row],[Column1]],5)="4OTat"),C1312,"N/A")))</f>
        <v>1101</v>
      </c>
      <c r="D1313" t="str">
        <f>IF(AND(C1313&lt;&gt;"N/A",C1313&lt;&gt;C1312),LEFT(Full_2016_2017_Games_Data[[#This Row],[Column1]],FIND("-",Full_2016_2017_Games_Data[[#This Row],[Column1]])-1),"N/A")</f>
        <v>Utah Jazz108</v>
      </c>
      <c r="E1313" t="str">
        <f>IFERROR(IF(AND(C1313&lt;&gt;"N/A",C1313&lt;&gt;C1312),MID(Full_2016_2017_Games_Data[[#This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Pelicans100</v>
      </c>
      <c r="F1313" t="str">
        <f>IFERROR(IF(AND(D1313&lt;&gt;"N/A",E1313&lt;&gt;"N/A",C1313&lt;&gt;C1314),RIGHT(Full_2016_2017_Games_Data[[#This Row],[Column1]],LEN(Full_2016_2017_Games_Data[[#This Row],[Column1]])-FIND("at ",Full_2016_2017_Games_Data[[#This Row],[Column1]])-2),IF(AND(C1313&lt;&gt;"N/A",C1313&lt;&gt;C1312),RIGHT(A1314,LEN(A1314)-FIND("at ",A1314)-2),"N/A")),RIGHT(Full_2016_2017_Games_Data[[#This Row],[Column1]],LEN(Full_2016_2017_Games_Data[[#This Row],[Column1]])-FIND("at ",Full_2016_2017_Games_Data[[#This Row],[Column1]])-2))</f>
        <v>Utah</v>
      </c>
      <c r="G1313" t="str">
        <f t="shared" si="220"/>
        <v>Utah</v>
      </c>
      <c r="H1313">
        <f t="shared" si="221"/>
        <v>108</v>
      </c>
      <c r="I1313">
        <f t="shared" si="222"/>
        <v>100</v>
      </c>
      <c r="J1313" s="3" t="str">
        <f>IF(B1313=1,Full_2016_2017_Games_Data[[#This Row],[Column1]],"N/A")</f>
        <v>N/A</v>
      </c>
      <c r="K1313" t="str">
        <f t="shared" si="223"/>
        <v>Mar 27, 2017</v>
      </c>
      <c r="L1313" t="str">
        <f t="shared" si="224"/>
        <v>Mar 27, 2017</v>
      </c>
      <c r="M1313">
        <f t="shared" si="225"/>
        <v>3</v>
      </c>
      <c r="N1313">
        <f t="shared" si="226"/>
        <v>27</v>
      </c>
      <c r="O1313">
        <f t="shared" si="227"/>
        <v>2017</v>
      </c>
      <c r="P1313" s="3">
        <f t="shared" si="228"/>
        <v>42821</v>
      </c>
      <c r="Q1313" t="str">
        <f t="shared" si="229"/>
        <v>Utah Jazz</v>
      </c>
      <c r="R1313" t="str">
        <f t="shared" si="230"/>
        <v>New Orleans Pelicans</v>
      </c>
    </row>
    <row r="1314" spans="1:18" x14ac:dyDescent="0.3">
      <c r="A1314" s="1" t="s">
        <v>1493</v>
      </c>
      <c r="B1314">
        <f>IF(OR(RIGHT(Full_2016_2017_Games_Data[[#This Row],[Column1]],4)="2016",RIGHT(Full_2016_2017_Games_Data[[#This Row],[Column1]],4)="2017"),1,0)</f>
        <v>1</v>
      </c>
      <c r="C1314" t="str">
        <f>IF(AND(B1313=1,B1314=0,LEFT(Full_2016_2017_Games_Data[[#This Row],[Column1]],4)&lt;&gt;"OTat"),C1312+1,IF(AND(B1313=0,B1314=0,LEFT(Full_2016_2017_Games_Data[[#This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Row],[Column1]],5)&lt;&gt;"4OTat"),C1313+1,IF(OR(LEFT(Full_2016_2017_Games_Data[[#This Row],[Column1]],4)="OTat",LEFT(Full_2016_2017_Games_Data[[#This Row],[Column1]],4)="Full",LEFT(Full_2016_2017_Games_Data[[#This Row],[Column1]],5)="2OTat",LEFT(Full_2016_2017_Games_Data[[#This Row],[Column1]],5)="4OTat"),C1313,"N/A")))</f>
        <v>N/A</v>
      </c>
      <c r="D1314" t="str">
        <f>IF(AND(C1314&lt;&gt;"N/A",C1314&lt;&gt;C1313),LEFT(Full_2016_2017_Games_Data[[#This Row],[Column1]],FIND("-",Full_2016_2017_Games_Data[[#This Row],[Column1]])-1),"N/A")</f>
        <v>N/A</v>
      </c>
      <c r="E1314" t="str">
        <f>IFERROR(IF(AND(C1314&lt;&gt;"N/A",C1314&lt;&gt;C1313),MID(Full_2016_2017_Games_Data[[#This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14" t="str">
        <f>IFERROR(IF(AND(D1314&lt;&gt;"N/A",E1314&lt;&gt;"N/A",C1314&lt;&gt;C1315),RIGHT(Full_2016_2017_Games_Data[[#This Row],[Column1]],LEN(Full_2016_2017_Games_Data[[#This Row],[Column1]])-FIND("at ",Full_2016_2017_Games_Data[[#This Row],[Column1]])-2),IF(AND(C1314&lt;&gt;"N/A",C1314&lt;&gt;C1313),RIGHT(A1315,LEN(A1315)-FIND("at ",A1315)-2),"N/A")),RIGHT(Full_2016_2017_Games_Data[[#This Row],[Column1]],LEN(Full_2016_2017_Games_Data[[#This Row],[Column1]])-FIND("at ",Full_2016_2017_Games_Data[[#This Row],[Column1]])-2))</f>
        <v>N/A</v>
      </c>
      <c r="G1314" t="str">
        <f t="shared" si="220"/>
        <v>N/A</v>
      </c>
      <c r="H1314" t="str">
        <f t="shared" si="221"/>
        <v>N/A</v>
      </c>
      <c r="I1314" t="str">
        <f t="shared" si="222"/>
        <v>N/A</v>
      </c>
      <c r="J1314" s="3" t="str">
        <f>IF(B1314=1,Full_2016_2017_Games_Data[[#This Row],[Column1]],"N/A")</f>
        <v>Mar 28, 2017</v>
      </c>
      <c r="K1314" t="str">
        <f t="shared" si="223"/>
        <v>Mar 28, 2017</v>
      </c>
      <c r="L1314" t="str">
        <f t="shared" si="224"/>
        <v>N/A</v>
      </c>
      <c r="M1314" t="str">
        <f t="shared" si="225"/>
        <v>N/A</v>
      </c>
      <c r="N1314" t="str">
        <f t="shared" si="226"/>
        <v>N/A</v>
      </c>
      <c r="O1314" t="str">
        <f t="shared" si="227"/>
        <v>N/A</v>
      </c>
      <c r="P1314" s="3" t="str">
        <f t="shared" si="228"/>
        <v>N/A</v>
      </c>
      <c r="Q1314" t="str">
        <f t="shared" si="229"/>
        <v>N/A</v>
      </c>
      <c r="R1314" t="str">
        <f t="shared" si="230"/>
        <v>N/A</v>
      </c>
    </row>
    <row r="1315" spans="1:18" x14ac:dyDescent="0.3">
      <c r="A1315" s="1" t="s">
        <v>1136</v>
      </c>
      <c r="B1315">
        <f>IF(OR(RIGHT(Full_2016_2017_Games_Data[[#This Row],[Column1]],4)="2016",RIGHT(Full_2016_2017_Games_Data[[#This Row],[Column1]],4)="2017"),1,0)</f>
        <v>0</v>
      </c>
      <c r="C1315">
        <f>IF(AND(B1314=1,B1315=0,LEFT(Full_2016_2017_Games_Data[[#This Row],[Column1]],4)&lt;&gt;"OTat"),C1313+1,IF(AND(B1314=0,B1315=0,LEFT(Full_2016_2017_Games_Data[[#This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Row],[Column1]],5)&lt;&gt;"4OTat"),C1314+1,IF(OR(LEFT(Full_2016_2017_Games_Data[[#This Row],[Column1]],4)="OTat",LEFT(Full_2016_2017_Games_Data[[#This Row],[Column1]],4)="Full",LEFT(Full_2016_2017_Games_Data[[#This Row],[Column1]],5)="2OTat",LEFT(Full_2016_2017_Games_Data[[#This Row],[Column1]],5)="4OTat"),C1314,"N/A")))</f>
        <v>1102</v>
      </c>
      <c r="D1315" t="str">
        <f>IF(AND(C1315&lt;&gt;"N/A",C1315&lt;&gt;C1314),LEFT(Full_2016_2017_Games_Data[[#This Row],[Column1]],FIND("-",Full_2016_2017_Games_Data[[#This Row],[Column1]])-1),"N/A")</f>
        <v>Milwaukee Bucks118</v>
      </c>
      <c r="E1315" t="str">
        <f>IFERROR(IF(AND(C1315&lt;&gt;"N/A",C1315&lt;&gt;C1314),MID(Full_2016_2017_Games_Data[[#This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Hornets108</v>
      </c>
      <c r="F1315" t="str">
        <f>IFERROR(IF(AND(D1315&lt;&gt;"N/A",E1315&lt;&gt;"N/A",C1315&lt;&gt;C1316),RIGHT(Full_2016_2017_Games_Data[[#This Row],[Column1]],LEN(Full_2016_2017_Games_Data[[#This Row],[Column1]])-FIND("at ",Full_2016_2017_Games_Data[[#This Row],[Column1]])-2),IF(AND(C1315&lt;&gt;"N/A",C1315&lt;&gt;C1314),RIGHT(A1316,LEN(A1316)-FIND("at ",A1316)-2),"N/A")),RIGHT(Full_2016_2017_Games_Data[[#This Row],[Column1]],LEN(Full_2016_2017_Games_Data[[#This Row],[Column1]])-FIND("at ",Full_2016_2017_Games_Data[[#This Row],[Column1]])-2))</f>
        <v>Charlotte</v>
      </c>
      <c r="G1315" t="str">
        <f t="shared" si="220"/>
        <v>Charlotte</v>
      </c>
      <c r="H1315">
        <f t="shared" si="221"/>
        <v>118</v>
      </c>
      <c r="I1315">
        <f t="shared" si="222"/>
        <v>108</v>
      </c>
      <c r="J1315" s="3" t="str">
        <f>IF(B1315=1,Full_2016_2017_Games_Data[[#This Row],[Column1]],"N/A")</f>
        <v>N/A</v>
      </c>
      <c r="K1315" t="str">
        <f t="shared" si="223"/>
        <v>Mar 28, 2017</v>
      </c>
      <c r="L1315" t="str">
        <f t="shared" si="224"/>
        <v>Mar 28, 2017</v>
      </c>
      <c r="M1315">
        <f t="shared" si="225"/>
        <v>3</v>
      </c>
      <c r="N1315">
        <f t="shared" si="226"/>
        <v>28</v>
      </c>
      <c r="O1315">
        <f t="shared" si="227"/>
        <v>2017</v>
      </c>
      <c r="P1315" s="3">
        <f t="shared" si="228"/>
        <v>42822</v>
      </c>
      <c r="Q1315" t="str">
        <f t="shared" si="229"/>
        <v>Milwaukee Bucks</v>
      </c>
      <c r="R1315" t="str">
        <f t="shared" si="230"/>
        <v>Charlotte Hornets</v>
      </c>
    </row>
    <row r="1316" spans="1:18" x14ac:dyDescent="0.3">
      <c r="A1316" s="1" t="s">
        <v>1137</v>
      </c>
      <c r="B1316">
        <f>IF(OR(RIGHT(Full_2016_2017_Games_Data[[#This Row],[Column1]],4)="2016",RIGHT(Full_2016_2017_Games_Data[[#This Row],[Column1]],4)="2017"),1,0)</f>
        <v>0</v>
      </c>
      <c r="C1316">
        <f>IF(AND(B1315=1,B1316=0,LEFT(Full_2016_2017_Games_Data[[#This Row],[Column1]],4)&lt;&gt;"OTat"),C1314+1,IF(AND(B1315=0,B1316=0,LEFT(Full_2016_2017_Games_Data[[#This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Row],[Column1]],5)&lt;&gt;"4OTat"),C1315+1,IF(OR(LEFT(Full_2016_2017_Games_Data[[#This Row],[Column1]],4)="OTat",LEFT(Full_2016_2017_Games_Data[[#This Row],[Column1]],4)="Full",LEFT(Full_2016_2017_Games_Data[[#This Row],[Column1]],5)="2OTat",LEFT(Full_2016_2017_Games_Data[[#This Row],[Column1]],5)="4OTat"),C1315,"N/A")))</f>
        <v>1103</v>
      </c>
      <c r="D1316" t="str">
        <f>IF(AND(C1316&lt;&gt;"N/A",C1316&lt;&gt;C1315),LEFT(Full_2016_2017_Games_Data[[#This Row],[Column1]],FIND("-",Full_2016_2017_Games_Data[[#This Row],[Column1]])-1),"N/A")</f>
        <v>Minnesota Timberwolves115</v>
      </c>
      <c r="E1316" t="str">
        <f>IFERROR(IF(AND(C1316&lt;&gt;"N/A",C1316&lt;&gt;C1315),MID(Full_2016_2017_Games_Data[[#This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Pacers114</v>
      </c>
      <c r="F1316" t="str">
        <f>IFERROR(IF(AND(D1316&lt;&gt;"N/A",E1316&lt;&gt;"N/A",C1316&lt;&gt;C1317),RIGHT(Full_2016_2017_Games_Data[[#This Row],[Column1]],LEN(Full_2016_2017_Games_Data[[#This Row],[Column1]])-FIND("at ",Full_2016_2017_Games_Data[[#This Row],[Column1]])-2),IF(AND(C1316&lt;&gt;"N/A",C1316&lt;&gt;C1315),RIGHT(A1317,LEN(A1317)-FIND("at ",A1317)-2),"N/A")),RIGHT(Full_2016_2017_Games_Data[[#This Row],[Column1]],LEN(Full_2016_2017_Games_Data[[#This Row],[Column1]])-FIND("at ",Full_2016_2017_Games_Data[[#This Row],[Column1]])-2))</f>
        <v>Indiana</v>
      </c>
      <c r="G1316" t="str">
        <f t="shared" si="220"/>
        <v>Indiana</v>
      </c>
      <c r="H1316">
        <f t="shared" si="221"/>
        <v>115</v>
      </c>
      <c r="I1316">
        <f t="shared" si="222"/>
        <v>114</v>
      </c>
      <c r="J1316" s="3" t="str">
        <f>IF(B1316=1,Full_2016_2017_Games_Data[[#This Row],[Column1]],"N/A")</f>
        <v>N/A</v>
      </c>
      <c r="K1316" t="str">
        <f t="shared" si="223"/>
        <v>Mar 28, 2017</v>
      </c>
      <c r="L1316" t="str">
        <f t="shared" si="224"/>
        <v>Mar 28, 2017</v>
      </c>
      <c r="M1316">
        <f t="shared" si="225"/>
        <v>3</v>
      </c>
      <c r="N1316">
        <f t="shared" si="226"/>
        <v>28</v>
      </c>
      <c r="O1316">
        <f t="shared" si="227"/>
        <v>2017</v>
      </c>
      <c r="P1316" s="3">
        <f t="shared" si="228"/>
        <v>42822</v>
      </c>
      <c r="Q1316" t="str">
        <f t="shared" si="229"/>
        <v>Minnesota Timberwolves</v>
      </c>
      <c r="R1316" t="str">
        <f t="shared" si="230"/>
        <v>Indiana Pacers</v>
      </c>
    </row>
    <row r="1317" spans="1:18" x14ac:dyDescent="0.3">
      <c r="A1317" s="1" t="s">
        <v>1138</v>
      </c>
      <c r="B1317">
        <f>IF(OR(RIGHT(Full_2016_2017_Games_Data[[#This Row],[Column1]],4)="2016",RIGHT(Full_2016_2017_Games_Data[[#This Row],[Column1]],4)="2017"),1,0)</f>
        <v>0</v>
      </c>
      <c r="C1317">
        <f>IF(AND(B1316=1,B1317=0,LEFT(Full_2016_2017_Games_Data[[#This Row],[Column1]],4)&lt;&gt;"OTat"),C1315+1,IF(AND(B1316=0,B1317=0,LEFT(Full_2016_2017_Games_Data[[#This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Row],[Column1]],5)&lt;&gt;"4OTat"),C1316+1,IF(OR(LEFT(Full_2016_2017_Games_Data[[#This Row],[Column1]],4)="OTat",LEFT(Full_2016_2017_Games_Data[[#This Row],[Column1]],4)="Full",LEFT(Full_2016_2017_Games_Data[[#This Row],[Column1]],5)="2OTat",LEFT(Full_2016_2017_Games_Data[[#This Row],[Column1]],5)="4OTat"),C1316,"N/A")))</f>
        <v>1104</v>
      </c>
      <c r="D1317" t="str">
        <f>IF(AND(C1317&lt;&gt;"N/A",C1317&lt;&gt;C1316),LEFT(Full_2016_2017_Games_Data[[#This Row],[Column1]],FIND("-",Full_2016_2017_Games_Data[[#This Row],[Column1]])-1),"N/A")</f>
        <v>Philadelphia 76ers106</v>
      </c>
      <c r="E1317" t="str">
        <f>IFERROR(IF(AND(C1317&lt;&gt;"N/A",C1317&lt;&gt;C1316),MID(Full_2016_2017_Games_Data[[#This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Nets101</v>
      </c>
      <c r="F1317" t="str">
        <f>IFERROR(IF(AND(D1317&lt;&gt;"N/A",E1317&lt;&gt;"N/A",C1317&lt;&gt;C1318),RIGHT(Full_2016_2017_Games_Data[[#This Row],[Column1]],LEN(Full_2016_2017_Games_Data[[#This Row],[Column1]])-FIND("at ",Full_2016_2017_Games_Data[[#This Row],[Column1]])-2),IF(AND(C1317&lt;&gt;"N/A",C1317&lt;&gt;C1316),RIGHT(A1318,LEN(A1318)-FIND("at ",A1318)-2),"N/A")),RIGHT(Full_2016_2017_Games_Data[[#This Row],[Column1]],LEN(Full_2016_2017_Games_Data[[#This Row],[Column1]])-FIND("at ",Full_2016_2017_Games_Data[[#This Row],[Column1]])-2))</f>
        <v>Brooklyn</v>
      </c>
      <c r="G1317" t="str">
        <f t="shared" si="220"/>
        <v>Brooklyn</v>
      </c>
      <c r="H1317">
        <f t="shared" si="221"/>
        <v>106</v>
      </c>
      <c r="I1317">
        <f t="shared" si="222"/>
        <v>101</v>
      </c>
      <c r="J1317" s="3" t="str">
        <f>IF(B1317=1,Full_2016_2017_Games_Data[[#This Row],[Column1]],"N/A")</f>
        <v>N/A</v>
      </c>
      <c r="K1317" t="str">
        <f t="shared" si="223"/>
        <v>Mar 28, 2017</v>
      </c>
      <c r="L1317" t="str">
        <f t="shared" si="224"/>
        <v>Mar 28, 2017</v>
      </c>
      <c r="M1317">
        <f t="shared" si="225"/>
        <v>3</v>
      </c>
      <c r="N1317">
        <f t="shared" si="226"/>
        <v>28</v>
      </c>
      <c r="O1317">
        <f t="shared" si="227"/>
        <v>2017</v>
      </c>
      <c r="P1317" s="3">
        <f t="shared" si="228"/>
        <v>42822</v>
      </c>
      <c r="Q1317" t="str">
        <f t="shared" si="229"/>
        <v>Philadelphia 76ers</v>
      </c>
      <c r="R1317" t="str">
        <f t="shared" si="230"/>
        <v>Brooklyn Nets</v>
      </c>
    </row>
    <row r="1318" spans="1:18" x14ac:dyDescent="0.3">
      <c r="A1318" s="1" t="s">
        <v>1139</v>
      </c>
      <c r="B1318">
        <f>IF(OR(RIGHT(Full_2016_2017_Games_Data[[#This Row],[Column1]],4)="2016",RIGHT(Full_2016_2017_Games_Data[[#This Row],[Column1]],4)="2017"),1,0)</f>
        <v>0</v>
      </c>
      <c r="C1318">
        <f>IF(AND(B1317=1,B1318=0,LEFT(Full_2016_2017_Games_Data[[#This Row],[Column1]],4)&lt;&gt;"OTat"),C1316+1,IF(AND(B1317=0,B1318=0,LEFT(Full_2016_2017_Games_Data[[#This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Row],[Column1]],5)&lt;&gt;"4OTat"),C1317+1,IF(OR(LEFT(Full_2016_2017_Games_Data[[#This Row],[Column1]],4)="OTat",LEFT(Full_2016_2017_Games_Data[[#This Row],[Column1]],4)="Full",LEFT(Full_2016_2017_Games_Data[[#This Row],[Column1]],5)="2OTat",LEFT(Full_2016_2017_Games_Data[[#This Row],[Column1]],5)="4OTat"),C1317,"N/A")))</f>
        <v>1105</v>
      </c>
      <c r="D1318" t="str">
        <f>IF(AND(C1318&lt;&gt;"N/A",C1318&lt;&gt;C1317),LEFT(Full_2016_2017_Games_Data[[#This Row],[Column1]],FIND("-",Full_2016_2017_Games_Data[[#This Row],[Column1]])-1),"N/A")</f>
        <v>Atlanta Hawks95</v>
      </c>
      <c r="E1318" t="str">
        <f>IFERROR(IF(AND(C1318&lt;&gt;"N/A",C1318&lt;&gt;C1317),MID(Full_2016_2017_Games_Data[[#This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Suns91</v>
      </c>
      <c r="F1318" t="str">
        <f>IFERROR(IF(AND(D1318&lt;&gt;"N/A",E1318&lt;&gt;"N/A",C1318&lt;&gt;C1319),RIGHT(Full_2016_2017_Games_Data[[#This Row],[Column1]],LEN(Full_2016_2017_Games_Data[[#This Row],[Column1]])-FIND("at ",Full_2016_2017_Games_Data[[#This Row],[Column1]])-2),IF(AND(C1318&lt;&gt;"N/A",C1318&lt;&gt;C1317),RIGHT(A1319,LEN(A1319)-FIND("at ",A1319)-2),"N/A")),RIGHT(Full_2016_2017_Games_Data[[#This Row],[Column1]],LEN(Full_2016_2017_Games_Data[[#This Row],[Column1]])-FIND("at ",Full_2016_2017_Games_Data[[#This Row],[Column1]])-2))</f>
        <v>Atlanta</v>
      </c>
      <c r="G1318" t="str">
        <f t="shared" si="220"/>
        <v>Atlanta</v>
      </c>
      <c r="H1318">
        <f t="shared" si="221"/>
        <v>95</v>
      </c>
      <c r="I1318">
        <f t="shared" si="222"/>
        <v>91</v>
      </c>
      <c r="J1318" s="3" t="str">
        <f>IF(B1318=1,Full_2016_2017_Games_Data[[#This Row],[Column1]],"N/A")</f>
        <v>N/A</v>
      </c>
      <c r="K1318" t="str">
        <f t="shared" si="223"/>
        <v>Mar 28, 2017</v>
      </c>
      <c r="L1318" t="str">
        <f t="shared" si="224"/>
        <v>Mar 28, 2017</v>
      </c>
      <c r="M1318">
        <f t="shared" si="225"/>
        <v>3</v>
      </c>
      <c r="N1318">
        <f t="shared" si="226"/>
        <v>28</v>
      </c>
      <c r="O1318">
        <f t="shared" si="227"/>
        <v>2017</v>
      </c>
      <c r="P1318" s="3">
        <f t="shared" si="228"/>
        <v>42822</v>
      </c>
      <c r="Q1318" t="str">
        <f t="shared" si="229"/>
        <v>Atlanta Hawks</v>
      </c>
      <c r="R1318" t="str">
        <f t="shared" si="230"/>
        <v>Phoenix Suns</v>
      </c>
    </row>
    <row r="1319" spans="1:18" x14ac:dyDescent="0.3">
      <c r="A1319" s="1" t="s">
        <v>1140</v>
      </c>
      <c r="B1319">
        <f>IF(OR(RIGHT(Full_2016_2017_Games_Data[[#This Row],[Column1]],4)="2016",RIGHT(Full_2016_2017_Games_Data[[#This Row],[Column1]],4)="2017"),1,0)</f>
        <v>0</v>
      </c>
      <c r="C1319">
        <f>IF(AND(B1318=1,B1319=0,LEFT(Full_2016_2017_Games_Data[[#This Row],[Column1]],4)&lt;&gt;"OTat"),C1317+1,IF(AND(B1318=0,B1319=0,LEFT(Full_2016_2017_Games_Data[[#This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Row],[Column1]],5)&lt;&gt;"4OTat"),C1318+1,IF(OR(LEFT(Full_2016_2017_Games_Data[[#This Row],[Column1]],4)="OTat",LEFT(Full_2016_2017_Games_Data[[#This Row],[Column1]],4)="Full",LEFT(Full_2016_2017_Games_Data[[#This Row],[Column1]],5)="2OTat",LEFT(Full_2016_2017_Games_Data[[#This Row],[Column1]],5)="4OTat"),C1318,"N/A")))</f>
        <v>1106</v>
      </c>
      <c r="D1319" t="str">
        <f>IF(AND(C1319&lt;&gt;"N/A",C1319&lt;&gt;C1318),LEFT(Full_2016_2017_Games_Data[[#This Row],[Column1]],FIND("-",Full_2016_2017_Games_Data[[#This Row],[Column1]])-1),"N/A")</f>
        <v>Miami Heat97</v>
      </c>
      <c r="E1319" t="str">
        <f>IFERROR(IF(AND(C1319&lt;&gt;"N/A",C1319&lt;&gt;C1318),MID(Full_2016_2017_Games_Data[[#This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Pistons96</v>
      </c>
      <c r="F1319" t="str">
        <f>IFERROR(IF(AND(D1319&lt;&gt;"N/A",E1319&lt;&gt;"N/A",C1319&lt;&gt;C1320),RIGHT(Full_2016_2017_Games_Data[[#This Row],[Column1]],LEN(Full_2016_2017_Games_Data[[#This Row],[Column1]])-FIND("at ",Full_2016_2017_Games_Data[[#This Row],[Column1]])-2),IF(AND(C1319&lt;&gt;"N/A",C1319&lt;&gt;C1318),RIGHT(A1320,LEN(A1320)-FIND("at ",A1320)-2),"N/A")),RIGHT(Full_2016_2017_Games_Data[[#This Row],[Column1]],LEN(Full_2016_2017_Games_Data[[#This Row],[Column1]])-FIND("at ",Full_2016_2017_Games_Data[[#This Row],[Column1]])-2))</f>
        <v>Detroit</v>
      </c>
      <c r="G1319" t="str">
        <f t="shared" si="220"/>
        <v>Detroit</v>
      </c>
      <c r="H1319">
        <f t="shared" si="221"/>
        <v>97</v>
      </c>
      <c r="I1319">
        <f t="shared" si="222"/>
        <v>96</v>
      </c>
      <c r="J1319" s="3" t="str">
        <f>IF(B1319=1,Full_2016_2017_Games_Data[[#This Row],[Column1]],"N/A")</f>
        <v>N/A</v>
      </c>
      <c r="K1319" t="str">
        <f t="shared" si="223"/>
        <v>Mar 28, 2017</v>
      </c>
      <c r="L1319" t="str">
        <f t="shared" si="224"/>
        <v>Mar 28, 2017</v>
      </c>
      <c r="M1319">
        <f t="shared" si="225"/>
        <v>3</v>
      </c>
      <c r="N1319">
        <f t="shared" si="226"/>
        <v>28</v>
      </c>
      <c r="O1319">
        <f t="shared" si="227"/>
        <v>2017</v>
      </c>
      <c r="P1319" s="3">
        <f t="shared" si="228"/>
        <v>42822</v>
      </c>
      <c r="Q1319" t="str">
        <f t="shared" si="229"/>
        <v>Miami Heat</v>
      </c>
      <c r="R1319" t="str">
        <f t="shared" si="230"/>
        <v>Detroit Pistons</v>
      </c>
    </row>
    <row r="1320" spans="1:18" x14ac:dyDescent="0.3">
      <c r="A1320" s="1" t="s">
        <v>1141</v>
      </c>
      <c r="B1320">
        <f>IF(OR(RIGHT(Full_2016_2017_Games_Data[[#This Row],[Column1]],4)="2016",RIGHT(Full_2016_2017_Games_Data[[#This Row],[Column1]],4)="2017"),1,0)</f>
        <v>0</v>
      </c>
      <c r="C1320">
        <f>IF(AND(B1319=1,B1320=0,LEFT(Full_2016_2017_Games_Data[[#This Row],[Column1]],4)&lt;&gt;"OTat"),C1318+1,IF(AND(B1319=0,B1320=0,LEFT(Full_2016_2017_Games_Data[[#This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Row],[Column1]],5)&lt;&gt;"4OTat"),C1319+1,IF(OR(LEFT(Full_2016_2017_Games_Data[[#This Row],[Column1]],4)="OTat",LEFT(Full_2016_2017_Games_Data[[#This Row],[Column1]],4)="Full",LEFT(Full_2016_2017_Games_Data[[#This Row],[Column1]],5)="2OTat",LEFT(Full_2016_2017_Games_Data[[#This Row],[Column1]],5)="4OTat"),C1319,"N/A")))</f>
        <v>1107</v>
      </c>
      <c r="D1320" t="str">
        <f>IF(AND(C1320&lt;&gt;"N/A",C1320&lt;&gt;C1319),LEFT(Full_2016_2017_Games_Data[[#This Row],[Column1]],FIND("-",Full_2016_2017_Games_Data[[#This Row],[Column1]])-1),"N/A")</f>
        <v>Golden State Warriors113</v>
      </c>
      <c r="E1320" t="str">
        <f>IFERROR(IF(AND(C1320&lt;&gt;"N/A",C1320&lt;&gt;C1319),MID(Full_2016_2017_Games_Data[[#This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Rockets106</v>
      </c>
      <c r="F1320" t="str">
        <f>IFERROR(IF(AND(D1320&lt;&gt;"N/A",E1320&lt;&gt;"N/A",C1320&lt;&gt;C1321),RIGHT(Full_2016_2017_Games_Data[[#This Row],[Column1]],LEN(Full_2016_2017_Games_Data[[#This Row],[Column1]])-FIND("at ",Full_2016_2017_Games_Data[[#This Row],[Column1]])-2),IF(AND(C1320&lt;&gt;"N/A",C1320&lt;&gt;C1319),RIGHT(A1321,LEN(A1321)-FIND("at ",A1321)-2),"N/A")),RIGHT(Full_2016_2017_Games_Data[[#This Row],[Column1]],LEN(Full_2016_2017_Games_Data[[#This Row],[Column1]])-FIND("at ",Full_2016_2017_Games_Data[[#This Row],[Column1]])-2))</f>
        <v>Houston</v>
      </c>
      <c r="G1320" t="str">
        <f t="shared" si="220"/>
        <v>Houston</v>
      </c>
      <c r="H1320">
        <f t="shared" si="221"/>
        <v>113</v>
      </c>
      <c r="I1320">
        <f t="shared" si="222"/>
        <v>106</v>
      </c>
      <c r="J1320" s="3" t="str">
        <f>IF(B1320=1,Full_2016_2017_Games_Data[[#This Row],[Column1]],"N/A")</f>
        <v>N/A</v>
      </c>
      <c r="K1320" t="str">
        <f t="shared" si="223"/>
        <v>Mar 28, 2017</v>
      </c>
      <c r="L1320" t="str">
        <f t="shared" si="224"/>
        <v>Mar 28, 2017</v>
      </c>
      <c r="M1320">
        <f t="shared" si="225"/>
        <v>3</v>
      </c>
      <c r="N1320">
        <f t="shared" si="226"/>
        <v>28</v>
      </c>
      <c r="O1320">
        <f t="shared" si="227"/>
        <v>2017</v>
      </c>
      <c r="P1320" s="3">
        <f t="shared" si="228"/>
        <v>42822</v>
      </c>
      <c r="Q1320" t="str">
        <f t="shared" si="229"/>
        <v>Golden State Warriors</v>
      </c>
      <c r="R1320" t="str">
        <f t="shared" si="230"/>
        <v>Houston Rockets</v>
      </c>
    </row>
    <row r="1321" spans="1:18" x14ac:dyDescent="0.3">
      <c r="A1321" s="1" t="s">
        <v>1142</v>
      </c>
      <c r="B1321">
        <f>IF(OR(RIGHT(Full_2016_2017_Games_Data[[#This Row],[Column1]],4)="2016",RIGHT(Full_2016_2017_Games_Data[[#This Row],[Column1]],4)="2017"),1,0)</f>
        <v>0</v>
      </c>
      <c r="C1321">
        <f>IF(AND(B1320=1,B1321=0,LEFT(Full_2016_2017_Games_Data[[#This Row],[Column1]],4)&lt;&gt;"OTat"),C1319+1,IF(AND(B1320=0,B1321=0,LEFT(Full_2016_2017_Games_Data[[#This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Row],[Column1]],5)&lt;&gt;"4OTat"),C1320+1,IF(OR(LEFT(Full_2016_2017_Games_Data[[#This Row],[Column1]],4)="OTat",LEFT(Full_2016_2017_Games_Data[[#This Row],[Column1]],4)="Full",LEFT(Full_2016_2017_Games_Data[[#This Row],[Column1]],5)="2OTat",LEFT(Full_2016_2017_Games_Data[[#This Row],[Column1]],5)="4OTat"),C1320,"N/A")))</f>
        <v>1108</v>
      </c>
      <c r="D1321" t="str">
        <f>IF(AND(C1321&lt;&gt;"N/A",C1321&lt;&gt;C1320),LEFT(Full_2016_2017_Games_Data[[#This Row],[Column1]],FIND("-",Full_2016_2017_Games_Data[[#This Row],[Column1]])-1),"N/A")</f>
        <v>Portland Trail Blazers122</v>
      </c>
      <c r="E1321" t="str">
        <f>IFERROR(IF(AND(C1321&lt;&gt;"N/A",C1321&lt;&gt;C1320),MID(Full_2016_2017_Games_Data[[#This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Nuggets113</v>
      </c>
      <c r="F1321" t="str">
        <f>IFERROR(IF(AND(D1321&lt;&gt;"N/A",E1321&lt;&gt;"N/A",C1321&lt;&gt;C1322),RIGHT(Full_2016_2017_Games_Data[[#This Row],[Column1]],LEN(Full_2016_2017_Games_Data[[#This Row],[Column1]])-FIND("at ",Full_2016_2017_Games_Data[[#This Row],[Column1]])-2),IF(AND(C1321&lt;&gt;"N/A",C1321&lt;&gt;C1320),RIGHT(A1322,LEN(A1322)-FIND("at ",A1322)-2),"N/A")),RIGHT(Full_2016_2017_Games_Data[[#This Row],[Column1]],LEN(Full_2016_2017_Games_Data[[#This Row],[Column1]])-FIND("at ",Full_2016_2017_Games_Data[[#This Row],[Column1]])-2))</f>
        <v>Portland</v>
      </c>
      <c r="G1321" t="str">
        <f t="shared" si="220"/>
        <v>Portland</v>
      </c>
      <c r="H1321">
        <f t="shared" si="221"/>
        <v>122</v>
      </c>
      <c r="I1321">
        <f t="shared" si="222"/>
        <v>113</v>
      </c>
      <c r="J1321" s="3" t="str">
        <f>IF(B1321=1,Full_2016_2017_Games_Data[[#This Row],[Column1]],"N/A")</f>
        <v>N/A</v>
      </c>
      <c r="K1321" t="str">
        <f t="shared" si="223"/>
        <v>Mar 28, 2017</v>
      </c>
      <c r="L1321" t="str">
        <f t="shared" si="224"/>
        <v>Mar 28, 2017</v>
      </c>
      <c r="M1321">
        <f t="shared" si="225"/>
        <v>3</v>
      </c>
      <c r="N1321">
        <f t="shared" si="226"/>
        <v>28</v>
      </c>
      <c r="O1321">
        <f t="shared" si="227"/>
        <v>2017</v>
      </c>
      <c r="P1321" s="3">
        <f t="shared" si="228"/>
        <v>42822</v>
      </c>
      <c r="Q1321" t="str">
        <f t="shared" si="229"/>
        <v>Portland Trail Blazers</v>
      </c>
      <c r="R1321" t="str">
        <f t="shared" si="230"/>
        <v>Denver Nuggets</v>
      </c>
    </row>
    <row r="1322" spans="1:18" x14ac:dyDescent="0.3">
      <c r="A1322" s="1" t="s">
        <v>1143</v>
      </c>
      <c r="B1322">
        <f>IF(OR(RIGHT(Full_2016_2017_Games_Data[[#This Row],[Column1]],4)="2016",RIGHT(Full_2016_2017_Games_Data[[#This Row],[Column1]],4)="2017"),1,0)</f>
        <v>0</v>
      </c>
      <c r="C1322">
        <f>IF(AND(B1321=1,B1322=0,LEFT(Full_2016_2017_Games_Data[[#This Row],[Column1]],4)&lt;&gt;"OTat"),C1320+1,IF(AND(B1321=0,B1322=0,LEFT(Full_2016_2017_Games_Data[[#This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Row],[Column1]],5)&lt;&gt;"4OTat"),C1321+1,IF(OR(LEFT(Full_2016_2017_Games_Data[[#This Row],[Column1]],4)="OTat",LEFT(Full_2016_2017_Games_Data[[#This Row],[Column1]],4)="Full",LEFT(Full_2016_2017_Games_Data[[#This Row],[Column1]],5)="2OTat",LEFT(Full_2016_2017_Games_Data[[#This Row],[Column1]],5)="4OTat"),C1321,"N/A")))</f>
        <v>1109</v>
      </c>
      <c r="D1322" t="str">
        <f>IF(AND(C1322&lt;&gt;"N/A",C1322&lt;&gt;C1321),LEFT(Full_2016_2017_Games_Data[[#This Row],[Column1]],FIND("-",Full_2016_2017_Games_Data[[#This Row],[Column1]])-1),"N/A")</f>
        <v>Washington Wizards119</v>
      </c>
      <c r="E1322" t="str">
        <f>IFERROR(IF(AND(C1322&lt;&gt;"N/A",C1322&lt;&gt;C1321),MID(Full_2016_2017_Games_Data[[#This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Lakers108</v>
      </c>
      <c r="F1322" t="str">
        <f>IFERROR(IF(AND(D1322&lt;&gt;"N/A",E1322&lt;&gt;"N/A",C1322&lt;&gt;C1323),RIGHT(Full_2016_2017_Games_Data[[#This Row],[Column1]],LEN(Full_2016_2017_Games_Data[[#This Row],[Column1]])-FIND("at ",Full_2016_2017_Games_Data[[#This Row],[Column1]])-2),IF(AND(C1322&lt;&gt;"N/A",C1322&lt;&gt;C1321),RIGHT(A1323,LEN(A1323)-FIND("at ",A1323)-2),"N/A")),RIGHT(Full_2016_2017_Games_Data[[#This Row],[Column1]],LEN(Full_2016_2017_Games_Data[[#This Row],[Column1]])-FIND("at ",Full_2016_2017_Games_Data[[#This Row],[Column1]])-2))</f>
        <v>Los Angeles</v>
      </c>
      <c r="G1322" t="str">
        <f t="shared" si="220"/>
        <v>Los Angeles</v>
      </c>
      <c r="H1322">
        <f t="shared" si="221"/>
        <v>119</v>
      </c>
      <c r="I1322">
        <f t="shared" si="222"/>
        <v>108</v>
      </c>
      <c r="J1322" s="3" t="str">
        <f>IF(B1322=1,Full_2016_2017_Games_Data[[#This Row],[Column1]],"N/A")</f>
        <v>N/A</v>
      </c>
      <c r="K1322" t="str">
        <f t="shared" si="223"/>
        <v>Mar 28, 2017</v>
      </c>
      <c r="L1322" t="str">
        <f t="shared" si="224"/>
        <v>Mar 28, 2017</v>
      </c>
      <c r="M1322">
        <f t="shared" si="225"/>
        <v>3</v>
      </c>
      <c r="N1322">
        <f t="shared" si="226"/>
        <v>28</v>
      </c>
      <c r="O1322">
        <f t="shared" si="227"/>
        <v>2017</v>
      </c>
      <c r="P1322" s="3">
        <f t="shared" si="228"/>
        <v>42822</v>
      </c>
      <c r="Q1322" t="str">
        <f t="shared" si="229"/>
        <v>Washington Wizards</v>
      </c>
      <c r="R1322" t="str">
        <f t="shared" si="230"/>
        <v>Los Angeles Lakers</v>
      </c>
    </row>
    <row r="1323" spans="1:18" x14ac:dyDescent="0.3">
      <c r="A1323" s="1" t="s">
        <v>1494</v>
      </c>
      <c r="B1323">
        <f>IF(OR(RIGHT(Full_2016_2017_Games_Data[[#This Row],[Column1]],4)="2016",RIGHT(Full_2016_2017_Games_Data[[#This Row],[Column1]],4)="2017"),1,0)</f>
        <v>1</v>
      </c>
      <c r="C1323" t="str">
        <f>IF(AND(B1322=1,B1323=0,LEFT(Full_2016_2017_Games_Data[[#This Row],[Column1]],4)&lt;&gt;"OTat"),C1321+1,IF(AND(B1322=0,B1323=0,LEFT(Full_2016_2017_Games_Data[[#This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Row],[Column1]],5)&lt;&gt;"4OTat"),C1322+1,IF(OR(LEFT(Full_2016_2017_Games_Data[[#This Row],[Column1]],4)="OTat",LEFT(Full_2016_2017_Games_Data[[#This Row],[Column1]],4)="Full",LEFT(Full_2016_2017_Games_Data[[#This Row],[Column1]],5)="2OTat",LEFT(Full_2016_2017_Games_Data[[#This Row],[Column1]],5)="4OTat"),C1322,"N/A")))</f>
        <v>N/A</v>
      </c>
      <c r="D1323" t="str">
        <f>IF(AND(C1323&lt;&gt;"N/A",C1323&lt;&gt;C1322),LEFT(Full_2016_2017_Games_Data[[#This Row],[Column1]],FIND("-",Full_2016_2017_Games_Data[[#This Row],[Column1]])-1),"N/A")</f>
        <v>N/A</v>
      </c>
      <c r="E1323" t="str">
        <f>IFERROR(IF(AND(C1323&lt;&gt;"N/A",C1323&lt;&gt;C1322),MID(Full_2016_2017_Games_Data[[#This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23" t="str">
        <f>IFERROR(IF(AND(D1323&lt;&gt;"N/A",E1323&lt;&gt;"N/A",C1323&lt;&gt;C1324),RIGHT(Full_2016_2017_Games_Data[[#This Row],[Column1]],LEN(Full_2016_2017_Games_Data[[#This Row],[Column1]])-FIND("at ",Full_2016_2017_Games_Data[[#This Row],[Column1]])-2),IF(AND(C1323&lt;&gt;"N/A",C1323&lt;&gt;C1322),RIGHT(A1324,LEN(A1324)-FIND("at ",A1324)-2),"N/A")),RIGHT(Full_2016_2017_Games_Data[[#This Row],[Column1]],LEN(Full_2016_2017_Games_Data[[#This Row],[Column1]])-FIND("at ",Full_2016_2017_Games_Data[[#This Row],[Column1]])-2))</f>
        <v>N/A</v>
      </c>
      <c r="G1323" t="str">
        <f t="shared" si="220"/>
        <v>N/A</v>
      </c>
      <c r="H1323" t="str">
        <f t="shared" si="221"/>
        <v>N/A</v>
      </c>
      <c r="I1323" t="str">
        <f t="shared" si="222"/>
        <v>N/A</v>
      </c>
      <c r="J1323" s="3" t="str">
        <f>IF(B1323=1,Full_2016_2017_Games_Data[[#This Row],[Column1]],"N/A")</f>
        <v>Mar 29, 2017</v>
      </c>
      <c r="K1323" t="str">
        <f t="shared" si="223"/>
        <v>Mar 29, 2017</v>
      </c>
      <c r="L1323" t="str">
        <f t="shared" si="224"/>
        <v>N/A</v>
      </c>
      <c r="M1323" t="str">
        <f t="shared" si="225"/>
        <v>N/A</v>
      </c>
      <c r="N1323" t="str">
        <f t="shared" si="226"/>
        <v>N/A</v>
      </c>
      <c r="O1323" t="str">
        <f t="shared" si="227"/>
        <v>N/A</v>
      </c>
      <c r="P1323" s="3" t="str">
        <f t="shared" si="228"/>
        <v>N/A</v>
      </c>
      <c r="Q1323" t="str">
        <f t="shared" si="229"/>
        <v>N/A</v>
      </c>
      <c r="R1323" t="str">
        <f t="shared" si="230"/>
        <v>N/A</v>
      </c>
    </row>
    <row r="1324" spans="1:18" x14ac:dyDescent="0.3">
      <c r="A1324" s="1" t="s">
        <v>1144</v>
      </c>
      <c r="B1324">
        <f>IF(OR(RIGHT(Full_2016_2017_Games_Data[[#This Row],[Column1]],4)="2016",RIGHT(Full_2016_2017_Games_Data[[#This Row],[Column1]],4)="2017"),1,0)</f>
        <v>0</v>
      </c>
      <c r="C1324">
        <f>IF(AND(B1323=1,B1324=0,LEFT(Full_2016_2017_Games_Data[[#This Row],[Column1]],4)&lt;&gt;"OTat"),C1322+1,IF(AND(B1323=0,B1324=0,LEFT(Full_2016_2017_Games_Data[[#This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Row],[Column1]],5)&lt;&gt;"4OTat"),C1323+1,IF(OR(LEFT(Full_2016_2017_Games_Data[[#This Row],[Column1]],4)="OTat",LEFT(Full_2016_2017_Games_Data[[#This Row],[Column1]],4)="Full",LEFT(Full_2016_2017_Games_Data[[#This Row],[Column1]],5)="2OTat",LEFT(Full_2016_2017_Games_Data[[#This Row],[Column1]],5)="4OTat"),C1323,"N/A")))</f>
        <v>1110</v>
      </c>
      <c r="D1324" t="str">
        <f>IF(AND(C1324&lt;&gt;"N/A",C1324&lt;&gt;C1323),LEFT(Full_2016_2017_Games_Data[[#This Row],[Column1]],FIND("-",Full_2016_2017_Games_Data[[#This Row],[Column1]])-1),"N/A")</f>
        <v>Atlanta Hawks99</v>
      </c>
      <c r="E1324" t="str">
        <f>IFERROR(IF(AND(C1324&lt;&gt;"N/A",C1324&lt;&gt;C1323),MID(Full_2016_2017_Games_Data[[#This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76ers92</v>
      </c>
      <c r="F1324" t="str">
        <f>IFERROR(IF(AND(D1324&lt;&gt;"N/A",E1324&lt;&gt;"N/A",C1324&lt;&gt;C1325),RIGHT(Full_2016_2017_Games_Data[[#This Row],[Column1]],LEN(Full_2016_2017_Games_Data[[#This Row],[Column1]])-FIND("at ",Full_2016_2017_Games_Data[[#This Row],[Column1]])-2),IF(AND(C1324&lt;&gt;"N/A",C1324&lt;&gt;C1323),RIGHT(A1325,LEN(A1325)-FIND("at ",A1325)-2),"N/A")),RIGHT(Full_2016_2017_Games_Data[[#This Row],[Column1]],LEN(Full_2016_2017_Games_Data[[#This Row],[Column1]])-FIND("at ",Full_2016_2017_Games_Data[[#This Row],[Column1]])-2))</f>
        <v>Philadelphia</v>
      </c>
      <c r="G1324" t="str">
        <f t="shared" si="220"/>
        <v>Philadelphia</v>
      </c>
      <c r="H1324">
        <f t="shared" si="221"/>
        <v>99</v>
      </c>
      <c r="I1324">
        <f t="shared" si="222"/>
        <v>92</v>
      </c>
      <c r="J1324" s="3" t="str">
        <f>IF(B1324=1,Full_2016_2017_Games_Data[[#This Row],[Column1]],"N/A")</f>
        <v>N/A</v>
      </c>
      <c r="K1324" t="str">
        <f t="shared" si="223"/>
        <v>Mar 29, 2017</v>
      </c>
      <c r="L1324" t="str">
        <f t="shared" si="224"/>
        <v>Mar 29, 2017</v>
      </c>
      <c r="M1324">
        <f t="shared" si="225"/>
        <v>3</v>
      </c>
      <c r="N1324">
        <f t="shared" si="226"/>
        <v>29</v>
      </c>
      <c r="O1324">
        <f t="shared" si="227"/>
        <v>2017</v>
      </c>
      <c r="P1324" s="3">
        <f t="shared" si="228"/>
        <v>42823</v>
      </c>
      <c r="Q1324" t="str">
        <f t="shared" si="229"/>
        <v>Atlanta Hawks</v>
      </c>
      <c r="R1324" t="str">
        <f t="shared" si="230"/>
        <v>Philadelphia 76ers</v>
      </c>
    </row>
    <row r="1325" spans="1:18" x14ac:dyDescent="0.3">
      <c r="A1325" s="1" t="s">
        <v>1145</v>
      </c>
      <c r="B1325">
        <f>IF(OR(RIGHT(Full_2016_2017_Games_Data[[#This Row],[Column1]],4)="2016",RIGHT(Full_2016_2017_Games_Data[[#This Row],[Column1]],4)="2017"),1,0)</f>
        <v>0</v>
      </c>
      <c r="C1325">
        <f>IF(AND(B1324=1,B1325=0,LEFT(Full_2016_2017_Games_Data[[#This Row],[Column1]],4)&lt;&gt;"OTat"),C1323+1,IF(AND(B1324=0,B1325=0,LEFT(Full_2016_2017_Games_Data[[#This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Row],[Column1]],5)&lt;&gt;"4OTat"),C1324+1,IF(OR(LEFT(Full_2016_2017_Games_Data[[#This Row],[Column1]],4)="OTat",LEFT(Full_2016_2017_Games_Data[[#This Row],[Column1]],4)="Full",LEFT(Full_2016_2017_Games_Data[[#This Row],[Column1]],5)="2OTat",LEFT(Full_2016_2017_Games_Data[[#This Row],[Column1]],5)="4OTat"),C1324,"N/A")))</f>
        <v>1111</v>
      </c>
      <c r="D1325" t="str">
        <f>IF(AND(C1325&lt;&gt;"N/A",C1325&lt;&gt;C1324),LEFT(Full_2016_2017_Games_Data[[#This Row],[Column1]],FIND("-",Full_2016_2017_Games_Data[[#This Row],[Column1]])-1),"N/A")</f>
        <v>Oklahoma City Thunder114</v>
      </c>
      <c r="E1325" t="str">
        <f>IFERROR(IF(AND(C1325&lt;&gt;"N/A",C1325&lt;&gt;C1324),MID(Full_2016_2017_Games_Data[[#This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Magic106</v>
      </c>
      <c r="F1325" t="str">
        <f>IFERROR(IF(AND(D1325&lt;&gt;"N/A",E1325&lt;&gt;"N/A",C1325&lt;&gt;C1326),RIGHT(Full_2016_2017_Games_Data[[#This Row],[Column1]],LEN(Full_2016_2017_Games_Data[[#This Row],[Column1]])-FIND("at ",Full_2016_2017_Games_Data[[#This Row],[Column1]])-2),IF(AND(C1325&lt;&gt;"N/A",C1325&lt;&gt;C1324),RIGHT(A1326,LEN(A1326)-FIND("at ",A1326)-2),"N/A")),RIGHT(Full_2016_2017_Games_Data[[#This Row],[Column1]],LEN(Full_2016_2017_Games_Data[[#This Row],[Column1]])-FIND("at ",Full_2016_2017_Games_Data[[#This Row],[Column1]])-2))</f>
        <v>Orlando</v>
      </c>
      <c r="G1325" t="str">
        <f t="shared" si="220"/>
        <v>Orlando</v>
      </c>
      <c r="H1325">
        <f t="shared" si="221"/>
        <v>114</v>
      </c>
      <c r="I1325">
        <f t="shared" si="222"/>
        <v>106</v>
      </c>
      <c r="J1325" s="3" t="str">
        <f>IF(B1325=1,Full_2016_2017_Games_Data[[#This Row],[Column1]],"N/A")</f>
        <v>N/A</v>
      </c>
      <c r="K1325" t="str">
        <f t="shared" si="223"/>
        <v>Mar 29, 2017</v>
      </c>
      <c r="L1325" t="str">
        <f t="shared" si="224"/>
        <v>Mar 29, 2017</v>
      </c>
      <c r="M1325">
        <f t="shared" si="225"/>
        <v>3</v>
      </c>
      <c r="N1325">
        <f t="shared" si="226"/>
        <v>29</v>
      </c>
      <c r="O1325">
        <f t="shared" si="227"/>
        <v>2017</v>
      </c>
      <c r="P1325" s="3">
        <f t="shared" si="228"/>
        <v>42823</v>
      </c>
      <c r="Q1325" t="str">
        <f t="shared" si="229"/>
        <v>Oklahoma City Thunder</v>
      </c>
      <c r="R1325" t="str">
        <f t="shared" si="230"/>
        <v>Orlando Magic</v>
      </c>
    </row>
    <row r="1326" spans="1:18" x14ac:dyDescent="0.3">
      <c r="A1326" s="1" t="s">
        <v>1078</v>
      </c>
      <c r="B1326">
        <f>IF(OR(RIGHT(Full_2016_2017_Games_Data[[#This Row],[Column1]],4)="2016",RIGHT(Full_2016_2017_Games_Data[[#This Row],[Column1]],4)="2017"),1,0)</f>
        <v>0</v>
      </c>
      <c r="C1326">
        <f>IF(AND(B1325=1,B1326=0,LEFT(Full_2016_2017_Games_Data[[#This Row],[Column1]],4)&lt;&gt;"OTat"),C1324+1,IF(AND(B1325=0,B1326=0,LEFT(Full_2016_2017_Games_Data[[#This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Row],[Column1]],5)&lt;&gt;"4OTat"),C1325+1,IF(OR(LEFT(Full_2016_2017_Games_Data[[#This Row],[Column1]],4)="OTat",LEFT(Full_2016_2017_Games_Data[[#This Row],[Column1]],4)="Full",LEFT(Full_2016_2017_Games_Data[[#This Row],[Column1]],5)="2OTat",LEFT(Full_2016_2017_Games_Data[[#This Row],[Column1]],5)="4OTat"),C1325,"N/A")))</f>
        <v>1111</v>
      </c>
      <c r="D1326" t="str">
        <f>IF(AND(C1326&lt;&gt;"N/A",C1326&lt;&gt;C1325),LEFT(Full_2016_2017_Games_Data[[#This Row],[Column1]],FIND("-",Full_2016_2017_Games_Data[[#This Row],[Column1]])-1),"N/A")</f>
        <v>N/A</v>
      </c>
      <c r="E1326" t="str">
        <f>IFERROR(IF(AND(C1326&lt;&gt;"N/A",C1326&lt;&gt;C1325),MID(Full_2016_2017_Games_Data[[#This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26" t="str">
        <f>IFERROR(IF(AND(D1326&lt;&gt;"N/A",E1326&lt;&gt;"N/A",C1326&lt;&gt;C1327),RIGHT(Full_2016_2017_Games_Data[[#This Row],[Column1]],LEN(Full_2016_2017_Games_Data[[#This Row],[Column1]])-FIND("at ",Full_2016_2017_Games_Data[[#This Row],[Column1]])-2),IF(AND(C1326&lt;&gt;"N/A",C1326&lt;&gt;C1325),RIGHT(A1327,LEN(A1327)-FIND("at ",A1327)-2),"N/A")),RIGHT(Full_2016_2017_Games_Data[[#This Row],[Column1]],LEN(Full_2016_2017_Games_Data[[#This Row],[Column1]])-FIND("at ",Full_2016_2017_Games_Data[[#This Row],[Column1]])-2))</f>
        <v>N/A</v>
      </c>
      <c r="G1326" t="str">
        <f t="shared" si="220"/>
        <v>N/A</v>
      </c>
      <c r="H1326" t="str">
        <f t="shared" si="221"/>
        <v>N/A</v>
      </c>
      <c r="I1326" t="str">
        <f t="shared" si="222"/>
        <v>N/A</v>
      </c>
      <c r="J1326" s="3" t="str">
        <f>IF(B1326=1,Full_2016_2017_Games_Data[[#This Row],[Column1]],"N/A")</f>
        <v>N/A</v>
      </c>
      <c r="K1326" t="str">
        <f t="shared" si="223"/>
        <v>Mar 29, 2017</v>
      </c>
      <c r="L1326" t="str">
        <f t="shared" si="224"/>
        <v>N/A</v>
      </c>
      <c r="M1326" t="str">
        <f t="shared" si="225"/>
        <v>N/A</v>
      </c>
      <c r="N1326" t="str">
        <f t="shared" si="226"/>
        <v>N/A</v>
      </c>
      <c r="O1326" t="str">
        <f t="shared" si="227"/>
        <v>N/A</v>
      </c>
      <c r="P1326" s="3" t="str">
        <f t="shared" si="228"/>
        <v>N/A</v>
      </c>
      <c r="Q1326" t="str">
        <f t="shared" si="229"/>
        <v>N/A</v>
      </c>
      <c r="R1326" t="str">
        <f t="shared" si="230"/>
        <v>N/A</v>
      </c>
    </row>
    <row r="1327" spans="1:18" x14ac:dyDescent="0.3">
      <c r="A1327" s="1" t="s">
        <v>1146</v>
      </c>
      <c r="B1327">
        <f>IF(OR(RIGHT(Full_2016_2017_Games_Data[[#This Row],[Column1]],4)="2016",RIGHT(Full_2016_2017_Games_Data[[#This Row],[Column1]],4)="2017"),1,0)</f>
        <v>0</v>
      </c>
      <c r="C1327">
        <f>IF(AND(B1326=1,B1327=0,LEFT(Full_2016_2017_Games_Data[[#This Row],[Column1]],4)&lt;&gt;"OTat"),C1325+1,IF(AND(B1326=0,B1327=0,LEFT(Full_2016_2017_Games_Data[[#This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Row],[Column1]],5)&lt;&gt;"4OTat"),C1326+1,IF(OR(LEFT(Full_2016_2017_Games_Data[[#This Row],[Column1]],4)="OTat",LEFT(Full_2016_2017_Games_Data[[#This Row],[Column1]],4)="Full",LEFT(Full_2016_2017_Games_Data[[#This Row],[Column1]],5)="2OTat",LEFT(Full_2016_2017_Games_Data[[#This Row],[Column1]],5)="4OTat"),C1326,"N/A")))</f>
        <v>1112</v>
      </c>
      <c r="D1327" t="str">
        <f>IF(AND(C1327&lt;&gt;"N/A",C1327&lt;&gt;C1326),LEFT(Full_2016_2017_Games_Data[[#This Row],[Column1]],FIND("-",Full_2016_2017_Games_Data[[#This Row],[Column1]])-1),"N/A")</f>
        <v>Milwaukee Bucks103</v>
      </c>
      <c r="E1327" t="str">
        <f>IFERROR(IF(AND(C1327&lt;&gt;"N/A",C1327&lt;&gt;C1326),MID(Full_2016_2017_Games_Data[[#This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Celtics100</v>
      </c>
      <c r="F1327" t="str">
        <f>IFERROR(IF(AND(D1327&lt;&gt;"N/A",E1327&lt;&gt;"N/A",C1327&lt;&gt;C1328),RIGHT(Full_2016_2017_Games_Data[[#This Row],[Column1]],LEN(Full_2016_2017_Games_Data[[#This Row],[Column1]])-FIND("at ",Full_2016_2017_Games_Data[[#This Row],[Column1]])-2),IF(AND(C1327&lt;&gt;"N/A",C1327&lt;&gt;C1326),RIGHT(A1328,LEN(A1328)-FIND("at ",A1328)-2),"N/A")),RIGHT(Full_2016_2017_Games_Data[[#This Row],[Column1]],LEN(Full_2016_2017_Games_Data[[#This Row],[Column1]])-FIND("at ",Full_2016_2017_Games_Data[[#This Row],[Column1]])-2))</f>
        <v>Boston</v>
      </c>
      <c r="G1327" t="str">
        <f t="shared" si="220"/>
        <v>Boston</v>
      </c>
      <c r="H1327">
        <f t="shared" si="221"/>
        <v>103</v>
      </c>
      <c r="I1327">
        <f t="shared" si="222"/>
        <v>100</v>
      </c>
      <c r="J1327" s="3" t="str">
        <f>IF(B1327=1,Full_2016_2017_Games_Data[[#This Row],[Column1]],"N/A")</f>
        <v>N/A</v>
      </c>
      <c r="K1327" t="str">
        <f t="shared" si="223"/>
        <v>Mar 29, 2017</v>
      </c>
      <c r="L1327" t="str">
        <f t="shared" si="224"/>
        <v>Mar 29, 2017</v>
      </c>
      <c r="M1327">
        <f t="shared" si="225"/>
        <v>3</v>
      </c>
      <c r="N1327">
        <f t="shared" si="226"/>
        <v>29</v>
      </c>
      <c r="O1327">
        <f t="shared" si="227"/>
        <v>2017</v>
      </c>
      <c r="P1327" s="3">
        <f t="shared" si="228"/>
        <v>42823</v>
      </c>
      <c r="Q1327" t="str">
        <f t="shared" si="229"/>
        <v>Milwaukee Bucks</v>
      </c>
      <c r="R1327" t="str">
        <f t="shared" si="230"/>
        <v>Boston Celtics</v>
      </c>
    </row>
    <row r="1328" spans="1:18" x14ac:dyDescent="0.3">
      <c r="A1328" s="1" t="s">
        <v>1147</v>
      </c>
      <c r="B1328">
        <f>IF(OR(RIGHT(Full_2016_2017_Games_Data[[#This Row],[Column1]],4)="2016",RIGHT(Full_2016_2017_Games_Data[[#This Row],[Column1]],4)="2017"),1,0)</f>
        <v>0</v>
      </c>
      <c r="C1328">
        <f>IF(AND(B1327=1,B1328=0,LEFT(Full_2016_2017_Games_Data[[#This Row],[Column1]],4)&lt;&gt;"OTat"),C1326+1,IF(AND(B1327=0,B1328=0,LEFT(Full_2016_2017_Games_Data[[#This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Row],[Column1]],5)&lt;&gt;"4OTat"),C1327+1,IF(OR(LEFT(Full_2016_2017_Games_Data[[#This Row],[Column1]],4)="OTat",LEFT(Full_2016_2017_Games_Data[[#This Row],[Column1]],4)="Full",LEFT(Full_2016_2017_Games_Data[[#This Row],[Column1]],5)="2OTat",LEFT(Full_2016_2017_Games_Data[[#This Row],[Column1]],5)="4OTat"),C1327,"N/A")))</f>
        <v>1113</v>
      </c>
      <c r="D1328" t="str">
        <f>IF(AND(C1328&lt;&gt;"N/A",C1328&lt;&gt;C1327),LEFT(Full_2016_2017_Games_Data[[#This Row],[Column1]],FIND("-",Full_2016_2017_Games_Data[[#This Row],[Column1]])-1),"N/A")</f>
        <v>Charlotte Hornets110</v>
      </c>
      <c r="E1328" t="str">
        <f>IFERROR(IF(AND(C1328&lt;&gt;"N/A",C1328&lt;&gt;C1327),MID(Full_2016_2017_Games_Data[[#This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Raptors106</v>
      </c>
      <c r="F1328" t="str">
        <f>IFERROR(IF(AND(D1328&lt;&gt;"N/A",E1328&lt;&gt;"N/A",C1328&lt;&gt;C1329),RIGHT(Full_2016_2017_Games_Data[[#This Row],[Column1]],LEN(Full_2016_2017_Games_Data[[#This Row],[Column1]])-FIND("at ",Full_2016_2017_Games_Data[[#This Row],[Column1]])-2),IF(AND(C1328&lt;&gt;"N/A",C1328&lt;&gt;C1327),RIGHT(A1329,LEN(A1329)-FIND("at ",A1329)-2),"N/A")),RIGHT(Full_2016_2017_Games_Data[[#This Row],[Column1]],LEN(Full_2016_2017_Games_Data[[#This Row],[Column1]])-FIND("at ",Full_2016_2017_Games_Data[[#This Row],[Column1]])-2))</f>
        <v>Toronto</v>
      </c>
      <c r="G1328" t="str">
        <f t="shared" si="220"/>
        <v>Toronto</v>
      </c>
      <c r="H1328">
        <f t="shared" si="221"/>
        <v>110</v>
      </c>
      <c r="I1328">
        <f t="shared" si="222"/>
        <v>106</v>
      </c>
      <c r="J1328" s="3" t="str">
        <f>IF(B1328=1,Full_2016_2017_Games_Data[[#This Row],[Column1]],"N/A")</f>
        <v>N/A</v>
      </c>
      <c r="K1328" t="str">
        <f t="shared" si="223"/>
        <v>Mar 29, 2017</v>
      </c>
      <c r="L1328" t="str">
        <f t="shared" si="224"/>
        <v>Mar 29, 2017</v>
      </c>
      <c r="M1328">
        <f t="shared" si="225"/>
        <v>3</v>
      </c>
      <c r="N1328">
        <f t="shared" si="226"/>
        <v>29</v>
      </c>
      <c r="O1328">
        <f t="shared" si="227"/>
        <v>2017</v>
      </c>
      <c r="P1328" s="3">
        <f t="shared" si="228"/>
        <v>42823</v>
      </c>
      <c r="Q1328" t="str">
        <f t="shared" si="229"/>
        <v>Charlotte Hornets</v>
      </c>
      <c r="R1328" t="str">
        <f t="shared" si="230"/>
        <v>Toronto Raptors</v>
      </c>
    </row>
    <row r="1329" spans="1:18" x14ac:dyDescent="0.3">
      <c r="A1329" s="1" t="s">
        <v>1148</v>
      </c>
      <c r="B1329">
        <f>IF(OR(RIGHT(Full_2016_2017_Games_Data[[#This Row],[Column1]],4)="2016",RIGHT(Full_2016_2017_Games_Data[[#This Row],[Column1]],4)="2017"),1,0)</f>
        <v>0</v>
      </c>
      <c r="C1329">
        <f>IF(AND(B1328=1,B1329=0,LEFT(Full_2016_2017_Games_Data[[#This Row],[Column1]],4)&lt;&gt;"OTat"),C1327+1,IF(AND(B1328=0,B1329=0,LEFT(Full_2016_2017_Games_Data[[#This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Row],[Column1]],5)&lt;&gt;"4OTat"),C1328+1,IF(OR(LEFT(Full_2016_2017_Games_Data[[#This Row],[Column1]],4)="OTat",LEFT(Full_2016_2017_Games_Data[[#This Row],[Column1]],4)="Full",LEFT(Full_2016_2017_Games_Data[[#This Row],[Column1]],5)="2OTat",LEFT(Full_2016_2017_Games_Data[[#This Row],[Column1]],5)="4OTat"),C1328,"N/A")))</f>
        <v>1114</v>
      </c>
      <c r="D1329" t="str">
        <f>IF(AND(C1329&lt;&gt;"N/A",C1329&lt;&gt;C1328),LEFT(Full_2016_2017_Games_Data[[#This Row],[Column1]],FIND("-",Full_2016_2017_Games_Data[[#This Row],[Column1]])-1),"N/A")</f>
        <v>Miami Heat105</v>
      </c>
      <c r="E1329" t="str">
        <f>IFERROR(IF(AND(C1329&lt;&gt;"N/A",C1329&lt;&gt;C1328),MID(Full_2016_2017_Games_Data[[#This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Knicks88</v>
      </c>
      <c r="F1329" t="str">
        <f>IFERROR(IF(AND(D1329&lt;&gt;"N/A",E1329&lt;&gt;"N/A",C1329&lt;&gt;C1330),RIGHT(Full_2016_2017_Games_Data[[#This Row],[Column1]],LEN(Full_2016_2017_Games_Data[[#This Row],[Column1]])-FIND("at ",Full_2016_2017_Games_Data[[#This Row],[Column1]])-2),IF(AND(C1329&lt;&gt;"N/A",C1329&lt;&gt;C1328),RIGHT(A1330,LEN(A1330)-FIND("at ",A1330)-2),"N/A")),RIGHT(Full_2016_2017_Games_Data[[#This Row],[Column1]],LEN(Full_2016_2017_Games_Data[[#This Row],[Column1]])-FIND("at ",Full_2016_2017_Games_Data[[#This Row],[Column1]])-2))</f>
        <v>New York</v>
      </c>
      <c r="G1329" t="str">
        <f t="shared" si="220"/>
        <v>New York</v>
      </c>
      <c r="H1329">
        <f t="shared" si="221"/>
        <v>105</v>
      </c>
      <c r="I1329">
        <f t="shared" si="222"/>
        <v>88</v>
      </c>
      <c r="J1329" s="3" t="str">
        <f>IF(B1329=1,Full_2016_2017_Games_Data[[#This Row],[Column1]],"N/A")</f>
        <v>N/A</v>
      </c>
      <c r="K1329" t="str">
        <f t="shared" si="223"/>
        <v>Mar 29, 2017</v>
      </c>
      <c r="L1329" t="str">
        <f t="shared" si="224"/>
        <v>Mar 29, 2017</v>
      </c>
      <c r="M1329">
        <f t="shared" si="225"/>
        <v>3</v>
      </c>
      <c r="N1329">
        <f t="shared" si="226"/>
        <v>29</v>
      </c>
      <c r="O1329">
        <f t="shared" si="227"/>
        <v>2017</v>
      </c>
      <c r="P1329" s="3">
        <f t="shared" si="228"/>
        <v>42823</v>
      </c>
      <c r="Q1329" t="str">
        <f t="shared" si="229"/>
        <v>Miami Heat</v>
      </c>
      <c r="R1329" t="str">
        <f t="shared" si="230"/>
        <v>New York Knicks</v>
      </c>
    </row>
    <row r="1330" spans="1:18" x14ac:dyDescent="0.3">
      <c r="A1330" s="1" t="s">
        <v>1149</v>
      </c>
      <c r="B1330">
        <f>IF(OR(RIGHT(Full_2016_2017_Games_Data[[#This Row],[Column1]],4)="2016",RIGHT(Full_2016_2017_Games_Data[[#This Row],[Column1]],4)="2017"),1,0)</f>
        <v>0</v>
      </c>
      <c r="C1330">
        <f>IF(AND(B1329=1,B1330=0,LEFT(Full_2016_2017_Games_Data[[#This Row],[Column1]],4)&lt;&gt;"OTat"),C1328+1,IF(AND(B1329=0,B1330=0,LEFT(Full_2016_2017_Games_Data[[#This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Row],[Column1]],5)&lt;&gt;"4OTat"),C1329+1,IF(OR(LEFT(Full_2016_2017_Games_Data[[#This Row],[Column1]],4)="OTat",LEFT(Full_2016_2017_Games_Data[[#This Row],[Column1]],4)="Full",LEFT(Full_2016_2017_Games_Data[[#This Row],[Column1]],5)="2OTat",LEFT(Full_2016_2017_Games_Data[[#This Row],[Column1]],5)="4OTat"),C1329,"N/A")))</f>
        <v>1115</v>
      </c>
      <c r="D1330" t="str">
        <f>IF(AND(C1330&lt;&gt;"N/A",C1330&lt;&gt;C1329),LEFT(Full_2016_2017_Games_Data[[#This Row],[Column1]],FIND("-",Full_2016_2017_Games_Data[[#This Row],[Column1]])-1),"N/A")</f>
        <v>Memphis Grizzlies110</v>
      </c>
      <c r="E1330" t="str">
        <f>IFERROR(IF(AND(C1330&lt;&gt;"N/A",C1330&lt;&gt;C1329),MID(Full_2016_2017_Games_Data[[#This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Pacers97</v>
      </c>
      <c r="F1330" t="str">
        <f>IFERROR(IF(AND(D1330&lt;&gt;"N/A",E1330&lt;&gt;"N/A",C1330&lt;&gt;C1331),RIGHT(Full_2016_2017_Games_Data[[#This Row],[Column1]],LEN(Full_2016_2017_Games_Data[[#This Row],[Column1]])-FIND("at ",Full_2016_2017_Games_Data[[#This Row],[Column1]])-2),IF(AND(C1330&lt;&gt;"N/A",C1330&lt;&gt;C1329),RIGHT(A1331,LEN(A1331)-FIND("at ",A1331)-2),"N/A")),RIGHT(Full_2016_2017_Games_Data[[#This Row],[Column1]],LEN(Full_2016_2017_Games_Data[[#This Row],[Column1]])-FIND("at ",Full_2016_2017_Games_Data[[#This Row],[Column1]])-2))</f>
        <v>Memphis</v>
      </c>
      <c r="G1330" t="str">
        <f t="shared" si="220"/>
        <v>Memphis</v>
      </c>
      <c r="H1330">
        <f t="shared" si="221"/>
        <v>110</v>
      </c>
      <c r="I1330">
        <f t="shared" si="222"/>
        <v>97</v>
      </c>
      <c r="J1330" s="3" t="str">
        <f>IF(B1330=1,Full_2016_2017_Games_Data[[#This Row],[Column1]],"N/A")</f>
        <v>N/A</v>
      </c>
      <c r="K1330" t="str">
        <f t="shared" si="223"/>
        <v>Mar 29, 2017</v>
      </c>
      <c r="L1330" t="str">
        <f t="shared" si="224"/>
        <v>Mar 29, 2017</v>
      </c>
      <c r="M1330">
        <f t="shared" si="225"/>
        <v>3</v>
      </c>
      <c r="N1330">
        <f t="shared" si="226"/>
        <v>29</v>
      </c>
      <c r="O1330">
        <f t="shared" si="227"/>
        <v>2017</v>
      </c>
      <c r="P1330" s="3">
        <f t="shared" si="228"/>
        <v>42823</v>
      </c>
      <c r="Q1330" t="str">
        <f t="shared" si="229"/>
        <v>Memphis Grizzlies</v>
      </c>
      <c r="R1330" t="str">
        <f t="shared" si="230"/>
        <v>Indiana Pacers</v>
      </c>
    </row>
    <row r="1331" spans="1:18" x14ac:dyDescent="0.3">
      <c r="A1331" s="1" t="s">
        <v>1150</v>
      </c>
      <c r="B1331">
        <f>IF(OR(RIGHT(Full_2016_2017_Games_Data[[#This Row],[Column1]],4)="2016",RIGHT(Full_2016_2017_Games_Data[[#This Row],[Column1]],4)="2017"),1,0)</f>
        <v>0</v>
      </c>
      <c r="C1331">
        <f>IF(AND(B1330=1,B1331=0,LEFT(Full_2016_2017_Games_Data[[#This Row],[Column1]],4)&lt;&gt;"OTat"),C1329+1,IF(AND(B1330=0,B1331=0,LEFT(Full_2016_2017_Games_Data[[#This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Row],[Column1]],5)&lt;&gt;"4OTat"),C1330+1,IF(OR(LEFT(Full_2016_2017_Games_Data[[#This Row],[Column1]],4)="OTat",LEFT(Full_2016_2017_Games_Data[[#This Row],[Column1]],4)="Full",LEFT(Full_2016_2017_Games_Data[[#This Row],[Column1]],5)="2OTat",LEFT(Full_2016_2017_Games_Data[[#This Row],[Column1]],5)="4OTat"),C1330,"N/A")))</f>
        <v>1116</v>
      </c>
      <c r="D1331" t="str">
        <f>IF(AND(C1331&lt;&gt;"N/A",C1331&lt;&gt;C1330),LEFT(Full_2016_2017_Games_Data[[#This Row],[Column1]],FIND("-",Full_2016_2017_Games_Data[[#This Row],[Column1]])-1),"N/A")</f>
        <v>New Orleans Pelicans121</v>
      </c>
      <c r="E1331" t="str">
        <f>IFERROR(IF(AND(C1331&lt;&gt;"N/A",C1331&lt;&gt;C1330),MID(Full_2016_2017_Games_Data[[#This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Mavericks118</v>
      </c>
      <c r="F1331" t="str">
        <f>IFERROR(IF(AND(D1331&lt;&gt;"N/A",E1331&lt;&gt;"N/A",C1331&lt;&gt;C1332),RIGHT(Full_2016_2017_Games_Data[[#This Row],[Column1]],LEN(Full_2016_2017_Games_Data[[#This Row],[Column1]])-FIND("at ",Full_2016_2017_Games_Data[[#This Row],[Column1]])-2),IF(AND(C1331&lt;&gt;"N/A",C1331&lt;&gt;C1330),RIGHT(A1332,LEN(A1332)-FIND("at ",A1332)-2),"N/A")),RIGHT(Full_2016_2017_Games_Data[[#This Row],[Column1]],LEN(Full_2016_2017_Games_Data[[#This Row],[Column1]])-FIND("at ",Full_2016_2017_Games_Data[[#This Row],[Column1]])-2))</f>
        <v>New Orleans</v>
      </c>
      <c r="G1331" t="str">
        <f t="shared" si="220"/>
        <v>New Orleans</v>
      </c>
      <c r="H1331">
        <f t="shared" si="221"/>
        <v>121</v>
      </c>
      <c r="I1331">
        <f t="shared" si="222"/>
        <v>118</v>
      </c>
      <c r="J1331" s="3" t="str">
        <f>IF(B1331=1,Full_2016_2017_Games_Data[[#This Row],[Column1]],"N/A")</f>
        <v>N/A</v>
      </c>
      <c r="K1331" t="str">
        <f t="shared" si="223"/>
        <v>Mar 29, 2017</v>
      </c>
      <c r="L1331" t="str">
        <f t="shared" si="224"/>
        <v>Mar 29, 2017</v>
      </c>
      <c r="M1331">
        <f t="shared" si="225"/>
        <v>3</v>
      </c>
      <c r="N1331">
        <f t="shared" si="226"/>
        <v>29</v>
      </c>
      <c r="O1331">
        <f t="shared" si="227"/>
        <v>2017</v>
      </c>
      <c r="P1331" s="3">
        <f t="shared" si="228"/>
        <v>42823</v>
      </c>
      <c r="Q1331" t="str">
        <f t="shared" si="229"/>
        <v>New Orleans Pelicans</v>
      </c>
      <c r="R1331" t="str">
        <f t="shared" si="230"/>
        <v>Dallas Mavericks</v>
      </c>
    </row>
    <row r="1332" spans="1:18" x14ac:dyDescent="0.3">
      <c r="A1332" s="1" t="s">
        <v>1151</v>
      </c>
      <c r="B1332">
        <f>IF(OR(RIGHT(Full_2016_2017_Games_Data[[#This Row],[Column1]],4)="2016",RIGHT(Full_2016_2017_Games_Data[[#This Row],[Column1]],4)="2017"),1,0)</f>
        <v>0</v>
      </c>
      <c r="C1332">
        <f>IF(AND(B1331=1,B1332=0,LEFT(Full_2016_2017_Games_Data[[#This Row],[Column1]],4)&lt;&gt;"OTat"),C1330+1,IF(AND(B1331=0,B1332=0,LEFT(Full_2016_2017_Games_Data[[#This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Row],[Column1]],5)&lt;&gt;"4OTat"),C1331+1,IF(OR(LEFT(Full_2016_2017_Games_Data[[#This Row],[Column1]],4)="OTat",LEFT(Full_2016_2017_Games_Data[[#This Row],[Column1]],4)="Full",LEFT(Full_2016_2017_Games_Data[[#This Row],[Column1]],5)="2OTat",LEFT(Full_2016_2017_Games_Data[[#This Row],[Column1]],5)="4OTat"),C1331,"N/A")))</f>
        <v>1117</v>
      </c>
      <c r="D1332" t="str">
        <f>IF(AND(C1332&lt;&gt;"N/A",C1332&lt;&gt;C1331),LEFT(Full_2016_2017_Games_Data[[#This Row],[Column1]],FIND("-",Full_2016_2017_Games_Data[[#This Row],[Column1]])-1),"N/A")</f>
        <v>Golden State Warriors110</v>
      </c>
      <c r="E1332" t="str">
        <f>IFERROR(IF(AND(C1332&lt;&gt;"N/A",C1332&lt;&gt;C1331),MID(Full_2016_2017_Games_Data[[#This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Spurs98</v>
      </c>
      <c r="F1332" t="str">
        <f>IFERROR(IF(AND(D1332&lt;&gt;"N/A",E1332&lt;&gt;"N/A",C1332&lt;&gt;C1333),RIGHT(Full_2016_2017_Games_Data[[#This Row],[Column1]],LEN(Full_2016_2017_Games_Data[[#This Row],[Column1]])-FIND("at ",Full_2016_2017_Games_Data[[#This Row],[Column1]])-2),IF(AND(C1332&lt;&gt;"N/A",C1332&lt;&gt;C1331),RIGHT(A1333,LEN(A1333)-FIND("at ",A1333)-2),"N/A")),RIGHT(Full_2016_2017_Games_Data[[#This Row],[Column1]],LEN(Full_2016_2017_Games_Data[[#This Row],[Column1]])-FIND("at ",Full_2016_2017_Games_Data[[#This Row],[Column1]])-2))</f>
        <v>San Antonio</v>
      </c>
      <c r="G1332" t="str">
        <f t="shared" si="220"/>
        <v>San Antonio</v>
      </c>
      <c r="H1332">
        <f t="shared" si="221"/>
        <v>110</v>
      </c>
      <c r="I1332">
        <f t="shared" si="222"/>
        <v>98</v>
      </c>
      <c r="J1332" s="3" t="str">
        <f>IF(B1332=1,Full_2016_2017_Games_Data[[#This Row],[Column1]],"N/A")</f>
        <v>N/A</v>
      </c>
      <c r="K1332" t="str">
        <f t="shared" si="223"/>
        <v>Mar 29, 2017</v>
      </c>
      <c r="L1332" t="str">
        <f t="shared" si="224"/>
        <v>Mar 29, 2017</v>
      </c>
      <c r="M1332">
        <f t="shared" si="225"/>
        <v>3</v>
      </c>
      <c r="N1332">
        <f t="shared" si="226"/>
        <v>29</v>
      </c>
      <c r="O1332">
        <f t="shared" si="227"/>
        <v>2017</v>
      </c>
      <c r="P1332" s="3">
        <f t="shared" si="228"/>
        <v>42823</v>
      </c>
      <c r="Q1332" t="str">
        <f t="shared" si="229"/>
        <v>Golden State Warriors</v>
      </c>
      <c r="R1332" t="str">
        <f t="shared" si="230"/>
        <v>San Antonio Spurs</v>
      </c>
    </row>
    <row r="1333" spans="1:18" x14ac:dyDescent="0.3">
      <c r="A1333" s="1" t="s">
        <v>1152</v>
      </c>
      <c r="B1333">
        <f>IF(OR(RIGHT(Full_2016_2017_Games_Data[[#This Row],[Column1]],4)="2016",RIGHT(Full_2016_2017_Games_Data[[#This Row],[Column1]],4)="2017"),1,0)</f>
        <v>0</v>
      </c>
      <c r="C1333">
        <f>IF(AND(B1332=1,B1333=0,LEFT(Full_2016_2017_Games_Data[[#This Row],[Column1]],4)&lt;&gt;"OTat"),C1331+1,IF(AND(B1332=0,B1333=0,LEFT(Full_2016_2017_Games_Data[[#This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Row],[Column1]],5)&lt;&gt;"4OTat"),C1332+1,IF(OR(LEFT(Full_2016_2017_Games_Data[[#This Row],[Column1]],4)="OTat",LEFT(Full_2016_2017_Games_Data[[#This Row],[Column1]],4)="Full",LEFT(Full_2016_2017_Games_Data[[#This Row],[Column1]],5)="2OTat",LEFT(Full_2016_2017_Games_Data[[#This Row],[Column1]],5)="4OTat"),C1332,"N/A")))</f>
        <v>1118</v>
      </c>
      <c r="D1333" t="str">
        <f>IF(AND(C1333&lt;&gt;"N/A",C1333&lt;&gt;C1332),LEFT(Full_2016_2017_Games_Data[[#This Row],[Column1]],FIND("-",Full_2016_2017_Games_Data[[#This Row],[Column1]])-1),"N/A")</f>
        <v>Los Angeles Clippers133</v>
      </c>
      <c r="E1333" t="str">
        <f>IFERROR(IF(AND(C1333&lt;&gt;"N/A",C1333&lt;&gt;C1332),MID(Full_2016_2017_Games_Data[[#This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Wizards124</v>
      </c>
      <c r="F1333" t="str">
        <f>IFERROR(IF(AND(D1333&lt;&gt;"N/A",E1333&lt;&gt;"N/A",C1333&lt;&gt;C1334),RIGHT(Full_2016_2017_Games_Data[[#This Row],[Column1]],LEN(Full_2016_2017_Games_Data[[#This Row],[Column1]])-FIND("at ",Full_2016_2017_Games_Data[[#This Row],[Column1]])-2),IF(AND(C1333&lt;&gt;"N/A",C1333&lt;&gt;C1332),RIGHT(A1334,LEN(A1334)-FIND("at ",A1334)-2),"N/A")),RIGHT(Full_2016_2017_Games_Data[[#This Row],[Column1]],LEN(Full_2016_2017_Games_Data[[#This Row],[Column1]])-FIND("at ",Full_2016_2017_Games_Data[[#This Row],[Column1]])-2))</f>
        <v>Los Angeles</v>
      </c>
      <c r="G1333" t="str">
        <f t="shared" si="220"/>
        <v>Los Angeles</v>
      </c>
      <c r="H1333">
        <f t="shared" si="221"/>
        <v>133</v>
      </c>
      <c r="I1333">
        <f t="shared" si="222"/>
        <v>124</v>
      </c>
      <c r="J1333" s="3" t="str">
        <f>IF(B1333=1,Full_2016_2017_Games_Data[[#This Row],[Column1]],"N/A")</f>
        <v>N/A</v>
      </c>
      <c r="K1333" t="str">
        <f t="shared" si="223"/>
        <v>Mar 29, 2017</v>
      </c>
      <c r="L1333" t="str">
        <f t="shared" si="224"/>
        <v>Mar 29, 2017</v>
      </c>
      <c r="M1333">
        <f t="shared" si="225"/>
        <v>3</v>
      </c>
      <c r="N1333">
        <f t="shared" si="226"/>
        <v>29</v>
      </c>
      <c r="O1333">
        <f t="shared" si="227"/>
        <v>2017</v>
      </c>
      <c r="P1333" s="3">
        <f t="shared" si="228"/>
        <v>42823</v>
      </c>
      <c r="Q1333" t="str">
        <f t="shared" si="229"/>
        <v>Los Angeles Clippers</v>
      </c>
      <c r="R1333" t="str">
        <f t="shared" si="230"/>
        <v>Washington Wizards</v>
      </c>
    </row>
    <row r="1334" spans="1:18" x14ac:dyDescent="0.3">
      <c r="A1334" s="1" t="s">
        <v>1153</v>
      </c>
      <c r="B1334">
        <f>IF(OR(RIGHT(Full_2016_2017_Games_Data[[#This Row],[Column1]],4)="2016",RIGHT(Full_2016_2017_Games_Data[[#This Row],[Column1]],4)="2017"),1,0)</f>
        <v>0</v>
      </c>
      <c r="C1334">
        <f>IF(AND(B1333=1,B1334=0,LEFT(Full_2016_2017_Games_Data[[#This Row],[Column1]],4)&lt;&gt;"OTat"),C1332+1,IF(AND(B1333=0,B1334=0,LEFT(Full_2016_2017_Games_Data[[#This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Row],[Column1]],5)&lt;&gt;"4OTat"),C1333+1,IF(OR(LEFT(Full_2016_2017_Games_Data[[#This Row],[Column1]],4)="OTat",LEFT(Full_2016_2017_Games_Data[[#This Row],[Column1]],4)="Full",LEFT(Full_2016_2017_Games_Data[[#This Row],[Column1]],5)="2OTat",LEFT(Full_2016_2017_Games_Data[[#This Row],[Column1]],5)="4OTat"),C1333,"N/A")))</f>
        <v>1119</v>
      </c>
      <c r="D1334" t="str">
        <f>IF(AND(C1334&lt;&gt;"N/A",C1334&lt;&gt;C1333),LEFT(Full_2016_2017_Games_Data[[#This Row],[Column1]],FIND("-",Full_2016_2017_Games_Data[[#This Row],[Column1]])-1),"N/A")</f>
        <v>Utah Jazz112</v>
      </c>
      <c r="E1334" t="str">
        <f>IFERROR(IF(AND(C1334&lt;&gt;"N/A",C1334&lt;&gt;C1333),MID(Full_2016_2017_Games_Data[[#This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Kings82</v>
      </c>
      <c r="F1334" t="str">
        <f>IFERROR(IF(AND(D1334&lt;&gt;"N/A",E1334&lt;&gt;"N/A",C1334&lt;&gt;C1335),RIGHT(Full_2016_2017_Games_Data[[#This Row],[Column1]],LEN(Full_2016_2017_Games_Data[[#This Row],[Column1]])-FIND("at ",Full_2016_2017_Games_Data[[#This Row],[Column1]])-2),IF(AND(C1334&lt;&gt;"N/A",C1334&lt;&gt;C1333),RIGHT(A1335,LEN(A1335)-FIND("at ",A1335)-2),"N/A")),RIGHT(Full_2016_2017_Games_Data[[#This Row],[Column1]],LEN(Full_2016_2017_Games_Data[[#This Row],[Column1]])-FIND("at ",Full_2016_2017_Games_Data[[#This Row],[Column1]])-2))</f>
        <v>Sacramento</v>
      </c>
      <c r="G1334" t="str">
        <f t="shared" si="220"/>
        <v>Sacramento</v>
      </c>
      <c r="H1334">
        <f t="shared" si="221"/>
        <v>112</v>
      </c>
      <c r="I1334">
        <f t="shared" si="222"/>
        <v>82</v>
      </c>
      <c r="J1334" s="3" t="str">
        <f>IF(B1334=1,Full_2016_2017_Games_Data[[#This Row],[Column1]],"N/A")</f>
        <v>N/A</v>
      </c>
      <c r="K1334" t="str">
        <f t="shared" si="223"/>
        <v>Mar 29, 2017</v>
      </c>
      <c r="L1334" t="str">
        <f t="shared" si="224"/>
        <v>Mar 29, 2017</v>
      </c>
      <c r="M1334">
        <f t="shared" si="225"/>
        <v>3</v>
      </c>
      <c r="N1334">
        <f t="shared" si="226"/>
        <v>29</v>
      </c>
      <c r="O1334">
        <f t="shared" si="227"/>
        <v>2017</v>
      </c>
      <c r="P1334" s="3">
        <f t="shared" si="228"/>
        <v>42823</v>
      </c>
      <c r="Q1334" t="str">
        <f t="shared" si="229"/>
        <v>Utah Jazz</v>
      </c>
      <c r="R1334" t="str">
        <f t="shared" si="230"/>
        <v>Sacramento Kings</v>
      </c>
    </row>
    <row r="1335" spans="1:18" x14ac:dyDescent="0.3">
      <c r="A1335" s="1" t="s">
        <v>1495</v>
      </c>
      <c r="B1335">
        <f>IF(OR(RIGHT(Full_2016_2017_Games_Data[[#This Row],[Column1]],4)="2016",RIGHT(Full_2016_2017_Games_Data[[#This Row],[Column1]],4)="2017"),1,0)</f>
        <v>1</v>
      </c>
      <c r="C1335" t="str">
        <f>IF(AND(B1334=1,B1335=0,LEFT(Full_2016_2017_Games_Data[[#This Row],[Column1]],4)&lt;&gt;"OTat"),C1333+1,IF(AND(B1334=0,B1335=0,LEFT(Full_2016_2017_Games_Data[[#This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Row],[Column1]],5)&lt;&gt;"4OTat"),C1334+1,IF(OR(LEFT(Full_2016_2017_Games_Data[[#This Row],[Column1]],4)="OTat",LEFT(Full_2016_2017_Games_Data[[#This Row],[Column1]],4)="Full",LEFT(Full_2016_2017_Games_Data[[#This Row],[Column1]],5)="2OTat",LEFT(Full_2016_2017_Games_Data[[#This Row],[Column1]],5)="4OTat"),C1334,"N/A")))</f>
        <v>N/A</v>
      </c>
      <c r="D1335" t="str">
        <f>IF(AND(C1335&lt;&gt;"N/A",C1335&lt;&gt;C1334),LEFT(Full_2016_2017_Games_Data[[#This Row],[Column1]],FIND("-",Full_2016_2017_Games_Data[[#This Row],[Column1]])-1),"N/A")</f>
        <v>N/A</v>
      </c>
      <c r="E1335" t="str">
        <f>IFERROR(IF(AND(C1335&lt;&gt;"N/A",C1335&lt;&gt;C1334),MID(Full_2016_2017_Games_Data[[#This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35" t="str">
        <f>IFERROR(IF(AND(D1335&lt;&gt;"N/A",E1335&lt;&gt;"N/A",C1335&lt;&gt;C1336),RIGHT(Full_2016_2017_Games_Data[[#This Row],[Column1]],LEN(Full_2016_2017_Games_Data[[#This Row],[Column1]])-FIND("at ",Full_2016_2017_Games_Data[[#This Row],[Column1]])-2),IF(AND(C1335&lt;&gt;"N/A",C1335&lt;&gt;C1334),RIGHT(A1336,LEN(A1336)-FIND("at ",A1336)-2),"N/A")),RIGHT(Full_2016_2017_Games_Data[[#This Row],[Column1]],LEN(Full_2016_2017_Games_Data[[#This Row],[Column1]])-FIND("at ",Full_2016_2017_Games_Data[[#This Row],[Column1]])-2))</f>
        <v>N/A</v>
      </c>
      <c r="G1335" t="str">
        <f t="shared" si="220"/>
        <v>N/A</v>
      </c>
      <c r="H1335" t="str">
        <f t="shared" si="221"/>
        <v>N/A</v>
      </c>
      <c r="I1335" t="str">
        <f t="shared" si="222"/>
        <v>N/A</v>
      </c>
      <c r="J1335" s="3" t="str">
        <f>IF(B1335=1,Full_2016_2017_Games_Data[[#This Row],[Column1]],"N/A")</f>
        <v>Mar 30, 2017</v>
      </c>
      <c r="K1335" t="str">
        <f t="shared" si="223"/>
        <v>Mar 30, 2017</v>
      </c>
      <c r="L1335" t="str">
        <f t="shared" si="224"/>
        <v>N/A</v>
      </c>
      <c r="M1335" t="str">
        <f t="shared" si="225"/>
        <v>N/A</v>
      </c>
      <c r="N1335" t="str">
        <f t="shared" si="226"/>
        <v>N/A</v>
      </c>
      <c r="O1335" t="str">
        <f t="shared" si="227"/>
        <v>N/A</v>
      </c>
      <c r="P1335" s="3" t="str">
        <f t="shared" si="228"/>
        <v>N/A</v>
      </c>
      <c r="Q1335" t="str">
        <f t="shared" si="229"/>
        <v>N/A</v>
      </c>
      <c r="R1335" t="str">
        <f t="shared" si="230"/>
        <v>N/A</v>
      </c>
    </row>
    <row r="1336" spans="1:18" x14ac:dyDescent="0.3">
      <c r="A1336" s="1" t="s">
        <v>1154</v>
      </c>
      <c r="B1336">
        <f>IF(OR(RIGHT(Full_2016_2017_Games_Data[[#This Row],[Column1]],4)="2016",RIGHT(Full_2016_2017_Games_Data[[#This Row],[Column1]],4)="2017"),1,0)</f>
        <v>0</v>
      </c>
      <c r="C1336">
        <f>IF(AND(B1335=1,B1336=0,LEFT(Full_2016_2017_Games_Data[[#This Row],[Column1]],4)&lt;&gt;"OTat"),C1334+1,IF(AND(B1335=0,B1336=0,LEFT(Full_2016_2017_Games_Data[[#This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Row],[Column1]],5)&lt;&gt;"4OTat"),C1335+1,IF(OR(LEFT(Full_2016_2017_Games_Data[[#This Row],[Column1]],4)="OTat",LEFT(Full_2016_2017_Games_Data[[#This Row],[Column1]],4)="Full",LEFT(Full_2016_2017_Games_Data[[#This Row],[Column1]],5)="2OTat",LEFT(Full_2016_2017_Games_Data[[#This Row],[Column1]],5)="4OTat"),C1335,"N/A")))</f>
        <v>1120</v>
      </c>
      <c r="D1336" t="str">
        <f>IF(AND(C1336&lt;&gt;"N/A",C1336&lt;&gt;C1335),LEFT(Full_2016_2017_Games_Data[[#This Row],[Column1]],FIND("-",Full_2016_2017_Games_Data[[#This Row],[Column1]])-1),"N/A")</f>
        <v>Detroit Pistons90</v>
      </c>
      <c r="E1336" t="str">
        <f>IFERROR(IF(AND(C1336&lt;&gt;"N/A",C1336&lt;&gt;C1335),MID(Full_2016_2017_Games_Data[[#This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Nets89</v>
      </c>
      <c r="F1336" t="str">
        <f>IFERROR(IF(AND(D1336&lt;&gt;"N/A",E1336&lt;&gt;"N/A",C1336&lt;&gt;C1337),RIGHT(Full_2016_2017_Games_Data[[#This Row],[Column1]],LEN(Full_2016_2017_Games_Data[[#This Row],[Column1]])-FIND("at ",Full_2016_2017_Games_Data[[#This Row],[Column1]])-2),IF(AND(C1336&lt;&gt;"N/A",C1336&lt;&gt;C1335),RIGHT(A1337,LEN(A1337)-FIND("at ",A1337)-2),"N/A")),RIGHT(Full_2016_2017_Games_Data[[#This Row],[Column1]],LEN(Full_2016_2017_Games_Data[[#This Row],[Column1]])-FIND("at ",Full_2016_2017_Games_Data[[#This Row],[Column1]])-2))</f>
        <v>Detroit</v>
      </c>
      <c r="G1336" t="str">
        <f t="shared" si="220"/>
        <v>Detroit</v>
      </c>
      <c r="H1336">
        <f t="shared" si="221"/>
        <v>90</v>
      </c>
      <c r="I1336">
        <f t="shared" si="222"/>
        <v>89</v>
      </c>
      <c r="J1336" s="3" t="str">
        <f>IF(B1336=1,Full_2016_2017_Games_Data[[#This Row],[Column1]],"N/A")</f>
        <v>N/A</v>
      </c>
      <c r="K1336" t="str">
        <f t="shared" si="223"/>
        <v>Mar 30, 2017</v>
      </c>
      <c r="L1336" t="str">
        <f t="shared" si="224"/>
        <v>Mar 30, 2017</v>
      </c>
      <c r="M1336">
        <f t="shared" si="225"/>
        <v>3</v>
      </c>
      <c r="N1336">
        <f t="shared" si="226"/>
        <v>30</v>
      </c>
      <c r="O1336">
        <f t="shared" si="227"/>
        <v>2017</v>
      </c>
      <c r="P1336" s="3">
        <f t="shared" si="228"/>
        <v>42824</v>
      </c>
      <c r="Q1336" t="str">
        <f t="shared" si="229"/>
        <v>Detroit Pistons</v>
      </c>
      <c r="R1336" t="str">
        <f t="shared" si="230"/>
        <v>Brooklyn Nets</v>
      </c>
    </row>
    <row r="1337" spans="1:18" x14ac:dyDescent="0.3">
      <c r="A1337" s="1" t="s">
        <v>1155</v>
      </c>
      <c r="B1337">
        <f>IF(OR(RIGHT(Full_2016_2017_Games_Data[[#This Row],[Column1]],4)="2016",RIGHT(Full_2016_2017_Games_Data[[#This Row],[Column1]],4)="2017"),1,0)</f>
        <v>0</v>
      </c>
      <c r="C1337">
        <f>IF(AND(B1336=1,B1337=0,LEFT(Full_2016_2017_Games_Data[[#This Row],[Column1]],4)&lt;&gt;"OTat"),C1335+1,IF(AND(B1336=0,B1337=0,LEFT(Full_2016_2017_Games_Data[[#This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Row],[Column1]],5)&lt;&gt;"4OTat"),C1336+1,IF(OR(LEFT(Full_2016_2017_Games_Data[[#This Row],[Column1]],4)="OTat",LEFT(Full_2016_2017_Games_Data[[#This Row],[Column1]],4)="Full",LEFT(Full_2016_2017_Games_Data[[#This Row],[Column1]],5)="2OTat",LEFT(Full_2016_2017_Games_Data[[#This Row],[Column1]],5)="4OTat"),C1336,"N/A")))</f>
        <v>1121</v>
      </c>
      <c r="D1337" t="str">
        <f>IF(AND(C1337&lt;&gt;"N/A",C1337&lt;&gt;C1336),LEFT(Full_2016_2017_Games_Data[[#This Row],[Column1]],FIND("-",Full_2016_2017_Games_Data[[#This Row],[Column1]])-1),"N/A")</f>
        <v>Chicago Bulls99</v>
      </c>
      <c r="E1337" t="str">
        <f>IFERROR(IF(AND(C1337&lt;&gt;"N/A",C1337&lt;&gt;C1336),MID(Full_2016_2017_Games_Data[[#This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Cavaliers93</v>
      </c>
      <c r="F1337" t="str">
        <f>IFERROR(IF(AND(D1337&lt;&gt;"N/A",E1337&lt;&gt;"N/A",C1337&lt;&gt;C1338),RIGHT(Full_2016_2017_Games_Data[[#This Row],[Column1]],LEN(Full_2016_2017_Games_Data[[#This Row],[Column1]])-FIND("at ",Full_2016_2017_Games_Data[[#This Row],[Column1]])-2),IF(AND(C1337&lt;&gt;"N/A",C1337&lt;&gt;C1336),RIGHT(A1338,LEN(A1338)-FIND("at ",A1338)-2),"N/A")),RIGHT(Full_2016_2017_Games_Data[[#This Row],[Column1]],LEN(Full_2016_2017_Games_Data[[#This Row],[Column1]])-FIND("at ",Full_2016_2017_Games_Data[[#This Row],[Column1]])-2))</f>
        <v>Chicago</v>
      </c>
      <c r="G1337" t="str">
        <f t="shared" si="220"/>
        <v>Chicago</v>
      </c>
      <c r="H1337">
        <f t="shared" si="221"/>
        <v>99</v>
      </c>
      <c r="I1337">
        <f t="shared" si="222"/>
        <v>93</v>
      </c>
      <c r="J1337" s="3" t="str">
        <f>IF(B1337=1,Full_2016_2017_Games_Data[[#This Row],[Column1]],"N/A")</f>
        <v>N/A</v>
      </c>
      <c r="K1337" t="str">
        <f t="shared" si="223"/>
        <v>Mar 30, 2017</v>
      </c>
      <c r="L1337" t="str">
        <f t="shared" si="224"/>
        <v>Mar 30, 2017</v>
      </c>
      <c r="M1337">
        <f t="shared" si="225"/>
        <v>3</v>
      </c>
      <c r="N1337">
        <f t="shared" si="226"/>
        <v>30</v>
      </c>
      <c r="O1337">
        <f t="shared" si="227"/>
        <v>2017</v>
      </c>
      <c r="P1337" s="3">
        <f t="shared" si="228"/>
        <v>42824</v>
      </c>
      <c r="Q1337" t="str">
        <f t="shared" si="229"/>
        <v>Chicago Bulls</v>
      </c>
      <c r="R1337" t="str">
        <f t="shared" si="230"/>
        <v>Cleveland Cavaliers</v>
      </c>
    </row>
    <row r="1338" spans="1:18" x14ac:dyDescent="0.3">
      <c r="A1338" s="1" t="s">
        <v>1156</v>
      </c>
      <c r="B1338">
        <f>IF(OR(RIGHT(Full_2016_2017_Games_Data[[#This Row],[Column1]],4)="2016",RIGHT(Full_2016_2017_Games_Data[[#This Row],[Column1]],4)="2017"),1,0)</f>
        <v>0</v>
      </c>
      <c r="C1338">
        <f>IF(AND(B1337=1,B1338=0,LEFT(Full_2016_2017_Games_Data[[#This Row],[Column1]],4)&lt;&gt;"OTat"),C1336+1,IF(AND(B1337=0,B1338=0,LEFT(Full_2016_2017_Games_Data[[#This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Row],[Column1]],5)&lt;&gt;"4OTat"),C1337+1,IF(OR(LEFT(Full_2016_2017_Games_Data[[#This Row],[Column1]],4)="OTat",LEFT(Full_2016_2017_Games_Data[[#This Row],[Column1]],4)="Full",LEFT(Full_2016_2017_Games_Data[[#This Row],[Column1]],5)="2OTat",LEFT(Full_2016_2017_Games_Data[[#This Row],[Column1]],5)="4OTat"),C1337,"N/A")))</f>
        <v>1122</v>
      </c>
      <c r="D1338" t="str">
        <f>IF(AND(C1338&lt;&gt;"N/A",C1338&lt;&gt;C1337),LEFT(Full_2016_2017_Games_Data[[#This Row],[Column1]],FIND("-",Full_2016_2017_Games_Data[[#This Row],[Column1]])-1),"N/A")</f>
        <v>Minnesota Timberwolves119</v>
      </c>
      <c r="E1338" t="str">
        <f>IFERROR(IF(AND(C1338&lt;&gt;"N/A",C1338&lt;&gt;C1337),MID(Full_2016_2017_Games_Data[[#This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Lakers104</v>
      </c>
      <c r="F1338" t="str">
        <f>IFERROR(IF(AND(D1338&lt;&gt;"N/A",E1338&lt;&gt;"N/A",C1338&lt;&gt;C1339),RIGHT(Full_2016_2017_Games_Data[[#This Row],[Column1]],LEN(Full_2016_2017_Games_Data[[#This Row],[Column1]])-FIND("at ",Full_2016_2017_Games_Data[[#This Row],[Column1]])-2),IF(AND(C1338&lt;&gt;"N/A",C1338&lt;&gt;C1337),RIGHT(A1339,LEN(A1339)-FIND("at ",A1339)-2),"N/A")),RIGHT(Full_2016_2017_Games_Data[[#This Row],[Column1]],LEN(Full_2016_2017_Games_Data[[#This Row],[Column1]])-FIND("at ",Full_2016_2017_Games_Data[[#This Row],[Column1]])-2))</f>
        <v>Minnesota</v>
      </c>
      <c r="G1338" t="str">
        <f t="shared" si="220"/>
        <v>Minnesota</v>
      </c>
      <c r="H1338">
        <f t="shared" si="221"/>
        <v>119</v>
      </c>
      <c r="I1338">
        <f t="shared" si="222"/>
        <v>104</v>
      </c>
      <c r="J1338" s="3" t="str">
        <f>IF(B1338=1,Full_2016_2017_Games_Data[[#This Row],[Column1]],"N/A")</f>
        <v>N/A</v>
      </c>
      <c r="K1338" t="str">
        <f t="shared" si="223"/>
        <v>Mar 30, 2017</v>
      </c>
      <c r="L1338" t="str">
        <f t="shared" si="224"/>
        <v>Mar 30, 2017</v>
      </c>
      <c r="M1338">
        <f t="shared" si="225"/>
        <v>3</v>
      </c>
      <c r="N1338">
        <f t="shared" si="226"/>
        <v>30</v>
      </c>
      <c r="O1338">
        <f t="shared" si="227"/>
        <v>2017</v>
      </c>
      <c r="P1338" s="3">
        <f t="shared" si="228"/>
        <v>42824</v>
      </c>
      <c r="Q1338" t="str">
        <f t="shared" si="229"/>
        <v>Minnesota Timberwolves</v>
      </c>
      <c r="R1338" t="str">
        <f t="shared" si="230"/>
        <v>Los Angeles Lakers</v>
      </c>
    </row>
    <row r="1339" spans="1:18" x14ac:dyDescent="0.3">
      <c r="A1339" s="1" t="s">
        <v>1157</v>
      </c>
      <c r="B1339">
        <f>IF(OR(RIGHT(Full_2016_2017_Games_Data[[#This Row],[Column1]],4)="2016",RIGHT(Full_2016_2017_Games_Data[[#This Row],[Column1]],4)="2017"),1,0)</f>
        <v>0</v>
      </c>
      <c r="C1339">
        <f>IF(AND(B1338=1,B1339=0,LEFT(Full_2016_2017_Games_Data[[#This Row],[Column1]],4)&lt;&gt;"OTat"),C1337+1,IF(AND(B1338=0,B1339=0,LEFT(Full_2016_2017_Games_Data[[#This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Row],[Column1]],5)&lt;&gt;"4OTat"),C1338+1,IF(OR(LEFT(Full_2016_2017_Games_Data[[#This Row],[Column1]],4)="OTat",LEFT(Full_2016_2017_Games_Data[[#This Row],[Column1]],4)="Full",LEFT(Full_2016_2017_Games_Data[[#This Row],[Column1]],5)="2OTat",LEFT(Full_2016_2017_Games_Data[[#This Row],[Column1]],5)="4OTat"),C1338,"N/A")))</f>
        <v>1123</v>
      </c>
      <c r="D1339" t="str">
        <f>IF(AND(C1339&lt;&gt;"N/A",C1339&lt;&gt;C1338),LEFT(Full_2016_2017_Games_Data[[#This Row],[Column1]],FIND("-",Full_2016_2017_Games_Data[[#This Row],[Column1]])-1),"N/A")</f>
        <v>Los Angeles Clippers124</v>
      </c>
      <c r="E1339" t="str">
        <f>IFERROR(IF(AND(C1339&lt;&gt;"N/A",C1339&lt;&gt;C1338),MID(Full_2016_2017_Games_Data[[#This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Suns118</v>
      </c>
      <c r="F1339" t="str">
        <f>IFERROR(IF(AND(D1339&lt;&gt;"N/A",E1339&lt;&gt;"N/A",C1339&lt;&gt;C1340),RIGHT(Full_2016_2017_Games_Data[[#This Row],[Column1]],LEN(Full_2016_2017_Games_Data[[#This Row],[Column1]])-FIND("at ",Full_2016_2017_Games_Data[[#This Row],[Column1]])-2),IF(AND(C1339&lt;&gt;"N/A",C1339&lt;&gt;C1338),RIGHT(A1340,LEN(A1340)-FIND("at ",A1340)-2),"N/A")),RIGHT(Full_2016_2017_Games_Data[[#This Row],[Column1]],LEN(Full_2016_2017_Games_Data[[#This Row],[Column1]])-FIND("at ",Full_2016_2017_Games_Data[[#This Row],[Column1]])-2))</f>
        <v>Phoenix</v>
      </c>
      <c r="G1339" t="str">
        <f t="shared" si="220"/>
        <v>Phoenix</v>
      </c>
      <c r="H1339">
        <f t="shared" si="221"/>
        <v>124</v>
      </c>
      <c r="I1339">
        <f t="shared" si="222"/>
        <v>118</v>
      </c>
      <c r="J1339" s="3" t="str">
        <f>IF(B1339=1,Full_2016_2017_Games_Data[[#This Row],[Column1]],"N/A")</f>
        <v>N/A</v>
      </c>
      <c r="K1339" t="str">
        <f t="shared" si="223"/>
        <v>Mar 30, 2017</v>
      </c>
      <c r="L1339" t="str">
        <f t="shared" si="224"/>
        <v>Mar 30, 2017</v>
      </c>
      <c r="M1339">
        <f t="shared" si="225"/>
        <v>3</v>
      </c>
      <c r="N1339">
        <f t="shared" si="226"/>
        <v>30</v>
      </c>
      <c r="O1339">
        <f t="shared" si="227"/>
        <v>2017</v>
      </c>
      <c r="P1339" s="3">
        <f t="shared" si="228"/>
        <v>42824</v>
      </c>
      <c r="Q1339" t="str">
        <f t="shared" si="229"/>
        <v>Los Angeles Clippers</v>
      </c>
      <c r="R1339" t="str">
        <f t="shared" si="230"/>
        <v>Phoenix Suns</v>
      </c>
    </row>
    <row r="1340" spans="1:18" x14ac:dyDescent="0.3">
      <c r="A1340" s="1" t="s">
        <v>1158</v>
      </c>
      <c r="B1340">
        <f>IF(OR(RIGHT(Full_2016_2017_Games_Data[[#This Row],[Column1]],4)="2016",RIGHT(Full_2016_2017_Games_Data[[#This Row],[Column1]],4)="2017"),1,0)</f>
        <v>0</v>
      </c>
      <c r="C1340">
        <f>IF(AND(B1339=1,B1340=0,LEFT(Full_2016_2017_Games_Data[[#This Row],[Column1]],4)&lt;&gt;"OTat"),C1338+1,IF(AND(B1339=0,B1340=0,LEFT(Full_2016_2017_Games_Data[[#This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Row],[Column1]],5)&lt;&gt;"4OTat"),C1339+1,IF(OR(LEFT(Full_2016_2017_Games_Data[[#This Row],[Column1]],4)="OTat",LEFT(Full_2016_2017_Games_Data[[#This Row],[Column1]],4)="Full",LEFT(Full_2016_2017_Games_Data[[#This Row],[Column1]],5)="2OTat",LEFT(Full_2016_2017_Games_Data[[#This Row],[Column1]],5)="4OTat"),C1339,"N/A")))</f>
        <v>1124</v>
      </c>
      <c r="D1340" t="str">
        <f>IF(AND(C1340&lt;&gt;"N/A",C1340&lt;&gt;C1339),LEFT(Full_2016_2017_Games_Data[[#This Row],[Column1]],FIND("-",Full_2016_2017_Games_Data[[#This Row],[Column1]])-1),"N/A")</f>
        <v>Portland Trail Blazers117</v>
      </c>
      <c r="E1340" t="str">
        <f>IFERROR(IF(AND(C1340&lt;&gt;"N/A",C1340&lt;&gt;C1339),MID(Full_2016_2017_Games_Data[[#This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Rockets107</v>
      </c>
      <c r="F1340" t="str">
        <f>IFERROR(IF(AND(D1340&lt;&gt;"N/A",E1340&lt;&gt;"N/A",C1340&lt;&gt;C1341),RIGHT(Full_2016_2017_Games_Data[[#This Row],[Column1]],LEN(Full_2016_2017_Games_Data[[#This Row],[Column1]])-FIND("at ",Full_2016_2017_Games_Data[[#This Row],[Column1]])-2),IF(AND(C1340&lt;&gt;"N/A",C1340&lt;&gt;C1339),RIGHT(A1341,LEN(A1341)-FIND("at ",A1341)-2),"N/A")),RIGHT(Full_2016_2017_Games_Data[[#This Row],[Column1]],LEN(Full_2016_2017_Games_Data[[#This Row],[Column1]])-FIND("at ",Full_2016_2017_Games_Data[[#This Row],[Column1]])-2))</f>
        <v>Portland</v>
      </c>
      <c r="G1340" t="str">
        <f t="shared" si="220"/>
        <v>Portland</v>
      </c>
      <c r="H1340">
        <f t="shared" si="221"/>
        <v>117</v>
      </c>
      <c r="I1340">
        <f t="shared" si="222"/>
        <v>107</v>
      </c>
      <c r="J1340" s="3" t="str">
        <f>IF(B1340=1,Full_2016_2017_Games_Data[[#This Row],[Column1]],"N/A")</f>
        <v>N/A</v>
      </c>
      <c r="K1340" t="str">
        <f t="shared" si="223"/>
        <v>Mar 30, 2017</v>
      </c>
      <c r="L1340" t="str">
        <f t="shared" si="224"/>
        <v>Mar 30, 2017</v>
      </c>
      <c r="M1340">
        <f t="shared" si="225"/>
        <v>3</v>
      </c>
      <c r="N1340">
        <f t="shared" si="226"/>
        <v>30</v>
      </c>
      <c r="O1340">
        <f t="shared" si="227"/>
        <v>2017</v>
      </c>
      <c r="P1340" s="3">
        <f t="shared" si="228"/>
        <v>42824</v>
      </c>
      <c r="Q1340" t="str">
        <f t="shared" si="229"/>
        <v>Portland Trail Blazers</v>
      </c>
      <c r="R1340" t="str">
        <f t="shared" si="230"/>
        <v>Houston Rockets</v>
      </c>
    </row>
    <row r="1341" spans="1:18" x14ac:dyDescent="0.3">
      <c r="A1341" s="1" t="s">
        <v>1496</v>
      </c>
      <c r="B1341">
        <f>IF(OR(RIGHT(Full_2016_2017_Games_Data[[#This Row],[Column1]],4)="2016",RIGHT(Full_2016_2017_Games_Data[[#This Row],[Column1]],4)="2017"),1,0)</f>
        <v>1</v>
      </c>
      <c r="C1341" t="str">
        <f>IF(AND(B1340=1,B1341=0,LEFT(Full_2016_2017_Games_Data[[#This Row],[Column1]],4)&lt;&gt;"OTat"),C1339+1,IF(AND(B1340=0,B1341=0,LEFT(Full_2016_2017_Games_Data[[#This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Row],[Column1]],5)&lt;&gt;"4OTat"),C1340+1,IF(OR(LEFT(Full_2016_2017_Games_Data[[#This Row],[Column1]],4)="OTat",LEFT(Full_2016_2017_Games_Data[[#This Row],[Column1]],4)="Full",LEFT(Full_2016_2017_Games_Data[[#This Row],[Column1]],5)="2OTat",LEFT(Full_2016_2017_Games_Data[[#This Row],[Column1]],5)="4OTat"),C1340,"N/A")))</f>
        <v>N/A</v>
      </c>
      <c r="D1341" t="str">
        <f>IF(AND(C1341&lt;&gt;"N/A",C1341&lt;&gt;C1340),LEFT(Full_2016_2017_Games_Data[[#This Row],[Column1]],FIND("-",Full_2016_2017_Games_Data[[#This Row],[Column1]])-1),"N/A")</f>
        <v>N/A</v>
      </c>
      <c r="E1341" t="str">
        <f>IFERROR(IF(AND(C1341&lt;&gt;"N/A",C1341&lt;&gt;C1340),MID(Full_2016_2017_Games_Data[[#This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41" t="str">
        <f>IFERROR(IF(AND(D1341&lt;&gt;"N/A",E1341&lt;&gt;"N/A",C1341&lt;&gt;C1342),RIGHT(Full_2016_2017_Games_Data[[#This Row],[Column1]],LEN(Full_2016_2017_Games_Data[[#This Row],[Column1]])-FIND("at ",Full_2016_2017_Games_Data[[#This Row],[Column1]])-2),IF(AND(C1341&lt;&gt;"N/A",C1341&lt;&gt;C1340),RIGHT(A1342,LEN(A1342)-FIND("at ",A1342)-2),"N/A")),RIGHT(Full_2016_2017_Games_Data[[#This Row],[Column1]],LEN(Full_2016_2017_Games_Data[[#This Row],[Column1]])-FIND("at ",Full_2016_2017_Games_Data[[#This Row],[Column1]])-2))</f>
        <v>N/A</v>
      </c>
      <c r="G1341" t="str">
        <f t="shared" si="220"/>
        <v>N/A</v>
      </c>
      <c r="H1341" t="str">
        <f t="shared" si="221"/>
        <v>N/A</v>
      </c>
      <c r="I1341" t="str">
        <f t="shared" si="222"/>
        <v>N/A</v>
      </c>
      <c r="J1341" s="3" t="str">
        <f>IF(B1341=1,Full_2016_2017_Games_Data[[#This Row],[Column1]],"N/A")</f>
        <v>Mar 31, 2017</v>
      </c>
      <c r="K1341" t="str">
        <f t="shared" si="223"/>
        <v>Mar 31, 2017</v>
      </c>
      <c r="L1341" t="str">
        <f t="shared" si="224"/>
        <v>N/A</v>
      </c>
      <c r="M1341" t="str">
        <f t="shared" si="225"/>
        <v>N/A</v>
      </c>
      <c r="N1341" t="str">
        <f t="shared" si="226"/>
        <v>N/A</v>
      </c>
      <c r="O1341" t="str">
        <f t="shared" si="227"/>
        <v>N/A</v>
      </c>
      <c r="P1341" s="3" t="str">
        <f t="shared" si="228"/>
        <v>N/A</v>
      </c>
      <c r="Q1341" t="str">
        <f t="shared" si="229"/>
        <v>N/A</v>
      </c>
      <c r="R1341" t="str">
        <f t="shared" si="230"/>
        <v>N/A</v>
      </c>
    </row>
    <row r="1342" spans="1:18" x14ac:dyDescent="0.3">
      <c r="A1342" s="1" t="s">
        <v>1159</v>
      </c>
      <c r="B1342">
        <f>IF(OR(RIGHT(Full_2016_2017_Games_Data[[#This Row],[Column1]],4)="2016",RIGHT(Full_2016_2017_Games_Data[[#This Row],[Column1]],4)="2017"),1,0)</f>
        <v>0</v>
      </c>
      <c r="C1342">
        <f>IF(AND(B1341=1,B1342=0,LEFT(Full_2016_2017_Games_Data[[#This Row],[Column1]],4)&lt;&gt;"OTat"),C1340+1,IF(AND(B1341=0,B1342=0,LEFT(Full_2016_2017_Games_Data[[#This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Row],[Column1]],5)&lt;&gt;"4OTat"),C1341+1,IF(OR(LEFT(Full_2016_2017_Games_Data[[#This Row],[Column1]],4)="OTat",LEFT(Full_2016_2017_Games_Data[[#This Row],[Column1]],4)="Full",LEFT(Full_2016_2017_Games_Data[[#This Row],[Column1]],5)="2OTat",LEFT(Full_2016_2017_Games_Data[[#This Row],[Column1]],5)="4OTat"),C1341,"N/A")))</f>
        <v>1125</v>
      </c>
      <c r="D1342" t="str">
        <f>IF(AND(C1342&lt;&gt;"N/A",C1342&lt;&gt;C1341),LEFT(Full_2016_2017_Games_Data[[#This Row],[Column1]],FIND("-",Full_2016_2017_Games_Data[[#This Row],[Column1]])-1),"N/A")</f>
        <v>Toronto Raptors111</v>
      </c>
      <c r="E1342" t="str">
        <f>IFERROR(IF(AND(C1342&lt;&gt;"N/A",C1342&lt;&gt;C1341),MID(Full_2016_2017_Games_Data[[#This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Pacers100</v>
      </c>
      <c r="F1342" t="str">
        <f>IFERROR(IF(AND(D1342&lt;&gt;"N/A",E1342&lt;&gt;"N/A",C1342&lt;&gt;C1343),RIGHT(Full_2016_2017_Games_Data[[#This Row],[Column1]],LEN(Full_2016_2017_Games_Data[[#This Row],[Column1]])-FIND("at ",Full_2016_2017_Games_Data[[#This Row],[Column1]])-2),IF(AND(C1342&lt;&gt;"N/A",C1342&lt;&gt;C1341),RIGHT(A1343,LEN(A1343)-FIND("at ",A1343)-2),"N/A")),RIGHT(Full_2016_2017_Games_Data[[#This Row],[Column1]],LEN(Full_2016_2017_Games_Data[[#This Row],[Column1]])-FIND("at ",Full_2016_2017_Games_Data[[#This Row],[Column1]])-2))</f>
        <v>Toronto</v>
      </c>
      <c r="G1342" t="str">
        <f t="shared" si="220"/>
        <v>Toronto</v>
      </c>
      <c r="H1342">
        <f t="shared" si="221"/>
        <v>111</v>
      </c>
      <c r="I1342">
        <f t="shared" si="222"/>
        <v>100</v>
      </c>
      <c r="J1342" s="3" t="str">
        <f>IF(B1342=1,Full_2016_2017_Games_Data[[#This Row],[Column1]],"N/A")</f>
        <v>N/A</v>
      </c>
      <c r="K1342" t="str">
        <f t="shared" si="223"/>
        <v>Mar 31, 2017</v>
      </c>
      <c r="L1342" t="str">
        <f t="shared" si="224"/>
        <v>Mar 31, 2017</v>
      </c>
      <c r="M1342">
        <f t="shared" si="225"/>
        <v>3</v>
      </c>
      <c r="N1342">
        <f t="shared" si="226"/>
        <v>31</v>
      </c>
      <c r="O1342">
        <f t="shared" si="227"/>
        <v>2017</v>
      </c>
      <c r="P1342" s="3">
        <f t="shared" si="228"/>
        <v>42825</v>
      </c>
      <c r="Q1342" t="str">
        <f t="shared" si="229"/>
        <v>Toronto Raptors</v>
      </c>
      <c r="R1342" t="str">
        <f t="shared" si="230"/>
        <v>Indiana Pacers</v>
      </c>
    </row>
    <row r="1343" spans="1:18" x14ac:dyDescent="0.3">
      <c r="A1343" s="1" t="s">
        <v>1160</v>
      </c>
      <c r="B1343">
        <f>IF(OR(RIGHT(Full_2016_2017_Games_Data[[#This Row],[Column1]],4)="2016",RIGHT(Full_2016_2017_Games_Data[[#This Row],[Column1]],4)="2017"),1,0)</f>
        <v>0</v>
      </c>
      <c r="C1343">
        <f>IF(AND(B1342=1,B1343=0,LEFT(Full_2016_2017_Games_Data[[#This Row],[Column1]],4)&lt;&gt;"OTat"),C1341+1,IF(AND(B1342=0,B1343=0,LEFT(Full_2016_2017_Games_Data[[#This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Row],[Column1]],5)&lt;&gt;"4OTat"),C1342+1,IF(OR(LEFT(Full_2016_2017_Games_Data[[#This Row],[Column1]],4)="OTat",LEFT(Full_2016_2017_Games_Data[[#This Row],[Column1]],4)="Full",LEFT(Full_2016_2017_Games_Data[[#This Row],[Column1]],5)="2OTat",LEFT(Full_2016_2017_Games_Data[[#This Row],[Column1]],5)="4OTat"),C1342,"N/A")))</f>
        <v>1126</v>
      </c>
      <c r="D1343" t="str">
        <f>IF(AND(C1343&lt;&gt;"N/A",C1343&lt;&gt;C1342),LEFT(Full_2016_2017_Games_Data[[#This Row],[Column1]],FIND("-",Full_2016_2017_Games_Data[[#This Row],[Column1]])-1),"N/A")</f>
        <v>Charlotte Hornets122</v>
      </c>
      <c r="E1343" t="str">
        <f>IFERROR(IF(AND(C1343&lt;&gt;"N/A",C1343&lt;&gt;C1342),MID(Full_2016_2017_Games_Data[[#This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Nuggets114</v>
      </c>
      <c r="F1343" t="str">
        <f>IFERROR(IF(AND(D1343&lt;&gt;"N/A",E1343&lt;&gt;"N/A",C1343&lt;&gt;C1344),RIGHT(Full_2016_2017_Games_Data[[#This Row],[Column1]],LEN(Full_2016_2017_Games_Data[[#This Row],[Column1]])-FIND("at ",Full_2016_2017_Games_Data[[#This Row],[Column1]])-2),IF(AND(C1343&lt;&gt;"N/A",C1343&lt;&gt;C1342),RIGHT(A1344,LEN(A1344)-FIND("at ",A1344)-2),"N/A")),RIGHT(Full_2016_2017_Games_Data[[#This Row],[Column1]],LEN(Full_2016_2017_Games_Data[[#This Row],[Column1]])-FIND("at ",Full_2016_2017_Games_Data[[#This Row],[Column1]])-2))</f>
        <v>Charlotte</v>
      </c>
      <c r="G1343" t="str">
        <f t="shared" si="220"/>
        <v>Charlotte</v>
      </c>
      <c r="H1343">
        <f t="shared" si="221"/>
        <v>122</v>
      </c>
      <c r="I1343">
        <f t="shared" si="222"/>
        <v>114</v>
      </c>
      <c r="J1343" s="3" t="str">
        <f>IF(B1343=1,Full_2016_2017_Games_Data[[#This Row],[Column1]],"N/A")</f>
        <v>N/A</v>
      </c>
      <c r="K1343" t="str">
        <f t="shared" si="223"/>
        <v>Mar 31, 2017</v>
      </c>
      <c r="L1343" t="str">
        <f t="shared" si="224"/>
        <v>Mar 31, 2017</v>
      </c>
      <c r="M1343">
        <f t="shared" si="225"/>
        <v>3</v>
      </c>
      <c r="N1343">
        <f t="shared" si="226"/>
        <v>31</v>
      </c>
      <c r="O1343">
        <f t="shared" si="227"/>
        <v>2017</v>
      </c>
      <c r="P1343" s="3">
        <f t="shared" si="228"/>
        <v>42825</v>
      </c>
      <c r="Q1343" t="str">
        <f t="shared" si="229"/>
        <v>Charlotte Hornets</v>
      </c>
      <c r="R1343" t="str">
        <f t="shared" si="230"/>
        <v>Denver Nuggets</v>
      </c>
    </row>
    <row r="1344" spans="1:18" x14ac:dyDescent="0.3">
      <c r="A1344" s="1" t="s">
        <v>1161</v>
      </c>
      <c r="B1344">
        <f>IF(OR(RIGHT(Full_2016_2017_Games_Data[[#This Row],[Column1]],4)="2016",RIGHT(Full_2016_2017_Games_Data[[#This Row],[Column1]],4)="2017"),1,0)</f>
        <v>0</v>
      </c>
      <c r="C1344">
        <f>IF(AND(B1343=1,B1344=0,LEFT(Full_2016_2017_Games_Data[[#This Row],[Column1]],4)&lt;&gt;"OTat"),C1342+1,IF(AND(B1343=0,B1344=0,LEFT(Full_2016_2017_Games_Data[[#This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Row],[Column1]],5)&lt;&gt;"4OTat"),C1343+1,IF(OR(LEFT(Full_2016_2017_Games_Data[[#This Row],[Column1]],4)="OTat",LEFT(Full_2016_2017_Games_Data[[#This Row],[Column1]],4)="Full",LEFT(Full_2016_2017_Games_Data[[#This Row],[Column1]],5)="2OTat",LEFT(Full_2016_2017_Games_Data[[#This Row],[Column1]],5)="4OTat"),C1343,"N/A")))</f>
        <v>1127</v>
      </c>
      <c r="D1344" t="str">
        <f>IF(AND(C1344&lt;&gt;"N/A",C1344&lt;&gt;C1343),LEFT(Full_2016_2017_Games_Data[[#This Row],[Column1]],FIND("-",Full_2016_2017_Games_Data[[#This Row],[Column1]])-1),"N/A")</f>
        <v>Cleveland Cavaliers122</v>
      </c>
      <c r="E1344" t="str">
        <f>IFERROR(IF(AND(C1344&lt;&gt;"N/A",C1344&lt;&gt;C1343),MID(Full_2016_2017_Games_Data[[#This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76ers105</v>
      </c>
      <c r="F1344" t="str">
        <f>IFERROR(IF(AND(D1344&lt;&gt;"N/A",E1344&lt;&gt;"N/A",C1344&lt;&gt;C1345),RIGHT(Full_2016_2017_Games_Data[[#This Row],[Column1]],LEN(Full_2016_2017_Games_Data[[#This Row],[Column1]])-FIND("at ",Full_2016_2017_Games_Data[[#This Row],[Column1]])-2),IF(AND(C1344&lt;&gt;"N/A",C1344&lt;&gt;C1343),RIGHT(A1345,LEN(A1345)-FIND("at ",A1345)-2),"N/A")),RIGHT(Full_2016_2017_Games_Data[[#This Row],[Column1]],LEN(Full_2016_2017_Games_Data[[#This Row],[Column1]])-FIND("at ",Full_2016_2017_Games_Data[[#This Row],[Column1]])-2))</f>
        <v>Cleveland</v>
      </c>
      <c r="G1344" t="str">
        <f t="shared" si="220"/>
        <v>Cleveland</v>
      </c>
      <c r="H1344">
        <f t="shared" si="221"/>
        <v>122</v>
      </c>
      <c r="I1344">
        <f t="shared" si="222"/>
        <v>105</v>
      </c>
      <c r="J1344" s="3" t="str">
        <f>IF(B1344=1,Full_2016_2017_Games_Data[[#This Row],[Column1]],"N/A")</f>
        <v>N/A</v>
      </c>
      <c r="K1344" t="str">
        <f t="shared" si="223"/>
        <v>Mar 31, 2017</v>
      </c>
      <c r="L1344" t="str">
        <f t="shared" si="224"/>
        <v>Mar 31, 2017</v>
      </c>
      <c r="M1344">
        <f t="shared" si="225"/>
        <v>3</v>
      </c>
      <c r="N1344">
        <f t="shared" si="226"/>
        <v>31</v>
      </c>
      <c r="O1344">
        <f t="shared" si="227"/>
        <v>2017</v>
      </c>
      <c r="P1344" s="3">
        <f t="shared" si="228"/>
        <v>42825</v>
      </c>
      <c r="Q1344" t="str">
        <f t="shared" si="229"/>
        <v>Cleveland Cavaliers</v>
      </c>
      <c r="R1344" t="str">
        <f t="shared" si="230"/>
        <v>Philadelphia 76ers</v>
      </c>
    </row>
    <row r="1345" spans="1:18" x14ac:dyDescent="0.3">
      <c r="A1345" s="1" t="s">
        <v>1162</v>
      </c>
      <c r="B1345">
        <f>IF(OR(RIGHT(Full_2016_2017_Games_Data[[#This Row],[Column1]],4)="2016",RIGHT(Full_2016_2017_Games_Data[[#This Row],[Column1]],4)="2017"),1,0)</f>
        <v>0</v>
      </c>
      <c r="C1345">
        <f>IF(AND(B1344=1,B1345=0,LEFT(Full_2016_2017_Games_Data[[#This Row],[Column1]],4)&lt;&gt;"OTat"),C1343+1,IF(AND(B1344=0,B1345=0,LEFT(Full_2016_2017_Games_Data[[#This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Row],[Column1]],5)&lt;&gt;"4OTat"),C1344+1,IF(OR(LEFT(Full_2016_2017_Games_Data[[#This Row],[Column1]],4)="OTat",LEFT(Full_2016_2017_Games_Data[[#This Row],[Column1]],4)="Full",LEFT(Full_2016_2017_Games_Data[[#This Row],[Column1]],5)="2OTat",LEFT(Full_2016_2017_Games_Data[[#This Row],[Column1]],5)="4OTat"),C1344,"N/A")))</f>
        <v>1128</v>
      </c>
      <c r="D1345" t="str">
        <f>IF(AND(C1345&lt;&gt;"N/A",C1345&lt;&gt;C1344),LEFT(Full_2016_2017_Games_Data[[#This Row],[Column1]],FIND("-",Full_2016_2017_Games_Data[[#This Row],[Column1]])-1),"N/A")</f>
        <v>Boston Celtics117</v>
      </c>
      <c r="E1345" t="str">
        <f>IFERROR(IF(AND(C1345&lt;&gt;"N/A",C1345&lt;&gt;C1344),MID(Full_2016_2017_Games_Data[[#This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Magic116</v>
      </c>
      <c r="F1345" t="str">
        <f>IFERROR(IF(AND(D1345&lt;&gt;"N/A",E1345&lt;&gt;"N/A",C1345&lt;&gt;C1346),RIGHT(Full_2016_2017_Games_Data[[#This Row],[Column1]],LEN(Full_2016_2017_Games_Data[[#This Row],[Column1]])-FIND("at ",Full_2016_2017_Games_Data[[#This Row],[Column1]])-2),IF(AND(C1345&lt;&gt;"N/A",C1345&lt;&gt;C1344),RIGHT(A1346,LEN(A1346)-FIND("at ",A1346)-2),"N/A")),RIGHT(Full_2016_2017_Games_Data[[#This Row],[Column1]],LEN(Full_2016_2017_Games_Data[[#This Row],[Column1]])-FIND("at ",Full_2016_2017_Games_Data[[#This Row],[Column1]])-2))</f>
        <v>Boston</v>
      </c>
      <c r="G1345" t="str">
        <f t="shared" si="220"/>
        <v>Boston</v>
      </c>
      <c r="H1345">
        <f t="shared" si="221"/>
        <v>117</v>
      </c>
      <c r="I1345">
        <f t="shared" si="222"/>
        <v>116</v>
      </c>
      <c r="J1345" s="3" t="str">
        <f>IF(B1345=1,Full_2016_2017_Games_Data[[#This Row],[Column1]],"N/A")</f>
        <v>N/A</v>
      </c>
      <c r="K1345" t="str">
        <f t="shared" si="223"/>
        <v>Mar 31, 2017</v>
      </c>
      <c r="L1345" t="str">
        <f t="shared" si="224"/>
        <v>Mar 31, 2017</v>
      </c>
      <c r="M1345">
        <f t="shared" si="225"/>
        <v>3</v>
      </c>
      <c r="N1345">
        <f t="shared" si="226"/>
        <v>31</v>
      </c>
      <c r="O1345">
        <f t="shared" si="227"/>
        <v>2017</v>
      </c>
      <c r="P1345" s="3">
        <f t="shared" si="228"/>
        <v>42825</v>
      </c>
      <c r="Q1345" t="str">
        <f t="shared" si="229"/>
        <v>Boston Celtics</v>
      </c>
      <c r="R1345" t="str">
        <f t="shared" si="230"/>
        <v>Orlando Magic</v>
      </c>
    </row>
    <row r="1346" spans="1:18" x14ac:dyDescent="0.3">
      <c r="A1346" s="1" t="s">
        <v>1163</v>
      </c>
      <c r="B1346">
        <f>IF(OR(RIGHT(Full_2016_2017_Games_Data[[#This Row],[Column1]],4)="2016",RIGHT(Full_2016_2017_Games_Data[[#This Row],[Column1]],4)="2017"),1,0)</f>
        <v>0</v>
      </c>
      <c r="C1346">
        <f>IF(AND(B1345=1,B1346=0,LEFT(Full_2016_2017_Games_Data[[#This Row],[Column1]],4)&lt;&gt;"OTat"),C1344+1,IF(AND(B1345=0,B1346=0,LEFT(Full_2016_2017_Games_Data[[#This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Row],[Column1]],5)&lt;&gt;"4OTat"),C1345+1,IF(OR(LEFT(Full_2016_2017_Games_Data[[#This Row],[Column1]],4)="OTat",LEFT(Full_2016_2017_Games_Data[[#This Row],[Column1]],4)="Full",LEFT(Full_2016_2017_Games_Data[[#This Row],[Column1]],5)="2OTat",LEFT(Full_2016_2017_Games_Data[[#This Row],[Column1]],5)="4OTat"),C1345,"N/A")))</f>
        <v>1129</v>
      </c>
      <c r="D1346" t="str">
        <f>IF(AND(C1346&lt;&gt;"N/A",C1346&lt;&gt;C1345),LEFT(Full_2016_2017_Games_Data[[#This Row],[Column1]],FIND("-",Full_2016_2017_Games_Data[[#This Row],[Column1]])-1),"N/A")</f>
        <v>Milwaukee Bucks108</v>
      </c>
      <c r="E1346" t="str">
        <f>IFERROR(IF(AND(C1346&lt;&gt;"N/A",C1346&lt;&gt;C1345),MID(Full_2016_2017_Games_Data[[#This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Pistons105</v>
      </c>
      <c r="F1346" t="str">
        <f>IFERROR(IF(AND(D1346&lt;&gt;"N/A",E1346&lt;&gt;"N/A",C1346&lt;&gt;C1347),RIGHT(Full_2016_2017_Games_Data[[#This Row],[Column1]],LEN(Full_2016_2017_Games_Data[[#This Row],[Column1]])-FIND("at ",Full_2016_2017_Games_Data[[#This Row],[Column1]])-2),IF(AND(C1346&lt;&gt;"N/A",C1346&lt;&gt;C1345),RIGHT(A1347,LEN(A1347)-FIND("at ",A1347)-2),"N/A")),RIGHT(Full_2016_2017_Games_Data[[#This Row],[Column1]],LEN(Full_2016_2017_Games_Data[[#This Row],[Column1]])-FIND("at ",Full_2016_2017_Games_Data[[#This Row],[Column1]])-2))</f>
        <v>Milwaukee</v>
      </c>
      <c r="G1346" t="str">
        <f t="shared" si="220"/>
        <v>Milwaukee</v>
      </c>
      <c r="H1346">
        <f t="shared" si="221"/>
        <v>108</v>
      </c>
      <c r="I1346">
        <f t="shared" si="222"/>
        <v>105</v>
      </c>
      <c r="J1346" s="3" t="str">
        <f>IF(B1346=1,Full_2016_2017_Games_Data[[#This Row],[Column1]],"N/A")</f>
        <v>N/A</v>
      </c>
      <c r="K1346" t="str">
        <f t="shared" si="223"/>
        <v>Mar 31, 2017</v>
      </c>
      <c r="L1346" t="str">
        <f t="shared" si="224"/>
        <v>Mar 31, 2017</v>
      </c>
      <c r="M1346">
        <f t="shared" si="225"/>
        <v>3</v>
      </c>
      <c r="N1346">
        <f t="shared" si="226"/>
        <v>31</v>
      </c>
      <c r="O1346">
        <f t="shared" si="227"/>
        <v>2017</v>
      </c>
      <c r="P1346" s="3">
        <f t="shared" si="228"/>
        <v>42825</v>
      </c>
      <c r="Q1346" t="str">
        <f t="shared" si="229"/>
        <v>Milwaukee Bucks</v>
      </c>
      <c r="R1346" t="str">
        <f t="shared" si="230"/>
        <v>Detroit Pistons</v>
      </c>
    </row>
    <row r="1347" spans="1:18" x14ac:dyDescent="0.3">
      <c r="A1347" s="1" t="s">
        <v>443</v>
      </c>
      <c r="B1347">
        <f>IF(OR(RIGHT(Full_2016_2017_Games_Data[[#This Row],[Column1]],4)="2016",RIGHT(Full_2016_2017_Games_Data[[#This Row],[Column1]],4)="2017"),1,0)</f>
        <v>0</v>
      </c>
      <c r="C1347">
        <f>IF(AND(B1346=1,B1347=0,LEFT(Full_2016_2017_Games_Data[[#This Row],[Column1]],4)&lt;&gt;"OTat"),C1345+1,IF(AND(B1346=0,B1347=0,LEFT(Full_2016_2017_Games_Data[[#This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Row],[Column1]],5)&lt;&gt;"4OTat"),C1346+1,IF(OR(LEFT(Full_2016_2017_Games_Data[[#This Row],[Column1]],4)="OTat",LEFT(Full_2016_2017_Games_Data[[#This Row],[Column1]],4)="Full",LEFT(Full_2016_2017_Games_Data[[#This Row],[Column1]],5)="2OTat",LEFT(Full_2016_2017_Games_Data[[#This Row],[Column1]],5)="4OTat"),C1346,"N/A")))</f>
        <v>1129</v>
      </c>
      <c r="D1347" t="str">
        <f>IF(AND(C1347&lt;&gt;"N/A",C1347&lt;&gt;C1346),LEFT(Full_2016_2017_Games_Data[[#This Row],[Column1]],FIND("-",Full_2016_2017_Games_Data[[#This Row],[Column1]])-1),"N/A")</f>
        <v>N/A</v>
      </c>
      <c r="E1347" t="str">
        <f>IFERROR(IF(AND(C1347&lt;&gt;"N/A",C1347&lt;&gt;C1346),MID(Full_2016_2017_Games_Data[[#This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47" t="str">
        <f>IFERROR(IF(AND(D1347&lt;&gt;"N/A",E1347&lt;&gt;"N/A",C1347&lt;&gt;C1348),RIGHT(Full_2016_2017_Games_Data[[#This Row],[Column1]],LEN(Full_2016_2017_Games_Data[[#This Row],[Column1]])-FIND("at ",Full_2016_2017_Games_Data[[#This Row],[Column1]])-2),IF(AND(C1347&lt;&gt;"N/A",C1347&lt;&gt;C1346),RIGHT(A1348,LEN(A1348)-FIND("at ",A1348)-2),"N/A")),RIGHT(Full_2016_2017_Games_Data[[#This Row],[Column1]],LEN(Full_2016_2017_Games_Data[[#This Row],[Column1]])-FIND("at ",Full_2016_2017_Games_Data[[#This Row],[Column1]])-2))</f>
        <v>N/A</v>
      </c>
      <c r="G1347" t="str">
        <f t="shared" si="220"/>
        <v>N/A</v>
      </c>
      <c r="H1347" t="str">
        <f t="shared" si="221"/>
        <v>N/A</v>
      </c>
      <c r="I1347" t="str">
        <f t="shared" si="222"/>
        <v>N/A</v>
      </c>
      <c r="J1347" s="3" t="str">
        <f>IF(B1347=1,Full_2016_2017_Games_Data[[#This Row],[Column1]],"N/A")</f>
        <v>N/A</v>
      </c>
      <c r="K1347" t="str">
        <f t="shared" si="223"/>
        <v>Mar 31, 2017</v>
      </c>
      <c r="L1347" t="str">
        <f t="shared" si="224"/>
        <v>N/A</v>
      </c>
      <c r="M1347" t="str">
        <f t="shared" si="225"/>
        <v>N/A</v>
      </c>
      <c r="N1347" t="str">
        <f t="shared" si="226"/>
        <v>N/A</v>
      </c>
      <c r="O1347" t="str">
        <f t="shared" si="227"/>
        <v>N/A</v>
      </c>
      <c r="P1347" s="3" t="str">
        <f t="shared" si="228"/>
        <v>N/A</v>
      </c>
      <c r="Q1347" t="str">
        <f t="shared" si="229"/>
        <v>N/A</v>
      </c>
      <c r="R1347" t="str">
        <f t="shared" si="230"/>
        <v>N/A</v>
      </c>
    </row>
    <row r="1348" spans="1:18" x14ac:dyDescent="0.3">
      <c r="A1348" s="1" t="s">
        <v>1164</v>
      </c>
      <c r="B1348">
        <f>IF(OR(RIGHT(Full_2016_2017_Games_Data[[#This Row],[Column1]],4)="2016",RIGHT(Full_2016_2017_Games_Data[[#This Row],[Column1]],4)="2017"),1,0)</f>
        <v>0</v>
      </c>
      <c r="C1348">
        <f>IF(AND(B1347=1,B1348=0,LEFT(Full_2016_2017_Games_Data[[#This Row],[Column1]],4)&lt;&gt;"OTat"),C1346+1,IF(AND(B1347=0,B1348=0,LEFT(Full_2016_2017_Games_Data[[#This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Row],[Column1]],5)&lt;&gt;"4OTat"),C1347+1,IF(OR(LEFT(Full_2016_2017_Games_Data[[#This Row],[Column1]],4)="OTat",LEFT(Full_2016_2017_Games_Data[[#This Row],[Column1]],4)="Full",LEFT(Full_2016_2017_Games_Data[[#This Row],[Column1]],5)="2OTat",LEFT(Full_2016_2017_Games_Data[[#This Row],[Column1]],5)="4OTat"),C1347,"N/A")))</f>
        <v>1130</v>
      </c>
      <c r="D1348" t="str">
        <f>IF(AND(C1348&lt;&gt;"N/A",C1348&lt;&gt;C1347),LEFT(Full_2016_2017_Games_Data[[#This Row],[Column1]],FIND("-",Full_2016_2017_Games_Data[[#This Row],[Column1]])-1),"N/A")</f>
        <v>Memphis Grizzlies99</v>
      </c>
      <c r="E1348" t="str">
        <f>IFERROR(IF(AND(C1348&lt;&gt;"N/A",C1348&lt;&gt;C1347),MID(Full_2016_2017_Games_Data[[#This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Mavericks90</v>
      </c>
      <c r="F1348" t="str">
        <f>IFERROR(IF(AND(D1348&lt;&gt;"N/A",E1348&lt;&gt;"N/A",C1348&lt;&gt;C1349),RIGHT(Full_2016_2017_Games_Data[[#This Row],[Column1]],LEN(Full_2016_2017_Games_Data[[#This Row],[Column1]])-FIND("at ",Full_2016_2017_Games_Data[[#This Row],[Column1]])-2),IF(AND(C1348&lt;&gt;"N/A",C1348&lt;&gt;C1347),RIGHT(A1349,LEN(A1349)-FIND("at ",A1349)-2),"N/A")),RIGHT(Full_2016_2017_Games_Data[[#This Row],[Column1]],LEN(Full_2016_2017_Games_Data[[#This Row],[Column1]])-FIND("at ",Full_2016_2017_Games_Data[[#This Row],[Column1]])-2))</f>
        <v>Memphis</v>
      </c>
      <c r="G1348" t="str">
        <f t="shared" si="220"/>
        <v>Memphis</v>
      </c>
      <c r="H1348">
        <f t="shared" si="221"/>
        <v>99</v>
      </c>
      <c r="I1348">
        <f t="shared" si="222"/>
        <v>90</v>
      </c>
      <c r="J1348" s="3" t="str">
        <f>IF(B1348=1,Full_2016_2017_Games_Data[[#This Row],[Column1]],"N/A")</f>
        <v>N/A</v>
      </c>
      <c r="K1348" t="str">
        <f t="shared" si="223"/>
        <v>Mar 31, 2017</v>
      </c>
      <c r="L1348" t="str">
        <f t="shared" si="224"/>
        <v>Mar 31, 2017</v>
      </c>
      <c r="M1348">
        <f t="shared" si="225"/>
        <v>3</v>
      </c>
      <c r="N1348">
        <f t="shared" si="226"/>
        <v>31</v>
      </c>
      <c r="O1348">
        <f t="shared" si="227"/>
        <v>2017</v>
      </c>
      <c r="P1348" s="3">
        <f t="shared" si="228"/>
        <v>42825</v>
      </c>
      <c r="Q1348" t="str">
        <f t="shared" si="229"/>
        <v>Memphis Grizzlies</v>
      </c>
      <c r="R1348" t="str">
        <f t="shared" si="230"/>
        <v>Dallas Mavericks</v>
      </c>
    </row>
    <row r="1349" spans="1:18" x14ac:dyDescent="0.3">
      <c r="A1349" s="1" t="s">
        <v>1165</v>
      </c>
      <c r="B1349">
        <f>IF(OR(RIGHT(Full_2016_2017_Games_Data[[#This Row],[Column1]],4)="2016",RIGHT(Full_2016_2017_Games_Data[[#This Row],[Column1]],4)="2017"),1,0)</f>
        <v>0</v>
      </c>
      <c r="C1349">
        <f>IF(AND(B1348=1,B1349=0,LEFT(Full_2016_2017_Games_Data[[#This Row],[Column1]],4)&lt;&gt;"OTat"),C1347+1,IF(AND(B1348=0,B1349=0,LEFT(Full_2016_2017_Games_Data[[#This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Row],[Column1]],5)&lt;&gt;"4OTat"),C1348+1,IF(OR(LEFT(Full_2016_2017_Games_Data[[#This Row],[Column1]],4)="OTat",LEFT(Full_2016_2017_Games_Data[[#This Row],[Column1]],4)="Full",LEFT(Full_2016_2017_Games_Data[[#This Row],[Column1]],5)="2OTat",LEFT(Full_2016_2017_Games_Data[[#This Row],[Column1]],5)="4OTat"),C1348,"N/A")))</f>
        <v>1131</v>
      </c>
      <c r="D1349" t="str">
        <f>IF(AND(C1349&lt;&gt;"N/A",C1349&lt;&gt;C1348),LEFT(Full_2016_2017_Games_Data[[#This Row],[Column1]],FIND("-",Full_2016_2017_Games_Data[[#This Row],[Column1]])-1),"N/A")</f>
        <v>New Orleans Pelicans117</v>
      </c>
      <c r="E1349" t="str">
        <f>IFERROR(IF(AND(C1349&lt;&gt;"N/A",C1349&lt;&gt;C1348),MID(Full_2016_2017_Games_Data[[#This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Kings89</v>
      </c>
      <c r="F1349" t="str">
        <f>IFERROR(IF(AND(D1349&lt;&gt;"N/A",E1349&lt;&gt;"N/A",C1349&lt;&gt;C1350),RIGHT(Full_2016_2017_Games_Data[[#This Row],[Column1]],LEN(Full_2016_2017_Games_Data[[#This Row],[Column1]])-FIND("at ",Full_2016_2017_Games_Data[[#This Row],[Column1]])-2),IF(AND(C1349&lt;&gt;"N/A",C1349&lt;&gt;C1348),RIGHT(A1350,LEN(A1350)-FIND("at ",A1350)-2),"N/A")),RIGHT(Full_2016_2017_Games_Data[[#This Row],[Column1]],LEN(Full_2016_2017_Games_Data[[#This Row],[Column1]])-FIND("at ",Full_2016_2017_Games_Data[[#This Row],[Column1]])-2))</f>
        <v>New Orleans</v>
      </c>
      <c r="G1349" t="str">
        <f t="shared" ref="G1349:G1412" si="231">IFERROR(LEFT(F1349,FIND("Originally",F1349)-2),F1349)</f>
        <v>New Orleans</v>
      </c>
      <c r="H1349">
        <f t="shared" ref="H1349:H1412" si="232">IFERROR(VALUE(RIGHT(D1349,3)),IFERROR(VALUE(RIGHT(D1349,2)),"N/A"))</f>
        <v>117</v>
      </c>
      <c r="I1349">
        <f t="shared" ref="I1349:I1412" si="233">IFERROR(VALUE(RIGHT(E1349,3)),IFERROR(VALUE(RIGHT(E1349,2)),"N/A"))</f>
        <v>89</v>
      </c>
      <c r="J1349" s="3" t="str">
        <f>IF(B1349=1,Full_2016_2017_Games_Data[[#This Row],[Column1]],"N/A")</f>
        <v>N/A</v>
      </c>
      <c r="K1349" t="str">
        <f t="shared" ref="K1349:K1412" si="234">IF(J1349&lt;&gt;"N/A",J1349,K1348)</f>
        <v>Mar 31, 2017</v>
      </c>
      <c r="L1349" t="str">
        <f t="shared" ref="L1349:L1412" si="235">IF(I1349&lt;&gt;"N/A",K1349,"N/A")</f>
        <v>Mar 31, 2017</v>
      </c>
      <c r="M1349">
        <f t="shared" ref="M1349:M1412" si="236">IFERROR(MONTH(1&amp;LEFT(L1349,3)),"N/A")</f>
        <v>3</v>
      </c>
      <c r="N1349">
        <f t="shared" ref="N1349:N1412" si="237">IFERROR(VALUE(MID(L1349,FIND(" ",L1349)+1,FIND(",",L1349)-FIND(" ",L1349)-1)),"N/A")</f>
        <v>31</v>
      </c>
      <c r="O1349">
        <f t="shared" ref="O1349:O1412" si="238">IFERROR(VALUE(RIGHT(L1349,4)),"N/A")</f>
        <v>2017</v>
      </c>
      <c r="P1349" s="3">
        <f t="shared" ref="P1349:P1412" si="239">IFERROR(DATE(O1349,M1349,N1349),"N/A")</f>
        <v>42825</v>
      </c>
      <c r="Q1349" t="str">
        <f t="shared" ref="Q1349:Q1412" si="240">IF(D1349&lt;&gt;H1349,LEFT(D1349,LEN(D1349)-LEN(H1349)),"N/A")</f>
        <v>New Orleans Pelicans</v>
      </c>
      <c r="R1349" t="str">
        <f t="shared" ref="R1349:R1412" si="241">IF(E1349&lt;&gt;I1349,LEFT(E1349,LEN(E1349)-LEN(I1349)),"N/A")</f>
        <v>Sacramento Kings</v>
      </c>
    </row>
    <row r="1350" spans="1:18" x14ac:dyDescent="0.3">
      <c r="A1350" s="1" t="s">
        <v>1166</v>
      </c>
      <c r="B1350">
        <f>IF(OR(RIGHT(Full_2016_2017_Games_Data[[#This Row],[Column1]],4)="2016",RIGHT(Full_2016_2017_Games_Data[[#This Row],[Column1]],4)="2017"),1,0)</f>
        <v>0</v>
      </c>
      <c r="C1350">
        <f>IF(AND(B1349=1,B1350=0,LEFT(Full_2016_2017_Games_Data[[#This Row],[Column1]],4)&lt;&gt;"OTat"),C1348+1,IF(AND(B1349=0,B1350=0,LEFT(Full_2016_2017_Games_Data[[#This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Row],[Column1]],5)&lt;&gt;"4OTat"),C1349+1,IF(OR(LEFT(Full_2016_2017_Games_Data[[#This Row],[Column1]],4)="OTat",LEFT(Full_2016_2017_Games_Data[[#This Row],[Column1]],4)="Full",LEFT(Full_2016_2017_Games_Data[[#This Row],[Column1]],5)="2OTat",LEFT(Full_2016_2017_Games_Data[[#This Row],[Column1]],5)="4OTat"),C1349,"N/A")))</f>
        <v>1132</v>
      </c>
      <c r="D1350" t="str">
        <f>IF(AND(C1350&lt;&gt;"N/A",C1350&lt;&gt;C1349),LEFT(Full_2016_2017_Games_Data[[#This Row],[Column1]],FIND("-",Full_2016_2017_Games_Data[[#This Row],[Column1]])-1),"N/A")</f>
        <v>New York Knicks98</v>
      </c>
      <c r="E1350" t="str">
        <f>IFERROR(IF(AND(C1350&lt;&gt;"N/A",C1350&lt;&gt;C1349),MID(Full_2016_2017_Games_Data[[#This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Heat94</v>
      </c>
      <c r="F1350" t="str">
        <f>IFERROR(IF(AND(D1350&lt;&gt;"N/A",E1350&lt;&gt;"N/A",C1350&lt;&gt;C1351),RIGHT(Full_2016_2017_Games_Data[[#This Row],[Column1]],LEN(Full_2016_2017_Games_Data[[#This Row],[Column1]])-FIND("at ",Full_2016_2017_Games_Data[[#This Row],[Column1]])-2),IF(AND(C1350&lt;&gt;"N/A",C1350&lt;&gt;C1349),RIGHT(A1351,LEN(A1351)-FIND("at ",A1351)-2),"N/A")),RIGHT(Full_2016_2017_Games_Data[[#This Row],[Column1]],LEN(Full_2016_2017_Games_Data[[#This Row],[Column1]])-FIND("at ",Full_2016_2017_Games_Data[[#This Row],[Column1]])-2))</f>
        <v>Miami</v>
      </c>
      <c r="G1350" t="str">
        <f t="shared" si="231"/>
        <v>Miami</v>
      </c>
      <c r="H1350">
        <f t="shared" si="232"/>
        <v>98</v>
      </c>
      <c r="I1350">
        <f t="shared" si="233"/>
        <v>94</v>
      </c>
      <c r="J1350" s="3" t="str">
        <f>IF(B1350=1,Full_2016_2017_Games_Data[[#This Row],[Column1]],"N/A")</f>
        <v>N/A</v>
      </c>
      <c r="K1350" t="str">
        <f t="shared" si="234"/>
        <v>Mar 31, 2017</v>
      </c>
      <c r="L1350" t="str">
        <f t="shared" si="235"/>
        <v>Mar 31, 2017</v>
      </c>
      <c r="M1350">
        <f t="shared" si="236"/>
        <v>3</v>
      </c>
      <c r="N1350">
        <f t="shared" si="237"/>
        <v>31</v>
      </c>
      <c r="O1350">
        <f t="shared" si="238"/>
        <v>2017</v>
      </c>
      <c r="P1350" s="3">
        <f t="shared" si="239"/>
        <v>42825</v>
      </c>
      <c r="Q1350" t="str">
        <f t="shared" si="240"/>
        <v>New York Knicks</v>
      </c>
      <c r="R1350" t="str">
        <f t="shared" si="241"/>
        <v>Miami Heat</v>
      </c>
    </row>
    <row r="1351" spans="1:18" x14ac:dyDescent="0.3">
      <c r="A1351" s="1" t="s">
        <v>1167</v>
      </c>
      <c r="B1351">
        <f>IF(OR(RIGHT(Full_2016_2017_Games_Data[[#This Row],[Column1]],4)="2016",RIGHT(Full_2016_2017_Games_Data[[#This Row],[Column1]],4)="2017"),1,0)</f>
        <v>0</v>
      </c>
      <c r="C1351">
        <f>IF(AND(B1350=1,B1351=0,LEFT(Full_2016_2017_Games_Data[[#This Row],[Column1]],4)&lt;&gt;"OTat"),C1349+1,IF(AND(B1350=0,B1351=0,LEFT(Full_2016_2017_Games_Data[[#This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Row],[Column1]],5)&lt;&gt;"4OTat"),C1350+1,IF(OR(LEFT(Full_2016_2017_Games_Data[[#This Row],[Column1]],4)="OTat",LEFT(Full_2016_2017_Games_Data[[#This Row],[Column1]],4)="Full",LEFT(Full_2016_2017_Games_Data[[#This Row],[Column1]],5)="2OTat",LEFT(Full_2016_2017_Games_Data[[#This Row],[Column1]],5)="4OTat"),C1350,"N/A")))</f>
        <v>1133</v>
      </c>
      <c r="D1351" t="str">
        <f>IF(AND(C1351&lt;&gt;"N/A",C1351&lt;&gt;C1350),LEFT(Full_2016_2017_Games_Data[[#This Row],[Column1]],FIND("-",Full_2016_2017_Games_Data[[#This Row],[Column1]])-1),"N/A")</f>
        <v>Utah Jazz95</v>
      </c>
      <c r="E1351" t="str">
        <f>IFERROR(IF(AND(C1351&lt;&gt;"N/A",C1351&lt;&gt;C1350),MID(Full_2016_2017_Games_Data[[#This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Wizards88</v>
      </c>
      <c r="F1351" t="str">
        <f>IFERROR(IF(AND(D1351&lt;&gt;"N/A",E1351&lt;&gt;"N/A",C1351&lt;&gt;C1352),RIGHT(Full_2016_2017_Games_Data[[#This Row],[Column1]],LEN(Full_2016_2017_Games_Data[[#This Row],[Column1]])-FIND("at ",Full_2016_2017_Games_Data[[#This Row],[Column1]])-2),IF(AND(C1351&lt;&gt;"N/A",C1351&lt;&gt;C1350),RIGHT(A1352,LEN(A1352)-FIND("at ",A1352)-2),"N/A")),RIGHT(Full_2016_2017_Games_Data[[#This Row],[Column1]],LEN(Full_2016_2017_Games_Data[[#This Row],[Column1]])-FIND("at ",Full_2016_2017_Games_Data[[#This Row],[Column1]])-2))</f>
        <v>Utah</v>
      </c>
      <c r="G1351" t="str">
        <f t="shared" si="231"/>
        <v>Utah</v>
      </c>
      <c r="H1351">
        <f t="shared" si="232"/>
        <v>95</v>
      </c>
      <c r="I1351">
        <f t="shared" si="233"/>
        <v>88</v>
      </c>
      <c r="J1351" s="3" t="str">
        <f>IF(B1351=1,Full_2016_2017_Games_Data[[#This Row],[Column1]],"N/A")</f>
        <v>N/A</v>
      </c>
      <c r="K1351" t="str">
        <f t="shared" si="234"/>
        <v>Mar 31, 2017</v>
      </c>
      <c r="L1351" t="str">
        <f t="shared" si="235"/>
        <v>Mar 31, 2017</v>
      </c>
      <c r="M1351">
        <f t="shared" si="236"/>
        <v>3</v>
      </c>
      <c r="N1351">
        <f t="shared" si="237"/>
        <v>31</v>
      </c>
      <c r="O1351">
        <f t="shared" si="238"/>
        <v>2017</v>
      </c>
      <c r="P1351" s="3">
        <f t="shared" si="239"/>
        <v>42825</v>
      </c>
      <c r="Q1351" t="str">
        <f t="shared" si="240"/>
        <v>Utah Jazz</v>
      </c>
      <c r="R1351" t="str">
        <f t="shared" si="241"/>
        <v>Washington Wizards</v>
      </c>
    </row>
    <row r="1352" spans="1:18" x14ac:dyDescent="0.3">
      <c r="A1352" s="1" t="s">
        <v>1168</v>
      </c>
      <c r="B1352">
        <f>IF(OR(RIGHT(Full_2016_2017_Games_Data[[#This Row],[Column1]],4)="2016",RIGHT(Full_2016_2017_Games_Data[[#This Row],[Column1]],4)="2017"),1,0)</f>
        <v>0</v>
      </c>
      <c r="C1352">
        <f>IF(AND(B1351=1,B1352=0,LEFT(Full_2016_2017_Games_Data[[#This Row],[Column1]],4)&lt;&gt;"OTat"),C1350+1,IF(AND(B1351=0,B1352=0,LEFT(Full_2016_2017_Games_Data[[#This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Row],[Column1]],5)&lt;&gt;"4OTat"),C1351+1,IF(OR(LEFT(Full_2016_2017_Games_Data[[#This Row],[Column1]],4)="OTat",LEFT(Full_2016_2017_Games_Data[[#This Row],[Column1]],4)="Full",LEFT(Full_2016_2017_Games_Data[[#This Row],[Column1]],5)="2OTat",LEFT(Full_2016_2017_Games_Data[[#This Row],[Column1]],5)="4OTat"),C1351,"N/A")))</f>
        <v>1134</v>
      </c>
      <c r="D1352" t="str">
        <f>IF(AND(C1352&lt;&gt;"N/A",C1352&lt;&gt;C1351),LEFT(Full_2016_2017_Games_Data[[#This Row],[Column1]],FIND("-",Full_2016_2017_Games_Data[[#This Row],[Column1]])-1),"N/A")</f>
        <v>San Antonio Spurs100</v>
      </c>
      <c r="E1352" t="str">
        <f>IFERROR(IF(AND(C1352&lt;&gt;"N/A",C1352&lt;&gt;C1351),MID(Full_2016_2017_Games_Data[[#This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Thunder95</v>
      </c>
      <c r="F1352" t="str">
        <f>IFERROR(IF(AND(D1352&lt;&gt;"N/A",E1352&lt;&gt;"N/A",C1352&lt;&gt;C1353),RIGHT(Full_2016_2017_Games_Data[[#This Row],[Column1]],LEN(Full_2016_2017_Games_Data[[#This Row],[Column1]])-FIND("at ",Full_2016_2017_Games_Data[[#This Row],[Column1]])-2),IF(AND(C1352&lt;&gt;"N/A",C1352&lt;&gt;C1351),RIGHT(A1353,LEN(A1353)-FIND("at ",A1353)-2),"N/A")),RIGHT(Full_2016_2017_Games_Data[[#This Row],[Column1]],LEN(Full_2016_2017_Games_Data[[#This Row],[Column1]])-FIND("at ",Full_2016_2017_Games_Data[[#This Row],[Column1]])-2))</f>
        <v>Oklahoma City</v>
      </c>
      <c r="G1352" t="str">
        <f t="shared" si="231"/>
        <v>Oklahoma City</v>
      </c>
      <c r="H1352">
        <f t="shared" si="232"/>
        <v>100</v>
      </c>
      <c r="I1352">
        <f t="shared" si="233"/>
        <v>95</v>
      </c>
      <c r="J1352" s="3" t="str">
        <f>IF(B1352=1,Full_2016_2017_Games_Data[[#This Row],[Column1]],"N/A")</f>
        <v>N/A</v>
      </c>
      <c r="K1352" t="str">
        <f t="shared" si="234"/>
        <v>Mar 31, 2017</v>
      </c>
      <c r="L1352" t="str">
        <f t="shared" si="235"/>
        <v>Mar 31, 2017</v>
      </c>
      <c r="M1352">
        <f t="shared" si="236"/>
        <v>3</v>
      </c>
      <c r="N1352">
        <f t="shared" si="237"/>
        <v>31</v>
      </c>
      <c r="O1352">
        <f t="shared" si="238"/>
        <v>2017</v>
      </c>
      <c r="P1352" s="3">
        <f t="shared" si="239"/>
        <v>42825</v>
      </c>
      <c r="Q1352" t="str">
        <f t="shared" si="240"/>
        <v>San Antonio Spurs</v>
      </c>
      <c r="R1352" t="str">
        <f t="shared" si="241"/>
        <v>Oklahoma City Thunder</v>
      </c>
    </row>
    <row r="1353" spans="1:18" x14ac:dyDescent="0.3">
      <c r="A1353" s="1" t="s">
        <v>1169</v>
      </c>
      <c r="B1353">
        <f>IF(OR(RIGHT(Full_2016_2017_Games_Data[[#This Row],[Column1]],4)="2016",RIGHT(Full_2016_2017_Games_Data[[#This Row],[Column1]],4)="2017"),1,0)</f>
        <v>0</v>
      </c>
      <c r="C1353">
        <f>IF(AND(B1352=1,B1353=0,LEFT(Full_2016_2017_Games_Data[[#This Row],[Column1]],4)&lt;&gt;"OTat"),C1351+1,IF(AND(B1352=0,B1353=0,LEFT(Full_2016_2017_Games_Data[[#This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Row],[Column1]],5)&lt;&gt;"4OTat"),C1352+1,IF(OR(LEFT(Full_2016_2017_Games_Data[[#This Row],[Column1]],4)="OTat",LEFT(Full_2016_2017_Games_Data[[#This Row],[Column1]],4)="Full",LEFT(Full_2016_2017_Games_Data[[#This Row],[Column1]],5)="2OTat",LEFT(Full_2016_2017_Games_Data[[#This Row],[Column1]],5)="4OTat"),C1352,"N/A")))</f>
        <v>1135</v>
      </c>
      <c r="D1353" t="str">
        <f>IF(AND(C1353&lt;&gt;"N/A",C1353&lt;&gt;C1352),LEFT(Full_2016_2017_Games_Data[[#This Row],[Column1]],FIND("-",Full_2016_2017_Games_Data[[#This Row],[Column1]])-1),"N/A")</f>
        <v>Golden State Warriors107</v>
      </c>
      <c r="E1353" t="str">
        <f>IFERROR(IF(AND(C1353&lt;&gt;"N/A",C1353&lt;&gt;C1352),MID(Full_2016_2017_Games_Data[[#This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Rockets98</v>
      </c>
      <c r="F1353" t="str">
        <f>IFERROR(IF(AND(D1353&lt;&gt;"N/A",E1353&lt;&gt;"N/A",C1353&lt;&gt;C1354),RIGHT(Full_2016_2017_Games_Data[[#This Row],[Column1]],LEN(Full_2016_2017_Games_Data[[#This Row],[Column1]])-FIND("at ",Full_2016_2017_Games_Data[[#This Row],[Column1]])-2),IF(AND(C1353&lt;&gt;"N/A",C1353&lt;&gt;C1352),RIGHT(A1354,LEN(A1354)-FIND("at ",A1354)-2),"N/A")),RIGHT(Full_2016_2017_Games_Data[[#This Row],[Column1]],LEN(Full_2016_2017_Games_Data[[#This Row],[Column1]])-FIND("at ",Full_2016_2017_Games_Data[[#This Row],[Column1]])-2))</f>
        <v>Golden State</v>
      </c>
      <c r="G1353" t="str">
        <f t="shared" si="231"/>
        <v>Golden State</v>
      </c>
      <c r="H1353">
        <f t="shared" si="232"/>
        <v>107</v>
      </c>
      <c r="I1353">
        <f t="shared" si="233"/>
        <v>98</v>
      </c>
      <c r="J1353" s="3" t="str">
        <f>IF(B1353=1,Full_2016_2017_Games_Data[[#This Row],[Column1]],"N/A")</f>
        <v>N/A</v>
      </c>
      <c r="K1353" t="str">
        <f t="shared" si="234"/>
        <v>Mar 31, 2017</v>
      </c>
      <c r="L1353" t="str">
        <f t="shared" si="235"/>
        <v>Mar 31, 2017</v>
      </c>
      <c r="M1353">
        <f t="shared" si="236"/>
        <v>3</v>
      </c>
      <c r="N1353">
        <f t="shared" si="237"/>
        <v>31</v>
      </c>
      <c r="O1353">
        <f t="shared" si="238"/>
        <v>2017</v>
      </c>
      <c r="P1353" s="3">
        <f t="shared" si="239"/>
        <v>42825</v>
      </c>
      <c r="Q1353" t="str">
        <f t="shared" si="240"/>
        <v>Golden State Warriors</v>
      </c>
      <c r="R1353" t="str">
        <f t="shared" si="241"/>
        <v>Houston Rockets</v>
      </c>
    </row>
    <row r="1354" spans="1:18" x14ac:dyDescent="0.3">
      <c r="A1354" s="1" t="s">
        <v>1497</v>
      </c>
      <c r="B1354">
        <f>IF(OR(RIGHT(Full_2016_2017_Games_Data[[#This Row],[Column1]],4)="2016",RIGHT(Full_2016_2017_Games_Data[[#This Row],[Column1]],4)="2017"),1,0)</f>
        <v>1</v>
      </c>
      <c r="C1354" t="str">
        <f>IF(AND(B1353=1,B1354=0,LEFT(Full_2016_2017_Games_Data[[#This Row],[Column1]],4)&lt;&gt;"OTat"),C1352+1,IF(AND(B1353=0,B1354=0,LEFT(Full_2016_2017_Games_Data[[#This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Row],[Column1]],5)&lt;&gt;"4OTat"),C1353+1,IF(OR(LEFT(Full_2016_2017_Games_Data[[#This Row],[Column1]],4)="OTat",LEFT(Full_2016_2017_Games_Data[[#This Row],[Column1]],4)="Full",LEFT(Full_2016_2017_Games_Data[[#This Row],[Column1]],5)="2OTat",LEFT(Full_2016_2017_Games_Data[[#This Row],[Column1]],5)="4OTat"),C1353,"N/A")))</f>
        <v>N/A</v>
      </c>
      <c r="D1354" t="str">
        <f>IF(AND(C1354&lt;&gt;"N/A",C1354&lt;&gt;C1353),LEFT(Full_2016_2017_Games_Data[[#This Row],[Column1]],FIND("-",Full_2016_2017_Games_Data[[#This Row],[Column1]])-1),"N/A")</f>
        <v>N/A</v>
      </c>
      <c r="E1354" t="str">
        <f>IFERROR(IF(AND(C1354&lt;&gt;"N/A",C1354&lt;&gt;C1353),MID(Full_2016_2017_Games_Data[[#This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54" t="str">
        <f>IFERROR(IF(AND(D1354&lt;&gt;"N/A",E1354&lt;&gt;"N/A",C1354&lt;&gt;C1355),RIGHT(Full_2016_2017_Games_Data[[#This Row],[Column1]],LEN(Full_2016_2017_Games_Data[[#This Row],[Column1]])-FIND("at ",Full_2016_2017_Games_Data[[#This Row],[Column1]])-2),IF(AND(C1354&lt;&gt;"N/A",C1354&lt;&gt;C1353),RIGHT(A1355,LEN(A1355)-FIND("at ",A1355)-2),"N/A")),RIGHT(Full_2016_2017_Games_Data[[#This Row],[Column1]],LEN(Full_2016_2017_Games_Data[[#This Row],[Column1]])-FIND("at ",Full_2016_2017_Games_Data[[#This Row],[Column1]])-2))</f>
        <v>N/A</v>
      </c>
      <c r="G1354" t="str">
        <f t="shared" si="231"/>
        <v>N/A</v>
      </c>
      <c r="H1354" t="str">
        <f t="shared" si="232"/>
        <v>N/A</v>
      </c>
      <c r="I1354" t="str">
        <f t="shared" si="233"/>
        <v>N/A</v>
      </c>
      <c r="J1354" s="3" t="str">
        <f>IF(B1354=1,Full_2016_2017_Games_Data[[#This Row],[Column1]],"N/A")</f>
        <v>Apr 1, 2017</v>
      </c>
      <c r="K1354" t="str">
        <f t="shared" si="234"/>
        <v>Apr 1, 2017</v>
      </c>
      <c r="L1354" t="str">
        <f t="shared" si="235"/>
        <v>N/A</v>
      </c>
      <c r="M1354" t="str">
        <f t="shared" si="236"/>
        <v>N/A</v>
      </c>
      <c r="N1354" t="str">
        <f t="shared" si="237"/>
        <v>N/A</v>
      </c>
      <c r="O1354" t="str">
        <f t="shared" si="238"/>
        <v>N/A</v>
      </c>
      <c r="P1354" s="3" t="str">
        <f t="shared" si="239"/>
        <v>N/A</v>
      </c>
      <c r="Q1354" t="str">
        <f t="shared" si="240"/>
        <v>N/A</v>
      </c>
      <c r="R1354" t="str">
        <f t="shared" si="241"/>
        <v>N/A</v>
      </c>
    </row>
    <row r="1355" spans="1:18" x14ac:dyDescent="0.3">
      <c r="A1355" s="1" t="s">
        <v>1170</v>
      </c>
      <c r="B1355">
        <f>IF(OR(RIGHT(Full_2016_2017_Games_Data[[#This Row],[Column1]],4)="2016",RIGHT(Full_2016_2017_Games_Data[[#This Row],[Column1]],4)="2017"),1,0)</f>
        <v>0</v>
      </c>
      <c r="C1355">
        <f>IF(AND(B1354=1,B1355=0,LEFT(Full_2016_2017_Games_Data[[#This Row],[Column1]],4)&lt;&gt;"OTat"),C1353+1,IF(AND(B1354=0,B1355=0,LEFT(Full_2016_2017_Games_Data[[#This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Row],[Column1]],5)&lt;&gt;"4OTat"),C1354+1,IF(OR(LEFT(Full_2016_2017_Games_Data[[#This Row],[Column1]],4)="OTat",LEFT(Full_2016_2017_Games_Data[[#This Row],[Column1]],4)="Full",LEFT(Full_2016_2017_Games_Data[[#This Row],[Column1]],5)="2OTat",LEFT(Full_2016_2017_Games_Data[[#This Row],[Column1]],5)="4OTat"),C1354,"N/A")))</f>
        <v>1136</v>
      </c>
      <c r="D1355" t="str">
        <f>IF(AND(C1355&lt;&gt;"N/A",C1355&lt;&gt;C1354),LEFT(Full_2016_2017_Games_Data[[#This Row],[Column1]],FIND("-",Full_2016_2017_Games_Data[[#This Row],[Column1]])-1),"N/A")</f>
        <v>Los Angeles Clippers115</v>
      </c>
      <c r="E1355" t="str">
        <f>IFERROR(IF(AND(C1355&lt;&gt;"N/A",C1355&lt;&gt;C1354),MID(Full_2016_2017_Games_Data[[#This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Lakers104</v>
      </c>
      <c r="F1355" t="str">
        <f>IFERROR(IF(AND(D1355&lt;&gt;"N/A",E1355&lt;&gt;"N/A",C1355&lt;&gt;C1356),RIGHT(Full_2016_2017_Games_Data[[#This Row],[Column1]],LEN(Full_2016_2017_Games_Data[[#This Row],[Column1]])-FIND("at ",Full_2016_2017_Games_Data[[#This Row],[Column1]])-2),IF(AND(C1355&lt;&gt;"N/A",C1355&lt;&gt;C1354),RIGHT(A1356,LEN(A1356)-FIND("at ",A1356)-2),"N/A")),RIGHT(Full_2016_2017_Games_Data[[#This Row],[Column1]],LEN(Full_2016_2017_Games_Data[[#This Row],[Column1]])-FIND("at ",Full_2016_2017_Games_Data[[#This Row],[Column1]])-2))</f>
        <v>Los Angeles</v>
      </c>
      <c r="G1355" t="str">
        <f t="shared" si="231"/>
        <v>Los Angeles</v>
      </c>
      <c r="H1355">
        <f t="shared" si="232"/>
        <v>115</v>
      </c>
      <c r="I1355">
        <f t="shared" si="233"/>
        <v>104</v>
      </c>
      <c r="J1355" s="3" t="str">
        <f>IF(B1355=1,Full_2016_2017_Games_Data[[#This Row],[Column1]],"N/A")</f>
        <v>N/A</v>
      </c>
      <c r="K1355" t="str">
        <f t="shared" si="234"/>
        <v>Apr 1, 2017</v>
      </c>
      <c r="L1355" t="str">
        <f t="shared" si="235"/>
        <v>Apr 1, 2017</v>
      </c>
      <c r="M1355">
        <f t="shared" si="236"/>
        <v>4</v>
      </c>
      <c r="N1355">
        <f t="shared" si="237"/>
        <v>1</v>
      </c>
      <c r="O1355">
        <f t="shared" si="238"/>
        <v>2017</v>
      </c>
      <c r="P1355" s="3">
        <f t="shared" si="239"/>
        <v>42826</v>
      </c>
      <c r="Q1355" t="str">
        <f t="shared" si="240"/>
        <v>Los Angeles Clippers</v>
      </c>
      <c r="R1355" t="str">
        <f t="shared" si="241"/>
        <v>Los Angeles Lakers</v>
      </c>
    </row>
    <row r="1356" spans="1:18" x14ac:dyDescent="0.3">
      <c r="A1356" s="1" t="s">
        <v>1171</v>
      </c>
      <c r="B1356">
        <f>IF(OR(RIGHT(Full_2016_2017_Games_Data[[#This Row],[Column1]],4)="2016",RIGHT(Full_2016_2017_Games_Data[[#This Row],[Column1]],4)="2017"),1,0)</f>
        <v>0</v>
      </c>
      <c r="C1356">
        <f>IF(AND(B1355=1,B1356=0,LEFT(Full_2016_2017_Games_Data[[#This Row],[Column1]],4)&lt;&gt;"OTat"),C1354+1,IF(AND(B1355=0,B1356=0,LEFT(Full_2016_2017_Games_Data[[#This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Row],[Column1]],5)&lt;&gt;"4OTat"),C1355+1,IF(OR(LEFT(Full_2016_2017_Games_Data[[#This Row],[Column1]],4)="OTat",LEFT(Full_2016_2017_Games_Data[[#This Row],[Column1]],4)="Full",LEFT(Full_2016_2017_Games_Data[[#This Row],[Column1]],5)="2OTat",LEFT(Full_2016_2017_Games_Data[[#This Row],[Column1]],5)="4OTat"),C1355,"N/A")))</f>
        <v>1137</v>
      </c>
      <c r="D1356" t="str">
        <f>IF(AND(C1356&lt;&gt;"N/A",C1356&lt;&gt;C1355),LEFT(Full_2016_2017_Games_Data[[#This Row],[Column1]],FIND("-",Full_2016_2017_Games_Data[[#This Row],[Column1]])-1),"N/A")</f>
        <v>Chicago Bulls106</v>
      </c>
      <c r="E1356" t="str">
        <f>IFERROR(IF(AND(C1356&lt;&gt;"N/A",C1356&lt;&gt;C1355),MID(Full_2016_2017_Games_Data[[#This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Hawks104</v>
      </c>
      <c r="F1356" t="str">
        <f>IFERROR(IF(AND(D1356&lt;&gt;"N/A",E1356&lt;&gt;"N/A",C1356&lt;&gt;C1357),RIGHT(Full_2016_2017_Games_Data[[#This Row],[Column1]],LEN(Full_2016_2017_Games_Data[[#This Row],[Column1]])-FIND("at ",Full_2016_2017_Games_Data[[#This Row],[Column1]])-2),IF(AND(C1356&lt;&gt;"N/A",C1356&lt;&gt;C1355),RIGHT(A1357,LEN(A1357)-FIND("at ",A1357)-2),"N/A")),RIGHT(Full_2016_2017_Games_Data[[#This Row],[Column1]],LEN(Full_2016_2017_Games_Data[[#This Row],[Column1]])-FIND("at ",Full_2016_2017_Games_Data[[#This Row],[Column1]])-2))</f>
        <v>Chicago</v>
      </c>
      <c r="G1356" t="str">
        <f t="shared" si="231"/>
        <v>Chicago</v>
      </c>
      <c r="H1356">
        <f t="shared" si="232"/>
        <v>106</v>
      </c>
      <c r="I1356">
        <f t="shared" si="233"/>
        <v>104</v>
      </c>
      <c r="J1356" s="3" t="str">
        <f>IF(B1356=1,Full_2016_2017_Games_Data[[#This Row],[Column1]],"N/A")</f>
        <v>N/A</v>
      </c>
      <c r="K1356" t="str">
        <f t="shared" si="234"/>
        <v>Apr 1, 2017</v>
      </c>
      <c r="L1356" t="str">
        <f t="shared" si="235"/>
        <v>Apr 1, 2017</v>
      </c>
      <c r="M1356">
        <f t="shared" si="236"/>
        <v>4</v>
      </c>
      <c r="N1356">
        <f t="shared" si="237"/>
        <v>1</v>
      </c>
      <c r="O1356">
        <f t="shared" si="238"/>
        <v>2017</v>
      </c>
      <c r="P1356" s="3">
        <f t="shared" si="239"/>
        <v>42826</v>
      </c>
      <c r="Q1356" t="str">
        <f t="shared" si="240"/>
        <v>Chicago Bulls</v>
      </c>
      <c r="R1356" t="str">
        <f t="shared" si="241"/>
        <v>Atlanta Hawks</v>
      </c>
    </row>
    <row r="1357" spans="1:18" x14ac:dyDescent="0.3">
      <c r="A1357" s="1" t="s">
        <v>1172</v>
      </c>
      <c r="B1357">
        <f>IF(OR(RIGHT(Full_2016_2017_Games_Data[[#This Row],[Column1]],4)="2016",RIGHT(Full_2016_2017_Games_Data[[#This Row],[Column1]],4)="2017"),1,0)</f>
        <v>0</v>
      </c>
      <c r="C1357">
        <f>IF(AND(B1356=1,B1357=0,LEFT(Full_2016_2017_Games_Data[[#This Row],[Column1]],4)&lt;&gt;"OTat"),C1355+1,IF(AND(B1356=0,B1357=0,LEFT(Full_2016_2017_Games_Data[[#This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Row],[Column1]],5)&lt;&gt;"4OTat"),C1356+1,IF(OR(LEFT(Full_2016_2017_Games_Data[[#This Row],[Column1]],4)="OTat",LEFT(Full_2016_2017_Games_Data[[#This Row],[Column1]],4)="Full",LEFT(Full_2016_2017_Games_Data[[#This Row],[Column1]],5)="2OTat",LEFT(Full_2016_2017_Games_Data[[#This Row],[Column1]],5)="4OTat"),C1356,"N/A")))</f>
        <v>1138</v>
      </c>
      <c r="D1357" t="str">
        <f>IF(AND(C1357&lt;&gt;"N/A",C1357&lt;&gt;C1356),LEFT(Full_2016_2017_Games_Data[[#This Row],[Column1]],FIND("-",Full_2016_2017_Games_Data[[#This Row],[Column1]])-1),"N/A")</f>
        <v>Brooklyn Nets121</v>
      </c>
      <c r="E1357" t="str">
        <f>IFERROR(IF(AND(C1357&lt;&gt;"N/A",C1357&lt;&gt;C1356),MID(Full_2016_2017_Games_Data[[#This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Magic111</v>
      </c>
      <c r="F1357" t="str">
        <f>IFERROR(IF(AND(D1357&lt;&gt;"N/A",E1357&lt;&gt;"N/A",C1357&lt;&gt;C1358),RIGHT(Full_2016_2017_Games_Data[[#This Row],[Column1]],LEN(Full_2016_2017_Games_Data[[#This Row],[Column1]])-FIND("at ",Full_2016_2017_Games_Data[[#This Row],[Column1]])-2),IF(AND(C1357&lt;&gt;"N/A",C1357&lt;&gt;C1356),RIGHT(A1358,LEN(A1358)-FIND("at ",A1358)-2),"N/A")),RIGHT(Full_2016_2017_Games_Data[[#This Row],[Column1]],LEN(Full_2016_2017_Games_Data[[#This Row],[Column1]])-FIND("at ",Full_2016_2017_Games_Data[[#This Row],[Column1]])-2))</f>
        <v>Brooklyn</v>
      </c>
      <c r="G1357" t="str">
        <f t="shared" si="231"/>
        <v>Brooklyn</v>
      </c>
      <c r="H1357">
        <f t="shared" si="232"/>
        <v>121</v>
      </c>
      <c r="I1357">
        <f t="shared" si="233"/>
        <v>111</v>
      </c>
      <c r="J1357" s="3" t="str">
        <f>IF(B1357=1,Full_2016_2017_Games_Data[[#This Row],[Column1]],"N/A")</f>
        <v>N/A</v>
      </c>
      <c r="K1357" t="str">
        <f t="shared" si="234"/>
        <v>Apr 1, 2017</v>
      </c>
      <c r="L1357" t="str">
        <f t="shared" si="235"/>
        <v>Apr 1, 2017</v>
      </c>
      <c r="M1357">
        <f t="shared" si="236"/>
        <v>4</v>
      </c>
      <c r="N1357">
        <f t="shared" si="237"/>
        <v>1</v>
      </c>
      <c r="O1357">
        <f t="shared" si="238"/>
        <v>2017</v>
      </c>
      <c r="P1357" s="3">
        <f t="shared" si="239"/>
        <v>42826</v>
      </c>
      <c r="Q1357" t="str">
        <f t="shared" si="240"/>
        <v>Brooklyn Nets</v>
      </c>
      <c r="R1357" t="str">
        <f t="shared" si="241"/>
        <v>Orlando Magic</v>
      </c>
    </row>
    <row r="1358" spans="1:18" x14ac:dyDescent="0.3">
      <c r="A1358" s="1" t="s">
        <v>1173</v>
      </c>
      <c r="B1358">
        <f>IF(OR(RIGHT(Full_2016_2017_Games_Data[[#This Row],[Column1]],4)="2016",RIGHT(Full_2016_2017_Games_Data[[#This Row],[Column1]],4)="2017"),1,0)</f>
        <v>0</v>
      </c>
      <c r="C1358">
        <f>IF(AND(B1357=1,B1358=0,LEFT(Full_2016_2017_Games_Data[[#This Row],[Column1]],4)&lt;&gt;"OTat"),C1356+1,IF(AND(B1357=0,B1358=0,LEFT(Full_2016_2017_Games_Data[[#This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Row],[Column1]],5)&lt;&gt;"4OTat"),C1357+1,IF(OR(LEFT(Full_2016_2017_Games_Data[[#This Row],[Column1]],4)="OTat",LEFT(Full_2016_2017_Games_Data[[#This Row],[Column1]],4)="Full",LEFT(Full_2016_2017_Games_Data[[#This Row],[Column1]],5)="2OTat",LEFT(Full_2016_2017_Games_Data[[#This Row],[Column1]],5)="4OTat"),C1357,"N/A")))</f>
        <v>1139</v>
      </c>
      <c r="D1358" t="str">
        <f>IF(AND(C1358&lt;&gt;"N/A",C1358&lt;&gt;C1357),LEFT(Full_2016_2017_Games_Data[[#This Row],[Column1]],FIND("-",Full_2016_2017_Games_Data[[#This Row],[Column1]])-1),"N/A")</f>
        <v>Sacramento Kings123</v>
      </c>
      <c r="E1358" t="str">
        <f>IFERROR(IF(AND(C1358&lt;&gt;"N/A",C1358&lt;&gt;C1357),MID(Full_2016_2017_Games_Data[[#This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Timberwolves117</v>
      </c>
      <c r="F1358" t="str">
        <f>IFERROR(IF(AND(D1358&lt;&gt;"N/A",E1358&lt;&gt;"N/A",C1358&lt;&gt;C1359),RIGHT(Full_2016_2017_Games_Data[[#This Row],[Column1]],LEN(Full_2016_2017_Games_Data[[#This Row],[Column1]])-FIND("at ",Full_2016_2017_Games_Data[[#This Row],[Column1]])-2),IF(AND(C1358&lt;&gt;"N/A",C1358&lt;&gt;C1357),RIGHT(A1359,LEN(A1359)-FIND("at ",A1359)-2),"N/A")),RIGHT(Full_2016_2017_Games_Data[[#This Row],[Column1]],LEN(Full_2016_2017_Games_Data[[#This Row],[Column1]])-FIND("at ",Full_2016_2017_Games_Data[[#This Row],[Column1]])-2))</f>
        <v>Minnesota</v>
      </c>
      <c r="G1358" t="str">
        <f t="shared" si="231"/>
        <v>Minnesota</v>
      </c>
      <c r="H1358">
        <f t="shared" si="232"/>
        <v>123</v>
      </c>
      <c r="I1358">
        <f t="shared" si="233"/>
        <v>117</v>
      </c>
      <c r="J1358" s="3" t="str">
        <f>IF(B1358=1,Full_2016_2017_Games_Data[[#This Row],[Column1]],"N/A")</f>
        <v>N/A</v>
      </c>
      <c r="K1358" t="str">
        <f t="shared" si="234"/>
        <v>Apr 1, 2017</v>
      </c>
      <c r="L1358" t="str">
        <f t="shared" si="235"/>
        <v>Apr 1, 2017</v>
      </c>
      <c r="M1358">
        <f t="shared" si="236"/>
        <v>4</v>
      </c>
      <c r="N1358">
        <f t="shared" si="237"/>
        <v>1</v>
      </c>
      <c r="O1358">
        <f t="shared" si="238"/>
        <v>2017</v>
      </c>
      <c r="P1358" s="3">
        <f t="shared" si="239"/>
        <v>42826</v>
      </c>
      <c r="Q1358" t="str">
        <f t="shared" si="240"/>
        <v>Sacramento Kings</v>
      </c>
      <c r="R1358" t="str">
        <f t="shared" si="241"/>
        <v>Minnesota Timberwolves</v>
      </c>
    </row>
    <row r="1359" spans="1:18" x14ac:dyDescent="0.3">
      <c r="A1359" s="1" t="s">
        <v>1174</v>
      </c>
      <c r="B1359">
        <f>IF(OR(RIGHT(Full_2016_2017_Games_Data[[#This Row],[Column1]],4)="2016",RIGHT(Full_2016_2017_Games_Data[[#This Row],[Column1]],4)="2017"),1,0)</f>
        <v>0</v>
      </c>
      <c r="C1359">
        <f>IF(AND(B1358=1,B1359=0,LEFT(Full_2016_2017_Games_Data[[#This Row],[Column1]],4)&lt;&gt;"OTat"),C1357+1,IF(AND(B1358=0,B1359=0,LEFT(Full_2016_2017_Games_Data[[#This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Row],[Column1]],5)&lt;&gt;"4OTat"),C1358+1,IF(OR(LEFT(Full_2016_2017_Games_Data[[#This Row],[Column1]],4)="OTat",LEFT(Full_2016_2017_Games_Data[[#This Row],[Column1]],4)="Full",LEFT(Full_2016_2017_Games_Data[[#This Row],[Column1]],5)="2OTat",LEFT(Full_2016_2017_Games_Data[[#This Row],[Column1]],5)="4OTat"),C1358,"N/A")))</f>
        <v>1140</v>
      </c>
      <c r="D1359" t="str">
        <f>IF(AND(C1359&lt;&gt;"N/A",C1359&lt;&gt;C1358),LEFT(Full_2016_2017_Games_Data[[#This Row],[Column1]],FIND("-",Full_2016_2017_Games_Data[[#This Row],[Column1]])-1),"N/A")</f>
        <v>Portland Trail Blazers130</v>
      </c>
      <c r="E1359" t="str">
        <f>IFERROR(IF(AND(C1359&lt;&gt;"N/A",C1359&lt;&gt;C1358),MID(Full_2016_2017_Games_Data[[#This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Suns117</v>
      </c>
      <c r="F1359" t="str">
        <f>IFERROR(IF(AND(D1359&lt;&gt;"N/A",E1359&lt;&gt;"N/A",C1359&lt;&gt;C1360),RIGHT(Full_2016_2017_Games_Data[[#This Row],[Column1]],LEN(Full_2016_2017_Games_Data[[#This Row],[Column1]])-FIND("at ",Full_2016_2017_Games_Data[[#This Row],[Column1]])-2),IF(AND(C1359&lt;&gt;"N/A",C1359&lt;&gt;C1358),RIGHT(A1360,LEN(A1360)-FIND("at ",A1360)-2),"N/A")),RIGHT(Full_2016_2017_Games_Data[[#This Row],[Column1]],LEN(Full_2016_2017_Games_Data[[#This Row],[Column1]])-FIND("at ",Full_2016_2017_Games_Data[[#This Row],[Column1]])-2))</f>
        <v>Portland</v>
      </c>
      <c r="G1359" t="str">
        <f t="shared" si="231"/>
        <v>Portland</v>
      </c>
      <c r="H1359">
        <f t="shared" si="232"/>
        <v>130</v>
      </c>
      <c r="I1359">
        <f t="shared" si="233"/>
        <v>117</v>
      </c>
      <c r="J1359" s="3" t="str">
        <f>IF(B1359=1,Full_2016_2017_Games_Data[[#This Row],[Column1]],"N/A")</f>
        <v>N/A</v>
      </c>
      <c r="K1359" t="str">
        <f t="shared" si="234"/>
        <v>Apr 1, 2017</v>
      </c>
      <c r="L1359" t="str">
        <f t="shared" si="235"/>
        <v>Apr 1, 2017</v>
      </c>
      <c r="M1359">
        <f t="shared" si="236"/>
        <v>4</v>
      </c>
      <c r="N1359">
        <f t="shared" si="237"/>
        <v>1</v>
      </c>
      <c r="O1359">
        <f t="shared" si="238"/>
        <v>2017</v>
      </c>
      <c r="P1359" s="3">
        <f t="shared" si="239"/>
        <v>42826</v>
      </c>
      <c r="Q1359" t="str">
        <f t="shared" si="240"/>
        <v>Portland Trail Blazers</v>
      </c>
      <c r="R1359" t="str">
        <f t="shared" si="241"/>
        <v>Phoenix Suns</v>
      </c>
    </row>
    <row r="1360" spans="1:18" x14ac:dyDescent="0.3">
      <c r="A1360" s="1" t="s">
        <v>1498</v>
      </c>
      <c r="B1360">
        <f>IF(OR(RIGHT(Full_2016_2017_Games_Data[[#This Row],[Column1]],4)="2016",RIGHT(Full_2016_2017_Games_Data[[#This Row],[Column1]],4)="2017"),1,0)</f>
        <v>1</v>
      </c>
      <c r="C1360" t="str">
        <f>IF(AND(B1359=1,B1360=0,LEFT(Full_2016_2017_Games_Data[[#This Row],[Column1]],4)&lt;&gt;"OTat"),C1358+1,IF(AND(B1359=0,B1360=0,LEFT(Full_2016_2017_Games_Data[[#This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Row],[Column1]],5)&lt;&gt;"4OTat"),C1359+1,IF(OR(LEFT(Full_2016_2017_Games_Data[[#This Row],[Column1]],4)="OTat",LEFT(Full_2016_2017_Games_Data[[#This Row],[Column1]],4)="Full",LEFT(Full_2016_2017_Games_Data[[#This Row],[Column1]],5)="2OTat",LEFT(Full_2016_2017_Games_Data[[#This Row],[Column1]],5)="4OTat"),C1359,"N/A")))</f>
        <v>N/A</v>
      </c>
      <c r="D1360" t="str">
        <f>IF(AND(C1360&lt;&gt;"N/A",C1360&lt;&gt;C1359),LEFT(Full_2016_2017_Games_Data[[#This Row],[Column1]],FIND("-",Full_2016_2017_Games_Data[[#This Row],[Column1]])-1),"N/A")</f>
        <v>N/A</v>
      </c>
      <c r="E1360" t="str">
        <f>IFERROR(IF(AND(C1360&lt;&gt;"N/A",C1360&lt;&gt;C1359),MID(Full_2016_2017_Games_Data[[#This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60" t="str">
        <f>IFERROR(IF(AND(D1360&lt;&gt;"N/A",E1360&lt;&gt;"N/A",C1360&lt;&gt;C1361),RIGHT(Full_2016_2017_Games_Data[[#This Row],[Column1]],LEN(Full_2016_2017_Games_Data[[#This Row],[Column1]])-FIND("at ",Full_2016_2017_Games_Data[[#This Row],[Column1]])-2),IF(AND(C1360&lt;&gt;"N/A",C1360&lt;&gt;C1359),RIGHT(A1361,LEN(A1361)-FIND("at ",A1361)-2),"N/A")),RIGHT(Full_2016_2017_Games_Data[[#This Row],[Column1]],LEN(Full_2016_2017_Games_Data[[#This Row],[Column1]])-FIND("at ",Full_2016_2017_Games_Data[[#This Row],[Column1]])-2))</f>
        <v>N/A</v>
      </c>
      <c r="G1360" t="str">
        <f t="shared" si="231"/>
        <v>N/A</v>
      </c>
      <c r="H1360" t="str">
        <f t="shared" si="232"/>
        <v>N/A</v>
      </c>
      <c r="I1360" t="str">
        <f t="shared" si="233"/>
        <v>N/A</v>
      </c>
      <c r="J1360" s="3" t="str">
        <f>IF(B1360=1,Full_2016_2017_Games_Data[[#This Row],[Column1]],"N/A")</f>
        <v>Apr 2, 2017</v>
      </c>
      <c r="K1360" t="str">
        <f t="shared" si="234"/>
        <v>Apr 2, 2017</v>
      </c>
      <c r="L1360" t="str">
        <f t="shared" si="235"/>
        <v>N/A</v>
      </c>
      <c r="M1360" t="str">
        <f t="shared" si="236"/>
        <v>N/A</v>
      </c>
      <c r="N1360" t="str">
        <f t="shared" si="237"/>
        <v>N/A</v>
      </c>
      <c r="O1360" t="str">
        <f t="shared" si="238"/>
        <v>N/A</v>
      </c>
      <c r="P1360" s="3" t="str">
        <f t="shared" si="239"/>
        <v>N/A</v>
      </c>
      <c r="Q1360" t="str">
        <f t="shared" si="240"/>
        <v>N/A</v>
      </c>
      <c r="R1360" t="str">
        <f t="shared" si="241"/>
        <v>N/A</v>
      </c>
    </row>
    <row r="1361" spans="1:18" x14ac:dyDescent="0.3">
      <c r="A1361" s="1" t="s">
        <v>1175</v>
      </c>
      <c r="B1361">
        <f>IF(OR(RIGHT(Full_2016_2017_Games_Data[[#This Row],[Column1]],4)="2016",RIGHT(Full_2016_2017_Games_Data[[#This Row],[Column1]],4)="2017"),1,0)</f>
        <v>0</v>
      </c>
      <c r="C1361">
        <f>IF(AND(B1360=1,B1361=0,LEFT(Full_2016_2017_Games_Data[[#This Row],[Column1]],4)&lt;&gt;"OTat"),C1359+1,IF(AND(B1360=0,B1361=0,LEFT(Full_2016_2017_Games_Data[[#This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Row],[Column1]],5)&lt;&gt;"4OTat"),C1360+1,IF(OR(LEFT(Full_2016_2017_Games_Data[[#This Row],[Column1]],4)="OTat",LEFT(Full_2016_2017_Games_Data[[#This Row],[Column1]],4)="Full",LEFT(Full_2016_2017_Games_Data[[#This Row],[Column1]],5)="2OTat",LEFT(Full_2016_2017_Games_Data[[#This Row],[Column1]],5)="4OTat"),C1360,"N/A")))</f>
        <v>1141</v>
      </c>
      <c r="D1361" t="str">
        <f>IF(AND(C1361&lt;&gt;"N/A",C1361&lt;&gt;C1360),LEFT(Full_2016_2017_Games_Data[[#This Row],[Column1]],FIND("-",Full_2016_2017_Games_Data[[#This Row],[Column1]])-1),"N/A")</f>
        <v>Boston Celtics110</v>
      </c>
      <c r="E1361" t="str">
        <f>IFERROR(IF(AND(C1361&lt;&gt;"N/A",C1361&lt;&gt;C1360),MID(Full_2016_2017_Games_Data[[#This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Knicks94</v>
      </c>
      <c r="F1361" t="str">
        <f>IFERROR(IF(AND(D1361&lt;&gt;"N/A",E1361&lt;&gt;"N/A",C1361&lt;&gt;C1362),RIGHT(Full_2016_2017_Games_Data[[#This Row],[Column1]],LEN(Full_2016_2017_Games_Data[[#This Row],[Column1]])-FIND("at ",Full_2016_2017_Games_Data[[#This Row],[Column1]])-2),IF(AND(C1361&lt;&gt;"N/A",C1361&lt;&gt;C1360),RIGHT(A1362,LEN(A1362)-FIND("at ",A1362)-2),"N/A")),RIGHT(Full_2016_2017_Games_Data[[#This Row],[Column1]],LEN(Full_2016_2017_Games_Data[[#This Row],[Column1]])-FIND("at ",Full_2016_2017_Games_Data[[#This Row],[Column1]])-2))</f>
        <v>New York</v>
      </c>
      <c r="G1361" t="str">
        <f t="shared" si="231"/>
        <v>New York</v>
      </c>
      <c r="H1361">
        <f t="shared" si="232"/>
        <v>110</v>
      </c>
      <c r="I1361">
        <f t="shared" si="233"/>
        <v>94</v>
      </c>
      <c r="J1361" s="3" t="str">
        <f>IF(B1361=1,Full_2016_2017_Games_Data[[#This Row],[Column1]],"N/A")</f>
        <v>N/A</v>
      </c>
      <c r="K1361" t="str">
        <f t="shared" si="234"/>
        <v>Apr 2, 2017</v>
      </c>
      <c r="L1361" t="str">
        <f t="shared" si="235"/>
        <v>Apr 2, 2017</v>
      </c>
      <c r="M1361">
        <f t="shared" si="236"/>
        <v>4</v>
      </c>
      <c r="N1361">
        <f t="shared" si="237"/>
        <v>2</v>
      </c>
      <c r="O1361">
        <f t="shared" si="238"/>
        <v>2017</v>
      </c>
      <c r="P1361" s="3">
        <f t="shared" si="239"/>
        <v>42827</v>
      </c>
      <c r="Q1361" t="str">
        <f t="shared" si="240"/>
        <v>Boston Celtics</v>
      </c>
      <c r="R1361" t="str">
        <f t="shared" si="241"/>
        <v>New York Knicks</v>
      </c>
    </row>
    <row r="1362" spans="1:18" x14ac:dyDescent="0.3">
      <c r="A1362" s="1" t="s">
        <v>1176</v>
      </c>
      <c r="B1362">
        <f>IF(OR(RIGHT(Full_2016_2017_Games_Data[[#This Row],[Column1]],4)="2016",RIGHT(Full_2016_2017_Games_Data[[#This Row],[Column1]],4)="2017"),1,0)</f>
        <v>0</v>
      </c>
      <c r="C1362">
        <f>IF(AND(B1361=1,B1362=0,LEFT(Full_2016_2017_Games_Data[[#This Row],[Column1]],4)&lt;&gt;"OTat"),C1360+1,IF(AND(B1361=0,B1362=0,LEFT(Full_2016_2017_Games_Data[[#This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Row],[Column1]],5)&lt;&gt;"4OTat"),C1361+1,IF(OR(LEFT(Full_2016_2017_Games_Data[[#This Row],[Column1]],4)="OTat",LEFT(Full_2016_2017_Games_Data[[#This Row],[Column1]],4)="Full",LEFT(Full_2016_2017_Games_Data[[#This Row],[Column1]],5)="2OTat",LEFT(Full_2016_2017_Games_Data[[#This Row],[Column1]],5)="4OTat"),C1361,"N/A")))</f>
        <v>1142</v>
      </c>
      <c r="D1362" t="str">
        <f>IF(AND(C1362&lt;&gt;"N/A",C1362&lt;&gt;C1361),LEFT(Full_2016_2017_Games_Data[[#This Row],[Column1]],FIND("-",Full_2016_2017_Games_Data[[#This Row],[Column1]])-1),"N/A")</f>
        <v>Charlotte Hornets113</v>
      </c>
      <c r="E1362" t="str">
        <f>IFERROR(IF(AND(C1362&lt;&gt;"N/A",C1362&lt;&gt;C1361),MID(Full_2016_2017_Games_Data[[#This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Thunder101</v>
      </c>
      <c r="F1362" t="str">
        <f>IFERROR(IF(AND(D1362&lt;&gt;"N/A",E1362&lt;&gt;"N/A",C1362&lt;&gt;C1363),RIGHT(Full_2016_2017_Games_Data[[#This Row],[Column1]],LEN(Full_2016_2017_Games_Data[[#This Row],[Column1]])-FIND("at ",Full_2016_2017_Games_Data[[#This Row],[Column1]])-2),IF(AND(C1362&lt;&gt;"N/A",C1362&lt;&gt;C1361),RIGHT(A1363,LEN(A1363)-FIND("at ",A1363)-2),"N/A")),RIGHT(Full_2016_2017_Games_Data[[#This Row],[Column1]],LEN(Full_2016_2017_Games_Data[[#This Row],[Column1]])-FIND("at ",Full_2016_2017_Games_Data[[#This Row],[Column1]])-2))</f>
        <v>Oklahoma City</v>
      </c>
      <c r="G1362" t="str">
        <f t="shared" si="231"/>
        <v>Oklahoma City</v>
      </c>
      <c r="H1362">
        <f t="shared" si="232"/>
        <v>113</v>
      </c>
      <c r="I1362">
        <f t="shared" si="233"/>
        <v>101</v>
      </c>
      <c r="J1362" s="3" t="str">
        <f>IF(B1362=1,Full_2016_2017_Games_Data[[#This Row],[Column1]],"N/A")</f>
        <v>N/A</v>
      </c>
      <c r="K1362" t="str">
        <f t="shared" si="234"/>
        <v>Apr 2, 2017</v>
      </c>
      <c r="L1362" t="str">
        <f t="shared" si="235"/>
        <v>Apr 2, 2017</v>
      </c>
      <c r="M1362">
        <f t="shared" si="236"/>
        <v>4</v>
      </c>
      <c r="N1362">
        <f t="shared" si="237"/>
        <v>2</v>
      </c>
      <c r="O1362">
        <f t="shared" si="238"/>
        <v>2017</v>
      </c>
      <c r="P1362" s="3">
        <f t="shared" si="239"/>
        <v>42827</v>
      </c>
      <c r="Q1362" t="str">
        <f t="shared" si="240"/>
        <v>Charlotte Hornets</v>
      </c>
      <c r="R1362" t="str">
        <f t="shared" si="241"/>
        <v>Oklahoma City Thunder</v>
      </c>
    </row>
    <row r="1363" spans="1:18" x14ac:dyDescent="0.3">
      <c r="A1363" s="1" t="s">
        <v>1177</v>
      </c>
      <c r="B1363">
        <f>IF(OR(RIGHT(Full_2016_2017_Games_Data[[#This Row],[Column1]],4)="2016",RIGHT(Full_2016_2017_Games_Data[[#This Row],[Column1]],4)="2017"),1,0)</f>
        <v>0</v>
      </c>
      <c r="C1363">
        <f>IF(AND(B1362=1,B1363=0,LEFT(Full_2016_2017_Games_Data[[#This Row],[Column1]],4)&lt;&gt;"OTat"),C1361+1,IF(AND(B1362=0,B1363=0,LEFT(Full_2016_2017_Games_Data[[#This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Row],[Column1]],5)&lt;&gt;"4OTat"),C1362+1,IF(OR(LEFT(Full_2016_2017_Games_Data[[#This Row],[Column1]],4)="OTat",LEFT(Full_2016_2017_Games_Data[[#This Row],[Column1]],4)="Full",LEFT(Full_2016_2017_Games_Data[[#This Row],[Column1]],5)="2OTat",LEFT(Full_2016_2017_Games_Data[[#This Row],[Column1]],5)="4OTat"),C1362,"N/A")))</f>
        <v>1143</v>
      </c>
      <c r="D1363" t="str">
        <f>IF(AND(C1363&lt;&gt;"N/A",C1363&lt;&gt;C1362),LEFT(Full_2016_2017_Games_Data[[#This Row],[Column1]],FIND("-",Full_2016_2017_Games_Data[[#This Row],[Column1]])-1),"N/A")</f>
        <v>Los Angeles Lakers108</v>
      </c>
      <c r="E1363" t="str">
        <f>IFERROR(IF(AND(C1363&lt;&gt;"N/A",C1363&lt;&gt;C1362),MID(Full_2016_2017_Games_Data[[#This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Grizzlies103</v>
      </c>
      <c r="F1363" t="str">
        <f>IFERROR(IF(AND(D1363&lt;&gt;"N/A",E1363&lt;&gt;"N/A",C1363&lt;&gt;C1364),RIGHT(Full_2016_2017_Games_Data[[#This Row],[Column1]],LEN(Full_2016_2017_Games_Data[[#This Row],[Column1]])-FIND("at ",Full_2016_2017_Games_Data[[#This Row],[Column1]])-2),IF(AND(C1363&lt;&gt;"N/A",C1363&lt;&gt;C1362),RIGHT(A1364,LEN(A1364)-FIND("at ",A1364)-2),"N/A")),RIGHT(Full_2016_2017_Games_Data[[#This Row],[Column1]],LEN(Full_2016_2017_Games_Data[[#This Row],[Column1]])-FIND("at ",Full_2016_2017_Games_Data[[#This Row],[Column1]])-2))</f>
        <v>Los Angeles</v>
      </c>
      <c r="G1363" t="str">
        <f t="shared" si="231"/>
        <v>Los Angeles</v>
      </c>
      <c r="H1363">
        <f t="shared" si="232"/>
        <v>108</v>
      </c>
      <c r="I1363">
        <f t="shared" si="233"/>
        <v>103</v>
      </c>
      <c r="J1363" s="3" t="str">
        <f>IF(B1363=1,Full_2016_2017_Games_Data[[#This Row],[Column1]],"N/A")</f>
        <v>N/A</v>
      </c>
      <c r="K1363" t="str">
        <f t="shared" si="234"/>
        <v>Apr 2, 2017</v>
      </c>
      <c r="L1363" t="str">
        <f t="shared" si="235"/>
        <v>Apr 2, 2017</v>
      </c>
      <c r="M1363">
        <f t="shared" si="236"/>
        <v>4</v>
      </c>
      <c r="N1363">
        <f t="shared" si="237"/>
        <v>2</v>
      </c>
      <c r="O1363">
        <f t="shared" si="238"/>
        <v>2017</v>
      </c>
      <c r="P1363" s="3">
        <f t="shared" si="239"/>
        <v>42827</v>
      </c>
      <c r="Q1363" t="str">
        <f t="shared" si="240"/>
        <v>Los Angeles Lakers</v>
      </c>
      <c r="R1363" t="str">
        <f t="shared" si="241"/>
        <v>Memphis Grizzlies</v>
      </c>
    </row>
    <row r="1364" spans="1:18" x14ac:dyDescent="0.3">
      <c r="A1364" s="1" t="s">
        <v>1178</v>
      </c>
      <c r="B1364">
        <f>IF(OR(RIGHT(Full_2016_2017_Games_Data[[#This Row],[Column1]],4)="2016",RIGHT(Full_2016_2017_Games_Data[[#This Row],[Column1]],4)="2017"),1,0)</f>
        <v>0</v>
      </c>
      <c r="C1364">
        <f>IF(AND(B1363=1,B1364=0,LEFT(Full_2016_2017_Games_Data[[#This Row],[Column1]],4)&lt;&gt;"OTat"),C1362+1,IF(AND(B1363=0,B1364=0,LEFT(Full_2016_2017_Games_Data[[#This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Row],[Column1]],5)&lt;&gt;"4OTat"),C1363+1,IF(OR(LEFT(Full_2016_2017_Games_Data[[#This Row],[Column1]],4)="OTat",LEFT(Full_2016_2017_Games_Data[[#This Row],[Column1]],4)="Full",LEFT(Full_2016_2017_Games_Data[[#This Row],[Column1]],5)="2OTat",LEFT(Full_2016_2017_Games_Data[[#This Row],[Column1]],5)="4OTat"),C1363,"N/A")))</f>
        <v>1144</v>
      </c>
      <c r="D1364" t="str">
        <f>IF(AND(C1364&lt;&gt;"N/A",C1364&lt;&gt;C1363),LEFT(Full_2016_2017_Games_Data[[#This Row],[Column1]],FIND("-",Full_2016_2017_Games_Data[[#This Row],[Column1]])-1),"N/A")</f>
        <v>Dallas Mavericks109</v>
      </c>
      <c r="E1364" t="str">
        <f>IFERROR(IF(AND(C1364&lt;&gt;"N/A",C1364&lt;&gt;C1363),MID(Full_2016_2017_Games_Data[[#This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Bucks105</v>
      </c>
      <c r="F1364" t="str">
        <f>IFERROR(IF(AND(D1364&lt;&gt;"N/A",E1364&lt;&gt;"N/A",C1364&lt;&gt;C1365),RIGHT(Full_2016_2017_Games_Data[[#This Row],[Column1]],LEN(Full_2016_2017_Games_Data[[#This Row],[Column1]])-FIND("at ",Full_2016_2017_Games_Data[[#This Row],[Column1]])-2),IF(AND(C1364&lt;&gt;"N/A",C1364&lt;&gt;C1363),RIGHT(A1365,LEN(A1365)-FIND("at ",A1365)-2),"N/A")),RIGHT(Full_2016_2017_Games_Data[[#This Row],[Column1]],LEN(Full_2016_2017_Games_Data[[#This Row],[Column1]])-FIND("at ",Full_2016_2017_Games_Data[[#This Row],[Column1]])-2))</f>
        <v>Milwaukee</v>
      </c>
      <c r="G1364" t="str">
        <f t="shared" si="231"/>
        <v>Milwaukee</v>
      </c>
      <c r="H1364">
        <f t="shared" si="232"/>
        <v>109</v>
      </c>
      <c r="I1364">
        <f t="shared" si="233"/>
        <v>105</v>
      </c>
      <c r="J1364" s="3" t="str">
        <f>IF(B1364=1,Full_2016_2017_Games_Data[[#This Row],[Column1]],"N/A")</f>
        <v>N/A</v>
      </c>
      <c r="K1364" t="str">
        <f t="shared" si="234"/>
        <v>Apr 2, 2017</v>
      </c>
      <c r="L1364" t="str">
        <f t="shared" si="235"/>
        <v>Apr 2, 2017</v>
      </c>
      <c r="M1364">
        <f t="shared" si="236"/>
        <v>4</v>
      </c>
      <c r="N1364">
        <f t="shared" si="237"/>
        <v>2</v>
      </c>
      <c r="O1364">
        <f t="shared" si="238"/>
        <v>2017</v>
      </c>
      <c r="P1364" s="3">
        <f t="shared" si="239"/>
        <v>42827</v>
      </c>
      <c r="Q1364" t="str">
        <f t="shared" si="240"/>
        <v>Dallas Mavericks</v>
      </c>
      <c r="R1364" t="str">
        <f t="shared" si="241"/>
        <v>Milwaukee Bucks</v>
      </c>
    </row>
    <row r="1365" spans="1:18" x14ac:dyDescent="0.3">
      <c r="A1365" s="1" t="s">
        <v>1179</v>
      </c>
      <c r="B1365">
        <f>IF(OR(RIGHT(Full_2016_2017_Games_Data[[#This Row],[Column1]],4)="2016",RIGHT(Full_2016_2017_Games_Data[[#This Row],[Column1]],4)="2017"),1,0)</f>
        <v>0</v>
      </c>
      <c r="C1365">
        <f>IF(AND(B1364=1,B1365=0,LEFT(Full_2016_2017_Games_Data[[#This Row],[Column1]],4)&lt;&gt;"OTat"),C1363+1,IF(AND(B1364=0,B1365=0,LEFT(Full_2016_2017_Games_Data[[#This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Row],[Column1]],5)&lt;&gt;"4OTat"),C1364+1,IF(OR(LEFT(Full_2016_2017_Games_Data[[#This Row],[Column1]],4)="OTat",LEFT(Full_2016_2017_Games_Data[[#This Row],[Column1]],4)="Full",LEFT(Full_2016_2017_Games_Data[[#This Row],[Column1]],5)="2OTat",LEFT(Full_2016_2017_Games_Data[[#This Row],[Column1]],5)="4OTat"),C1364,"N/A")))</f>
        <v>1145</v>
      </c>
      <c r="D1365" t="str">
        <f>IF(AND(C1365&lt;&gt;"N/A",C1365&lt;&gt;C1364),LEFT(Full_2016_2017_Games_Data[[#This Row],[Column1]],FIND("-",Full_2016_2017_Games_Data[[#This Row],[Column1]])-1),"N/A")</f>
        <v>San Antonio Spurs109</v>
      </c>
      <c r="E1365" t="str">
        <f>IFERROR(IF(AND(C1365&lt;&gt;"N/A",C1365&lt;&gt;C1364),MID(Full_2016_2017_Games_Data[[#This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Jazz103</v>
      </c>
      <c r="F1365" t="str">
        <f>IFERROR(IF(AND(D1365&lt;&gt;"N/A",E1365&lt;&gt;"N/A",C1365&lt;&gt;C1366),RIGHT(Full_2016_2017_Games_Data[[#This Row],[Column1]],LEN(Full_2016_2017_Games_Data[[#This Row],[Column1]])-FIND("at ",Full_2016_2017_Games_Data[[#This Row],[Column1]])-2),IF(AND(C1365&lt;&gt;"N/A",C1365&lt;&gt;C1364),RIGHT(A1366,LEN(A1366)-FIND("at ",A1366)-2),"N/A")),RIGHT(Full_2016_2017_Games_Data[[#This Row],[Column1]],LEN(Full_2016_2017_Games_Data[[#This Row],[Column1]])-FIND("at ",Full_2016_2017_Games_Data[[#This Row],[Column1]])-2))</f>
        <v>San Antonio</v>
      </c>
      <c r="G1365" t="str">
        <f t="shared" si="231"/>
        <v>San Antonio</v>
      </c>
      <c r="H1365">
        <f t="shared" si="232"/>
        <v>109</v>
      </c>
      <c r="I1365">
        <f t="shared" si="233"/>
        <v>103</v>
      </c>
      <c r="J1365" s="3" t="str">
        <f>IF(B1365=1,Full_2016_2017_Games_Data[[#This Row],[Column1]],"N/A")</f>
        <v>N/A</v>
      </c>
      <c r="K1365" t="str">
        <f t="shared" si="234"/>
        <v>Apr 2, 2017</v>
      </c>
      <c r="L1365" t="str">
        <f t="shared" si="235"/>
        <v>Apr 2, 2017</v>
      </c>
      <c r="M1365">
        <f t="shared" si="236"/>
        <v>4</v>
      </c>
      <c r="N1365">
        <f t="shared" si="237"/>
        <v>2</v>
      </c>
      <c r="O1365">
        <f t="shared" si="238"/>
        <v>2017</v>
      </c>
      <c r="P1365" s="3">
        <f t="shared" si="239"/>
        <v>42827</v>
      </c>
      <c r="Q1365" t="str">
        <f t="shared" si="240"/>
        <v>San Antonio Spurs</v>
      </c>
      <c r="R1365" t="str">
        <f t="shared" si="241"/>
        <v>Utah Jazz</v>
      </c>
    </row>
    <row r="1366" spans="1:18" x14ac:dyDescent="0.3">
      <c r="A1366" s="1" t="s">
        <v>1180</v>
      </c>
      <c r="B1366">
        <f>IF(OR(RIGHT(Full_2016_2017_Games_Data[[#This Row],[Column1]],4)="2016",RIGHT(Full_2016_2017_Games_Data[[#This Row],[Column1]],4)="2017"),1,0)</f>
        <v>0</v>
      </c>
      <c r="C1366">
        <f>IF(AND(B1365=1,B1366=0,LEFT(Full_2016_2017_Games_Data[[#This Row],[Column1]],4)&lt;&gt;"OTat"),C1364+1,IF(AND(B1365=0,B1366=0,LEFT(Full_2016_2017_Games_Data[[#This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Row],[Column1]],5)&lt;&gt;"4OTat"),C1365+1,IF(OR(LEFT(Full_2016_2017_Games_Data[[#This Row],[Column1]],4)="OTat",LEFT(Full_2016_2017_Games_Data[[#This Row],[Column1]],4)="Full",LEFT(Full_2016_2017_Games_Data[[#This Row],[Column1]],5)="2OTat",LEFT(Full_2016_2017_Games_Data[[#This Row],[Column1]],5)="4OTat"),C1365,"N/A")))</f>
        <v>1146</v>
      </c>
      <c r="D1366" t="str">
        <f>IF(AND(C1366&lt;&gt;"N/A",C1366&lt;&gt;C1365),LEFT(Full_2016_2017_Games_Data[[#This Row],[Column1]],FIND("-",Full_2016_2017_Games_Data[[#This Row],[Column1]])-1),"N/A")</f>
        <v>Chicago Bulls117</v>
      </c>
      <c r="E1366" t="str">
        <f>IFERROR(IF(AND(C1366&lt;&gt;"N/A",C1366&lt;&gt;C1365),MID(Full_2016_2017_Games_Data[[#This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Pelicans110</v>
      </c>
      <c r="F1366" t="str">
        <f>IFERROR(IF(AND(D1366&lt;&gt;"N/A",E1366&lt;&gt;"N/A",C1366&lt;&gt;C1367),RIGHT(Full_2016_2017_Games_Data[[#This Row],[Column1]],LEN(Full_2016_2017_Games_Data[[#This Row],[Column1]])-FIND("at ",Full_2016_2017_Games_Data[[#This Row],[Column1]])-2),IF(AND(C1366&lt;&gt;"N/A",C1366&lt;&gt;C1365),RIGHT(A1367,LEN(A1367)-FIND("at ",A1367)-2),"N/A")),RIGHT(Full_2016_2017_Games_Data[[#This Row],[Column1]],LEN(Full_2016_2017_Games_Data[[#This Row],[Column1]])-FIND("at ",Full_2016_2017_Games_Data[[#This Row],[Column1]])-2))</f>
        <v>New Orleans</v>
      </c>
      <c r="G1366" t="str">
        <f t="shared" si="231"/>
        <v>New Orleans</v>
      </c>
      <c r="H1366">
        <f t="shared" si="232"/>
        <v>117</v>
      </c>
      <c r="I1366">
        <f t="shared" si="233"/>
        <v>110</v>
      </c>
      <c r="J1366" s="3" t="str">
        <f>IF(B1366=1,Full_2016_2017_Games_Data[[#This Row],[Column1]],"N/A")</f>
        <v>N/A</v>
      </c>
      <c r="K1366" t="str">
        <f t="shared" si="234"/>
        <v>Apr 2, 2017</v>
      </c>
      <c r="L1366" t="str">
        <f t="shared" si="235"/>
        <v>Apr 2, 2017</v>
      </c>
      <c r="M1366">
        <f t="shared" si="236"/>
        <v>4</v>
      </c>
      <c r="N1366">
        <f t="shared" si="237"/>
        <v>2</v>
      </c>
      <c r="O1366">
        <f t="shared" si="238"/>
        <v>2017</v>
      </c>
      <c r="P1366" s="3">
        <f t="shared" si="239"/>
        <v>42827</v>
      </c>
      <c r="Q1366" t="str">
        <f t="shared" si="240"/>
        <v>Chicago Bulls</v>
      </c>
      <c r="R1366" t="str">
        <f t="shared" si="241"/>
        <v>New Orleans Pelicans</v>
      </c>
    </row>
    <row r="1367" spans="1:18" x14ac:dyDescent="0.3">
      <c r="A1367" s="1" t="s">
        <v>1181</v>
      </c>
      <c r="B1367">
        <f>IF(OR(RIGHT(Full_2016_2017_Games_Data[[#This Row],[Column1]],4)="2016",RIGHT(Full_2016_2017_Games_Data[[#This Row],[Column1]],4)="2017"),1,0)</f>
        <v>0</v>
      </c>
      <c r="C1367">
        <f>IF(AND(B1366=1,B1367=0,LEFT(Full_2016_2017_Games_Data[[#This Row],[Column1]],4)&lt;&gt;"OTat"),C1365+1,IF(AND(B1366=0,B1367=0,LEFT(Full_2016_2017_Games_Data[[#This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Row],[Column1]],5)&lt;&gt;"4OTat"),C1366+1,IF(OR(LEFT(Full_2016_2017_Games_Data[[#This Row],[Column1]],4)="OTat",LEFT(Full_2016_2017_Games_Data[[#This Row],[Column1]],4)="Full",LEFT(Full_2016_2017_Games_Data[[#This Row],[Column1]],5)="2OTat",LEFT(Full_2016_2017_Games_Data[[#This Row],[Column1]],5)="4OTat"),C1366,"N/A")))</f>
        <v>1147</v>
      </c>
      <c r="D1367" t="str">
        <f>IF(AND(C1367&lt;&gt;"N/A",C1367&lt;&gt;C1366),LEFT(Full_2016_2017_Games_Data[[#This Row],[Column1]],FIND("-",Full_2016_2017_Games_Data[[#This Row],[Column1]])-1),"N/A")</f>
        <v>Toronto Raptors113</v>
      </c>
      <c r="E1367" t="str">
        <f>IFERROR(IF(AND(C1367&lt;&gt;"N/A",C1367&lt;&gt;C1366),MID(Full_2016_2017_Games_Data[[#This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76ers105</v>
      </c>
      <c r="F1367" t="str">
        <f>IFERROR(IF(AND(D1367&lt;&gt;"N/A",E1367&lt;&gt;"N/A",C1367&lt;&gt;C1368),RIGHT(Full_2016_2017_Games_Data[[#This Row],[Column1]],LEN(Full_2016_2017_Games_Data[[#This Row],[Column1]])-FIND("at ",Full_2016_2017_Games_Data[[#This Row],[Column1]])-2),IF(AND(C1367&lt;&gt;"N/A",C1367&lt;&gt;C1366),RIGHT(A1368,LEN(A1368)-FIND("at ",A1368)-2),"N/A")),RIGHT(Full_2016_2017_Games_Data[[#This Row],[Column1]],LEN(Full_2016_2017_Games_Data[[#This Row],[Column1]])-FIND("at ",Full_2016_2017_Games_Data[[#This Row],[Column1]])-2))</f>
        <v>Toronto</v>
      </c>
      <c r="G1367" t="str">
        <f t="shared" si="231"/>
        <v>Toronto</v>
      </c>
      <c r="H1367">
        <f t="shared" si="232"/>
        <v>113</v>
      </c>
      <c r="I1367">
        <f t="shared" si="233"/>
        <v>105</v>
      </c>
      <c r="J1367" s="3" t="str">
        <f>IF(B1367=1,Full_2016_2017_Games_Data[[#This Row],[Column1]],"N/A")</f>
        <v>N/A</v>
      </c>
      <c r="K1367" t="str">
        <f t="shared" si="234"/>
        <v>Apr 2, 2017</v>
      </c>
      <c r="L1367" t="str">
        <f t="shared" si="235"/>
        <v>Apr 2, 2017</v>
      </c>
      <c r="M1367">
        <f t="shared" si="236"/>
        <v>4</v>
      </c>
      <c r="N1367">
        <f t="shared" si="237"/>
        <v>2</v>
      </c>
      <c r="O1367">
        <f t="shared" si="238"/>
        <v>2017</v>
      </c>
      <c r="P1367" s="3">
        <f t="shared" si="239"/>
        <v>42827</v>
      </c>
      <c r="Q1367" t="str">
        <f t="shared" si="240"/>
        <v>Toronto Raptors</v>
      </c>
      <c r="R1367" t="str">
        <f t="shared" si="241"/>
        <v>Philadelphia 76ers</v>
      </c>
    </row>
    <row r="1368" spans="1:18" x14ac:dyDescent="0.3">
      <c r="A1368" s="1" t="s">
        <v>1182</v>
      </c>
      <c r="B1368">
        <f>IF(OR(RIGHT(Full_2016_2017_Games_Data[[#This Row],[Column1]],4)="2016",RIGHT(Full_2016_2017_Games_Data[[#This Row],[Column1]],4)="2017"),1,0)</f>
        <v>0</v>
      </c>
      <c r="C1368">
        <f>IF(AND(B1367=1,B1368=0,LEFT(Full_2016_2017_Games_Data[[#This Row],[Column1]],4)&lt;&gt;"OTat"),C1366+1,IF(AND(B1367=0,B1368=0,LEFT(Full_2016_2017_Games_Data[[#This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Row],[Column1]],5)&lt;&gt;"4OTat"),C1367+1,IF(OR(LEFT(Full_2016_2017_Games_Data[[#This Row],[Column1]],4)="OTat",LEFT(Full_2016_2017_Games_Data[[#This Row],[Column1]],4)="Full",LEFT(Full_2016_2017_Games_Data[[#This Row],[Column1]],5)="2OTat",LEFT(Full_2016_2017_Games_Data[[#This Row],[Column1]],5)="4OTat"),C1367,"N/A")))</f>
        <v>1148</v>
      </c>
      <c r="D1368" t="str">
        <f>IF(AND(C1368&lt;&gt;"N/A",C1368&lt;&gt;C1367),LEFT(Full_2016_2017_Games_Data[[#This Row],[Column1]],FIND("-",Full_2016_2017_Games_Data[[#This Row],[Column1]])-1),"N/A")</f>
        <v>Brooklyn Nets91</v>
      </c>
      <c r="E1368" t="str">
        <f>IFERROR(IF(AND(C1368&lt;&gt;"N/A",C1368&lt;&gt;C1367),MID(Full_2016_2017_Games_Data[[#This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Hawks82</v>
      </c>
      <c r="F1368" t="str">
        <f>IFERROR(IF(AND(D1368&lt;&gt;"N/A",E1368&lt;&gt;"N/A",C1368&lt;&gt;C1369),RIGHT(Full_2016_2017_Games_Data[[#This Row],[Column1]],LEN(Full_2016_2017_Games_Data[[#This Row],[Column1]])-FIND("at ",Full_2016_2017_Games_Data[[#This Row],[Column1]])-2),IF(AND(C1368&lt;&gt;"N/A",C1368&lt;&gt;C1367),RIGHT(A1369,LEN(A1369)-FIND("at ",A1369)-2),"N/A")),RIGHT(Full_2016_2017_Games_Data[[#This Row],[Column1]],LEN(Full_2016_2017_Games_Data[[#This Row],[Column1]])-FIND("at ",Full_2016_2017_Games_Data[[#This Row],[Column1]])-2))</f>
        <v>Brooklyn</v>
      </c>
      <c r="G1368" t="str">
        <f t="shared" si="231"/>
        <v>Brooklyn</v>
      </c>
      <c r="H1368">
        <f t="shared" si="232"/>
        <v>91</v>
      </c>
      <c r="I1368">
        <f t="shared" si="233"/>
        <v>82</v>
      </c>
      <c r="J1368" s="3" t="str">
        <f>IF(B1368=1,Full_2016_2017_Games_Data[[#This Row],[Column1]],"N/A")</f>
        <v>N/A</v>
      </c>
      <c r="K1368" t="str">
        <f t="shared" si="234"/>
        <v>Apr 2, 2017</v>
      </c>
      <c r="L1368" t="str">
        <f t="shared" si="235"/>
        <v>Apr 2, 2017</v>
      </c>
      <c r="M1368">
        <f t="shared" si="236"/>
        <v>4</v>
      </c>
      <c r="N1368">
        <f t="shared" si="237"/>
        <v>2</v>
      </c>
      <c r="O1368">
        <f t="shared" si="238"/>
        <v>2017</v>
      </c>
      <c r="P1368" s="3">
        <f t="shared" si="239"/>
        <v>42827</v>
      </c>
      <c r="Q1368" t="str">
        <f t="shared" si="240"/>
        <v>Brooklyn Nets</v>
      </c>
      <c r="R1368" t="str">
        <f t="shared" si="241"/>
        <v>Atlanta Hawks</v>
      </c>
    </row>
    <row r="1369" spans="1:18" x14ac:dyDescent="0.3">
      <c r="A1369" s="1" t="s">
        <v>1183</v>
      </c>
      <c r="B1369">
        <f>IF(OR(RIGHT(Full_2016_2017_Games_Data[[#This Row],[Column1]],4)="2016",RIGHT(Full_2016_2017_Games_Data[[#This Row],[Column1]],4)="2017"),1,0)</f>
        <v>0</v>
      </c>
      <c r="C1369">
        <f>IF(AND(B1368=1,B1369=0,LEFT(Full_2016_2017_Games_Data[[#This Row],[Column1]],4)&lt;&gt;"OTat"),C1367+1,IF(AND(B1368=0,B1369=0,LEFT(Full_2016_2017_Games_Data[[#This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Row],[Column1]],5)&lt;&gt;"4OTat"),C1368+1,IF(OR(LEFT(Full_2016_2017_Games_Data[[#This Row],[Column1]],4)="OTat",LEFT(Full_2016_2017_Games_Data[[#This Row],[Column1]],4)="Full",LEFT(Full_2016_2017_Games_Data[[#This Row],[Column1]],5)="2OTat",LEFT(Full_2016_2017_Games_Data[[#This Row],[Column1]],5)="4OTat"),C1368,"N/A")))</f>
        <v>1149</v>
      </c>
      <c r="D1369" t="str">
        <f>IF(AND(C1369&lt;&gt;"N/A",C1369&lt;&gt;C1368),LEFT(Full_2016_2017_Games_Data[[#This Row],[Column1]],FIND("-",Full_2016_2017_Games_Data[[#This Row],[Column1]])-1),"N/A")</f>
        <v>Denver Nuggets116</v>
      </c>
      <c r="E1369" t="str">
        <f>IFERROR(IF(AND(C1369&lt;&gt;"N/A",C1369&lt;&gt;C1368),MID(Full_2016_2017_Games_Data[[#This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Heat113</v>
      </c>
      <c r="F1369" t="str">
        <f>IFERROR(IF(AND(D1369&lt;&gt;"N/A",E1369&lt;&gt;"N/A",C1369&lt;&gt;C1370),RIGHT(Full_2016_2017_Games_Data[[#This Row],[Column1]],LEN(Full_2016_2017_Games_Data[[#This Row],[Column1]])-FIND("at ",Full_2016_2017_Games_Data[[#This Row],[Column1]])-2),IF(AND(C1369&lt;&gt;"N/A",C1369&lt;&gt;C1368),RIGHT(A1370,LEN(A1370)-FIND("at ",A1370)-2),"N/A")),RIGHT(Full_2016_2017_Games_Data[[#This Row],[Column1]],LEN(Full_2016_2017_Games_Data[[#This Row],[Column1]])-FIND("at ",Full_2016_2017_Games_Data[[#This Row],[Column1]])-2))</f>
        <v>Miami</v>
      </c>
      <c r="G1369" t="str">
        <f t="shared" si="231"/>
        <v>Miami</v>
      </c>
      <c r="H1369">
        <f t="shared" si="232"/>
        <v>116</v>
      </c>
      <c r="I1369">
        <f t="shared" si="233"/>
        <v>113</v>
      </c>
      <c r="J1369" s="3" t="str">
        <f>IF(B1369=1,Full_2016_2017_Games_Data[[#This Row],[Column1]],"N/A")</f>
        <v>N/A</v>
      </c>
      <c r="K1369" t="str">
        <f t="shared" si="234"/>
        <v>Apr 2, 2017</v>
      </c>
      <c r="L1369" t="str">
        <f t="shared" si="235"/>
        <v>Apr 2, 2017</v>
      </c>
      <c r="M1369">
        <f t="shared" si="236"/>
        <v>4</v>
      </c>
      <c r="N1369">
        <f t="shared" si="237"/>
        <v>2</v>
      </c>
      <c r="O1369">
        <f t="shared" si="238"/>
        <v>2017</v>
      </c>
      <c r="P1369" s="3">
        <f t="shared" si="239"/>
        <v>42827</v>
      </c>
      <c r="Q1369" t="str">
        <f t="shared" si="240"/>
        <v>Denver Nuggets</v>
      </c>
      <c r="R1369" t="str">
        <f t="shared" si="241"/>
        <v>Miami Heat</v>
      </c>
    </row>
    <row r="1370" spans="1:18" x14ac:dyDescent="0.3">
      <c r="A1370" s="1" t="s">
        <v>1184</v>
      </c>
      <c r="B1370">
        <f>IF(OR(RIGHT(Full_2016_2017_Games_Data[[#This Row],[Column1]],4)="2016",RIGHT(Full_2016_2017_Games_Data[[#This Row],[Column1]],4)="2017"),1,0)</f>
        <v>0</v>
      </c>
      <c r="C1370">
        <f>IF(AND(B1369=1,B1370=0,LEFT(Full_2016_2017_Games_Data[[#This Row],[Column1]],4)&lt;&gt;"OTat"),C1368+1,IF(AND(B1369=0,B1370=0,LEFT(Full_2016_2017_Games_Data[[#This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Row],[Column1]],5)&lt;&gt;"4OTat"),C1369+1,IF(OR(LEFT(Full_2016_2017_Games_Data[[#This Row],[Column1]],4)="OTat",LEFT(Full_2016_2017_Games_Data[[#This Row],[Column1]],4)="Full",LEFT(Full_2016_2017_Games_Data[[#This Row],[Column1]],5)="2OTat",LEFT(Full_2016_2017_Games_Data[[#This Row],[Column1]],5)="4OTat"),C1369,"N/A")))</f>
        <v>1150</v>
      </c>
      <c r="D1370" t="str">
        <f>IF(AND(C1370&lt;&gt;"N/A",C1370&lt;&gt;C1369),LEFT(Full_2016_2017_Games_Data[[#This Row],[Column1]],FIND("-",Full_2016_2017_Games_Data[[#This Row],[Column1]])-1),"N/A")</f>
        <v>Cleveland Cavaliers135</v>
      </c>
      <c r="E1370" t="str">
        <f>IFERROR(IF(AND(C1370&lt;&gt;"N/A",C1370&lt;&gt;C1369),MID(Full_2016_2017_Games_Data[[#This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Pacers130</v>
      </c>
      <c r="F1370" t="str">
        <f>IFERROR(IF(AND(D1370&lt;&gt;"N/A",E1370&lt;&gt;"N/A",C1370&lt;&gt;C1371),RIGHT(Full_2016_2017_Games_Data[[#This Row],[Column1]],LEN(Full_2016_2017_Games_Data[[#This Row],[Column1]])-FIND("at ",Full_2016_2017_Games_Data[[#This Row],[Column1]])-2),IF(AND(C1370&lt;&gt;"N/A",C1370&lt;&gt;C1369),RIGHT(A1371,LEN(A1371)-FIND("at ",A1371)-2),"N/A")),RIGHT(Full_2016_2017_Games_Data[[#This Row],[Column1]],LEN(Full_2016_2017_Games_Data[[#This Row],[Column1]])-FIND("at ",Full_2016_2017_Games_Data[[#This Row],[Column1]])-2))</f>
        <v>Cleveland</v>
      </c>
      <c r="G1370" t="str">
        <f t="shared" si="231"/>
        <v>Cleveland</v>
      </c>
      <c r="H1370">
        <f t="shared" si="232"/>
        <v>135</v>
      </c>
      <c r="I1370">
        <f t="shared" si="233"/>
        <v>130</v>
      </c>
      <c r="J1370" s="3" t="str">
        <f>IF(B1370=1,Full_2016_2017_Games_Data[[#This Row],[Column1]],"N/A")</f>
        <v>N/A</v>
      </c>
      <c r="K1370" t="str">
        <f t="shared" si="234"/>
        <v>Apr 2, 2017</v>
      </c>
      <c r="L1370" t="str">
        <f t="shared" si="235"/>
        <v>Apr 2, 2017</v>
      </c>
      <c r="M1370">
        <f t="shared" si="236"/>
        <v>4</v>
      </c>
      <c r="N1370">
        <f t="shared" si="237"/>
        <v>2</v>
      </c>
      <c r="O1370">
        <f t="shared" si="238"/>
        <v>2017</v>
      </c>
      <c r="P1370" s="3">
        <f t="shared" si="239"/>
        <v>42827</v>
      </c>
      <c r="Q1370" t="str">
        <f t="shared" si="240"/>
        <v>Cleveland Cavaliers</v>
      </c>
      <c r="R1370" t="str">
        <f t="shared" si="241"/>
        <v>Indiana Pacers</v>
      </c>
    </row>
    <row r="1371" spans="1:18" x14ac:dyDescent="0.3">
      <c r="A1371" s="1" t="s">
        <v>1185</v>
      </c>
      <c r="B1371">
        <f>IF(OR(RIGHT(Full_2016_2017_Games_Data[[#This Row],[Column1]],4)="2016",RIGHT(Full_2016_2017_Games_Data[[#This Row],[Column1]],4)="2017"),1,0)</f>
        <v>0</v>
      </c>
      <c r="C1371">
        <f>IF(AND(B1370=1,B1371=0,LEFT(Full_2016_2017_Games_Data[[#This Row],[Column1]],4)&lt;&gt;"OTat"),C1369+1,IF(AND(B1370=0,B1371=0,LEFT(Full_2016_2017_Games_Data[[#This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Row],[Column1]],5)&lt;&gt;"4OTat"),C1370+1,IF(OR(LEFT(Full_2016_2017_Games_Data[[#This Row],[Column1]],4)="OTat",LEFT(Full_2016_2017_Games_Data[[#This Row],[Column1]],4)="Full",LEFT(Full_2016_2017_Games_Data[[#This Row],[Column1]],5)="2OTat",LEFT(Full_2016_2017_Games_Data[[#This Row],[Column1]],5)="4OTat"),C1370,"N/A")))</f>
        <v>1150</v>
      </c>
      <c r="D1371" t="str">
        <f>IF(AND(C1371&lt;&gt;"N/A",C1371&lt;&gt;C1370),LEFT(Full_2016_2017_Games_Data[[#This Row],[Column1]],FIND("-",Full_2016_2017_Games_Data[[#This Row],[Column1]])-1),"N/A")</f>
        <v>N/A</v>
      </c>
      <c r="E1371" t="str">
        <f>IFERROR(IF(AND(C1371&lt;&gt;"N/A",C1371&lt;&gt;C1370),MID(Full_2016_2017_Games_Data[[#This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71" t="str">
        <f>IFERROR(IF(AND(D1371&lt;&gt;"N/A",E1371&lt;&gt;"N/A",C1371&lt;&gt;C1372),RIGHT(Full_2016_2017_Games_Data[[#This Row],[Column1]],LEN(Full_2016_2017_Games_Data[[#This Row],[Column1]])-FIND("at ",Full_2016_2017_Games_Data[[#This Row],[Column1]])-2),IF(AND(C1371&lt;&gt;"N/A",C1371&lt;&gt;C1370),RIGHT(A1372,LEN(A1372)-FIND("at ",A1372)-2),"N/A")),RIGHT(Full_2016_2017_Games_Data[[#This Row],[Column1]],LEN(Full_2016_2017_Games_Data[[#This Row],[Column1]])-FIND("at ",Full_2016_2017_Games_Data[[#This Row],[Column1]])-2))</f>
        <v>N/A</v>
      </c>
      <c r="G1371" t="str">
        <f t="shared" si="231"/>
        <v>N/A</v>
      </c>
      <c r="H1371" t="str">
        <f t="shared" si="232"/>
        <v>N/A</v>
      </c>
      <c r="I1371" t="str">
        <f t="shared" si="233"/>
        <v>N/A</v>
      </c>
      <c r="J1371" s="3" t="str">
        <f>IF(B1371=1,Full_2016_2017_Games_Data[[#This Row],[Column1]],"N/A")</f>
        <v>N/A</v>
      </c>
      <c r="K1371" t="str">
        <f t="shared" si="234"/>
        <v>Apr 2, 2017</v>
      </c>
      <c r="L1371" t="str">
        <f t="shared" si="235"/>
        <v>N/A</v>
      </c>
      <c r="M1371" t="str">
        <f t="shared" si="236"/>
        <v>N/A</v>
      </c>
      <c r="N1371" t="str">
        <f t="shared" si="237"/>
        <v>N/A</v>
      </c>
      <c r="O1371" t="str">
        <f t="shared" si="238"/>
        <v>N/A</v>
      </c>
      <c r="P1371" s="3" t="str">
        <f t="shared" si="239"/>
        <v>N/A</v>
      </c>
      <c r="Q1371" t="str">
        <f t="shared" si="240"/>
        <v>N/A</v>
      </c>
      <c r="R1371" t="str">
        <f t="shared" si="241"/>
        <v>N/A</v>
      </c>
    </row>
    <row r="1372" spans="1:18" x14ac:dyDescent="0.3">
      <c r="A1372" s="1" t="s">
        <v>1186</v>
      </c>
      <c r="B1372">
        <f>IF(OR(RIGHT(Full_2016_2017_Games_Data[[#This Row],[Column1]],4)="2016",RIGHT(Full_2016_2017_Games_Data[[#This Row],[Column1]],4)="2017"),1,0)</f>
        <v>0</v>
      </c>
      <c r="C1372">
        <f>IF(AND(B1371=1,B1372=0,LEFT(Full_2016_2017_Games_Data[[#This Row],[Column1]],4)&lt;&gt;"OTat"),C1370+1,IF(AND(B1371=0,B1372=0,LEFT(Full_2016_2017_Games_Data[[#This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Row],[Column1]],5)&lt;&gt;"4OTat"),C1371+1,IF(OR(LEFT(Full_2016_2017_Games_Data[[#This Row],[Column1]],4)="OTat",LEFT(Full_2016_2017_Games_Data[[#This Row],[Column1]],4)="Full",LEFT(Full_2016_2017_Games_Data[[#This Row],[Column1]],5)="2OTat",LEFT(Full_2016_2017_Games_Data[[#This Row],[Column1]],5)="4OTat"),C1371,"N/A")))</f>
        <v>1151</v>
      </c>
      <c r="D1372" t="str">
        <f>IF(AND(C1372&lt;&gt;"N/A",C1372&lt;&gt;C1371),LEFT(Full_2016_2017_Games_Data[[#This Row],[Column1]],FIND("-",Full_2016_2017_Games_Data[[#This Row],[Column1]])-1),"N/A")</f>
        <v>Golden State Warriors139</v>
      </c>
      <c r="E1372" t="str">
        <f>IFERROR(IF(AND(C1372&lt;&gt;"N/A",C1372&lt;&gt;C1371),MID(Full_2016_2017_Games_Data[[#This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Wizards115</v>
      </c>
      <c r="F1372" t="str">
        <f>IFERROR(IF(AND(D1372&lt;&gt;"N/A",E1372&lt;&gt;"N/A",C1372&lt;&gt;C1373),RIGHT(Full_2016_2017_Games_Data[[#This Row],[Column1]],LEN(Full_2016_2017_Games_Data[[#This Row],[Column1]])-FIND("at ",Full_2016_2017_Games_Data[[#This Row],[Column1]])-2),IF(AND(C1372&lt;&gt;"N/A",C1372&lt;&gt;C1371),RIGHT(A1373,LEN(A1373)-FIND("at ",A1373)-2),"N/A")),RIGHT(Full_2016_2017_Games_Data[[#This Row],[Column1]],LEN(Full_2016_2017_Games_Data[[#This Row],[Column1]])-FIND("at ",Full_2016_2017_Games_Data[[#This Row],[Column1]])-2))</f>
        <v>Golden State</v>
      </c>
      <c r="G1372" t="str">
        <f t="shared" si="231"/>
        <v>Golden State</v>
      </c>
      <c r="H1372">
        <f t="shared" si="232"/>
        <v>139</v>
      </c>
      <c r="I1372">
        <f t="shared" si="233"/>
        <v>115</v>
      </c>
      <c r="J1372" s="3" t="str">
        <f>IF(B1372=1,Full_2016_2017_Games_Data[[#This Row],[Column1]],"N/A")</f>
        <v>N/A</v>
      </c>
      <c r="K1372" t="str">
        <f t="shared" si="234"/>
        <v>Apr 2, 2017</v>
      </c>
      <c r="L1372" t="str">
        <f t="shared" si="235"/>
        <v>Apr 2, 2017</v>
      </c>
      <c r="M1372">
        <f t="shared" si="236"/>
        <v>4</v>
      </c>
      <c r="N1372">
        <f t="shared" si="237"/>
        <v>2</v>
      </c>
      <c r="O1372">
        <f t="shared" si="238"/>
        <v>2017</v>
      </c>
      <c r="P1372" s="3">
        <f t="shared" si="239"/>
        <v>42827</v>
      </c>
      <c r="Q1372" t="str">
        <f t="shared" si="240"/>
        <v>Golden State Warriors</v>
      </c>
      <c r="R1372" t="str">
        <f t="shared" si="241"/>
        <v>Washington Wizards</v>
      </c>
    </row>
    <row r="1373" spans="1:18" x14ac:dyDescent="0.3">
      <c r="A1373" s="1" t="s">
        <v>1187</v>
      </c>
      <c r="B1373">
        <f>IF(OR(RIGHT(Full_2016_2017_Games_Data[[#This Row],[Column1]],4)="2016",RIGHT(Full_2016_2017_Games_Data[[#This Row],[Column1]],4)="2017"),1,0)</f>
        <v>0</v>
      </c>
      <c r="C1373">
        <f>IF(AND(B1372=1,B1373=0,LEFT(Full_2016_2017_Games_Data[[#This Row],[Column1]],4)&lt;&gt;"OTat"),C1371+1,IF(AND(B1372=0,B1373=0,LEFT(Full_2016_2017_Games_Data[[#This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Row],[Column1]],5)&lt;&gt;"4OTat"),C1372+1,IF(OR(LEFT(Full_2016_2017_Games_Data[[#This Row],[Column1]],4)="OTat",LEFT(Full_2016_2017_Games_Data[[#This Row],[Column1]],4)="Full",LEFT(Full_2016_2017_Games_Data[[#This Row],[Column1]],5)="2OTat",LEFT(Full_2016_2017_Games_Data[[#This Row],[Column1]],5)="4OTat"),C1372,"N/A")))</f>
        <v>1152</v>
      </c>
      <c r="D1373" t="str">
        <f>IF(AND(C1373&lt;&gt;"N/A",C1373&lt;&gt;C1372),LEFT(Full_2016_2017_Games_Data[[#This Row],[Column1]],FIND("-",Full_2016_2017_Games_Data[[#This Row],[Column1]])-1),"N/A")</f>
        <v>Houston Rockets123</v>
      </c>
      <c r="E1373" t="str">
        <f>IFERROR(IF(AND(C1373&lt;&gt;"N/A",C1373&lt;&gt;C1372),MID(Full_2016_2017_Games_Data[[#This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Suns116</v>
      </c>
      <c r="F1373" t="str">
        <f>IFERROR(IF(AND(D1373&lt;&gt;"N/A",E1373&lt;&gt;"N/A",C1373&lt;&gt;C1374),RIGHT(Full_2016_2017_Games_Data[[#This Row],[Column1]],LEN(Full_2016_2017_Games_Data[[#This Row],[Column1]])-FIND("at ",Full_2016_2017_Games_Data[[#This Row],[Column1]])-2),IF(AND(C1373&lt;&gt;"N/A",C1373&lt;&gt;C1372),RIGHT(A1374,LEN(A1374)-FIND("at ",A1374)-2),"N/A")),RIGHT(Full_2016_2017_Games_Data[[#This Row],[Column1]],LEN(Full_2016_2017_Games_Data[[#This Row],[Column1]])-FIND("at ",Full_2016_2017_Games_Data[[#This Row],[Column1]])-2))</f>
        <v>Phoenix</v>
      </c>
      <c r="G1373" t="str">
        <f t="shared" si="231"/>
        <v>Phoenix</v>
      </c>
      <c r="H1373">
        <f t="shared" si="232"/>
        <v>123</v>
      </c>
      <c r="I1373">
        <f t="shared" si="233"/>
        <v>116</v>
      </c>
      <c r="J1373" s="3" t="str">
        <f>IF(B1373=1,Full_2016_2017_Games_Data[[#This Row],[Column1]],"N/A")</f>
        <v>N/A</v>
      </c>
      <c r="K1373" t="str">
        <f t="shared" si="234"/>
        <v>Apr 2, 2017</v>
      </c>
      <c r="L1373" t="str">
        <f t="shared" si="235"/>
        <v>Apr 2, 2017</v>
      </c>
      <c r="M1373">
        <f t="shared" si="236"/>
        <v>4</v>
      </c>
      <c r="N1373">
        <f t="shared" si="237"/>
        <v>2</v>
      </c>
      <c r="O1373">
        <f t="shared" si="238"/>
        <v>2017</v>
      </c>
      <c r="P1373" s="3">
        <f t="shared" si="239"/>
        <v>42827</v>
      </c>
      <c r="Q1373" t="str">
        <f t="shared" si="240"/>
        <v>Houston Rockets</v>
      </c>
      <c r="R1373" t="str">
        <f t="shared" si="241"/>
        <v>Phoenix Suns</v>
      </c>
    </row>
    <row r="1374" spans="1:18" x14ac:dyDescent="0.3">
      <c r="A1374" s="1" t="s">
        <v>1499</v>
      </c>
      <c r="B1374">
        <f>IF(OR(RIGHT(Full_2016_2017_Games_Data[[#This Row],[Column1]],4)="2016",RIGHT(Full_2016_2017_Games_Data[[#This Row],[Column1]],4)="2017"),1,0)</f>
        <v>1</v>
      </c>
      <c r="C1374" t="str">
        <f>IF(AND(B1373=1,B1374=0,LEFT(Full_2016_2017_Games_Data[[#This Row],[Column1]],4)&lt;&gt;"OTat"),C1372+1,IF(AND(B1373=0,B1374=0,LEFT(Full_2016_2017_Games_Data[[#This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Row],[Column1]],5)&lt;&gt;"4OTat"),C1373+1,IF(OR(LEFT(Full_2016_2017_Games_Data[[#This Row],[Column1]],4)="OTat",LEFT(Full_2016_2017_Games_Data[[#This Row],[Column1]],4)="Full",LEFT(Full_2016_2017_Games_Data[[#This Row],[Column1]],5)="2OTat",LEFT(Full_2016_2017_Games_Data[[#This Row],[Column1]],5)="4OTat"),C1373,"N/A")))</f>
        <v>N/A</v>
      </c>
      <c r="D1374" t="str">
        <f>IF(AND(C1374&lt;&gt;"N/A",C1374&lt;&gt;C1373),LEFT(Full_2016_2017_Games_Data[[#This Row],[Column1]],FIND("-",Full_2016_2017_Games_Data[[#This Row],[Column1]])-1),"N/A")</f>
        <v>N/A</v>
      </c>
      <c r="E1374" t="str">
        <f>IFERROR(IF(AND(C1374&lt;&gt;"N/A",C1374&lt;&gt;C1373),MID(Full_2016_2017_Games_Data[[#This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74" t="str">
        <f>IFERROR(IF(AND(D1374&lt;&gt;"N/A",E1374&lt;&gt;"N/A",C1374&lt;&gt;C1375),RIGHT(Full_2016_2017_Games_Data[[#This Row],[Column1]],LEN(Full_2016_2017_Games_Data[[#This Row],[Column1]])-FIND("at ",Full_2016_2017_Games_Data[[#This Row],[Column1]])-2),IF(AND(C1374&lt;&gt;"N/A",C1374&lt;&gt;C1373),RIGHT(A1375,LEN(A1375)-FIND("at ",A1375)-2),"N/A")),RIGHT(Full_2016_2017_Games_Data[[#This Row],[Column1]],LEN(Full_2016_2017_Games_Data[[#This Row],[Column1]])-FIND("at ",Full_2016_2017_Games_Data[[#This Row],[Column1]])-2))</f>
        <v>N/A</v>
      </c>
      <c r="G1374" t="str">
        <f t="shared" si="231"/>
        <v>N/A</v>
      </c>
      <c r="H1374" t="str">
        <f t="shared" si="232"/>
        <v>N/A</v>
      </c>
      <c r="I1374" t="str">
        <f t="shared" si="233"/>
        <v>N/A</v>
      </c>
      <c r="J1374" s="3" t="str">
        <f>IF(B1374=1,Full_2016_2017_Games_Data[[#This Row],[Column1]],"N/A")</f>
        <v>Apr 3, 2017</v>
      </c>
      <c r="K1374" t="str">
        <f t="shared" si="234"/>
        <v>Apr 3, 2017</v>
      </c>
      <c r="L1374" t="str">
        <f t="shared" si="235"/>
        <v>N/A</v>
      </c>
      <c r="M1374" t="str">
        <f t="shared" si="236"/>
        <v>N/A</v>
      </c>
      <c r="N1374" t="str">
        <f t="shared" si="237"/>
        <v>N/A</v>
      </c>
      <c r="O1374" t="str">
        <f t="shared" si="238"/>
        <v>N/A</v>
      </c>
      <c r="P1374" s="3" t="str">
        <f t="shared" si="239"/>
        <v>N/A</v>
      </c>
      <c r="Q1374" t="str">
        <f t="shared" si="240"/>
        <v>N/A</v>
      </c>
      <c r="R1374" t="str">
        <f t="shared" si="241"/>
        <v>N/A</v>
      </c>
    </row>
    <row r="1375" spans="1:18" x14ac:dyDescent="0.3">
      <c r="A1375" s="1" t="s">
        <v>1500</v>
      </c>
      <c r="B1375">
        <f>IF(OR(RIGHT(Full_2016_2017_Games_Data[[#This Row],[Column1]],4)="2016",RIGHT(Full_2016_2017_Games_Data[[#This Row],[Column1]],4)="2017"),1,0)</f>
        <v>0</v>
      </c>
      <c r="C1375">
        <f>IF(AND(B1374=1,B1375=0,LEFT(Full_2016_2017_Games_Data[[#This Row],[Column1]],4)&lt;&gt;"OTat"),C1373+1,IF(AND(B1374=0,B1375=0,LEFT(Full_2016_2017_Games_Data[[#This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Row],[Column1]],5)&lt;&gt;"4OTat"),C1374+1,IF(OR(LEFT(Full_2016_2017_Games_Data[[#This Row],[Column1]],4)="OTat",LEFT(Full_2016_2017_Games_Data[[#This Row],[Column1]],4)="Full",LEFT(Full_2016_2017_Games_Data[[#This Row],[Column1]],5)="2OTat",LEFT(Full_2016_2017_Games_Data[[#This Row],[Column1]],5)="4OTat"),C1374,"N/A")))</f>
        <v>1153</v>
      </c>
      <c r="D1375" t="str">
        <f>IF(AND(C1375&lt;&gt;"N/A",C1375&lt;&gt;C1374),LEFT(Full_2016_2017_Games_Data[[#This Row],[Column1]],FIND("-",Full_2016_2017_Games_Data[[#This Row],[Column1]])-1),"N/A")</f>
        <v>Minnesota Timberwolves110</v>
      </c>
      <c r="E1375" t="str">
        <f>IFERROR(IF(AND(C1375&lt;&gt;"N/A",C1375&lt;&gt;C1374),MID(Full_2016_2017_Games_Data[[#This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Blazers109</v>
      </c>
      <c r="F1375" t="str">
        <f>IFERROR(IF(AND(D1375&lt;&gt;"N/A",E1375&lt;&gt;"N/A",C1375&lt;&gt;C1376),RIGHT(Full_2016_2017_Games_Data[[#This Row],[Column1]],LEN(Full_2016_2017_Games_Data[[#This Row],[Column1]])-FIND("at ",Full_2016_2017_Games_Data[[#This Row],[Column1]])-2),IF(AND(C1375&lt;&gt;"N/A",C1375&lt;&gt;C1374),RIGHT(A1376,LEN(A1376)-FIND("at ",A1376)-2),"N/A")),RIGHT(Full_2016_2017_Games_Data[[#This Row],[Column1]],LEN(Full_2016_2017_Games_Data[[#This Row],[Column1]])-FIND("at ",Full_2016_2017_Games_Data[[#This Row],[Column1]])-2))</f>
        <v>Minnesota Originally scheduled for March 6, 2017. Postponed due to condensation on court</v>
      </c>
      <c r="G1375" t="str">
        <f t="shared" si="231"/>
        <v>Minnesota</v>
      </c>
      <c r="H1375">
        <f t="shared" si="232"/>
        <v>110</v>
      </c>
      <c r="I1375">
        <f t="shared" si="233"/>
        <v>109</v>
      </c>
      <c r="J1375" s="3" t="str">
        <f>IF(B1375=1,Full_2016_2017_Games_Data[[#This Row],[Column1]],"N/A")</f>
        <v>N/A</v>
      </c>
      <c r="K1375" t="str">
        <f t="shared" si="234"/>
        <v>Apr 3, 2017</v>
      </c>
      <c r="L1375" t="str">
        <f t="shared" si="235"/>
        <v>Apr 3, 2017</v>
      </c>
      <c r="M1375">
        <f t="shared" si="236"/>
        <v>4</v>
      </c>
      <c r="N1375">
        <f t="shared" si="237"/>
        <v>3</v>
      </c>
      <c r="O1375">
        <f t="shared" si="238"/>
        <v>2017</v>
      </c>
      <c r="P1375" s="3">
        <f t="shared" si="239"/>
        <v>42828</v>
      </c>
      <c r="Q1375" t="str">
        <f t="shared" si="240"/>
        <v>Minnesota Timberwolves</v>
      </c>
      <c r="R1375" t="str">
        <f t="shared" si="241"/>
        <v>Portland Trail Blazers</v>
      </c>
    </row>
    <row r="1376" spans="1:18" x14ac:dyDescent="0.3">
      <c r="A1376" s="1" t="s">
        <v>1501</v>
      </c>
      <c r="B1376">
        <f>IF(OR(RIGHT(Full_2016_2017_Games_Data[[#This Row],[Column1]],4)="2016",RIGHT(Full_2016_2017_Games_Data[[#This Row],[Column1]],4)="2017"),1,0)</f>
        <v>1</v>
      </c>
      <c r="C1376" t="str">
        <f>IF(AND(B1375=1,B1376=0,LEFT(Full_2016_2017_Games_Data[[#This Row],[Column1]],4)&lt;&gt;"OTat"),C1374+1,IF(AND(B1375=0,B1376=0,LEFT(Full_2016_2017_Games_Data[[#This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Row],[Column1]],5)&lt;&gt;"4OTat"),C1375+1,IF(OR(LEFT(Full_2016_2017_Games_Data[[#This Row],[Column1]],4)="OTat",LEFT(Full_2016_2017_Games_Data[[#This Row],[Column1]],4)="Full",LEFT(Full_2016_2017_Games_Data[[#This Row],[Column1]],5)="2OTat",LEFT(Full_2016_2017_Games_Data[[#This Row],[Column1]],5)="4OTat"),C1375,"N/A")))</f>
        <v>N/A</v>
      </c>
      <c r="D1376" t="str">
        <f>IF(AND(C1376&lt;&gt;"N/A",C1376&lt;&gt;C1375),LEFT(Full_2016_2017_Games_Data[[#This Row],[Column1]],FIND("-",Full_2016_2017_Games_Data[[#This Row],[Column1]])-1),"N/A")</f>
        <v>N/A</v>
      </c>
      <c r="E1376" t="str">
        <f>IFERROR(IF(AND(C1376&lt;&gt;"N/A",C1376&lt;&gt;C1375),MID(Full_2016_2017_Games_Data[[#This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76" t="str">
        <f>IFERROR(IF(AND(D1376&lt;&gt;"N/A",E1376&lt;&gt;"N/A",C1376&lt;&gt;C1377),RIGHT(Full_2016_2017_Games_Data[[#This Row],[Column1]],LEN(Full_2016_2017_Games_Data[[#This Row],[Column1]])-FIND("at ",Full_2016_2017_Games_Data[[#This Row],[Column1]])-2),IF(AND(C1376&lt;&gt;"N/A",C1376&lt;&gt;C1375),RIGHT(A1377,LEN(A1377)-FIND("at ",A1377)-2),"N/A")),RIGHT(Full_2016_2017_Games_Data[[#This Row],[Column1]],LEN(Full_2016_2017_Games_Data[[#This Row],[Column1]])-FIND("at ",Full_2016_2017_Games_Data[[#This Row],[Column1]])-2))</f>
        <v>N/A</v>
      </c>
      <c r="G1376" t="str">
        <f t="shared" si="231"/>
        <v>N/A</v>
      </c>
      <c r="H1376" t="str">
        <f t="shared" si="232"/>
        <v>N/A</v>
      </c>
      <c r="I1376" t="str">
        <f t="shared" si="233"/>
        <v>N/A</v>
      </c>
      <c r="J1376" s="3" t="str">
        <f>IF(B1376=1,Full_2016_2017_Games_Data[[#This Row],[Column1]],"N/A")</f>
        <v>Apr 4, 2017</v>
      </c>
      <c r="K1376" t="str">
        <f t="shared" si="234"/>
        <v>Apr 4, 2017</v>
      </c>
      <c r="L1376" t="str">
        <f t="shared" si="235"/>
        <v>N/A</v>
      </c>
      <c r="M1376" t="str">
        <f t="shared" si="236"/>
        <v>N/A</v>
      </c>
      <c r="N1376" t="str">
        <f t="shared" si="237"/>
        <v>N/A</v>
      </c>
      <c r="O1376" t="str">
        <f t="shared" si="238"/>
        <v>N/A</v>
      </c>
      <c r="P1376" s="3" t="str">
        <f t="shared" si="239"/>
        <v>N/A</v>
      </c>
      <c r="Q1376" t="str">
        <f t="shared" si="240"/>
        <v>N/A</v>
      </c>
      <c r="R1376" t="str">
        <f t="shared" si="241"/>
        <v>N/A</v>
      </c>
    </row>
    <row r="1377" spans="1:18" x14ac:dyDescent="0.3">
      <c r="A1377" s="1" t="s">
        <v>1188</v>
      </c>
      <c r="B1377">
        <f>IF(OR(RIGHT(Full_2016_2017_Games_Data[[#This Row],[Column1]],4)="2016",RIGHT(Full_2016_2017_Games_Data[[#This Row],[Column1]],4)="2017"),1,0)</f>
        <v>0</v>
      </c>
      <c r="C1377">
        <f>IF(AND(B1376=1,B1377=0,LEFT(Full_2016_2017_Games_Data[[#This Row],[Column1]],4)&lt;&gt;"OTat"),C1375+1,IF(AND(B1376=0,B1377=0,LEFT(Full_2016_2017_Games_Data[[#This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Row],[Column1]],5)&lt;&gt;"4OTat"),C1376+1,IF(OR(LEFT(Full_2016_2017_Games_Data[[#This Row],[Column1]],4)="OTat",LEFT(Full_2016_2017_Games_Data[[#This Row],[Column1]],4)="Full",LEFT(Full_2016_2017_Games_Data[[#This Row],[Column1]],5)="2OTat",LEFT(Full_2016_2017_Games_Data[[#This Row],[Column1]],5)="4OTat"),C1376,"N/A")))</f>
        <v>1154</v>
      </c>
      <c r="D1377" t="str">
        <f>IF(AND(C1377&lt;&gt;"N/A",C1377&lt;&gt;C1376),LEFT(Full_2016_2017_Games_Data[[#This Row],[Column1]],FIND("-",Full_2016_2017_Games_Data[[#This Row],[Column1]])-1),"N/A")</f>
        <v>Brooklyn Nets141</v>
      </c>
      <c r="E1377" t="str">
        <f>IFERROR(IF(AND(C1377&lt;&gt;"N/A",C1377&lt;&gt;C1376),MID(Full_2016_2017_Games_Data[[#This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76ers118</v>
      </c>
      <c r="F1377" t="str">
        <f>IFERROR(IF(AND(D1377&lt;&gt;"N/A",E1377&lt;&gt;"N/A",C1377&lt;&gt;C1378),RIGHT(Full_2016_2017_Games_Data[[#This Row],[Column1]],LEN(Full_2016_2017_Games_Data[[#This Row],[Column1]])-FIND("at ",Full_2016_2017_Games_Data[[#This Row],[Column1]])-2),IF(AND(C1377&lt;&gt;"N/A",C1377&lt;&gt;C1376),RIGHT(A1378,LEN(A1378)-FIND("at ",A1378)-2),"N/A")),RIGHT(Full_2016_2017_Games_Data[[#This Row],[Column1]],LEN(Full_2016_2017_Games_Data[[#This Row],[Column1]])-FIND("at ",Full_2016_2017_Games_Data[[#This Row],[Column1]])-2))</f>
        <v>Philadelphia</v>
      </c>
      <c r="G1377" t="str">
        <f t="shared" si="231"/>
        <v>Philadelphia</v>
      </c>
      <c r="H1377">
        <f t="shared" si="232"/>
        <v>141</v>
      </c>
      <c r="I1377">
        <f t="shared" si="233"/>
        <v>118</v>
      </c>
      <c r="J1377" s="3" t="str">
        <f>IF(B1377=1,Full_2016_2017_Games_Data[[#This Row],[Column1]],"N/A")</f>
        <v>N/A</v>
      </c>
      <c r="K1377" t="str">
        <f t="shared" si="234"/>
        <v>Apr 4, 2017</v>
      </c>
      <c r="L1377" t="str">
        <f t="shared" si="235"/>
        <v>Apr 4, 2017</v>
      </c>
      <c r="M1377">
        <f t="shared" si="236"/>
        <v>4</v>
      </c>
      <c r="N1377">
        <f t="shared" si="237"/>
        <v>4</v>
      </c>
      <c r="O1377">
        <f t="shared" si="238"/>
        <v>2017</v>
      </c>
      <c r="P1377" s="3">
        <f t="shared" si="239"/>
        <v>42829</v>
      </c>
      <c r="Q1377" t="str">
        <f t="shared" si="240"/>
        <v>Brooklyn Nets</v>
      </c>
      <c r="R1377" t="str">
        <f t="shared" si="241"/>
        <v>Philadelphia 76ers</v>
      </c>
    </row>
    <row r="1378" spans="1:18" x14ac:dyDescent="0.3">
      <c r="A1378" s="1" t="s">
        <v>1189</v>
      </c>
      <c r="B1378">
        <f>IF(OR(RIGHT(Full_2016_2017_Games_Data[[#This Row],[Column1]],4)="2016",RIGHT(Full_2016_2017_Games_Data[[#This Row],[Column1]],4)="2017"),1,0)</f>
        <v>0</v>
      </c>
      <c r="C1378">
        <f>IF(AND(B1377=1,B1378=0,LEFT(Full_2016_2017_Games_Data[[#This Row],[Column1]],4)&lt;&gt;"OTat"),C1376+1,IF(AND(B1377=0,B1378=0,LEFT(Full_2016_2017_Games_Data[[#This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Row],[Column1]],5)&lt;&gt;"4OTat"),C1377+1,IF(OR(LEFT(Full_2016_2017_Games_Data[[#This Row],[Column1]],4)="OTat",LEFT(Full_2016_2017_Games_Data[[#This Row],[Column1]],4)="Full",LEFT(Full_2016_2017_Games_Data[[#This Row],[Column1]],5)="2OTat",LEFT(Full_2016_2017_Games_Data[[#This Row],[Column1]],5)="4OTat"),C1377,"N/A")))</f>
        <v>1155</v>
      </c>
      <c r="D1378" t="str">
        <f>IF(AND(C1378&lt;&gt;"N/A",C1378&lt;&gt;C1377),LEFT(Full_2016_2017_Games_Data[[#This Row],[Column1]],FIND("-",Full_2016_2017_Games_Data[[#This Row],[Column1]])-1),"N/A")</f>
        <v>Washington Wizards118</v>
      </c>
      <c r="E1378" t="str">
        <f>IFERROR(IF(AND(C1378&lt;&gt;"N/A",C1378&lt;&gt;C1377),MID(Full_2016_2017_Games_Data[[#This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Hornets111</v>
      </c>
      <c r="F1378" t="str">
        <f>IFERROR(IF(AND(D1378&lt;&gt;"N/A",E1378&lt;&gt;"N/A",C1378&lt;&gt;C1379),RIGHT(Full_2016_2017_Games_Data[[#This Row],[Column1]],LEN(Full_2016_2017_Games_Data[[#This Row],[Column1]])-FIND("at ",Full_2016_2017_Games_Data[[#This Row],[Column1]])-2),IF(AND(C1378&lt;&gt;"N/A",C1378&lt;&gt;C1377),RIGHT(A1379,LEN(A1379)-FIND("at ",A1379)-2),"N/A")),RIGHT(Full_2016_2017_Games_Data[[#This Row],[Column1]],LEN(Full_2016_2017_Games_Data[[#This Row],[Column1]])-FIND("at ",Full_2016_2017_Games_Data[[#This Row],[Column1]])-2))</f>
        <v>Washington</v>
      </c>
      <c r="G1378" t="str">
        <f t="shared" si="231"/>
        <v>Washington</v>
      </c>
      <c r="H1378">
        <f t="shared" si="232"/>
        <v>118</v>
      </c>
      <c r="I1378">
        <f t="shared" si="233"/>
        <v>111</v>
      </c>
      <c r="J1378" s="3" t="str">
        <f>IF(B1378=1,Full_2016_2017_Games_Data[[#This Row],[Column1]],"N/A")</f>
        <v>N/A</v>
      </c>
      <c r="K1378" t="str">
        <f t="shared" si="234"/>
        <v>Apr 4, 2017</v>
      </c>
      <c r="L1378" t="str">
        <f t="shared" si="235"/>
        <v>Apr 4, 2017</v>
      </c>
      <c r="M1378">
        <f t="shared" si="236"/>
        <v>4</v>
      </c>
      <c r="N1378">
        <f t="shared" si="237"/>
        <v>4</v>
      </c>
      <c r="O1378">
        <f t="shared" si="238"/>
        <v>2017</v>
      </c>
      <c r="P1378" s="3">
        <f t="shared" si="239"/>
        <v>42829</v>
      </c>
      <c r="Q1378" t="str">
        <f t="shared" si="240"/>
        <v>Washington Wizards</v>
      </c>
      <c r="R1378" t="str">
        <f t="shared" si="241"/>
        <v>Charlotte Hornets</v>
      </c>
    </row>
    <row r="1379" spans="1:18" x14ac:dyDescent="0.3">
      <c r="A1379" s="1" t="s">
        <v>1190</v>
      </c>
      <c r="B1379">
        <f>IF(OR(RIGHT(Full_2016_2017_Games_Data[[#This Row],[Column1]],4)="2016",RIGHT(Full_2016_2017_Games_Data[[#This Row],[Column1]],4)="2017"),1,0)</f>
        <v>0</v>
      </c>
      <c r="C1379">
        <f>IF(AND(B1378=1,B1379=0,LEFT(Full_2016_2017_Games_Data[[#This Row],[Column1]],4)&lt;&gt;"OTat"),C1377+1,IF(AND(B1378=0,B1379=0,LEFT(Full_2016_2017_Games_Data[[#This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Row],[Column1]],5)&lt;&gt;"4OTat"),C1378+1,IF(OR(LEFT(Full_2016_2017_Games_Data[[#This Row],[Column1]],4)="OTat",LEFT(Full_2016_2017_Games_Data[[#This Row],[Column1]],4)="Full",LEFT(Full_2016_2017_Games_Data[[#This Row],[Column1]],5)="2OTat",LEFT(Full_2016_2017_Games_Data[[#This Row],[Column1]],5)="4OTat"),C1378,"N/A")))</f>
        <v>1156</v>
      </c>
      <c r="D1379" t="str">
        <f>IF(AND(C1379&lt;&gt;"N/A",C1379&lt;&gt;C1378),LEFT(Full_2016_2017_Games_Data[[#This Row],[Column1]],FIND("-",Full_2016_2017_Games_Data[[#This Row],[Column1]])-1),"N/A")</f>
        <v>Cleveland Cavaliers122</v>
      </c>
      <c r="E1379" t="str">
        <f>IFERROR(IF(AND(C1379&lt;&gt;"N/A",C1379&lt;&gt;C1378),MID(Full_2016_2017_Games_Data[[#This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Magic102</v>
      </c>
      <c r="F1379" t="str">
        <f>IFERROR(IF(AND(D1379&lt;&gt;"N/A",E1379&lt;&gt;"N/A",C1379&lt;&gt;C1380),RIGHT(Full_2016_2017_Games_Data[[#This Row],[Column1]],LEN(Full_2016_2017_Games_Data[[#This Row],[Column1]])-FIND("at ",Full_2016_2017_Games_Data[[#This Row],[Column1]])-2),IF(AND(C1379&lt;&gt;"N/A",C1379&lt;&gt;C1378),RIGHT(A1380,LEN(A1380)-FIND("at ",A1380)-2),"N/A")),RIGHT(Full_2016_2017_Games_Data[[#This Row],[Column1]],LEN(Full_2016_2017_Games_Data[[#This Row],[Column1]])-FIND("at ",Full_2016_2017_Games_Data[[#This Row],[Column1]])-2))</f>
        <v>Cleveland</v>
      </c>
      <c r="G1379" t="str">
        <f t="shared" si="231"/>
        <v>Cleveland</v>
      </c>
      <c r="H1379">
        <f t="shared" si="232"/>
        <v>122</v>
      </c>
      <c r="I1379">
        <f t="shared" si="233"/>
        <v>102</v>
      </c>
      <c r="J1379" s="3" t="str">
        <f>IF(B1379=1,Full_2016_2017_Games_Data[[#This Row],[Column1]],"N/A")</f>
        <v>N/A</v>
      </c>
      <c r="K1379" t="str">
        <f t="shared" si="234"/>
        <v>Apr 4, 2017</v>
      </c>
      <c r="L1379" t="str">
        <f t="shared" si="235"/>
        <v>Apr 4, 2017</v>
      </c>
      <c r="M1379">
        <f t="shared" si="236"/>
        <v>4</v>
      </c>
      <c r="N1379">
        <f t="shared" si="237"/>
        <v>4</v>
      </c>
      <c r="O1379">
        <f t="shared" si="238"/>
        <v>2017</v>
      </c>
      <c r="P1379" s="3">
        <f t="shared" si="239"/>
        <v>42829</v>
      </c>
      <c r="Q1379" t="str">
        <f t="shared" si="240"/>
        <v>Cleveland Cavaliers</v>
      </c>
      <c r="R1379" t="str">
        <f t="shared" si="241"/>
        <v>Orlando Magic</v>
      </c>
    </row>
    <row r="1380" spans="1:18" x14ac:dyDescent="0.3">
      <c r="A1380" s="1" t="s">
        <v>1191</v>
      </c>
      <c r="B1380">
        <f>IF(OR(RIGHT(Full_2016_2017_Games_Data[[#This Row],[Column1]],4)="2016",RIGHT(Full_2016_2017_Games_Data[[#This Row],[Column1]],4)="2017"),1,0)</f>
        <v>0</v>
      </c>
      <c r="C1380">
        <f>IF(AND(B1379=1,B1380=0,LEFT(Full_2016_2017_Games_Data[[#This Row],[Column1]],4)&lt;&gt;"OTat"),C1378+1,IF(AND(B1379=0,B1380=0,LEFT(Full_2016_2017_Games_Data[[#This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Row],[Column1]],5)&lt;&gt;"4OTat"),C1379+1,IF(OR(LEFT(Full_2016_2017_Games_Data[[#This Row],[Column1]],4)="OTat",LEFT(Full_2016_2017_Games_Data[[#This Row],[Column1]],4)="Full",LEFT(Full_2016_2017_Games_Data[[#This Row],[Column1]],5)="2OTat",LEFT(Full_2016_2017_Games_Data[[#This Row],[Column1]],5)="4OTat"),C1379,"N/A")))</f>
        <v>1157</v>
      </c>
      <c r="D1380" t="str">
        <f>IF(AND(C1380&lt;&gt;"N/A",C1380&lt;&gt;C1379),LEFT(Full_2016_2017_Games_Data[[#This Row],[Column1]],FIND("-",Full_2016_2017_Games_Data[[#This Row],[Column1]])-1),"N/A")</f>
        <v>Indiana Pacers108</v>
      </c>
      <c r="E1380" t="str">
        <f>IFERROR(IF(AND(C1380&lt;&gt;"N/A",C1380&lt;&gt;C1379),MID(Full_2016_2017_Games_Data[[#This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Raptors90</v>
      </c>
      <c r="F1380" t="str">
        <f>IFERROR(IF(AND(D1380&lt;&gt;"N/A",E1380&lt;&gt;"N/A",C1380&lt;&gt;C1381),RIGHT(Full_2016_2017_Games_Data[[#This Row],[Column1]],LEN(Full_2016_2017_Games_Data[[#This Row],[Column1]])-FIND("at ",Full_2016_2017_Games_Data[[#This Row],[Column1]])-2),IF(AND(C1380&lt;&gt;"N/A",C1380&lt;&gt;C1379),RIGHT(A1381,LEN(A1381)-FIND("at ",A1381)-2),"N/A")),RIGHT(Full_2016_2017_Games_Data[[#This Row],[Column1]],LEN(Full_2016_2017_Games_Data[[#This Row],[Column1]])-FIND("at ",Full_2016_2017_Games_Data[[#This Row],[Column1]])-2))</f>
        <v>Indiana</v>
      </c>
      <c r="G1380" t="str">
        <f t="shared" si="231"/>
        <v>Indiana</v>
      </c>
      <c r="H1380">
        <f t="shared" si="232"/>
        <v>108</v>
      </c>
      <c r="I1380">
        <f t="shared" si="233"/>
        <v>90</v>
      </c>
      <c r="J1380" s="3" t="str">
        <f>IF(B1380=1,Full_2016_2017_Games_Data[[#This Row],[Column1]],"N/A")</f>
        <v>N/A</v>
      </c>
      <c r="K1380" t="str">
        <f t="shared" si="234"/>
        <v>Apr 4, 2017</v>
      </c>
      <c r="L1380" t="str">
        <f t="shared" si="235"/>
        <v>Apr 4, 2017</v>
      </c>
      <c r="M1380">
        <f t="shared" si="236"/>
        <v>4</v>
      </c>
      <c r="N1380">
        <f t="shared" si="237"/>
        <v>4</v>
      </c>
      <c r="O1380">
        <f t="shared" si="238"/>
        <v>2017</v>
      </c>
      <c r="P1380" s="3">
        <f t="shared" si="239"/>
        <v>42829</v>
      </c>
      <c r="Q1380" t="str">
        <f t="shared" si="240"/>
        <v>Indiana Pacers</v>
      </c>
      <c r="R1380" t="str">
        <f t="shared" si="241"/>
        <v>Toronto Raptors</v>
      </c>
    </row>
    <row r="1381" spans="1:18" x14ac:dyDescent="0.3">
      <c r="A1381" s="1" t="s">
        <v>1192</v>
      </c>
      <c r="B1381">
        <f>IF(OR(RIGHT(Full_2016_2017_Games_Data[[#This Row],[Column1]],4)="2016",RIGHT(Full_2016_2017_Games_Data[[#This Row],[Column1]],4)="2017"),1,0)</f>
        <v>0</v>
      </c>
      <c r="C1381">
        <f>IF(AND(B1380=1,B1381=0,LEFT(Full_2016_2017_Games_Data[[#This Row],[Column1]],4)&lt;&gt;"OTat"),C1379+1,IF(AND(B1380=0,B1381=0,LEFT(Full_2016_2017_Games_Data[[#This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Row],[Column1]],5)&lt;&gt;"4OTat"),C1380+1,IF(OR(LEFT(Full_2016_2017_Games_Data[[#This Row],[Column1]],4)="OTat",LEFT(Full_2016_2017_Games_Data[[#This Row],[Column1]],4)="Full",LEFT(Full_2016_2017_Games_Data[[#This Row],[Column1]],5)="2OTat",LEFT(Full_2016_2017_Games_Data[[#This Row],[Column1]],5)="4OTat"),C1380,"N/A")))</f>
        <v>1158</v>
      </c>
      <c r="D1381" t="str">
        <f>IF(AND(C1381&lt;&gt;"N/A",C1381&lt;&gt;C1380),LEFT(Full_2016_2017_Games_Data[[#This Row],[Column1]],FIND("-",Full_2016_2017_Games_Data[[#This Row],[Column1]])-1),"N/A")</f>
        <v>Denver Nuggets134</v>
      </c>
      <c r="E1381" t="str">
        <f>IFERROR(IF(AND(C1381&lt;&gt;"N/A",C1381&lt;&gt;C1380),MID(Full_2016_2017_Games_Data[[#This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Pelicans131</v>
      </c>
      <c r="F1381" t="str">
        <f>IFERROR(IF(AND(D1381&lt;&gt;"N/A",E1381&lt;&gt;"N/A",C1381&lt;&gt;C1382),RIGHT(Full_2016_2017_Games_Data[[#This Row],[Column1]],LEN(Full_2016_2017_Games_Data[[#This Row],[Column1]])-FIND("at ",Full_2016_2017_Games_Data[[#This Row],[Column1]])-2),IF(AND(C1381&lt;&gt;"N/A",C1381&lt;&gt;C1380),RIGHT(A1382,LEN(A1382)-FIND("at ",A1382)-2),"N/A")),RIGHT(Full_2016_2017_Games_Data[[#This Row],[Column1]],LEN(Full_2016_2017_Games_Data[[#This Row],[Column1]])-FIND("at ",Full_2016_2017_Games_Data[[#This Row],[Column1]])-2))</f>
        <v>New Orleans</v>
      </c>
      <c r="G1381" t="str">
        <f t="shared" si="231"/>
        <v>New Orleans</v>
      </c>
      <c r="H1381">
        <f t="shared" si="232"/>
        <v>134</v>
      </c>
      <c r="I1381">
        <f t="shared" si="233"/>
        <v>131</v>
      </c>
      <c r="J1381" s="3" t="str">
        <f>IF(B1381=1,Full_2016_2017_Games_Data[[#This Row],[Column1]],"N/A")</f>
        <v>N/A</v>
      </c>
      <c r="K1381" t="str">
        <f t="shared" si="234"/>
        <v>Apr 4, 2017</v>
      </c>
      <c r="L1381" t="str">
        <f t="shared" si="235"/>
        <v>Apr 4, 2017</v>
      </c>
      <c r="M1381">
        <f t="shared" si="236"/>
        <v>4</v>
      </c>
      <c r="N1381">
        <f t="shared" si="237"/>
        <v>4</v>
      </c>
      <c r="O1381">
        <f t="shared" si="238"/>
        <v>2017</v>
      </c>
      <c r="P1381" s="3">
        <f t="shared" si="239"/>
        <v>42829</v>
      </c>
      <c r="Q1381" t="str">
        <f t="shared" si="240"/>
        <v>Denver Nuggets</v>
      </c>
      <c r="R1381" t="str">
        <f t="shared" si="241"/>
        <v>New Orleans Pelicans</v>
      </c>
    </row>
    <row r="1382" spans="1:18" x14ac:dyDescent="0.3">
      <c r="A1382" s="1" t="s">
        <v>1193</v>
      </c>
      <c r="B1382">
        <f>IF(OR(RIGHT(Full_2016_2017_Games_Data[[#This Row],[Column1]],4)="2016",RIGHT(Full_2016_2017_Games_Data[[#This Row],[Column1]],4)="2017"),1,0)</f>
        <v>0</v>
      </c>
      <c r="C1382">
        <f>IF(AND(B1381=1,B1382=0,LEFT(Full_2016_2017_Games_Data[[#This Row],[Column1]],4)&lt;&gt;"OTat"),C1380+1,IF(AND(B1381=0,B1382=0,LEFT(Full_2016_2017_Games_Data[[#This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Row],[Column1]],5)&lt;&gt;"4OTat"),C1381+1,IF(OR(LEFT(Full_2016_2017_Games_Data[[#This Row],[Column1]],4)="OTat",LEFT(Full_2016_2017_Games_Data[[#This Row],[Column1]],4)="Full",LEFT(Full_2016_2017_Games_Data[[#This Row],[Column1]],5)="2OTat",LEFT(Full_2016_2017_Games_Data[[#This Row],[Column1]],5)="4OTat"),C1381,"N/A")))</f>
        <v>1159</v>
      </c>
      <c r="D1382" t="str">
        <f>IF(AND(C1382&lt;&gt;"N/A",C1382&lt;&gt;C1381),LEFT(Full_2016_2017_Games_Data[[#This Row],[Column1]],FIND("-",Full_2016_2017_Games_Data[[#This Row],[Column1]])-1),"N/A")</f>
        <v>Oklahoma City Thunder110</v>
      </c>
      <c r="E1382" t="str">
        <f>IFERROR(IF(AND(C1382&lt;&gt;"N/A",C1382&lt;&gt;C1381),MID(Full_2016_2017_Games_Data[[#This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Bucks79</v>
      </c>
      <c r="F1382" t="str">
        <f>IFERROR(IF(AND(D1382&lt;&gt;"N/A",E1382&lt;&gt;"N/A",C1382&lt;&gt;C1383),RIGHT(Full_2016_2017_Games_Data[[#This Row],[Column1]],LEN(Full_2016_2017_Games_Data[[#This Row],[Column1]])-FIND("at ",Full_2016_2017_Games_Data[[#This Row],[Column1]])-2),IF(AND(C1382&lt;&gt;"N/A",C1382&lt;&gt;C1381),RIGHT(A1383,LEN(A1383)-FIND("at ",A1383)-2),"N/A")),RIGHT(Full_2016_2017_Games_Data[[#This Row],[Column1]],LEN(Full_2016_2017_Games_Data[[#This Row],[Column1]])-FIND("at ",Full_2016_2017_Games_Data[[#This Row],[Column1]])-2))</f>
        <v>Oklahoma City</v>
      </c>
      <c r="G1382" t="str">
        <f t="shared" si="231"/>
        <v>Oklahoma City</v>
      </c>
      <c r="H1382">
        <f t="shared" si="232"/>
        <v>110</v>
      </c>
      <c r="I1382">
        <f t="shared" si="233"/>
        <v>79</v>
      </c>
      <c r="J1382" s="3" t="str">
        <f>IF(B1382=1,Full_2016_2017_Games_Data[[#This Row],[Column1]],"N/A")</f>
        <v>N/A</v>
      </c>
      <c r="K1382" t="str">
        <f t="shared" si="234"/>
        <v>Apr 4, 2017</v>
      </c>
      <c r="L1382" t="str">
        <f t="shared" si="235"/>
        <v>Apr 4, 2017</v>
      </c>
      <c r="M1382">
        <f t="shared" si="236"/>
        <v>4</v>
      </c>
      <c r="N1382">
        <f t="shared" si="237"/>
        <v>4</v>
      </c>
      <c r="O1382">
        <f t="shared" si="238"/>
        <v>2017</v>
      </c>
      <c r="P1382" s="3">
        <f t="shared" si="239"/>
        <v>42829</v>
      </c>
      <c r="Q1382" t="str">
        <f t="shared" si="240"/>
        <v>Oklahoma City Thunder</v>
      </c>
      <c r="R1382" t="str">
        <f t="shared" si="241"/>
        <v>Milwaukee Bucks</v>
      </c>
    </row>
    <row r="1383" spans="1:18" x14ac:dyDescent="0.3">
      <c r="A1383" s="1" t="s">
        <v>1194</v>
      </c>
      <c r="B1383">
        <f>IF(OR(RIGHT(Full_2016_2017_Games_Data[[#This Row],[Column1]],4)="2016",RIGHT(Full_2016_2017_Games_Data[[#This Row],[Column1]],4)="2017"),1,0)</f>
        <v>0</v>
      </c>
      <c r="C1383">
        <f>IF(AND(B1382=1,B1383=0,LEFT(Full_2016_2017_Games_Data[[#This Row],[Column1]],4)&lt;&gt;"OTat"),C1381+1,IF(AND(B1382=0,B1383=0,LEFT(Full_2016_2017_Games_Data[[#This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Row],[Column1]],5)&lt;&gt;"4OTat"),C1382+1,IF(OR(LEFT(Full_2016_2017_Games_Data[[#This Row],[Column1]],4)="OTat",LEFT(Full_2016_2017_Games_Data[[#This Row],[Column1]],4)="Full",LEFT(Full_2016_2017_Games_Data[[#This Row],[Column1]],5)="2OTat",LEFT(Full_2016_2017_Games_Data[[#This Row],[Column1]],5)="4OTat"),C1382,"N/A")))</f>
        <v>1160</v>
      </c>
      <c r="D1383" t="str">
        <f>IF(AND(C1383&lt;&gt;"N/A",C1383&lt;&gt;C1382),LEFT(Full_2016_2017_Games_Data[[#This Row],[Column1]],FIND("-",Full_2016_2017_Games_Data[[#This Row],[Column1]])-1),"N/A")</f>
        <v>New York Knicks100</v>
      </c>
      <c r="E1383" t="str">
        <f>IFERROR(IF(AND(C1383&lt;&gt;"N/A",C1383&lt;&gt;C1382),MID(Full_2016_2017_Games_Data[[#This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Bulls91</v>
      </c>
      <c r="F1383" t="str">
        <f>IFERROR(IF(AND(D1383&lt;&gt;"N/A",E1383&lt;&gt;"N/A",C1383&lt;&gt;C1384),RIGHT(Full_2016_2017_Games_Data[[#This Row],[Column1]],LEN(Full_2016_2017_Games_Data[[#This Row],[Column1]])-FIND("at ",Full_2016_2017_Games_Data[[#This Row],[Column1]])-2),IF(AND(C1383&lt;&gt;"N/A",C1383&lt;&gt;C1382),RIGHT(A1384,LEN(A1384)-FIND("at ",A1384)-2),"N/A")),RIGHT(Full_2016_2017_Games_Data[[#This Row],[Column1]],LEN(Full_2016_2017_Games_Data[[#This Row],[Column1]])-FIND("at ",Full_2016_2017_Games_Data[[#This Row],[Column1]])-2))</f>
        <v>New York</v>
      </c>
      <c r="G1383" t="str">
        <f t="shared" si="231"/>
        <v>New York</v>
      </c>
      <c r="H1383">
        <f t="shared" si="232"/>
        <v>100</v>
      </c>
      <c r="I1383">
        <f t="shared" si="233"/>
        <v>91</v>
      </c>
      <c r="J1383" s="3" t="str">
        <f>IF(B1383=1,Full_2016_2017_Games_Data[[#This Row],[Column1]],"N/A")</f>
        <v>N/A</v>
      </c>
      <c r="K1383" t="str">
        <f t="shared" si="234"/>
        <v>Apr 4, 2017</v>
      </c>
      <c r="L1383" t="str">
        <f t="shared" si="235"/>
        <v>Apr 4, 2017</v>
      </c>
      <c r="M1383">
        <f t="shared" si="236"/>
        <v>4</v>
      </c>
      <c r="N1383">
        <f t="shared" si="237"/>
        <v>4</v>
      </c>
      <c r="O1383">
        <f t="shared" si="238"/>
        <v>2017</v>
      </c>
      <c r="P1383" s="3">
        <f t="shared" si="239"/>
        <v>42829</v>
      </c>
      <c r="Q1383" t="str">
        <f t="shared" si="240"/>
        <v>New York Knicks</v>
      </c>
      <c r="R1383" t="str">
        <f t="shared" si="241"/>
        <v>Chicago Bulls</v>
      </c>
    </row>
    <row r="1384" spans="1:18" x14ac:dyDescent="0.3">
      <c r="A1384" s="1" t="s">
        <v>1195</v>
      </c>
      <c r="B1384">
        <f>IF(OR(RIGHT(Full_2016_2017_Games_Data[[#This Row],[Column1]],4)="2016",RIGHT(Full_2016_2017_Games_Data[[#This Row],[Column1]],4)="2017"),1,0)</f>
        <v>0</v>
      </c>
      <c r="C1384">
        <f>IF(AND(B1383=1,B1384=0,LEFT(Full_2016_2017_Games_Data[[#This Row],[Column1]],4)&lt;&gt;"OTat"),C1382+1,IF(AND(B1383=0,B1384=0,LEFT(Full_2016_2017_Games_Data[[#This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Row],[Column1]],5)&lt;&gt;"4OTat"),C1383+1,IF(OR(LEFT(Full_2016_2017_Games_Data[[#This Row],[Column1]],4)="OTat",LEFT(Full_2016_2017_Games_Data[[#This Row],[Column1]],4)="Full",LEFT(Full_2016_2017_Games_Data[[#This Row],[Column1]],5)="2OTat",LEFT(Full_2016_2017_Games_Data[[#This Row],[Column1]],5)="4OTat"),C1383,"N/A")))</f>
        <v>1161</v>
      </c>
      <c r="D1384" t="str">
        <f>IF(AND(C1384&lt;&gt;"N/A",C1384&lt;&gt;C1383),LEFT(Full_2016_2017_Games_Data[[#This Row],[Column1]],FIND("-",Full_2016_2017_Games_Data[[#This Row],[Column1]])-1),"N/A")</f>
        <v>San Antonio Spurs95</v>
      </c>
      <c r="E1384" t="str">
        <f>IFERROR(IF(AND(C1384&lt;&gt;"N/A",C1384&lt;&gt;C1383),MID(Full_2016_2017_Games_Data[[#This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Grizzlies89</v>
      </c>
      <c r="F1384" t="str">
        <f>IFERROR(IF(AND(D1384&lt;&gt;"N/A",E1384&lt;&gt;"N/A",C1384&lt;&gt;C1385),RIGHT(Full_2016_2017_Games_Data[[#This Row],[Column1]],LEN(Full_2016_2017_Games_Data[[#This Row],[Column1]])-FIND("at ",Full_2016_2017_Games_Data[[#This Row],[Column1]])-2),IF(AND(C1384&lt;&gt;"N/A",C1384&lt;&gt;C1383),RIGHT(A1385,LEN(A1385)-FIND("at ",A1385)-2),"N/A")),RIGHT(Full_2016_2017_Games_Data[[#This Row],[Column1]],LEN(Full_2016_2017_Games_Data[[#This Row],[Column1]])-FIND("at ",Full_2016_2017_Games_Data[[#This Row],[Column1]])-2))</f>
        <v>San Antonio</v>
      </c>
      <c r="G1384" t="str">
        <f t="shared" si="231"/>
        <v>San Antonio</v>
      </c>
      <c r="H1384">
        <f t="shared" si="232"/>
        <v>95</v>
      </c>
      <c r="I1384">
        <f t="shared" si="233"/>
        <v>89</v>
      </c>
      <c r="J1384" s="3" t="str">
        <f>IF(B1384=1,Full_2016_2017_Games_Data[[#This Row],[Column1]],"N/A")</f>
        <v>N/A</v>
      </c>
      <c r="K1384" t="str">
        <f t="shared" si="234"/>
        <v>Apr 4, 2017</v>
      </c>
      <c r="L1384" t="str">
        <f t="shared" si="235"/>
        <v>Apr 4, 2017</v>
      </c>
      <c r="M1384">
        <f t="shared" si="236"/>
        <v>4</v>
      </c>
      <c r="N1384">
        <f t="shared" si="237"/>
        <v>4</v>
      </c>
      <c r="O1384">
        <f t="shared" si="238"/>
        <v>2017</v>
      </c>
      <c r="P1384" s="3">
        <f t="shared" si="239"/>
        <v>42829</v>
      </c>
      <c r="Q1384" t="str">
        <f t="shared" si="240"/>
        <v>San Antonio Spurs</v>
      </c>
      <c r="R1384" t="str">
        <f t="shared" si="241"/>
        <v>Memphis Grizzlies</v>
      </c>
    </row>
    <row r="1385" spans="1:18" x14ac:dyDescent="0.3">
      <c r="A1385" s="1" t="s">
        <v>958</v>
      </c>
      <c r="B1385">
        <f>IF(OR(RIGHT(Full_2016_2017_Games_Data[[#This Row],[Column1]],4)="2016",RIGHT(Full_2016_2017_Games_Data[[#This Row],[Column1]],4)="2017"),1,0)</f>
        <v>0</v>
      </c>
      <c r="C1385">
        <f>IF(AND(B1384=1,B1385=0,LEFT(Full_2016_2017_Games_Data[[#This Row],[Column1]],4)&lt;&gt;"OTat"),C1383+1,IF(AND(B1384=0,B1385=0,LEFT(Full_2016_2017_Games_Data[[#This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Row],[Column1]],5)&lt;&gt;"4OTat"),C1384+1,IF(OR(LEFT(Full_2016_2017_Games_Data[[#This Row],[Column1]],4)="OTat",LEFT(Full_2016_2017_Games_Data[[#This Row],[Column1]],4)="Full",LEFT(Full_2016_2017_Games_Data[[#This Row],[Column1]],5)="2OTat",LEFT(Full_2016_2017_Games_Data[[#This Row],[Column1]],5)="4OTat"),C1384,"N/A")))</f>
        <v>1161</v>
      </c>
      <c r="D1385" t="str">
        <f>IF(AND(C1385&lt;&gt;"N/A",C1385&lt;&gt;C1384),LEFT(Full_2016_2017_Games_Data[[#This Row],[Column1]],FIND("-",Full_2016_2017_Games_Data[[#This Row],[Column1]])-1),"N/A")</f>
        <v>N/A</v>
      </c>
      <c r="E1385" t="str">
        <f>IFERROR(IF(AND(C1385&lt;&gt;"N/A",C1385&lt;&gt;C1384),MID(Full_2016_2017_Games_Data[[#This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85" t="str">
        <f>IFERROR(IF(AND(D1385&lt;&gt;"N/A",E1385&lt;&gt;"N/A",C1385&lt;&gt;C1386),RIGHT(Full_2016_2017_Games_Data[[#This Row],[Column1]],LEN(Full_2016_2017_Games_Data[[#This Row],[Column1]])-FIND("at ",Full_2016_2017_Games_Data[[#This Row],[Column1]])-2),IF(AND(C1385&lt;&gt;"N/A",C1385&lt;&gt;C1384),RIGHT(A1386,LEN(A1386)-FIND("at ",A1386)-2),"N/A")),RIGHT(Full_2016_2017_Games_Data[[#This Row],[Column1]],LEN(Full_2016_2017_Games_Data[[#This Row],[Column1]])-FIND("at ",Full_2016_2017_Games_Data[[#This Row],[Column1]])-2))</f>
        <v>N/A</v>
      </c>
      <c r="G1385" t="str">
        <f t="shared" si="231"/>
        <v>N/A</v>
      </c>
      <c r="H1385" t="str">
        <f t="shared" si="232"/>
        <v>N/A</v>
      </c>
      <c r="I1385" t="str">
        <f t="shared" si="233"/>
        <v>N/A</v>
      </c>
      <c r="J1385" s="3" t="str">
        <f>IF(B1385=1,Full_2016_2017_Games_Data[[#This Row],[Column1]],"N/A")</f>
        <v>N/A</v>
      </c>
      <c r="K1385" t="str">
        <f t="shared" si="234"/>
        <v>Apr 4, 2017</v>
      </c>
      <c r="L1385" t="str">
        <f t="shared" si="235"/>
        <v>N/A</v>
      </c>
      <c r="M1385" t="str">
        <f t="shared" si="236"/>
        <v>N/A</v>
      </c>
      <c r="N1385" t="str">
        <f t="shared" si="237"/>
        <v>N/A</v>
      </c>
      <c r="O1385" t="str">
        <f t="shared" si="238"/>
        <v>N/A</v>
      </c>
      <c r="P1385" s="3" t="str">
        <f t="shared" si="239"/>
        <v>N/A</v>
      </c>
      <c r="Q1385" t="str">
        <f t="shared" si="240"/>
        <v>N/A</v>
      </c>
      <c r="R1385" t="str">
        <f t="shared" si="241"/>
        <v>N/A</v>
      </c>
    </row>
    <row r="1386" spans="1:18" x14ac:dyDescent="0.3">
      <c r="A1386" s="1" t="s">
        <v>1196</v>
      </c>
      <c r="B1386">
        <f>IF(OR(RIGHT(Full_2016_2017_Games_Data[[#This Row],[Column1]],4)="2016",RIGHT(Full_2016_2017_Games_Data[[#This Row],[Column1]],4)="2017"),1,0)</f>
        <v>0</v>
      </c>
      <c r="C1386">
        <f>IF(AND(B1385=1,B1386=0,LEFT(Full_2016_2017_Games_Data[[#This Row],[Column1]],4)&lt;&gt;"OTat"),C1384+1,IF(AND(B1385=0,B1386=0,LEFT(Full_2016_2017_Games_Data[[#This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Row],[Column1]],5)&lt;&gt;"4OTat"),C1385+1,IF(OR(LEFT(Full_2016_2017_Games_Data[[#This Row],[Column1]],4)="OTat",LEFT(Full_2016_2017_Games_Data[[#This Row],[Column1]],4)="Full",LEFT(Full_2016_2017_Games_Data[[#This Row],[Column1]],5)="2OTat",LEFT(Full_2016_2017_Games_Data[[#This Row],[Column1]],5)="4OTat"),C1385,"N/A")))</f>
        <v>1162</v>
      </c>
      <c r="D1386" t="str">
        <f>IF(AND(C1386&lt;&gt;"N/A",C1386&lt;&gt;C1385),LEFT(Full_2016_2017_Games_Data[[#This Row],[Column1]],FIND("-",Full_2016_2017_Games_Data[[#This Row],[Column1]])-1),"N/A")</f>
        <v>Golden State Warriors121</v>
      </c>
      <c r="E1386" t="str">
        <f>IFERROR(IF(AND(C1386&lt;&gt;"N/A",C1386&lt;&gt;C1385),MID(Full_2016_2017_Games_Data[[#This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Timberwolves107</v>
      </c>
      <c r="F1386" t="str">
        <f>IFERROR(IF(AND(D1386&lt;&gt;"N/A",E1386&lt;&gt;"N/A",C1386&lt;&gt;C1387),RIGHT(Full_2016_2017_Games_Data[[#This Row],[Column1]],LEN(Full_2016_2017_Games_Data[[#This Row],[Column1]])-FIND("at ",Full_2016_2017_Games_Data[[#This Row],[Column1]])-2),IF(AND(C1386&lt;&gt;"N/A",C1386&lt;&gt;C1385),RIGHT(A1387,LEN(A1387)-FIND("at ",A1387)-2),"N/A")),RIGHT(Full_2016_2017_Games_Data[[#This Row],[Column1]],LEN(Full_2016_2017_Games_Data[[#This Row],[Column1]])-FIND("at ",Full_2016_2017_Games_Data[[#This Row],[Column1]])-2))</f>
        <v>Golden State</v>
      </c>
      <c r="G1386" t="str">
        <f t="shared" si="231"/>
        <v>Golden State</v>
      </c>
      <c r="H1386">
        <f t="shared" si="232"/>
        <v>121</v>
      </c>
      <c r="I1386">
        <f t="shared" si="233"/>
        <v>107</v>
      </c>
      <c r="J1386" s="3" t="str">
        <f>IF(B1386=1,Full_2016_2017_Games_Data[[#This Row],[Column1]],"N/A")</f>
        <v>N/A</v>
      </c>
      <c r="K1386" t="str">
        <f t="shared" si="234"/>
        <v>Apr 4, 2017</v>
      </c>
      <c r="L1386" t="str">
        <f t="shared" si="235"/>
        <v>Apr 4, 2017</v>
      </c>
      <c r="M1386">
        <f t="shared" si="236"/>
        <v>4</v>
      </c>
      <c r="N1386">
        <f t="shared" si="237"/>
        <v>4</v>
      </c>
      <c r="O1386">
        <f t="shared" si="238"/>
        <v>2017</v>
      </c>
      <c r="P1386" s="3">
        <f t="shared" si="239"/>
        <v>42829</v>
      </c>
      <c r="Q1386" t="str">
        <f t="shared" si="240"/>
        <v>Golden State Warriors</v>
      </c>
      <c r="R1386" t="str">
        <f t="shared" si="241"/>
        <v>Minnesota Timberwolves</v>
      </c>
    </row>
    <row r="1387" spans="1:18" x14ac:dyDescent="0.3">
      <c r="A1387" s="1" t="s">
        <v>1197</v>
      </c>
      <c r="B1387">
        <f>IF(OR(RIGHT(Full_2016_2017_Games_Data[[#This Row],[Column1]],4)="2016",RIGHT(Full_2016_2017_Games_Data[[#This Row],[Column1]],4)="2017"),1,0)</f>
        <v>0</v>
      </c>
      <c r="C1387">
        <f>IF(AND(B1386=1,B1387=0,LEFT(Full_2016_2017_Games_Data[[#This Row],[Column1]],4)&lt;&gt;"OTat"),C1385+1,IF(AND(B1386=0,B1387=0,LEFT(Full_2016_2017_Games_Data[[#This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Row],[Column1]],5)&lt;&gt;"4OTat"),C1386+1,IF(OR(LEFT(Full_2016_2017_Games_Data[[#This Row],[Column1]],4)="OTat",LEFT(Full_2016_2017_Games_Data[[#This Row],[Column1]],4)="Full",LEFT(Full_2016_2017_Games_Data[[#This Row],[Column1]],5)="2OTat",LEFT(Full_2016_2017_Games_Data[[#This Row],[Column1]],5)="4OTat"),C1386,"N/A")))</f>
        <v>1163</v>
      </c>
      <c r="D1387" t="str">
        <f>IF(AND(C1387&lt;&gt;"N/A",C1387&lt;&gt;C1386),LEFT(Full_2016_2017_Games_Data[[#This Row],[Column1]],FIND("-",Full_2016_2017_Games_Data[[#This Row],[Column1]])-1),"N/A")</f>
        <v>Sacramento Kings98</v>
      </c>
      <c r="E1387" t="str">
        <f>IFERROR(IF(AND(C1387&lt;&gt;"N/A",C1387&lt;&gt;C1386),MID(Full_2016_2017_Games_Data[[#This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Mavericks87</v>
      </c>
      <c r="F1387" t="str">
        <f>IFERROR(IF(AND(D1387&lt;&gt;"N/A",E1387&lt;&gt;"N/A",C1387&lt;&gt;C1388),RIGHT(Full_2016_2017_Games_Data[[#This Row],[Column1]],LEN(Full_2016_2017_Games_Data[[#This Row],[Column1]])-FIND("at ",Full_2016_2017_Games_Data[[#This Row],[Column1]])-2),IF(AND(C1387&lt;&gt;"N/A",C1387&lt;&gt;C1386),RIGHT(A1388,LEN(A1388)-FIND("at ",A1388)-2),"N/A")),RIGHT(Full_2016_2017_Games_Data[[#This Row],[Column1]],LEN(Full_2016_2017_Games_Data[[#This Row],[Column1]])-FIND("at ",Full_2016_2017_Games_Data[[#This Row],[Column1]])-2))</f>
        <v>Sacramento</v>
      </c>
      <c r="G1387" t="str">
        <f t="shared" si="231"/>
        <v>Sacramento</v>
      </c>
      <c r="H1387">
        <f t="shared" si="232"/>
        <v>98</v>
      </c>
      <c r="I1387">
        <f t="shared" si="233"/>
        <v>87</v>
      </c>
      <c r="J1387" s="3" t="str">
        <f>IF(B1387=1,Full_2016_2017_Games_Data[[#This Row],[Column1]],"N/A")</f>
        <v>N/A</v>
      </c>
      <c r="K1387" t="str">
        <f t="shared" si="234"/>
        <v>Apr 4, 2017</v>
      </c>
      <c r="L1387" t="str">
        <f t="shared" si="235"/>
        <v>Apr 4, 2017</v>
      </c>
      <c r="M1387">
        <f t="shared" si="236"/>
        <v>4</v>
      </c>
      <c r="N1387">
        <f t="shared" si="237"/>
        <v>4</v>
      </c>
      <c r="O1387">
        <f t="shared" si="238"/>
        <v>2017</v>
      </c>
      <c r="P1387" s="3">
        <f t="shared" si="239"/>
        <v>42829</v>
      </c>
      <c r="Q1387" t="str">
        <f t="shared" si="240"/>
        <v>Sacramento Kings</v>
      </c>
      <c r="R1387" t="str">
        <f t="shared" si="241"/>
        <v>Dallas Mavericks</v>
      </c>
    </row>
    <row r="1388" spans="1:18" x14ac:dyDescent="0.3">
      <c r="A1388" s="1" t="s">
        <v>1198</v>
      </c>
      <c r="B1388">
        <f>IF(OR(RIGHT(Full_2016_2017_Games_Data[[#This Row],[Column1]],4)="2016",RIGHT(Full_2016_2017_Games_Data[[#This Row],[Column1]],4)="2017"),1,0)</f>
        <v>0</v>
      </c>
      <c r="C1388">
        <f>IF(AND(B1387=1,B1388=0,LEFT(Full_2016_2017_Games_Data[[#This Row],[Column1]],4)&lt;&gt;"OTat"),C1386+1,IF(AND(B1387=0,B1388=0,LEFT(Full_2016_2017_Games_Data[[#This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Row],[Column1]],5)&lt;&gt;"4OTat"),C1387+1,IF(OR(LEFT(Full_2016_2017_Games_Data[[#This Row],[Column1]],4)="OTat",LEFT(Full_2016_2017_Games_Data[[#This Row],[Column1]],4)="Full",LEFT(Full_2016_2017_Games_Data[[#This Row],[Column1]],5)="2OTat",LEFT(Full_2016_2017_Games_Data[[#This Row],[Column1]],5)="4OTat"),C1387,"N/A")))</f>
        <v>1164</v>
      </c>
      <c r="D1388" t="str">
        <f>IF(AND(C1388&lt;&gt;"N/A",C1388&lt;&gt;C1387),LEFT(Full_2016_2017_Games_Data[[#This Row],[Column1]],FIND("-",Full_2016_2017_Games_Data[[#This Row],[Column1]])-1),"N/A")</f>
        <v>Utah Jazz106</v>
      </c>
      <c r="E1388" t="str">
        <f>IFERROR(IF(AND(C1388&lt;&gt;"N/A",C1388&lt;&gt;C1387),MID(Full_2016_2017_Games_Data[[#This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Blazers87</v>
      </c>
      <c r="F1388" t="str">
        <f>IFERROR(IF(AND(D1388&lt;&gt;"N/A",E1388&lt;&gt;"N/A",C1388&lt;&gt;C1389),RIGHT(Full_2016_2017_Games_Data[[#This Row],[Column1]],LEN(Full_2016_2017_Games_Data[[#This Row],[Column1]])-FIND("at ",Full_2016_2017_Games_Data[[#This Row],[Column1]])-2),IF(AND(C1388&lt;&gt;"N/A",C1388&lt;&gt;C1387),RIGHT(A1389,LEN(A1389)-FIND("at ",A1389)-2),"N/A")),RIGHT(Full_2016_2017_Games_Data[[#This Row],[Column1]],LEN(Full_2016_2017_Games_Data[[#This Row],[Column1]])-FIND("at ",Full_2016_2017_Games_Data[[#This Row],[Column1]])-2))</f>
        <v>Utah</v>
      </c>
      <c r="G1388" t="str">
        <f t="shared" si="231"/>
        <v>Utah</v>
      </c>
      <c r="H1388">
        <f t="shared" si="232"/>
        <v>106</v>
      </c>
      <c r="I1388">
        <f t="shared" si="233"/>
        <v>87</v>
      </c>
      <c r="J1388" s="3" t="str">
        <f>IF(B1388=1,Full_2016_2017_Games_Data[[#This Row],[Column1]],"N/A")</f>
        <v>N/A</v>
      </c>
      <c r="K1388" t="str">
        <f t="shared" si="234"/>
        <v>Apr 4, 2017</v>
      </c>
      <c r="L1388" t="str">
        <f t="shared" si="235"/>
        <v>Apr 4, 2017</v>
      </c>
      <c r="M1388">
        <f t="shared" si="236"/>
        <v>4</v>
      </c>
      <c r="N1388">
        <f t="shared" si="237"/>
        <v>4</v>
      </c>
      <c r="O1388">
        <f t="shared" si="238"/>
        <v>2017</v>
      </c>
      <c r="P1388" s="3">
        <f t="shared" si="239"/>
        <v>42829</v>
      </c>
      <c r="Q1388" t="str">
        <f t="shared" si="240"/>
        <v>Utah Jazz</v>
      </c>
      <c r="R1388" t="str">
        <f t="shared" si="241"/>
        <v>Portland Trail Blazers</v>
      </c>
    </row>
    <row r="1389" spans="1:18" x14ac:dyDescent="0.3">
      <c r="A1389" s="1" t="s">
        <v>1502</v>
      </c>
      <c r="B1389">
        <f>IF(OR(RIGHT(Full_2016_2017_Games_Data[[#This Row],[Column1]],4)="2016",RIGHT(Full_2016_2017_Games_Data[[#This Row],[Column1]],4)="2017"),1,0)</f>
        <v>1</v>
      </c>
      <c r="C1389" t="str">
        <f>IF(AND(B1388=1,B1389=0,LEFT(Full_2016_2017_Games_Data[[#This Row],[Column1]],4)&lt;&gt;"OTat"),C1387+1,IF(AND(B1388=0,B1389=0,LEFT(Full_2016_2017_Games_Data[[#This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Row],[Column1]],5)&lt;&gt;"4OTat"),C1388+1,IF(OR(LEFT(Full_2016_2017_Games_Data[[#This Row],[Column1]],4)="OTat",LEFT(Full_2016_2017_Games_Data[[#This Row],[Column1]],4)="Full",LEFT(Full_2016_2017_Games_Data[[#This Row],[Column1]],5)="2OTat",LEFT(Full_2016_2017_Games_Data[[#This Row],[Column1]],5)="4OTat"),C1388,"N/A")))</f>
        <v>N/A</v>
      </c>
      <c r="D1389" t="str">
        <f>IF(AND(C1389&lt;&gt;"N/A",C1389&lt;&gt;C1388),LEFT(Full_2016_2017_Games_Data[[#This Row],[Column1]],FIND("-",Full_2016_2017_Games_Data[[#This Row],[Column1]])-1),"N/A")</f>
        <v>N/A</v>
      </c>
      <c r="E1389" t="str">
        <f>IFERROR(IF(AND(C1389&lt;&gt;"N/A",C1389&lt;&gt;C1388),MID(Full_2016_2017_Games_Data[[#This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89" t="str">
        <f>IFERROR(IF(AND(D1389&lt;&gt;"N/A",E1389&lt;&gt;"N/A",C1389&lt;&gt;C1390),RIGHT(Full_2016_2017_Games_Data[[#This Row],[Column1]],LEN(Full_2016_2017_Games_Data[[#This Row],[Column1]])-FIND("at ",Full_2016_2017_Games_Data[[#This Row],[Column1]])-2),IF(AND(C1389&lt;&gt;"N/A",C1389&lt;&gt;C1388),RIGHT(A1390,LEN(A1390)-FIND("at ",A1390)-2),"N/A")),RIGHT(Full_2016_2017_Games_Data[[#This Row],[Column1]],LEN(Full_2016_2017_Games_Data[[#This Row],[Column1]])-FIND("at ",Full_2016_2017_Games_Data[[#This Row],[Column1]])-2))</f>
        <v>N/A</v>
      </c>
      <c r="G1389" t="str">
        <f t="shared" si="231"/>
        <v>N/A</v>
      </c>
      <c r="H1389" t="str">
        <f t="shared" si="232"/>
        <v>N/A</v>
      </c>
      <c r="I1389" t="str">
        <f t="shared" si="233"/>
        <v>N/A</v>
      </c>
      <c r="J1389" s="3" t="str">
        <f>IF(B1389=1,Full_2016_2017_Games_Data[[#This Row],[Column1]],"N/A")</f>
        <v>Apr 5, 2017</v>
      </c>
      <c r="K1389" t="str">
        <f t="shared" si="234"/>
        <v>Apr 5, 2017</v>
      </c>
      <c r="L1389" t="str">
        <f t="shared" si="235"/>
        <v>N/A</v>
      </c>
      <c r="M1389" t="str">
        <f t="shared" si="236"/>
        <v>N/A</v>
      </c>
      <c r="N1389" t="str">
        <f t="shared" si="237"/>
        <v>N/A</v>
      </c>
      <c r="O1389" t="str">
        <f t="shared" si="238"/>
        <v>N/A</v>
      </c>
      <c r="P1389" s="3" t="str">
        <f t="shared" si="239"/>
        <v>N/A</v>
      </c>
      <c r="Q1389" t="str">
        <f t="shared" si="240"/>
        <v>N/A</v>
      </c>
      <c r="R1389" t="str">
        <f t="shared" si="241"/>
        <v>N/A</v>
      </c>
    </row>
    <row r="1390" spans="1:18" x14ac:dyDescent="0.3">
      <c r="A1390" s="1" t="s">
        <v>1199</v>
      </c>
      <c r="B1390">
        <f>IF(OR(RIGHT(Full_2016_2017_Games_Data[[#This Row],[Column1]],4)="2016",RIGHT(Full_2016_2017_Games_Data[[#This Row],[Column1]],4)="2017"),1,0)</f>
        <v>0</v>
      </c>
      <c r="C1390">
        <f>IF(AND(B1389=1,B1390=0,LEFT(Full_2016_2017_Games_Data[[#This Row],[Column1]],4)&lt;&gt;"OTat"),C1388+1,IF(AND(B1389=0,B1390=0,LEFT(Full_2016_2017_Games_Data[[#This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Row],[Column1]],5)&lt;&gt;"4OTat"),C1389+1,IF(OR(LEFT(Full_2016_2017_Games_Data[[#This Row],[Column1]],4)="OTat",LEFT(Full_2016_2017_Games_Data[[#This Row],[Column1]],4)="Full",LEFT(Full_2016_2017_Games_Data[[#This Row],[Column1]],5)="2OTat",LEFT(Full_2016_2017_Games_Data[[#This Row],[Column1]],5)="4OTat"),C1389,"N/A")))</f>
        <v>1165</v>
      </c>
      <c r="D1390" t="str">
        <f>IF(AND(C1390&lt;&gt;"N/A",C1390&lt;&gt;C1389),LEFT(Full_2016_2017_Games_Data[[#This Row],[Column1]],FIND("-",Full_2016_2017_Games_Data[[#This Row],[Column1]])-1),"N/A")</f>
        <v>Miami Heat112</v>
      </c>
      <c r="E1390" t="str">
        <f>IFERROR(IF(AND(C1390&lt;&gt;"N/A",C1390&lt;&gt;C1389),MID(Full_2016_2017_Games_Data[[#This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Hornets99</v>
      </c>
      <c r="F1390" t="str">
        <f>IFERROR(IF(AND(D1390&lt;&gt;"N/A",E1390&lt;&gt;"N/A",C1390&lt;&gt;C1391),RIGHT(Full_2016_2017_Games_Data[[#This Row],[Column1]],LEN(Full_2016_2017_Games_Data[[#This Row],[Column1]])-FIND("at ",Full_2016_2017_Games_Data[[#This Row],[Column1]])-2),IF(AND(C1390&lt;&gt;"N/A",C1390&lt;&gt;C1389),RIGHT(A1391,LEN(A1391)-FIND("at ",A1391)-2),"N/A")),RIGHT(Full_2016_2017_Games_Data[[#This Row],[Column1]],LEN(Full_2016_2017_Games_Data[[#This Row],[Column1]])-FIND("at ",Full_2016_2017_Games_Data[[#This Row],[Column1]])-2))</f>
        <v>Charlotte</v>
      </c>
      <c r="G1390" t="str">
        <f t="shared" si="231"/>
        <v>Charlotte</v>
      </c>
      <c r="H1390">
        <f t="shared" si="232"/>
        <v>112</v>
      </c>
      <c r="I1390">
        <f t="shared" si="233"/>
        <v>99</v>
      </c>
      <c r="J1390" s="3" t="str">
        <f>IF(B1390=1,Full_2016_2017_Games_Data[[#This Row],[Column1]],"N/A")</f>
        <v>N/A</v>
      </c>
      <c r="K1390" t="str">
        <f t="shared" si="234"/>
        <v>Apr 5, 2017</v>
      </c>
      <c r="L1390" t="str">
        <f t="shared" si="235"/>
        <v>Apr 5, 2017</v>
      </c>
      <c r="M1390">
        <f t="shared" si="236"/>
        <v>4</v>
      </c>
      <c r="N1390">
        <f t="shared" si="237"/>
        <v>5</v>
      </c>
      <c r="O1390">
        <f t="shared" si="238"/>
        <v>2017</v>
      </c>
      <c r="P1390" s="3">
        <f t="shared" si="239"/>
        <v>42830</v>
      </c>
      <c r="Q1390" t="str">
        <f t="shared" si="240"/>
        <v>Miami Heat</v>
      </c>
      <c r="R1390" t="str">
        <f t="shared" si="241"/>
        <v>Charlotte Hornets</v>
      </c>
    </row>
    <row r="1391" spans="1:18" x14ac:dyDescent="0.3">
      <c r="A1391" s="1" t="s">
        <v>1200</v>
      </c>
      <c r="B1391">
        <f>IF(OR(RIGHT(Full_2016_2017_Games_Data[[#This Row],[Column1]],4)="2016",RIGHT(Full_2016_2017_Games_Data[[#This Row],[Column1]],4)="2017"),1,0)</f>
        <v>0</v>
      </c>
      <c r="C1391">
        <f>IF(AND(B1390=1,B1391=0,LEFT(Full_2016_2017_Games_Data[[#This Row],[Column1]],4)&lt;&gt;"OTat"),C1389+1,IF(AND(B1390=0,B1391=0,LEFT(Full_2016_2017_Games_Data[[#This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Row],[Column1]],5)&lt;&gt;"4OTat"),C1390+1,IF(OR(LEFT(Full_2016_2017_Games_Data[[#This Row],[Column1]],4)="OTat",LEFT(Full_2016_2017_Games_Data[[#This Row],[Column1]],4)="Full",LEFT(Full_2016_2017_Games_Data[[#This Row],[Column1]],5)="2OTat",LEFT(Full_2016_2017_Games_Data[[#This Row],[Column1]],5)="4OTat"),C1390,"N/A")))</f>
        <v>1166</v>
      </c>
      <c r="D1391" t="str">
        <f>IF(AND(C1391&lt;&gt;"N/A",C1391&lt;&gt;C1390),LEFT(Full_2016_2017_Games_Data[[#This Row],[Column1]],FIND("-",Full_2016_2017_Games_Data[[#This Row],[Column1]])-1),"N/A")</f>
        <v>Toronto Raptors105</v>
      </c>
      <c r="E1391" t="str">
        <f>IFERROR(IF(AND(C1391&lt;&gt;"N/A",C1391&lt;&gt;C1390),MID(Full_2016_2017_Games_Data[[#This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Pistons102</v>
      </c>
      <c r="F1391" t="str">
        <f>IFERROR(IF(AND(D1391&lt;&gt;"N/A",E1391&lt;&gt;"N/A",C1391&lt;&gt;C1392),RIGHT(Full_2016_2017_Games_Data[[#This Row],[Column1]],LEN(Full_2016_2017_Games_Data[[#This Row],[Column1]])-FIND("at ",Full_2016_2017_Games_Data[[#This Row],[Column1]])-2),IF(AND(C1391&lt;&gt;"N/A",C1391&lt;&gt;C1390),RIGHT(A1392,LEN(A1392)-FIND("at ",A1392)-2),"N/A")),RIGHT(Full_2016_2017_Games_Data[[#This Row],[Column1]],LEN(Full_2016_2017_Games_Data[[#This Row],[Column1]])-FIND("at ",Full_2016_2017_Games_Data[[#This Row],[Column1]])-2))</f>
        <v>Detroit</v>
      </c>
      <c r="G1391" t="str">
        <f t="shared" si="231"/>
        <v>Detroit</v>
      </c>
      <c r="H1391">
        <f t="shared" si="232"/>
        <v>105</v>
      </c>
      <c r="I1391">
        <f t="shared" si="233"/>
        <v>102</v>
      </c>
      <c r="J1391" s="3" t="str">
        <f>IF(B1391=1,Full_2016_2017_Games_Data[[#This Row],[Column1]],"N/A")</f>
        <v>N/A</v>
      </c>
      <c r="K1391" t="str">
        <f t="shared" si="234"/>
        <v>Apr 5, 2017</v>
      </c>
      <c r="L1391" t="str">
        <f t="shared" si="235"/>
        <v>Apr 5, 2017</v>
      </c>
      <c r="M1391">
        <f t="shared" si="236"/>
        <v>4</v>
      </c>
      <c r="N1391">
        <f t="shared" si="237"/>
        <v>5</v>
      </c>
      <c r="O1391">
        <f t="shared" si="238"/>
        <v>2017</v>
      </c>
      <c r="P1391" s="3">
        <f t="shared" si="239"/>
        <v>42830</v>
      </c>
      <c r="Q1391" t="str">
        <f t="shared" si="240"/>
        <v>Toronto Raptors</v>
      </c>
      <c r="R1391" t="str">
        <f t="shared" si="241"/>
        <v>Detroit Pistons</v>
      </c>
    </row>
    <row r="1392" spans="1:18" x14ac:dyDescent="0.3">
      <c r="A1392" s="1" t="s">
        <v>1201</v>
      </c>
      <c r="B1392">
        <f>IF(OR(RIGHT(Full_2016_2017_Games_Data[[#This Row],[Column1]],4)="2016",RIGHT(Full_2016_2017_Games_Data[[#This Row],[Column1]],4)="2017"),1,0)</f>
        <v>0</v>
      </c>
      <c r="C1392">
        <f>IF(AND(B1391=1,B1392=0,LEFT(Full_2016_2017_Games_Data[[#This Row],[Column1]],4)&lt;&gt;"OTat"),C1390+1,IF(AND(B1391=0,B1392=0,LEFT(Full_2016_2017_Games_Data[[#This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Row],[Column1]],5)&lt;&gt;"4OTat"),C1391+1,IF(OR(LEFT(Full_2016_2017_Games_Data[[#This Row],[Column1]],4)="OTat",LEFT(Full_2016_2017_Games_Data[[#This Row],[Column1]],4)="Full",LEFT(Full_2016_2017_Games_Data[[#This Row],[Column1]],5)="2OTat",LEFT(Full_2016_2017_Games_Data[[#This Row],[Column1]],5)="4OTat"),C1391,"N/A")))</f>
        <v>1167</v>
      </c>
      <c r="D1392" t="str">
        <f>IF(AND(C1392&lt;&gt;"N/A",C1392&lt;&gt;C1391),LEFT(Full_2016_2017_Games_Data[[#This Row],[Column1]],FIND("-",Full_2016_2017_Games_Data[[#This Row],[Column1]])-1),"N/A")</f>
        <v>Oklahoma City Thunder103</v>
      </c>
      <c r="E1392" t="str">
        <f>IFERROR(IF(AND(C1392&lt;&gt;"N/A",C1392&lt;&gt;C1391),MID(Full_2016_2017_Games_Data[[#This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Grizzlies100</v>
      </c>
      <c r="F1392" t="str">
        <f>IFERROR(IF(AND(D1392&lt;&gt;"N/A",E1392&lt;&gt;"N/A",C1392&lt;&gt;C1393),RIGHT(Full_2016_2017_Games_Data[[#This Row],[Column1]],LEN(Full_2016_2017_Games_Data[[#This Row],[Column1]])-FIND("at ",Full_2016_2017_Games_Data[[#This Row],[Column1]])-2),IF(AND(C1392&lt;&gt;"N/A",C1392&lt;&gt;C1391),RIGHT(A1393,LEN(A1393)-FIND("at ",A1393)-2),"N/A")),RIGHT(Full_2016_2017_Games_Data[[#This Row],[Column1]],LEN(Full_2016_2017_Games_Data[[#This Row],[Column1]])-FIND("at ",Full_2016_2017_Games_Data[[#This Row],[Column1]])-2))</f>
        <v>Memphis</v>
      </c>
      <c r="G1392" t="str">
        <f t="shared" si="231"/>
        <v>Memphis</v>
      </c>
      <c r="H1392">
        <f t="shared" si="232"/>
        <v>103</v>
      </c>
      <c r="I1392">
        <f t="shared" si="233"/>
        <v>100</v>
      </c>
      <c r="J1392" s="3" t="str">
        <f>IF(B1392=1,Full_2016_2017_Games_Data[[#This Row],[Column1]],"N/A")</f>
        <v>N/A</v>
      </c>
      <c r="K1392" t="str">
        <f t="shared" si="234"/>
        <v>Apr 5, 2017</v>
      </c>
      <c r="L1392" t="str">
        <f t="shared" si="235"/>
        <v>Apr 5, 2017</v>
      </c>
      <c r="M1392">
        <f t="shared" si="236"/>
        <v>4</v>
      </c>
      <c r="N1392">
        <f t="shared" si="237"/>
        <v>5</v>
      </c>
      <c r="O1392">
        <f t="shared" si="238"/>
        <v>2017</v>
      </c>
      <c r="P1392" s="3">
        <f t="shared" si="239"/>
        <v>42830</v>
      </c>
      <c r="Q1392" t="str">
        <f t="shared" si="240"/>
        <v>Oklahoma City Thunder</v>
      </c>
      <c r="R1392" t="str">
        <f t="shared" si="241"/>
        <v>Memphis Grizzlies</v>
      </c>
    </row>
    <row r="1393" spans="1:18" x14ac:dyDescent="0.3">
      <c r="A1393" s="1" t="s">
        <v>1202</v>
      </c>
      <c r="B1393">
        <f>IF(OR(RIGHT(Full_2016_2017_Games_Data[[#This Row],[Column1]],4)="2016",RIGHT(Full_2016_2017_Games_Data[[#This Row],[Column1]],4)="2017"),1,0)</f>
        <v>0</v>
      </c>
      <c r="C1393">
        <f>IF(AND(B1392=1,B1393=0,LEFT(Full_2016_2017_Games_Data[[#This Row],[Column1]],4)&lt;&gt;"OTat"),C1391+1,IF(AND(B1392=0,B1393=0,LEFT(Full_2016_2017_Games_Data[[#This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Row],[Column1]],5)&lt;&gt;"4OTat"),C1392+1,IF(OR(LEFT(Full_2016_2017_Games_Data[[#This Row],[Column1]],4)="OTat",LEFT(Full_2016_2017_Games_Data[[#This Row],[Column1]],4)="Full",LEFT(Full_2016_2017_Games_Data[[#This Row],[Column1]],5)="2OTat",LEFT(Full_2016_2017_Games_Data[[#This Row],[Column1]],5)="4OTat"),C1392,"N/A")))</f>
        <v>1168</v>
      </c>
      <c r="D1393" t="str">
        <f>IF(AND(C1393&lt;&gt;"N/A",C1393&lt;&gt;C1392),LEFT(Full_2016_2017_Games_Data[[#This Row],[Column1]],FIND("-",Full_2016_2017_Games_Data[[#This Row],[Column1]])-1),"N/A")</f>
        <v>Houston Rockets110</v>
      </c>
      <c r="E1393" t="str">
        <f>IFERROR(IF(AND(C1393&lt;&gt;"N/A",C1393&lt;&gt;C1392),MID(Full_2016_2017_Games_Data[[#This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Nuggets104</v>
      </c>
      <c r="F1393" t="str">
        <f>IFERROR(IF(AND(D1393&lt;&gt;"N/A",E1393&lt;&gt;"N/A",C1393&lt;&gt;C1394),RIGHT(Full_2016_2017_Games_Data[[#This Row],[Column1]],LEN(Full_2016_2017_Games_Data[[#This Row],[Column1]])-FIND("at ",Full_2016_2017_Games_Data[[#This Row],[Column1]])-2),IF(AND(C1393&lt;&gt;"N/A",C1393&lt;&gt;C1392),RIGHT(A1394,LEN(A1394)-FIND("at ",A1394)-2),"N/A")),RIGHT(Full_2016_2017_Games_Data[[#This Row],[Column1]],LEN(Full_2016_2017_Games_Data[[#This Row],[Column1]])-FIND("at ",Full_2016_2017_Games_Data[[#This Row],[Column1]])-2))</f>
        <v>Houston</v>
      </c>
      <c r="G1393" t="str">
        <f t="shared" si="231"/>
        <v>Houston</v>
      </c>
      <c r="H1393">
        <f t="shared" si="232"/>
        <v>110</v>
      </c>
      <c r="I1393">
        <f t="shared" si="233"/>
        <v>104</v>
      </c>
      <c r="J1393" s="3" t="str">
        <f>IF(B1393=1,Full_2016_2017_Games_Data[[#This Row],[Column1]],"N/A")</f>
        <v>N/A</v>
      </c>
      <c r="K1393" t="str">
        <f t="shared" si="234"/>
        <v>Apr 5, 2017</v>
      </c>
      <c r="L1393" t="str">
        <f t="shared" si="235"/>
        <v>Apr 5, 2017</v>
      </c>
      <c r="M1393">
        <f t="shared" si="236"/>
        <v>4</v>
      </c>
      <c r="N1393">
        <f t="shared" si="237"/>
        <v>5</v>
      </c>
      <c r="O1393">
        <f t="shared" si="238"/>
        <v>2017</v>
      </c>
      <c r="P1393" s="3">
        <f t="shared" si="239"/>
        <v>42830</v>
      </c>
      <c r="Q1393" t="str">
        <f t="shared" si="240"/>
        <v>Houston Rockets</v>
      </c>
      <c r="R1393" t="str">
        <f t="shared" si="241"/>
        <v>Denver Nuggets</v>
      </c>
    </row>
    <row r="1394" spans="1:18" x14ac:dyDescent="0.3">
      <c r="A1394" s="1" t="s">
        <v>1203</v>
      </c>
      <c r="B1394">
        <f>IF(OR(RIGHT(Full_2016_2017_Games_Data[[#This Row],[Column1]],4)="2016",RIGHT(Full_2016_2017_Games_Data[[#This Row],[Column1]],4)="2017"),1,0)</f>
        <v>0</v>
      </c>
      <c r="C1394">
        <f>IF(AND(B1393=1,B1394=0,LEFT(Full_2016_2017_Games_Data[[#This Row],[Column1]],4)&lt;&gt;"OTat"),C1392+1,IF(AND(B1393=0,B1394=0,LEFT(Full_2016_2017_Games_Data[[#This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Row],[Column1]],5)&lt;&gt;"4OTat"),C1393+1,IF(OR(LEFT(Full_2016_2017_Games_Data[[#This Row],[Column1]],4)="OTat",LEFT(Full_2016_2017_Games_Data[[#This Row],[Column1]],4)="Full",LEFT(Full_2016_2017_Games_Data[[#This Row],[Column1]],5)="2OTat",LEFT(Full_2016_2017_Games_Data[[#This Row],[Column1]],5)="4OTat"),C1393,"N/A")))</f>
        <v>1169</v>
      </c>
      <c r="D1394" t="str">
        <f>IF(AND(C1394&lt;&gt;"N/A",C1394&lt;&gt;C1393),LEFT(Full_2016_2017_Games_Data[[#This Row],[Column1]],FIND("-",Full_2016_2017_Games_Data[[#This Row],[Column1]])-1),"N/A")</f>
        <v>Cleveland Cavaliers114</v>
      </c>
      <c r="E1394" t="str">
        <f>IFERROR(IF(AND(C1394&lt;&gt;"N/A",C1394&lt;&gt;C1393),MID(Full_2016_2017_Games_Data[[#This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Celtics91</v>
      </c>
      <c r="F1394" t="str">
        <f>IFERROR(IF(AND(D1394&lt;&gt;"N/A",E1394&lt;&gt;"N/A",C1394&lt;&gt;C1395),RIGHT(Full_2016_2017_Games_Data[[#This Row],[Column1]],LEN(Full_2016_2017_Games_Data[[#This Row],[Column1]])-FIND("at ",Full_2016_2017_Games_Data[[#This Row],[Column1]])-2),IF(AND(C1394&lt;&gt;"N/A",C1394&lt;&gt;C1393),RIGHT(A1395,LEN(A1395)-FIND("at ",A1395)-2),"N/A")),RIGHT(Full_2016_2017_Games_Data[[#This Row],[Column1]],LEN(Full_2016_2017_Games_Data[[#This Row],[Column1]])-FIND("at ",Full_2016_2017_Games_Data[[#This Row],[Column1]])-2))</f>
        <v>Boston</v>
      </c>
      <c r="G1394" t="str">
        <f t="shared" si="231"/>
        <v>Boston</v>
      </c>
      <c r="H1394">
        <f t="shared" si="232"/>
        <v>114</v>
      </c>
      <c r="I1394">
        <f t="shared" si="233"/>
        <v>91</v>
      </c>
      <c r="J1394" s="3" t="str">
        <f>IF(B1394=1,Full_2016_2017_Games_Data[[#This Row],[Column1]],"N/A")</f>
        <v>N/A</v>
      </c>
      <c r="K1394" t="str">
        <f t="shared" si="234"/>
        <v>Apr 5, 2017</v>
      </c>
      <c r="L1394" t="str">
        <f t="shared" si="235"/>
        <v>Apr 5, 2017</v>
      </c>
      <c r="M1394">
        <f t="shared" si="236"/>
        <v>4</v>
      </c>
      <c r="N1394">
        <f t="shared" si="237"/>
        <v>5</v>
      </c>
      <c r="O1394">
        <f t="shared" si="238"/>
        <v>2017</v>
      </c>
      <c r="P1394" s="3">
        <f t="shared" si="239"/>
        <v>42830</v>
      </c>
      <c r="Q1394" t="str">
        <f t="shared" si="240"/>
        <v>Cleveland Cavaliers</v>
      </c>
      <c r="R1394" t="str">
        <f t="shared" si="241"/>
        <v>Boston Celtics</v>
      </c>
    </row>
    <row r="1395" spans="1:18" x14ac:dyDescent="0.3">
      <c r="A1395" s="1" t="s">
        <v>1204</v>
      </c>
      <c r="B1395">
        <f>IF(OR(RIGHT(Full_2016_2017_Games_Data[[#This Row],[Column1]],4)="2016",RIGHT(Full_2016_2017_Games_Data[[#This Row],[Column1]],4)="2017"),1,0)</f>
        <v>0</v>
      </c>
      <c r="C1395">
        <f>IF(AND(B1394=1,B1395=0,LEFT(Full_2016_2017_Games_Data[[#This Row],[Column1]],4)&lt;&gt;"OTat"),C1393+1,IF(AND(B1394=0,B1395=0,LEFT(Full_2016_2017_Games_Data[[#This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Row],[Column1]],5)&lt;&gt;"4OTat"),C1394+1,IF(OR(LEFT(Full_2016_2017_Games_Data[[#This Row],[Column1]],4)="OTat",LEFT(Full_2016_2017_Games_Data[[#This Row],[Column1]],4)="Full",LEFT(Full_2016_2017_Games_Data[[#This Row],[Column1]],5)="2OTat",LEFT(Full_2016_2017_Games_Data[[#This Row],[Column1]],5)="4OTat"),C1394,"N/A")))</f>
        <v>1170</v>
      </c>
      <c r="D1395" t="str">
        <f>IF(AND(C1395&lt;&gt;"N/A",C1395&lt;&gt;C1394),LEFT(Full_2016_2017_Games_Data[[#This Row],[Column1]],FIND("-",Full_2016_2017_Games_Data[[#This Row],[Column1]])-1),"N/A")</f>
        <v>Los Angeles Lakers102</v>
      </c>
      <c r="E1395" t="str">
        <f>IFERROR(IF(AND(C1395&lt;&gt;"N/A",C1395&lt;&gt;C1394),MID(Full_2016_2017_Games_Data[[#This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Spurs95</v>
      </c>
      <c r="F1395" t="str">
        <f>IFERROR(IF(AND(D1395&lt;&gt;"N/A",E1395&lt;&gt;"N/A",C1395&lt;&gt;C1396),RIGHT(Full_2016_2017_Games_Data[[#This Row],[Column1]],LEN(Full_2016_2017_Games_Data[[#This Row],[Column1]])-FIND("at ",Full_2016_2017_Games_Data[[#This Row],[Column1]])-2),IF(AND(C1395&lt;&gt;"N/A",C1395&lt;&gt;C1394),RIGHT(A1396,LEN(A1396)-FIND("at ",A1396)-2),"N/A")),RIGHT(Full_2016_2017_Games_Data[[#This Row],[Column1]],LEN(Full_2016_2017_Games_Data[[#This Row],[Column1]])-FIND("at ",Full_2016_2017_Games_Data[[#This Row],[Column1]])-2))</f>
        <v>San Antonio</v>
      </c>
      <c r="G1395" t="str">
        <f t="shared" si="231"/>
        <v>San Antonio</v>
      </c>
      <c r="H1395">
        <f t="shared" si="232"/>
        <v>102</v>
      </c>
      <c r="I1395">
        <f t="shared" si="233"/>
        <v>95</v>
      </c>
      <c r="J1395" s="3" t="str">
        <f>IF(B1395=1,Full_2016_2017_Games_Data[[#This Row],[Column1]],"N/A")</f>
        <v>N/A</v>
      </c>
      <c r="K1395" t="str">
        <f t="shared" si="234"/>
        <v>Apr 5, 2017</v>
      </c>
      <c r="L1395" t="str">
        <f t="shared" si="235"/>
        <v>Apr 5, 2017</v>
      </c>
      <c r="M1395">
        <f t="shared" si="236"/>
        <v>4</v>
      </c>
      <c r="N1395">
        <f t="shared" si="237"/>
        <v>5</v>
      </c>
      <c r="O1395">
        <f t="shared" si="238"/>
        <v>2017</v>
      </c>
      <c r="P1395" s="3">
        <f t="shared" si="239"/>
        <v>42830</v>
      </c>
      <c r="Q1395" t="str">
        <f t="shared" si="240"/>
        <v>Los Angeles Lakers</v>
      </c>
      <c r="R1395" t="str">
        <f t="shared" si="241"/>
        <v>San Antonio Spurs</v>
      </c>
    </row>
    <row r="1396" spans="1:18" x14ac:dyDescent="0.3">
      <c r="A1396" s="1" t="s">
        <v>1205</v>
      </c>
      <c r="B1396">
        <f>IF(OR(RIGHT(Full_2016_2017_Games_Data[[#This Row],[Column1]],4)="2016",RIGHT(Full_2016_2017_Games_Data[[#This Row],[Column1]],4)="2017"),1,0)</f>
        <v>0</v>
      </c>
      <c r="C1396">
        <f>IF(AND(B1395=1,B1396=0,LEFT(Full_2016_2017_Games_Data[[#This Row],[Column1]],4)&lt;&gt;"OTat"),C1394+1,IF(AND(B1395=0,B1396=0,LEFT(Full_2016_2017_Games_Data[[#This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Row],[Column1]],5)&lt;&gt;"4OTat"),C1395+1,IF(OR(LEFT(Full_2016_2017_Games_Data[[#This Row],[Column1]],4)="OTat",LEFT(Full_2016_2017_Games_Data[[#This Row],[Column1]],4)="Full",LEFT(Full_2016_2017_Games_Data[[#This Row],[Column1]],5)="2OTat",LEFT(Full_2016_2017_Games_Data[[#This Row],[Column1]],5)="4OTat"),C1395,"N/A")))</f>
        <v>1171</v>
      </c>
      <c r="D1396" t="str">
        <f>IF(AND(C1396&lt;&gt;"N/A",C1396&lt;&gt;C1395),LEFT(Full_2016_2017_Games_Data[[#This Row],[Column1]],FIND("-",Full_2016_2017_Games_Data[[#This Row],[Column1]])-1),"N/A")</f>
        <v>Golden State Warriors120</v>
      </c>
      <c r="E1396" t="str">
        <f>IFERROR(IF(AND(C1396&lt;&gt;"N/A",C1396&lt;&gt;C1395),MID(Full_2016_2017_Games_Data[[#This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Suns111</v>
      </c>
      <c r="F1396" t="str">
        <f>IFERROR(IF(AND(D1396&lt;&gt;"N/A",E1396&lt;&gt;"N/A",C1396&lt;&gt;C1397),RIGHT(Full_2016_2017_Games_Data[[#This Row],[Column1]],LEN(Full_2016_2017_Games_Data[[#This Row],[Column1]])-FIND("at ",Full_2016_2017_Games_Data[[#This Row],[Column1]])-2),IF(AND(C1396&lt;&gt;"N/A",C1396&lt;&gt;C1395),RIGHT(A1397,LEN(A1397)-FIND("at ",A1397)-2),"N/A")),RIGHT(Full_2016_2017_Games_Data[[#This Row],[Column1]],LEN(Full_2016_2017_Games_Data[[#This Row],[Column1]])-FIND("at ",Full_2016_2017_Games_Data[[#This Row],[Column1]])-2))</f>
        <v>Phoenix</v>
      </c>
      <c r="G1396" t="str">
        <f t="shared" si="231"/>
        <v>Phoenix</v>
      </c>
      <c r="H1396">
        <f t="shared" si="232"/>
        <v>120</v>
      </c>
      <c r="I1396">
        <f t="shared" si="233"/>
        <v>111</v>
      </c>
      <c r="J1396" s="3" t="str">
        <f>IF(B1396=1,Full_2016_2017_Games_Data[[#This Row],[Column1]],"N/A")</f>
        <v>N/A</v>
      </c>
      <c r="K1396" t="str">
        <f t="shared" si="234"/>
        <v>Apr 5, 2017</v>
      </c>
      <c r="L1396" t="str">
        <f t="shared" si="235"/>
        <v>Apr 5, 2017</v>
      </c>
      <c r="M1396">
        <f t="shared" si="236"/>
        <v>4</v>
      </c>
      <c r="N1396">
        <f t="shared" si="237"/>
        <v>5</v>
      </c>
      <c r="O1396">
        <f t="shared" si="238"/>
        <v>2017</v>
      </c>
      <c r="P1396" s="3">
        <f t="shared" si="239"/>
        <v>42830</v>
      </c>
      <c r="Q1396" t="str">
        <f t="shared" si="240"/>
        <v>Golden State Warriors</v>
      </c>
      <c r="R1396" t="str">
        <f t="shared" si="241"/>
        <v>Phoenix Suns</v>
      </c>
    </row>
    <row r="1397" spans="1:18" x14ac:dyDescent="0.3">
      <c r="A1397" s="1" t="s">
        <v>1206</v>
      </c>
      <c r="B1397">
        <f>IF(OR(RIGHT(Full_2016_2017_Games_Data[[#This Row],[Column1]],4)="2016",RIGHT(Full_2016_2017_Games_Data[[#This Row],[Column1]],4)="2017"),1,0)</f>
        <v>0</v>
      </c>
      <c r="C1397">
        <f>IF(AND(B1396=1,B1397=0,LEFT(Full_2016_2017_Games_Data[[#This Row],[Column1]],4)&lt;&gt;"OTat"),C1395+1,IF(AND(B1396=0,B1397=0,LEFT(Full_2016_2017_Games_Data[[#This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Row],[Column1]],5)&lt;&gt;"4OTat"),C1396+1,IF(OR(LEFT(Full_2016_2017_Games_Data[[#This Row],[Column1]],4)="OTat",LEFT(Full_2016_2017_Games_Data[[#This Row],[Column1]],4)="Full",LEFT(Full_2016_2017_Games_Data[[#This Row],[Column1]],5)="2OTat",LEFT(Full_2016_2017_Games_Data[[#This Row],[Column1]],5)="4OTat"),C1396,"N/A")))</f>
        <v>1172</v>
      </c>
      <c r="D1397" t="str">
        <f>IF(AND(C1397&lt;&gt;"N/A",C1397&lt;&gt;C1396),LEFT(Full_2016_2017_Games_Data[[#This Row],[Column1]],FIND("-",Full_2016_2017_Games_Data[[#This Row],[Column1]])-1),"N/A")</f>
        <v>Los Angeles Clippers112</v>
      </c>
      <c r="E1397" t="str">
        <f>IFERROR(IF(AND(C1397&lt;&gt;"N/A",C1397&lt;&gt;C1396),MID(Full_2016_2017_Games_Data[[#This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Mavericks101</v>
      </c>
      <c r="F1397" t="str">
        <f>IFERROR(IF(AND(D1397&lt;&gt;"N/A",E1397&lt;&gt;"N/A",C1397&lt;&gt;C1398),RIGHT(Full_2016_2017_Games_Data[[#This Row],[Column1]],LEN(Full_2016_2017_Games_Data[[#This Row],[Column1]])-FIND("at ",Full_2016_2017_Games_Data[[#This Row],[Column1]])-2),IF(AND(C1397&lt;&gt;"N/A",C1397&lt;&gt;C1396),RIGHT(A1398,LEN(A1398)-FIND("at ",A1398)-2),"N/A")),RIGHT(Full_2016_2017_Games_Data[[#This Row],[Column1]],LEN(Full_2016_2017_Games_Data[[#This Row],[Column1]])-FIND("at ",Full_2016_2017_Games_Data[[#This Row],[Column1]])-2))</f>
        <v>Los Angeles</v>
      </c>
      <c r="G1397" t="str">
        <f t="shared" si="231"/>
        <v>Los Angeles</v>
      </c>
      <c r="H1397">
        <f t="shared" si="232"/>
        <v>112</v>
      </c>
      <c r="I1397">
        <f t="shared" si="233"/>
        <v>101</v>
      </c>
      <c r="J1397" s="3" t="str">
        <f>IF(B1397=1,Full_2016_2017_Games_Data[[#This Row],[Column1]],"N/A")</f>
        <v>N/A</v>
      </c>
      <c r="K1397" t="str">
        <f t="shared" si="234"/>
        <v>Apr 5, 2017</v>
      </c>
      <c r="L1397" t="str">
        <f t="shared" si="235"/>
        <v>Apr 5, 2017</v>
      </c>
      <c r="M1397">
        <f t="shared" si="236"/>
        <v>4</v>
      </c>
      <c r="N1397">
        <f t="shared" si="237"/>
        <v>5</v>
      </c>
      <c r="O1397">
        <f t="shared" si="238"/>
        <v>2017</v>
      </c>
      <c r="P1397" s="3">
        <f t="shared" si="239"/>
        <v>42830</v>
      </c>
      <c r="Q1397" t="str">
        <f t="shared" si="240"/>
        <v>Los Angeles Clippers</v>
      </c>
      <c r="R1397" t="str">
        <f t="shared" si="241"/>
        <v>Dallas Mavericks</v>
      </c>
    </row>
    <row r="1398" spans="1:18" x14ac:dyDescent="0.3">
      <c r="A1398" s="1" t="s">
        <v>1503</v>
      </c>
      <c r="B1398">
        <f>IF(OR(RIGHT(Full_2016_2017_Games_Data[[#This Row],[Column1]],4)="2016",RIGHT(Full_2016_2017_Games_Data[[#This Row],[Column1]],4)="2017"),1,0)</f>
        <v>1</v>
      </c>
      <c r="C1398" t="str">
        <f>IF(AND(B1397=1,B1398=0,LEFT(Full_2016_2017_Games_Data[[#This Row],[Column1]],4)&lt;&gt;"OTat"),C1396+1,IF(AND(B1397=0,B1398=0,LEFT(Full_2016_2017_Games_Data[[#This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Row],[Column1]],5)&lt;&gt;"4OTat"),C1397+1,IF(OR(LEFT(Full_2016_2017_Games_Data[[#This Row],[Column1]],4)="OTat",LEFT(Full_2016_2017_Games_Data[[#This Row],[Column1]],4)="Full",LEFT(Full_2016_2017_Games_Data[[#This Row],[Column1]],5)="2OTat",LEFT(Full_2016_2017_Games_Data[[#This Row],[Column1]],5)="4OTat"),C1397,"N/A")))</f>
        <v>N/A</v>
      </c>
      <c r="D1398" t="str">
        <f>IF(AND(C1398&lt;&gt;"N/A",C1398&lt;&gt;C1397),LEFT(Full_2016_2017_Games_Data[[#This Row],[Column1]],FIND("-",Full_2016_2017_Games_Data[[#This Row],[Column1]])-1),"N/A")</f>
        <v>N/A</v>
      </c>
      <c r="E1398" t="str">
        <f>IFERROR(IF(AND(C1398&lt;&gt;"N/A",C1398&lt;&gt;C1397),MID(Full_2016_2017_Games_Data[[#This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398" t="str">
        <f>IFERROR(IF(AND(D1398&lt;&gt;"N/A",E1398&lt;&gt;"N/A",C1398&lt;&gt;C1399),RIGHT(Full_2016_2017_Games_Data[[#This Row],[Column1]],LEN(Full_2016_2017_Games_Data[[#This Row],[Column1]])-FIND("at ",Full_2016_2017_Games_Data[[#This Row],[Column1]])-2),IF(AND(C1398&lt;&gt;"N/A",C1398&lt;&gt;C1397),RIGHT(A1399,LEN(A1399)-FIND("at ",A1399)-2),"N/A")),RIGHT(Full_2016_2017_Games_Data[[#This Row],[Column1]],LEN(Full_2016_2017_Games_Data[[#This Row],[Column1]])-FIND("at ",Full_2016_2017_Games_Data[[#This Row],[Column1]])-2))</f>
        <v>N/A</v>
      </c>
      <c r="G1398" t="str">
        <f t="shared" si="231"/>
        <v>N/A</v>
      </c>
      <c r="H1398" t="str">
        <f t="shared" si="232"/>
        <v>N/A</v>
      </c>
      <c r="I1398" t="str">
        <f t="shared" si="233"/>
        <v>N/A</v>
      </c>
      <c r="J1398" s="3" t="str">
        <f>IF(B1398=1,Full_2016_2017_Games_Data[[#This Row],[Column1]],"N/A")</f>
        <v>Apr 6, 2017</v>
      </c>
      <c r="K1398" t="str">
        <f t="shared" si="234"/>
        <v>Apr 6, 2017</v>
      </c>
      <c r="L1398" t="str">
        <f t="shared" si="235"/>
        <v>N/A</v>
      </c>
      <c r="M1398" t="str">
        <f t="shared" si="236"/>
        <v>N/A</v>
      </c>
      <c r="N1398" t="str">
        <f t="shared" si="237"/>
        <v>N/A</v>
      </c>
      <c r="O1398" t="str">
        <f t="shared" si="238"/>
        <v>N/A</v>
      </c>
      <c r="P1398" s="3" t="str">
        <f t="shared" si="239"/>
        <v>N/A</v>
      </c>
      <c r="Q1398" t="str">
        <f t="shared" si="240"/>
        <v>N/A</v>
      </c>
      <c r="R1398" t="str">
        <f t="shared" si="241"/>
        <v>N/A</v>
      </c>
    </row>
    <row r="1399" spans="1:18" x14ac:dyDescent="0.3">
      <c r="A1399" s="1" t="s">
        <v>1207</v>
      </c>
      <c r="B1399">
        <f>IF(OR(RIGHT(Full_2016_2017_Games_Data[[#This Row],[Column1]],4)="2016",RIGHT(Full_2016_2017_Games_Data[[#This Row],[Column1]],4)="2017"),1,0)</f>
        <v>0</v>
      </c>
      <c r="C1399">
        <f>IF(AND(B1398=1,B1399=0,LEFT(Full_2016_2017_Games_Data[[#This Row],[Column1]],4)&lt;&gt;"OTat"),C1397+1,IF(AND(B1398=0,B1399=0,LEFT(Full_2016_2017_Games_Data[[#This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Row],[Column1]],5)&lt;&gt;"4OTat"),C1398+1,IF(OR(LEFT(Full_2016_2017_Games_Data[[#This Row],[Column1]],4)="OTat",LEFT(Full_2016_2017_Games_Data[[#This Row],[Column1]],4)="Full",LEFT(Full_2016_2017_Games_Data[[#This Row],[Column1]],5)="2OTat",LEFT(Full_2016_2017_Games_Data[[#This Row],[Column1]],5)="4OTat"),C1398,"N/A")))</f>
        <v>1173</v>
      </c>
      <c r="D1399" t="str">
        <f>IF(AND(C1399&lt;&gt;"N/A",C1399&lt;&gt;C1398),LEFT(Full_2016_2017_Games_Data[[#This Row],[Column1]],FIND("-",Full_2016_2017_Games_Data[[#This Row],[Column1]])-1),"N/A")</f>
        <v>Chicago Bulls102</v>
      </c>
      <c r="E1399" t="str">
        <f>IFERROR(IF(AND(C1399&lt;&gt;"N/A",C1399&lt;&gt;C1398),MID(Full_2016_2017_Games_Data[[#This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76ers90</v>
      </c>
      <c r="F1399" t="str">
        <f>IFERROR(IF(AND(D1399&lt;&gt;"N/A",E1399&lt;&gt;"N/A",C1399&lt;&gt;C1400),RIGHT(Full_2016_2017_Games_Data[[#This Row],[Column1]],LEN(Full_2016_2017_Games_Data[[#This Row],[Column1]])-FIND("at ",Full_2016_2017_Games_Data[[#This Row],[Column1]])-2),IF(AND(C1399&lt;&gt;"N/A",C1399&lt;&gt;C1398),RIGHT(A1400,LEN(A1400)-FIND("at ",A1400)-2),"N/A")),RIGHT(Full_2016_2017_Games_Data[[#This Row],[Column1]],LEN(Full_2016_2017_Games_Data[[#This Row],[Column1]])-FIND("at ",Full_2016_2017_Games_Data[[#This Row],[Column1]])-2))</f>
        <v>Philadelphia</v>
      </c>
      <c r="G1399" t="str">
        <f t="shared" si="231"/>
        <v>Philadelphia</v>
      </c>
      <c r="H1399">
        <f t="shared" si="232"/>
        <v>102</v>
      </c>
      <c r="I1399">
        <f t="shared" si="233"/>
        <v>90</v>
      </c>
      <c r="J1399" s="3" t="str">
        <f>IF(B1399=1,Full_2016_2017_Games_Data[[#This Row],[Column1]],"N/A")</f>
        <v>N/A</v>
      </c>
      <c r="K1399" t="str">
        <f t="shared" si="234"/>
        <v>Apr 6, 2017</v>
      </c>
      <c r="L1399" t="str">
        <f t="shared" si="235"/>
        <v>Apr 6, 2017</v>
      </c>
      <c r="M1399">
        <f t="shared" si="236"/>
        <v>4</v>
      </c>
      <c r="N1399">
        <f t="shared" si="237"/>
        <v>6</v>
      </c>
      <c r="O1399">
        <f t="shared" si="238"/>
        <v>2017</v>
      </c>
      <c r="P1399" s="3">
        <f t="shared" si="239"/>
        <v>42831</v>
      </c>
      <c r="Q1399" t="str">
        <f t="shared" si="240"/>
        <v>Chicago Bulls</v>
      </c>
      <c r="R1399" t="str">
        <f t="shared" si="241"/>
        <v>Philadelphia 76ers</v>
      </c>
    </row>
    <row r="1400" spans="1:18" x14ac:dyDescent="0.3">
      <c r="A1400" s="1" t="s">
        <v>1208</v>
      </c>
      <c r="B1400">
        <f>IF(OR(RIGHT(Full_2016_2017_Games_Data[[#This Row],[Column1]],4)="2016",RIGHT(Full_2016_2017_Games_Data[[#This Row],[Column1]],4)="2017"),1,0)</f>
        <v>0</v>
      </c>
      <c r="C1400">
        <f>IF(AND(B1399=1,B1400=0,LEFT(Full_2016_2017_Games_Data[[#This Row],[Column1]],4)&lt;&gt;"OTat"),C1398+1,IF(AND(B1399=0,B1400=0,LEFT(Full_2016_2017_Games_Data[[#This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Row],[Column1]],5)&lt;&gt;"4OTat"),C1399+1,IF(OR(LEFT(Full_2016_2017_Games_Data[[#This Row],[Column1]],4)="OTat",LEFT(Full_2016_2017_Games_Data[[#This Row],[Column1]],4)="Full",LEFT(Full_2016_2017_Games_Data[[#This Row],[Column1]],5)="2OTat",LEFT(Full_2016_2017_Games_Data[[#This Row],[Column1]],5)="4OTat"),C1399,"N/A")))</f>
        <v>1174</v>
      </c>
      <c r="D1400" t="str">
        <f>IF(AND(C1400&lt;&gt;"N/A",C1400&lt;&gt;C1399),LEFT(Full_2016_2017_Games_Data[[#This Row],[Column1]],FIND("-",Full_2016_2017_Games_Data[[#This Row],[Column1]])-1),"N/A")</f>
        <v>Orlando Magic115</v>
      </c>
      <c r="E1400" t="str">
        <f>IFERROR(IF(AND(C1400&lt;&gt;"N/A",C1400&lt;&gt;C1399),MID(Full_2016_2017_Games_Data[[#This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Nets107</v>
      </c>
      <c r="F1400" t="str">
        <f>IFERROR(IF(AND(D1400&lt;&gt;"N/A",E1400&lt;&gt;"N/A",C1400&lt;&gt;C1401),RIGHT(Full_2016_2017_Games_Data[[#This Row],[Column1]],LEN(Full_2016_2017_Games_Data[[#This Row],[Column1]])-FIND("at ",Full_2016_2017_Games_Data[[#This Row],[Column1]])-2),IF(AND(C1400&lt;&gt;"N/A",C1400&lt;&gt;C1399),RIGHT(A1401,LEN(A1401)-FIND("at ",A1401)-2),"N/A")),RIGHT(Full_2016_2017_Games_Data[[#This Row],[Column1]],LEN(Full_2016_2017_Games_Data[[#This Row],[Column1]])-FIND("at ",Full_2016_2017_Games_Data[[#This Row],[Column1]])-2))</f>
        <v>Orlando</v>
      </c>
      <c r="G1400" t="str">
        <f t="shared" si="231"/>
        <v>Orlando</v>
      </c>
      <c r="H1400">
        <f t="shared" si="232"/>
        <v>115</v>
      </c>
      <c r="I1400">
        <f t="shared" si="233"/>
        <v>107</v>
      </c>
      <c r="J1400" s="3" t="str">
        <f>IF(B1400=1,Full_2016_2017_Games_Data[[#This Row],[Column1]],"N/A")</f>
        <v>N/A</v>
      </c>
      <c r="K1400" t="str">
        <f t="shared" si="234"/>
        <v>Apr 6, 2017</v>
      </c>
      <c r="L1400" t="str">
        <f t="shared" si="235"/>
        <v>Apr 6, 2017</v>
      </c>
      <c r="M1400">
        <f t="shared" si="236"/>
        <v>4</v>
      </c>
      <c r="N1400">
        <f t="shared" si="237"/>
        <v>6</v>
      </c>
      <c r="O1400">
        <f t="shared" si="238"/>
        <v>2017</v>
      </c>
      <c r="P1400" s="3">
        <f t="shared" si="239"/>
        <v>42831</v>
      </c>
      <c r="Q1400" t="str">
        <f t="shared" si="240"/>
        <v>Orlando Magic</v>
      </c>
      <c r="R1400" t="str">
        <f t="shared" si="241"/>
        <v>Brooklyn Nets</v>
      </c>
    </row>
    <row r="1401" spans="1:18" x14ac:dyDescent="0.3">
      <c r="A1401" s="1" t="s">
        <v>1209</v>
      </c>
      <c r="B1401">
        <f>IF(OR(RIGHT(Full_2016_2017_Games_Data[[#This Row],[Column1]],4)="2016",RIGHT(Full_2016_2017_Games_Data[[#This Row],[Column1]],4)="2017"),1,0)</f>
        <v>0</v>
      </c>
      <c r="C1401">
        <f>IF(AND(B1400=1,B1401=0,LEFT(Full_2016_2017_Games_Data[[#This Row],[Column1]],4)&lt;&gt;"OTat"),C1399+1,IF(AND(B1400=0,B1401=0,LEFT(Full_2016_2017_Games_Data[[#This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Row],[Column1]],5)&lt;&gt;"4OTat"),C1400+1,IF(OR(LEFT(Full_2016_2017_Games_Data[[#This Row],[Column1]],4)="OTat",LEFT(Full_2016_2017_Games_Data[[#This Row],[Column1]],4)="Full",LEFT(Full_2016_2017_Games_Data[[#This Row],[Column1]],5)="2OTat",LEFT(Full_2016_2017_Games_Data[[#This Row],[Column1]],5)="4OTat"),C1400,"N/A")))</f>
        <v>1175</v>
      </c>
      <c r="D1401" t="str">
        <f>IF(AND(C1401&lt;&gt;"N/A",C1401&lt;&gt;C1400),LEFT(Full_2016_2017_Games_Data[[#This Row],[Column1]],FIND("-",Full_2016_2017_Games_Data[[#This Row],[Column1]])-1),"N/A")</f>
        <v>Indiana Pacers104</v>
      </c>
      <c r="E1401" t="str">
        <f>IFERROR(IF(AND(C1401&lt;&gt;"N/A",C1401&lt;&gt;C1400),MID(Full_2016_2017_Games_Data[[#This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Bucks89</v>
      </c>
      <c r="F1401" t="str">
        <f>IFERROR(IF(AND(D1401&lt;&gt;"N/A",E1401&lt;&gt;"N/A",C1401&lt;&gt;C1402),RIGHT(Full_2016_2017_Games_Data[[#This Row],[Column1]],LEN(Full_2016_2017_Games_Data[[#This Row],[Column1]])-FIND("at ",Full_2016_2017_Games_Data[[#This Row],[Column1]])-2),IF(AND(C1401&lt;&gt;"N/A",C1401&lt;&gt;C1400),RIGHT(A1402,LEN(A1402)-FIND("at ",A1402)-2),"N/A")),RIGHT(Full_2016_2017_Games_Data[[#This Row],[Column1]],LEN(Full_2016_2017_Games_Data[[#This Row],[Column1]])-FIND("at ",Full_2016_2017_Games_Data[[#This Row],[Column1]])-2))</f>
        <v>Indiana</v>
      </c>
      <c r="G1401" t="str">
        <f t="shared" si="231"/>
        <v>Indiana</v>
      </c>
      <c r="H1401">
        <f t="shared" si="232"/>
        <v>104</v>
      </c>
      <c r="I1401">
        <f t="shared" si="233"/>
        <v>89</v>
      </c>
      <c r="J1401" s="3" t="str">
        <f>IF(B1401=1,Full_2016_2017_Games_Data[[#This Row],[Column1]],"N/A")</f>
        <v>N/A</v>
      </c>
      <c r="K1401" t="str">
        <f t="shared" si="234"/>
        <v>Apr 6, 2017</v>
      </c>
      <c r="L1401" t="str">
        <f t="shared" si="235"/>
        <v>Apr 6, 2017</v>
      </c>
      <c r="M1401">
        <f t="shared" si="236"/>
        <v>4</v>
      </c>
      <c r="N1401">
        <f t="shared" si="237"/>
        <v>6</v>
      </c>
      <c r="O1401">
        <f t="shared" si="238"/>
        <v>2017</v>
      </c>
      <c r="P1401" s="3">
        <f t="shared" si="239"/>
        <v>42831</v>
      </c>
      <c r="Q1401" t="str">
        <f t="shared" si="240"/>
        <v>Indiana Pacers</v>
      </c>
      <c r="R1401" t="str">
        <f t="shared" si="241"/>
        <v>Milwaukee Bucks</v>
      </c>
    </row>
    <row r="1402" spans="1:18" x14ac:dyDescent="0.3">
      <c r="A1402" s="1" t="s">
        <v>1210</v>
      </c>
      <c r="B1402">
        <f>IF(OR(RIGHT(Full_2016_2017_Games_Data[[#This Row],[Column1]],4)="2016",RIGHT(Full_2016_2017_Games_Data[[#This Row],[Column1]],4)="2017"),1,0)</f>
        <v>0</v>
      </c>
      <c r="C1402">
        <f>IF(AND(B1401=1,B1402=0,LEFT(Full_2016_2017_Games_Data[[#This Row],[Column1]],4)&lt;&gt;"OTat"),C1400+1,IF(AND(B1401=0,B1402=0,LEFT(Full_2016_2017_Games_Data[[#This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Row],[Column1]],5)&lt;&gt;"4OTat"),C1401+1,IF(OR(LEFT(Full_2016_2017_Games_Data[[#This Row],[Column1]],4)="OTat",LEFT(Full_2016_2017_Games_Data[[#This Row],[Column1]],4)="Full",LEFT(Full_2016_2017_Games_Data[[#This Row],[Column1]],5)="2OTat",LEFT(Full_2016_2017_Games_Data[[#This Row],[Column1]],5)="4OTat"),C1401,"N/A")))</f>
        <v>1176</v>
      </c>
      <c r="D1402" t="str">
        <f>IF(AND(C1402&lt;&gt;"N/A",C1402&lt;&gt;C1401),LEFT(Full_2016_2017_Games_Data[[#This Row],[Column1]],FIND("-",Full_2016_2017_Games_Data[[#This Row],[Column1]])-1),"N/A")</f>
        <v>Washington Wizards106</v>
      </c>
      <c r="E1402" t="str">
        <f>IFERROR(IF(AND(C1402&lt;&gt;"N/A",C1402&lt;&gt;C1401),MID(Full_2016_2017_Games_Data[[#This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Knicks103</v>
      </c>
      <c r="F1402" t="str">
        <f>IFERROR(IF(AND(D1402&lt;&gt;"N/A",E1402&lt;&gt;"N/A",C1402&lt;&gt;C1403),RIGHT(Full_2016_2017_Games_Data[[#This Row],[Column1]],LEN(Full_2016_2017_Games_Data[[#This Row],[Column1]])-FIND("at ",Full_2016_2017_Games_Data[[#This Row],[Column1]])-2),IF(AND(C1402&lt;&gt;"N/A",C1402&lt;&gt;C1401),RIGHT(A1403,LEN(A1403)-FIND("at ",A1403)-2),"N/A")),RIGHT(Full_2016_2017_Games_Data[[#This Row],[Column1]],LEN(Full_2016_2017_Games_Data[[#This Row],[Column1]])-FIND("at ",Full_2016_2017_Games_Data[[#This Row],[Column1]])-2))</f>
        <v>New York</v>
      </c>
      <c r="G1402" t="str">
        <f t="shared" si="231"/>
        <v>New York</v>
      </c>
      <c r="H1402">
        <f t="shared" si="232"/>
        <v>106</v>
      </c>
      <c r="I1402">
        <f t="shared" si="233"/>
        <v>103</v>
      </c>
      <c r="J1402" s="3" t="str">
        <f>IF(B1402=1,Full_2016_2017_Games_Data[[#This Row],[Column1]],"N/A")</f>
        <v>N/A</v>
      </c>
      <c r="K1402" t="str">
        <f t="shared" si="234"/>
        <v>Apr 6, 2017</v>
      </c>
      <c r="L1402" t="str">
        <f t="shared" si="235"/>
        <v>Apr 6, 2017</v>
      </c>
      <c r="M1402">
        <f t="shared" si="236"/>
        <v>4</v>
      </c>
      <c r="N1402">
        <f t="shared" si="237"/>
        <v>6</v>
      </c>
      <c r="O1402">
        <f t="shared" si="238"/>
        <v>2017</v>
      </c>
      <c r="P1402" s="3">
        <f t="shared" si="239"/>
        <v>42831</v>
      </c>
      <c r="Q1402" t="str">
        <f t="shared" si="240"/>
        <v>Washington Wizards</v>
      </c>
      <c r="R1402" t="str">
        <f t="shared" si="241"/>
        <v>New York Knicks</v>
      </c>
    </row>
    <row r="1403" spans="1:18" x14ac:dyDescent="0.3">
      <c r="A1403" s="1" t="s">
        <v>1211</v>
      </c>
      <c r="B1403">
        <f>IF(OR(RIGHT(Full_2016_2017_Games_Data[[#This Row],[Column1]],4)="2016",RIGHT(Full_2016_2017_Games_Data[[#This Row],[Column1]],4)="2017"),1,0)</f>
        <v>0</v>
      </c>
      <c r="C1403">
        <f>IF(AND(B1402=1,B1403=0,LEFT(Full_2016_2017_Games_Data[[#This Row],[Column1]],4)&lt;&gt;"OTat"),C1401+1,IF(AND(B1402=0,B1403=0,LEFT(Full_2016_2017_Games_Data[[#This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Row],[Column1]],5)&lt;&gt;"4OTat"),C1402+1,IF(OR(LEFT(Full_2016_2017_Games_Data[[#This Row],[Column1]],4)="OTat",LEFT(Full_2016_2017_Games_Data[[#This Row],[Column1]],4)="Full",LEFT(Full_2016_2017_Games_Data[[#This Row],[Column1]],5)="2OTat",LEFT(Full_2016_2017_Games_Data[[#This Row],[Column1]],5)="4OTat"),C1402,"N/A")))</f>
        <v>1177</v>
      </c>
      <c r="D1403" t="str">
        <f>IF(AND(C1403&lt;&gt;"N/A",C1403&lt;&gt;C1402),LEFT(Full_2016_2017_Games_Data[[#This Row],[Column1]],FIND("-",Full_2016_2017_Games_Data[[#This Row],[Column1]])-1),"N/A")</f>
        <v>Atlanta Hawks123</v>
      </c>
      <c r="E1403" t="str">
        <f>IFERROR(IF(AND(C1403&lt;&gt;"N/A",C1403&lt;&gt;C1402),MID(Full_2016_2017_Games_Data[[#This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Celtics116</v>
      </c>
      <c r="F1403" t="str">
        <f>IFERROR(IF(AND(D1403&lt;&gt;"N/A",E1403&lt;&gt;"N/A",C1403&lt;&gt;C1404),RIGHT(Full_2016_2017_Games_Data[[#This Row],[Column1]],LEN(Full_2016_2017_Games_Data[[#This Row],[Column1]])-FIND("at ",Full_2016_2017_Games_Data[[#This Row],[Column1]])-2),IF(AND(C1403&lt;&gt;"N/A",C1403&lt;&gt;C1402),RIGHT(A1404,LEN(A1404)-FIND("at ",A1404)-2),"N/A")),RIGHT(Full_2016_2017_Games_Data[[#This Row],[Column1]],LEN(Full_2016_2017_Games_Data[[#This Row],[Column1]])-FIND("at ",Full_2016_2017_Games_Data[[#This Row],[Column1]])-2))</f>
        <v>Atlanta</v>
      </c>
      <c r="G1403" t="str">
        <f t="shared" si="231"/>
        <v>Atlanta</v>
      </c>
      <c r="H1403">
        <f t="shared" si="232"/>
        <v>123</v>
      </c>
      <c r="I1403">
        <f t="shared" si="233"/>
        <v>116</v>
      </c>
      <c r="J1403" s="3" t="str">
        <f>IF(B1403=1,Full_2016_2017_Games_Data[[#This Row],[Column1]],"N/A")</f>
        <v>N/A</v>
      </c>
      <c r="K1403" t="str">
        <f t="shared" si="234"/>
        <v>Apr 6, 2017</v>
      </c>
      <c r="L1403" t="str">
        <f t="shared" si="235"/>
        <v>Apr 6, 2017</v>
      </c>
      <c r="M1403">
        <f t="shared" si="236"/>
        <v>4</v>
      </c>
      <c r="N1403">
        <f t="shared" si="237"/>
        <v>6</v>
      </c>
      <c r="O1403">
        <f t="shared" si="238"/>
        <v>2017</v>
      </c>
      <c r="P1403" s="3">
        <f t="shared" si="239"/>
        <v>42831</v>
      </c>
      <c r="Q1403" t="str">
        <f t="shared" si="240"/>
        <v>Atlanta Hawks</v>
      </c>
      <c r="R1403" t="str">
        <f t="shared" si="241"/>
        <v>Boston Celtics</v>
      </c>
    </row>
    <row r="1404" spans="1:18" x14ac:dyDescent="0.3">
      <c r="A1404" s="1" t="s">
        <v>1212</v>
      </c>
      <c r="B1404">
        <f>IF(OR(RIGHT(Full_2016_2017_Games_Data[[#This Row],[Column1]],4)="2016",RIGHT(Full_2016_2017_Games_Data[[#This Row],[Column1]],4)="2017"),1,0)</f>
        <v>0</v>
      </c>
      <c r="C1404">
        <f>IF(AND(B1403=1,B1404=0,LEFT(Full_2016_2017_Games_Data[[#This Row],[Column1]],4)&lt;&gt;"OTat"),C1402+1,IF(AND(B1403=0,B1404=0,LEFT(Full_2016_2017_Games_Data[[#This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Row],[Column1]],5)&lt;&gt;"4OTat"),C1403+1,IF(OR(LEFT(Full_2016_2017_Games_Data[[#This Row],[Column1]],4)="OTat",LEFT(Full_2016_2017_Games_Data[[#This Row],[Column1]],4)="Full",LEFT(Full_2016_2017_Games_Data[[#This Row],[Column1]],5)="2OTat",LEFT(Full_2016_2017_Games_Data[[#This Row],[Column1]],5)="4OTat"),C1403,"N/A")))</f>
        <v>1178</v>
      </c>
      <c r="D1404" t="str">
        <f>IF(AND(C1404&lt;&gt;"N/A",C1404&lt;&gt;C1403),LEFT(Full_2016_2017_Games_Data[[#This Row],[Column1]],FIND("-",Full_2016_2017_Games_Data[[#This Row],[Column1]])-1),"N/A")</f>
        <v>Portland Trail Blazers105</v>
      </c>
      <c r="E1404" t="str">
        <f>IFERROR(IF(AND(C1404&lt;&gt;"N/A",C1404&lt;&gt;C1403),MID(Full_2016_2017_Games_Data[[#This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Timberwolves98</v>
      </c>
      <c r="F1404" t="str">
        <f>IFERROR(IF(AND(D1404&lt;&gt;"N/A",E1404&lt;&gt;"N/A",C1404&lt;&gt;C1405),RIGHT(Full_2016_2017_Games_Data[[#This Row],[Column1]],LEN(Full_2016_2017_Games_Data[[#This Row],[Column1]])-FIND("at ",Full_2016_2017_Games_Data[[#This Row],[Column1]])-2),IF(AND(C1404&lt;&gt;"N/A",C1404&lt;&gt;C1403),RIGHT(A1405,LEN(A1405)-FIND("at ",A1405)-2),"N/A")),RIGHT(Full_2016_2017_Games_Data[[#This Row],[Column1]],LEN(Full_2016_2017_Games_Data[[#This Row],[Column1]])-FIND("at ",Full_2016_2017_Games_Data[[#This Row],[Column1]])-2))</f>
        <v>Portland</v>
      </c>
      <c r="G1404" t="str">
        <f t="shared" si="231"/>
        <v>Portland</v>
      </c>
      <c r="H1404">
        <f t="shared" si="232"/>
        <v>105</v>
      </c>
      <c r="I1404">
        <f t="shared" si="233"/>
        <v>98</v>
      </c>
      <c r="J1404" s="3" t="str">
        <f>IF(B1404=1,Full_2016_2017_Games_Data[[#This Row],[Column1]],"N/A")</f>
        <v>N/A</v>
      </c>
      <c r="K1404" t="str">
        <f t="shared" si="234"/>
        <v>Apr 6, 2017</v>
      </c>
      <c r="L1404" t="str">
        <f t="shared" si="235"/>
        <v>Apr 6, 2017</v>
      </c>
      <c r="M1404">
        <f t="shared" si="236"/>
        <v>4</v>
      </c>
      <c r="N1404">
        <f t="shared" si="237"/>
        <v>6</v>
      </c>
      <c r="O1404">
        <f t="shared" si="238"/>
        <v>2017</v>
      </c>
      <c r="P1404" s="3">
        <f t="shared" si="239"/>
        <v>42831</v>
      </c>
      <c r="Q1404" t="str">
        <f t="shared" si="240"/>
        <v>Portland Trail Blazers</v>
      </c>
      <c r="R1404" t="str">
        <f t="shared" si="241"/>
        <v>Minnesota Timberwolves</v>
      </c>
    </row>
    <row r="1405" spans="1:18" x14ac:dyDescent="0.3">
      <c r="A1405" s="1" t="s">
        <v>1504</v>
      </c>
      <c r="B1405">
        <f>IF(OR(RIGHT(Full_2016_2017_Games_Data[[#This Row],[Column1]],4)="2016",RIGHT(Full_2016_2017_Games_Data[[#This Row],[Column1]],4)="2017"),1,0)</f>
        <v>1</v>
      </c>
      <c r="C1405" t="str">
        <f>IF(AND(B1404=1,B1405=0,LEFT(Full_2016_2017_Games_Data[[#This Row],[Column1]],4)&lt;&gt;"OTat"),C1403+1,IF(AND(B1404=0,B1405=0,LEFT(Full_2016_2017_Games_Data[[#This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Row],[Column1]],5)&lt;&gt;"4OTat"),C1404+1,IF(OR(LEFT(Full_2016_2017_Games_Data[[#This Row],[Column1]],4)="OTat",LEFT(Full_2016_2017_Games_Data[[#This Row],[Column1]],4)="Full",LEFT(Full_2016_2017_Games_Data[[#This Row],[Column1]],5)="2OTat",LEFT(Full_2016_2017_Games_Data[[#This Row],[Column1]],5)="4OTat"),C1404,"N/A")))</f>
        <v>N/A</v>
      </c>
      <c r="D1405" t="str">
        <f>IF(AND(C1405&lt;&gt;"N/A",C1405&lt;&gt;C1404),LEFT(Full_2016_2017_Games_Data[[#This Row],[Column1]],FIND("-",Full_2016_2017_Games_Data[[#This Row],[Column1]])-1),"N/A")</f>
        <v>N/A</v>
      </c>
      <c r="E1405" t="str">
        <f>IFERROR(IF(AND(C1405&lt;&gt;"N/A",C1405&lt;&gt;C1404),MID(Full_2016_2017_Games_Data[[#This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05" t="str">
        <f>IFERROR(IF(AND(D1405&lt;&gt;"N/A",E1405&lt;&gt;"N/A",C1405&lt;&gt;C1406),RIGHT(Full_2016_2017_Games_Data[[#This Row],[Column1]],LEN(Full_2016_2017_Games_Data[[#This Row],[Column1]])-FIND("at ",Full_2016_2017_Games_Data[[#This Row],[Column1]])-2),IF(AND(C1405&lt;&gt;"N/A",C1405&lt;&gt;C1404),RIGHT(A1406,LEN(A1406)-FIND("at ",A1406)-2),"N/A")),RIGHT(Full_2016_2017_Games_Data[[#This Row],[Column1]],LEN(Full_2016_2017_Games_Data[[#This Row],[Column1]])-FIND("at ",Full_2016_2017_Games_Data[[#This Row],[Column1]])-2))</f>
        <v>N/A</v>
      </c>
      <c r="G1405" t="str">
        <f t="shared" si="231"/>
        <v>N/A</v>
      </c>
      <c r="H1405" t="str">
        <f t="shared" si="232"/>
        <v>N/A</v>
      </c>
      <c r="I1405" t="str">
        <f t="shared" si="233"/>
        <v>N/A</v>
      </c>
      <c r="J1405" s="3" t="str">
        <f>IF(B1405=1,Full_2016_2017_Games_Data[[#This Row],[Column1]],"N/A")</f>
        <v>Apr 7, 2017</v>
      </c>
      <c r="K1405" t="str">
        <f t="shared" si="234"/>
        <v>Apr 7, 2017</v>
      </c>
      <c r="L1405" t="str">
        <f t="shared" si="235"/>
        <v>N/A</v>
      </c>
      <c r="M1405" t="str">
        <f t="shared" si="236"/>
        <v>N/A</v>
      </c>
      <c r="N1405" t="str">
        <f t="shared" si="237"/>
        <v>N/A</v>
      </c>
      <c r="O1405" t="str">
        <f t="shared" si="238"/>
        <v>N/A</v>
      </c>
      <c r="P1405" s="3" t="str">
        <f t="shared" si="239"/>
        <v>N/A</v>
      </c>
      <c r="Q1405" t="str">
        <f t="shared" si="240"/>
        <v>N/A</v>
      </c>
      <c r="R1405" t="str">
        <f t="shared" si="241"/>
        <v>N/A</v>
      </c>
    </row>
    <row r="1406" spans="1:18" x14ac:dyDescent="0.3">
      <c r="A1406" s="1" t="s">
        <v>1213</v>
      </c>
      <c r="B1406">
        <f>IF(OR(RIGHT(Full_2016_2017_Games_Data[[#This Row],[Column1]],4)="2016",RIGHT(Full_2016_2017_Games_Data[[#This Row],[Column1]],4)="2017"),1,0)</f>
        <v>0</v>
      </c>
      <c r="C1406">
        <f>IF(AND(B1405=1,B1406=0,LEFT(Full_2016_2017_Games_Data[[#This Row],[Column1]],4)&lt;&gt;"OTat"),C1404+1,IF(AND(B1405=0,B1406=0,LEFT(Full_2016_2017_Games_Data[[#This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Row],[Column1]],5)&lt;&gt;"4OTat"),C1405+1,IF(OR(LEFT(Full_2016_2017_Games_Data[[#This Row],[Column1]],4)="OTat",LEFT(Full_2016_2017_Games_Data[[#This Row],[Column1]],4)="Full",LEFT(Full_2016_2017_Games_Data[[#This Row],[Column1]],5)="2OTat",LEFT(Full_2016_2017_Games_Data[[#This Row],[Column1]],5)="4OTat"),C1405,"N/A")))</f>
        <v>1179</v>
      </c>
      <c r="D1406" t="str">
        <f>IF(AND(C1406&lt;&gt;"N/A",C1406&lt;&gt;C1405),LEFT(Full_2016_2017_Games_Data[[#This Row],[Column1]],FIND("-",Full_2016_2017_Games_Data[[#This Row],[Column1]])-1),"N/A")</f>
        <v>Atlanta Hawks114</v>
      </c>
      <c r="E1406" t="str">
        <f>IFERROR(IF(AND(C1406&lt;&gt;"N/A",C1406&lt;&gt;C1405),MID(Full_2016_2017_Games_Data[[#This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Cavaliers100</v>
      </c>
      <c r="F1406" t="str">
        <f>IFERROR(IF(AND(D1406&lt;&gt;"N/A",E1406&lt;&gt;"N/A",C1406&lt;&gt;C1407),RIGHT(Full_2016_2017_Games_Data[[#This Row],[Column1]],LEN(Full_2016_2017_Games_Data[[#This Row],[Column1]])-FIND("at ",Full_2016_2017_Games_Data[[#This Row],[Column1]])-2),IF(AND(C1406&lt;&gt;"N/A",C1406&lt;&gt;C1405),RIGHT(A1407,LEN(A1407)-FIND("at ",A1407)-2),"N/A")),RIGHT(Full_2016_2017_Games_Data[[#This Row],[Column1]],LEN(Full_2016_2017_Games_Data[[#This Row],[Column1]])-FIND("at ",Full_2016_2017_Games_Data[[#This Row],[Column1]])-2))</f>
        <v>Cleveland</v>
      </c>
      <c r="G1406" t="str">
        <f t="shared" si="231"/>
        <v>Cleveland</v>
      </c>
      <c r="H1406">
        <f t="shared" si="232"/>
        <v>114</v>
      </c>
      <c r="I1406">
        <f t="shared" si="233"/>
        <v>100</v>
      </c>
      <c r="J1406" s="3" t="str">
        <f>IF(B1406=1,Full_2016_2017_Games_Data[[#This Row],[Column1]],"N/A")</f>
        <v>N/A</v>
      </c>
      <c r="K1406" t="str">
        <f t="shared" si="234"/>
        <v>Apr 7, 2017</v>
      </c>
      <c r="L1406" t="str">
        <f t="shared" si="235"/>
        <v>Apr 7, 2017</v>
      </c>
      <c r="M1406">
        <f t="shared" si="236"/>
        <v>4</v>
      </c>
      <c r="N1406">
        <f t="shared" si="237"/>
        <v>7</v>
      </c>
      <c r="O1406">
        <f t="shared" si="238"/>
        <v>2017</v>
      </c>
      <c r="P1406" s="3">
        <f t="shared" si="239"/>
        <v>42832</v>
      </c>
      <c r="Q1406" t="str">
        <f t="shared" si="240"/>
        <v>Atlanta Hawks</v>
      </c>
      <c r="R1406" t="str">
        <f t="shared" si="241"/>
        <v>Cleveland Cavaliers</v>
      </c>
    </row>
    <row r="1407" spans="1:18" x14ac:dyDescent="0.3">
      <c r="A1407" s="1" t="s">
        <v>1214</v>
      </c>
      <c r="B1407">
        <f>IF(OR(RIGHT(Full_2016_2017_Games_Data[[#This Row],[Column1]],4)="2016",RIGHT(Full_2016_2017_Games_Data[[#This Row],[Column1]],4)="2017"),1,0)</f>
        <v>0</v>
      </c>
      <c r="C1407">
        <f>IF(AND(B1406=1,B1407=0,LEFT(Full_2016_2017_Games_Data[[#This Row],[Column1]],4)&lt;&gt;"OTat"),C1405+1,IF(AND(B1406=0,B1407=0,LEFT(Full_2016_2017_Games_Data[[#This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Row],[Column1]],5)&lt;&gt;"4OTat"),C1406+1,IF(OR(LEFT(Full_2016_2017_Games_Data[[#This Row],[Column1]],4)="OTat",LEFT(Full_2016_2017_Games_Data[[#This Row],[Column1]],4)="Full",LEFT(Full_2016_2017_Games_Data[[#This Row],[Column1]],5)="2OTat",LEFT(Full_2016_2017_Games_Data[[#This Row],[Column1]],5)="4OTat"),C1406,"N/A")))</f>
        <v>1180</v>
      </c>
      <c r="D1407" t="str">
        <f>IF(AND(C1407&lt;&gt;"N/A",C1407&lt;&gt;C1406),LEFT(Full_2016_2017_Games_Data[[#This Row],[Column1]],FIND("-",Full_2016_2017_Games_Data[[#This Row],[Column1]])-1),"N/A")</f>
        <v>Toronto Raptors96</v>
      </c>
      <c r="E1407" t="str">
        <f>IFERROR(IF(AND(C1407&lt;&gt;"N/A",C1407&lt;&gt;C1406),MID(Full_2016_2017_Games_Data[[#This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Miami Heat94</v>
      </c>
      <c r="F1407" t="str">
        <f>IFERROR(IF(AND(D1407&lt;&gt;"N/A",E1407&lt;&gt;"N/A",C1407&lt;&gt;C1408),RIGHT(Full_2016_2017_Games_Data[[#This Row],[Column1]],LEN(Full_2016_2017_Games_Data[[#This Row],[Column1]])-FIND("at ",Full_2016_2017_Games_Data[[#This Row],[Column1]])-2),IF(AND(C1407&lt;&gt;"N/A",C1407&lt;&gt;C1406),RIGHT(A1408,LEN(A1408)-FIND("at ",A1408)-2),"N/A")),RIGHT(Full_2016_2017_Games_Data[[#This Row],[Column1]],LEN(Full_2016_2017_Games_Data[[#This Row],[Column1]])-FIND("at ",Full_2016_2017_Games_Data[[#This Row],[Column1]])-2))</f>
        <v>Toronto</v>
      </c>
      <c r="G1407" t="str">
        <f t="shared" si="231"/>
        <v>Toronto</v>
      </c>
      <c r="H1407">
        <f t="shared" si="232"/>
        <v>96</v>
      </c>
      <c r="I1407">
        <f t="shared" si="233"/>
        <v>94</v>
      </c>
      <c r="J1407" s="3" t="str">
        <f>IF(B1407=1,Full_2016_2017_Games_Data[[#This Row],[Column1]],"N/A")</f>
        <v>N/A</v>
      </c>
      <c r="K1407" t="str">
        <f t="shared" si="234"/>
        <v>Apr 7, 2017</v>
      </c>
      <c r="L1407" t="str">
        <f t="shared" si="235"/>
        <v>Apr 7, 2017</v>
      </c>
      <c r="M1407">
        <f t="shared" si="236"/>
        <v>4</v>
      </c>
      <c r="N1407">
        <f t="shared" si="237"/>
        <v>7</v>
      </c>
      <c r="O1407">
        <f t="shared" si="238"/>
        <v>2017</v>
      </c>
      <c r="P1407" s="3">
        <f t="shared" si="239"/>
        <v>42832</v>
      </c>
      <c r="Q1407" t="str">
        <f t="shared" si="240"/>
        <v>Toronto Raptors</v>
      </c>
      <c r="R1407" t="str">
        <f t="shared" si="241"/>
        <v>Miami Heat</v>
      </c>
    </row>
    <row r="1408" spans="1:18" x14ac:dyDescent="0.3">
      <c r="A1408" s="1" t="s">
        <v>1215</v>
      </c>
      <c r="B1408">
        <f>IF(OR(RIGHT(Full_2016_2017_Games_Data[[#This Row],[Column1]],4)="2016",RIGHT(Full_2016_2017_Games_Data[[#This Row],[Column1]],4)="2017"),1,0)</f>
        <v>0</v>
      </c>
      <c r="C1408">
        <f>IF(AND(B1407=1,B1408=0,LEFT(Full_2016_2017_Games_Data[[#This Row],[Column1]],4)&lt;&gt;"OTat"),C1406+1,IF(AND(B1407=0,B1408=0,LEFT(Full_2016_2017_Games_Data[[#This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Row],[Column1]],5)&lt;&gt;"4OTat"),C1407+1,IF(OR(LEFT(Full_2016_2017_Games_Data[[#This Row],[Column1]],4)="OTat",LEFT(Full_2016_2017_Games_Data[[#This Row],[Column1]],4)="Full",LEFT(Full_2016_2017_Games_Data[[#This Row],[Column1]],5)="2OTat",LEFT(Full_2016_2017_Games_Data[[#This Row],[Column1]],5)="4OTat"),C1407,"N/A")))</f>
        <v>1181</v>
      </c>
      <c r="D1408" t="str">
        <f>IF(AND(C1408&lt;&gt;"N/A",C1408&lt;&gt;C1407),LEFT(Full_2016_2017_Games_Data[[#This Row],[Column1]],FIND("-",Full_2016_2017_Games_Data[[#This Row],[Column1]])-1),"N/A")</f>
        <v>Memphis Grizzlies101</v>
      </c>
      <c r="E1408" t="str">
        <f>IFERROR(IF(AND(C1408&lt;&gt;"N/A",C1408&lt;&gt;C1407),MID(Full_2016_2017_Games_Data[[#This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Knicks88</v>
      </c>
      <c r="F1408" t="str">
        <f>IFERROR(IF(AND(D1408&lt;&gt;"N/A",E1408&lt;&gt;"N/A",C1408&lt;&gt;C1409),RIGHT(Full_2016_2017_Games_Data[[#This Row],[Column1]],LEN(Full_2016_2017_Games_Data[[#This Row],[Column1]])-FIND("at ",Full_2016_2017_Games_Data[[#This Row],[Column1]])-2),IF(AND(C1408&lt;&gt;"N/A",C1408&lt;&gt;C1407),RIGHT(A1409,LEN(A1409)-FIND("at ",A1409)-2),"N/A")),RIGHT(Full_2016_2017_Games_Data[[#This Row],[Column1]],LEN(Full_2016_2017_Games_Data[[#This Row],[Column1]])-FIND("at ",Full_2016_2017_Games_Data[[#This Row],[Column1]])-2))</f>
        <v>Memphis</v>
      </c>
      <c r="G1408" t="str">
        <f t="shared" si="231"/>
        <v>Memphis</v>
      </c>
      <c r="H1408">
        <f t="shared" si="232"/>
        <v>101</v>
      </c>
      <c r="I1408">
        <f t="shared" si="233"/>
        <v>88</v>
      </c>
      <c r="J1408" s="3" t="str">
        <f>IF(B1408=1,Full_2016_2017_Games_Data[[#This Row],[Column1]],"N/A")</f>
        <v>N/A</v>
      </c>
      <c r="K1408" t="str">
        <f t="shared" si="234"/>
        <v>Apr 7, 2017</v>
      </c>
      <c r="L1408" t="str">
        <f t="shared" si="235"/>
        <v>Apr 7, 2017</v>
      </c>
      <c r="M1408">
        <f t="shared" si="236"/>
        <v>4</v>
      </c>
      <c r="N1408">
        <f t="shared" si="237"/>
        <v>7</v>
      </c>
      <c r="O1408">
        <f t="shared" si="238"/>
        <v>2017</v>
      </c>
      <c r="P1408" s="3">
        <f t="shared" si="239"/>
        <v>42832</v>
      </c>
      <c r="Q1408" t="str">
        <f t="shared" si="240"/>
        <v>Memphis Grizzlies</v>
      </c>
      <c r="R1408" t="str">
        <f t="shared" si="241"/>
        <v>New York Knicks</v>
      </c>
    </row>
    <row r="1409" spans="1:18" x14ac:dyDescent="0.3">
      <c r="A1409" s="1" t="s">
        <v>1216</v>
      </c>
      <c r="B1409">
        <f>IF(OR(RIGHT(Full_2016_2017_Games_Data[[#This Row],[Column1]],4)="2016",RIGHT(Full_2016_2017_Games_Data[[#This Row],[Column1]],4)="2017"),1,0)</f>
        <v>0</v>
      </c>
      <c r="C1409">
        <f>IF(AND(B1408=1,B1409=0,LEFT(Full_2016_2017_Games_Data[[#This Row],[Column1]],4)&lt;&gt;"OTat"),C1407+1,IF(AND(B1408=0,B1409=0,LEFT(Full_2016_2017_Games_Data[[#This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Row],[Column1]],5)&lt;&gt;"4OTat"),C1408+1,IF(OR(LEFT(Full_2016_2017_Games_Data[[#This Row],[Column1]],4)="OTat",LEFT(Full_2016_2017_Games_Data[[#This Row],[Column1]],4)="Full",LEFT(Full_2016_2017_Games_Data[[#This Row],[Column1]],5)="2OTat",LEFT(Full_2016_2017_Games_Data[[#This Row],[Column1]],5)="4OTat"),C1408,"N/A")))</f>
        <v>1182</v>
      </c>
      <c r="D1409" t="str">
        <f>IF(AND(C1409&lt;&gt;"N/A",C1409&lt;&gt;C1408),LEFT(Full_2016_2017_Games_Data[[#This Row],[Column1]],FIND("-",Full_2016_2017_Games_Data[[#This Row],[Column1]])-1),"N/A")</f>
        <v>Detroit Pistons114</v>
      </c>
      <c r="E1409" t="str">
        <f>IFERROR(IF(AND(C1409&lt;&gt;"N/A",C1409&lt;&gt;C1408),MID(Full_2016_2017_Games_Data[[#This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Rockets109</v>
      </c>
      <c r="F1409" t="str">
        <f>IFERROR(IF(AND(D1409&lt;&gt;"N/A",E1409&lt;&gt;"N/A",C1409&lt;&gt;C1410),RIGHT(Full_2016_2017_Games_Data[[#This Row],[Column1]],LEN(Full_2016_2017_Games_Data[[#This Row],[Column1]])-FIND("at ",Full_2016_2017_Games_Data[[#This Row],[Column1]])-2),IF(AND(C1409&lt;&gt;"N/A",C1409&lt;&gt;C1408),RIGHT(A1410,LEN(A1410)-FIND("at ",A1410)-2),"N/A")),RIGHT(Full_2016_2017_Games_Data[[#This Row],[Column1]],LEN(Full_2016_2017_Games_Data[[#This Row],[Column1]])-FIND("at ",Full_2016_2017_Games_Data[[#This Row],[Column1]])-2))</f>
        <v>Houston</v>
      </c>
      <c r="G1409" t="str">
        <f t="shared" si="231"/>
        <v>Houston</v>
      </c>
      <c r="H1409">
        <f t="shared" si="232"/>
        <v>114</v>
      </c>
      <c r="I1409">
        <f t="shared" si="233"/>
        <v>109</v>
      </c>
      <c r="J1409" s="3" t="str">
        <f>IF(B1409=1,Full_2016_2017_Games_Data[[#This Row],[Column1]],"N/A")</f>
        <v>N/A</v>
      </c>
      <c r="K1409" t="str">
        <f t="shared" si="234"/>
        <v>Apr 7, 2017</v>
      </c>
      <c r="L1409" t="str">
        <f t="shared" si="235"/>
        <v>Apr 7, 2017</v>
      </c>
      <c r="M1409">
        <f t="shared" si="236"/>
        <v>4</v>
      </c>
      <c r="N1409">
        <f t="shared" si="237"/>
        <v>7</v>
      </c>
      <c r="O1409">
        <f t="shared" si="238"/>
        <v>2017</v>
      </c>
      <c r="P1409" s="3">
        <f t="shared" si="239"/>
        <v>42832</v>
      </c>
      <c r="Q1409" t="str">
        <f t="shared" si="240"/>
        <v>Detroit Pistons</v>
      </c>
      <c r="R1409" t="str">
        <f t="shared" si="241"/>
        <v>Houston Rockets</v>
      </c>
    </row>
    <row r="1410" spans="1:18" x14ac:dyDescent="0.3">
      <c r="A1410" s="1" t="s">
        <v>1217</v>
      </c>
      <c r="B1410">
        <f>IF(OR(RIGHT(Full_2016_2017_Games_Data[[#This Row],[Column1]],4)="2016",RIGHT(Full_2016_2017_Games_Data[[#This Row],[Column1]],4)="2017"),1,0)</f>
        <v>0</v>
      </c>
      <c r="C1410">
        <f>IF(AND(B1409=1,B1410=0,LEFT(Full_2016_2017_Games_Data[[#This Row],[Column1]],4)&lt;&gt;"OTat"),C1408+1,IF(AND(B1409=0,B1410=0,LEFT(Full_2016_2017_Games_Data[[#This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Row],[Column1]],5)&lt;&gt;"4OTat"),C1409+1,IF(OR(LEFT(Full_2016_2017_Games_Data[[#This Row],[Column1]],4)="OTat",LEFT(Full_2016_2017_Games_Data[[#This Row],[Column1]],4)="Full",LEFT(Full_2016_2017_Games_Data[[#This Row],[Column1]],5)="2OTat",LEFT(Full_2016_2017_Games_Data[[#This Row],[Column1]],5)="4OTat"),C1409,"N/A")))</f>
        <v>1183</v>
      </c>
      <c r="D1410" t="str">
        <f>IF(AND(C1410&lt;&gt;"N/A",C1410&lt;&gt;C1409),LEFT(Full_2016_2017_Games_Data[[#This Row],[Column1]],FIND("-",Full_2016_2017_Games_Data[[#This Row],[Column1]])-1),"N/A")</f>
        <v>San Antonio Spurs102</v>
      </c>
      <c r="E1410" t="str">
        <f>IFERROR(IF(AND(C1410&lt;&gt;"N/A",C1410&lt;&gt;C1409),MID(Full_2016_2017_Games_Data[[#This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Mavericks89</v>
      </c>
      <c r="F1410" t="str">
        <f>IFERROR(IF(AND(D1410&lt;&gt;"N/A",E1410&lt;&gt;"N/A",C1410&lt;&gt;C1411),RIGHT(Full_2016_2017_Games_Data[[#This Row],[Column1]],LEN(Full_2016_2017_Games_Data[[#This Row],[Column1]])-FIND("at ",Full_2016_2017_Games_Data[[#This Row],[Column1]])-2),IF(AND(C1410&lt;&gt;"N/A",C1410&lt;&gt;C1409),RIGHT(A1411,LEN(A1411)-FIND("at ",A1411)-2),"N/A")),RIGHT(Full_2016_2017_Games_Data[[#This Row],[Column1]],LEN(Full_2016_2017_Games_Data[[#This Row],[Column1]])-FIND("at ",Full_2016_2017_Games_Data[[#This Row],[Column1]])-2))</f>
        <v>Dallas</v>
      </c>
      <c r="G1410" t="str">
        <f t="shared" si="231"/>
        <v>Dallas</v>
      </c>
      <c r="H1410">
        <f t="shared" si="232"/>
        <v>102</v>
      </c>
      <c r="I1410">
        <f t="shared" si="233"/>
        <v>89</v>
      </c>
      <c r="J1410" s="3" t="str">
        <f>IF(B1410=1,Full_2016_2017_Games_Data[[#This Row],[Column1]],"N/A")</f>
        <v>N/A</v>
      </c>
      <c r="K1410" t="str">
        <f t="shared" si="234"/>
        <v>Apr 7, 2017</v>
      </c>
      <c r="L1410" t="str">
        <f t="shared" si="235"/>
        <v>Apr 7, 2017</v>
      </c>
      <c r="M1410">
        <f t="shared" si="236"/>
        <v>4</v>
      </c>
      <c r="N1410">
        <f t="shared" si="237"/>
        <v>7</v>
      </c>
      <c r="O1410">
        <f t="shared" si="238"/>
        <v>2017</v>
      </c>
      <c r="P1410" s="3">
        <f t="shared" si="239"/>
        <v>42832</v>
      </c>
      <c r="Q1410" t="str">
        <f t="shared" si="240"/>
        <v>San Antonio Spurs</v>
      </c>
      <c r="R1410" t="str">
        <f t="shared" si="241"/>
        <v>Dallas Mavericks</v>
      </c>
    </row>
    <row r="1411" spans="1:18" x14ac:dyDescent="0.3">
      <c r="A1411" s="1" t="s">
        <v>1218</v>
      </c>
      <c r="B1411">
        <f>IF(OR(RIGHT(Full_2016_2017_Games_Data[[#This Row],[Column1]],4)="2016",RIGHT(Full_2016_2017_Games_Data[[#This Row],[Column1]],4)="2017"),1,0)</f>
        <v>0</v>
      </c>
      <c r="C1411">
        <f>IF(AND(B1410=1,B1411=0,LEFT(Full_2016_2017_Games_Data[[#This Row],[Column1]],4)&lt;&gt;"OTat"),C1409+1,IF(AND(B1410=0,B1411=0,LEFT(Full_2016_2017_Games_Data[[#This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Row],[Column1]],5)&lt;&gt;"4OTat"),C1410+1,IF(OR(LEFT(Full_2016_2017_Games_Data[[#This Row],[Column1]],4)="OTat",LEFT(Full_2016_2017_Games_Data[[#This Row],[Column1]],4)="Full",LEFT(Full_2016_2017_Games_Data[[#This Row],[Column1]],5)="2OTat",LEFT(Full_2016_2017_Games_Data[[#This Row],[Column1]],5)="4OTat"),C1410,"N/A")))</f>
        <v>1184</v>
      </c>
      <c r="D1411" t="str">
        <f>IF(AND(C1411&lt;&gt;"N/A",C1411&lt;&gt;C1410),LEFT(Full_2016_2017_Games_Data[[#This Row],[Column1]],FIND("-",Full_2016_2017_Games_Data[[#This Row],[Column1]])-1),"N/A")</f>
        <v>Denver Nuggets122</v>
      </c>
      <c r="E1411" t="str">
        <f>IFERROR(IF(AND(C1411&lt;&gt;"N/A",C1411&lt;&gt;C1410),MID(Full_2016_2017_Games_Data[[#This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Pelicans106</v>
      </c>
      <c r="F1411" t="str">
        <f>IFERROR(IF(AND(D1411&lt;&gt;"N/A",E1411&lt;&gt;"N/A",C1411&lt;&gt;C1412),RIGHT(Full_2016_2017_Games_Data[[#This Row],[Column1]],LEN(Full_2016_2017_Games_Data[[#This Row],[Column1]])-FIND("at ",Full_2016_2017_Games_Data[[#This Row],[Column1]])-2),IF(AND(C1411&lt;&gt;"N/A",C1411&lt;&gt;C1410),RIGHT(A1412,LEN(A1412)-FIND("at ",A1412)-2),"N/A")),RIGHT(Full_2016_2017_Games_Data[[#This Row],[Column1]],LEN(Full_2016_2017_Games_Data[[#This Row],[Column1]])-FIND("at ",Full_2016_2017_Games_Data[[#This Row],[Column1]])-2))</f>
        <v>Denver</v>
      </c>
      <c r="G1411" t="str">
        <f t="shared" si="231"/>
        <v>Denver</v>
      </c>
      <c r="H1411">
        <f t="shared" si="232"/>
        <v>122</v>
      </c>
      <c r="I1411">
        <f t="shared" si="233"/>
        <v>106</v>
      </c>
      <c r="J1411" s="3" t="str">
        <f>IF(B1411=1,Full_2016_2017_Games_Data[[#This Row],[Column1]],"N/A")</f>
        <v>N/A</v>
      </c>
      <c r="K1411" t="str">
        <f t="shared" si="234"/>
        <v>Apr 7, 2017</v>
      </c>
      <c r="L1411" t="str">
        <f t="shared" si="235"/>
        <v>Apr 7, 2017</v>
      </c>
      <c r="M1411">
        <f t="shared" si="236"/>
        <v>4</v>
      </c>
      <c r="N1411">
        <f t="shared" si="237"/>
        <v>7</v>
      </c>
      <c r="O1411">
        <f t="shared" si="238"/>
        <v>2017</v>
      </c>
      <c r="P1411" s="3">
        <f t="shared" si="239"/>
        <v>42832</v>
      </c>
      <c r="Q1411" t="str">
        <f t="shared" si="240"/>
        <v>Denver Nuggets</v>
      </c>
      <c r="R1411" t="str">
        <f t="shared" si="241"/>
        <v>New Orleans Pelicans</v>
      </c>
    </row>
    <row r="1412" spans="1:18" x14ac:dyDescent="0.3">
      <c r="A1412" s="1" t="s">
        <v>1219</v>
      </c>
      <c r="B1412">
        <f>IF(OR(RIGHT(Full_2016_2017_Games_Data[[#This Row],[Column1]],4)="2016",RIGHT(Full_2016_2017_Games_Data[[#This Row],[Column1]],4)="2017"),1,0)</f>
        <v>0</v>
      </c>
      <c r="C1412">
        <f>IF(AND(B1411=1,B1412=0,LEFT(Full_2016_2017_Games_Data[[#This Row],[Column1]],4)&lt;&gt;"OTat"),C1410+1,IF(AND(B1411=0,B1412=0,LEFT(Full_2016_2017_Games_Data[[#This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Row],[Column1]],5)&lt;&gt;"4OTat"),C1411+1,IF(OR(LEFT(Full_2016_2017_Games_Data[[#This Row],[Column1]],4)="OTat",LEFT(Full_2016_2017_Games_Data[[#This Row],[Column1]],4)="Full",LEFT(Full_2016_2017_Games_Data[[#This Row],[Column1]],5)="2OTat",LEFT(Full_2016_2017_Games_Data[[#This Row],[Column1]],5)="4OTat"),C1411,"N/A")))</f>
        <v>1185</v>
      </c>
      <c r="D1412" t="str">
        <f>IF(AND(C1412&lt;&gt;"N/A",C1412&lt;&gt;C1411),LEFT(Full_2016_2017_Games_Data[[#This Row],[Column1]],FIND("-",Full_2016_2017_Games_Data[[#This Row],[Column1]])-1),"N/A")</f>
        <v>Utah Jazz120</v>
      </c>
      <c r="E1412" t="str">
        <f>IFERROR(IF(AND(C1412&lt;&gt;"N/A",C1412&lt;&gt;C1411),MID(Full_2016_2017_Games_Data[[#This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Timberwolves113</v>
      </c>
      <c r="F1412" t="str">
        <f>IFERROR(IF(AND(D1412&lt;&gt;"N/A",E1412&lt;&gt;"N/A",C1412&lt;&gt;C1413),RIGHT(Full_2016_2017_Games_Data[[#This Row],[Column1]],LEN(Full_2016_2017_Games_Data[[#This Row],[Column1]])-FIND("at ",Full_2016_2017_Games_Data[[#This Row],[Column1]])-2),IF(AND(C1412&lt;&gt;"N/A",C1412&lt;&gt;C1411),RIGHT(A1413,LEN(A1413)-FIND("at ",A1413)-2),"N/A")),RIGHT(Full_2016_2017_Games_Data[[#This Row],[Column1]],LEN(Full_2016_2017_Games_Data[[#This Row],[Column1]])-FIND("at ",Full_2016_2017_Games_Data[[#This Row],[Column1]])-2))</f>
        <v>Utah</v>
      </c>
      <c r="G1412" t="str">
        <f t="shared" si="231"/>
        <v>Utah</v>
      </c>
      <c r="H1412">
        <f t="shared" si="232"/>
        <v>120</v>
      </c>
      <c r="I1412">
        <f t="shared" si="233"/>
        <v>113</v>
      </c>
      <c r="J1412" s="3" t="str">
        <f>IF(B1412=1,Full_2016_2017_Games_Data[[#This Row],[Column1]],"N/A")</f>
        <v>N/A</v>
      </c>
      <c r="K1412" t="str">
        <f t="shared" si="234"/>
        <v>Apr 7, 2017</v>
      </c>
      <c r="L1412" t="str">
        <f t="shared" si="235"/>
        <v>Apr 7, 2017</v>
      </c>
      <c r="M1412">
        <f t="shared" si="236"/>
        <v>4</v>
      </c>
      <c r="N1412">
        <f t="shared" si="237"/>
        <v>7</v>
      </c>
      <c r="O1412">
        <f t="shared" si="238"/>
        <v>2017</v>
      </c>
      <c r="P1412" s="3">
        <f t="shared" si="239"/>
        <v>42832</v>
      </c>
      <c r="Q1412" t="str">
        <f t="shared" si="240"/>
        <v>Utah Jazz</v>
      </c>
      <c r="R1412" t="str">
        <f t="shared" si="241"/>
        <v>Minnesota Timberwolves</v>
      </c>
    </row>
    <row r="1413" spans="1:18" x14ac:dyDescent="0.3">
      <c r="A1413" s="1" t="s">
        <v>1220</v>
      </c>
      <c r="B1413">
        <f>IF(OR(RIGHT(Full_2016_2017_Games_Data[[#This Row],[Column1]],4)="2016",RIGHT(Full_2016_2017_Games_Data[[#This Row],[Column1]],4)="2017"),1,0)</f>
        <v>0</v>
      </c>
      <c r="C1413">
        <f>IF(AND(B1412=1,B1413=0,LEFT(Full_2016_2017_Games_Data[[#This Row],[Column1]],4)&lt;&gt;"OTat"),C1411+1,IF(AND(B1412=0,B1413=0,LEFT(Full_2016_2017_Games_Data[[#This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Row],[Column1]],5)&lt;&gt;"4OTat"),C1412+1,IF(OR(LEFT(Full_2016_2017_Games_Data[[#This Row],[Column1]],4)="OTat",LEFT(Full_2016_2017_Games_Data[[#This Row],[Column1]],4)="Full",LEFT(Full_2016_2017_Games_Data[[#This Row],[Column1]],5)="2OTat",LEFT(Full_2016_2017_Games_Data[[#This Row],[Column1]],5)="4OTat"),C1412,"N/A")))</f>
        <v>1186</v>
      </c>
      <c r="D1413" t="str">
        <f>IF(AND(C1413&lt;&gt;"N/A",C1413&lt;&gt;C1412),LEFT(Full_2016_2017_Games_Data[[#This Row],[Column1]],FIND("-",Full_2016_2017_Games_Data[[#This Row],[Column1]])-1),"N/A")</f>
        <v>Phoenix Suns120</v>
      </c>
      <c r="E1413" t="str">
        <f>IFERROR(IF(AND(C1413&lt;&gt;"N/A",C1413&lt;&gt;C1412),MID(Full_2016_2017_Games_Data[[#This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Thunder99</v>
      </c>
      <c r="F1413" t="str">
        <f>IFERROR(IF(AND(D1413&lt;&gt;"N/A",E1413&lt;&gt;"N/A",C1413&lt;&gt;C1414),RIGHT(Full_2016_2017_Games_Data[[#This Row],[Column1]],LEN(Full_2016_2017_Games_Data[[#This Row],[Column1]])-FIND("at ",Full_2016_2017_Games_Data[[#This Row],[Column1]])-2),IF(AND(C1413&lt;&gt;"N/A",C1413&lt;&gt;C1412),RIGHT(A1414,LEN(A1414)-FIND("at ",A1414)-2),"N/A")),RIGHT(Full_2016_2017_Games_Data[[#This Row],[Column1]],LEN(Full_2016_2017_Games_Data[[#This Row],[Column1]])-FIND("at ",Full_2016_2017_Games_Data[[#This Row],[Column1]])-2))</f>
        <v>Phoenix</v>
      </c>
      <c r="G1413" t="str">
        <f t="shared" ref="G1413:G1476" si="242">IFERROR(LEFT(F1413,FIND("Originally",F1413)-2),F1413)</f>
        <v>Phoenix</v>
      </c>
      <c r="H1413">
        <f t="shared" ref="H1413:H1476" si="243">IFERROR(VALUE(RIGHT(D1413,3)),IFERROR(VALUE(RIGHT(D1413,2)),"N/A"))</f>
        <v>120</v>
      </c>
      <c r="I1413">
        <f t="shared" ref="I1413:I1476" si="244">IFERROR(VALUE(RIGHT(E1413,3)),IFERROR(VALUE(RIGHT(E1413,2)),"N/A"))</f>
        <v>99</v>
      </c>
      <c r="J1413" s="3" t="str">
        <f>IF(B1413=1,Full_2016_2017_Games_Data[[#This Row],[Column1]],"N/A")</f>
        <v>N/A</v>
      </c>
      <c r="K1413" t="str">
        <f t="shared" ref="K1413:K1476" si="245">IF(J1413&lt;&gt;"N/A",J1413,K1412)</f>
        <v>Apr 7, 2017</v>
      </c>
      <c r="L1413" t="str">
        <f t="shared" ref="L1413:L1476" si="246">IF(I1413&lt;&gt;"N/A",K1413,"N/A")</f>
        <v>Apr 7, 2017</v>
      </c>
      <c r="M1413">
        <f t="shared" ref="M1413:M1476" si="247">IFERROR(MONTH(1&amp;LEFT(L1413,3)),"N/A")</f>
        <v>4</v>
      </c>
      <c r="N1413">
        <f t="shared" ref="N1413:N1476" si="248">IFERROR(VALUE(MID(L1413,FIND(" ",L1413)+1,FIND(",",L1413)-FIND(" ",L1413)-1)),"N/A")</f>
        <v>7</v>
      </c>
      <c r="O1413">
        <f t="shared" ref="O1413:O1476" si="249">IFERROR(VALUE(RIGHT(L1413,4)),"N/A")</f>
        <v>2017</v>
      </c>
      <c r="P1413" s="3">
        <f t="shared" ref="P1413:P1476" si="250">IFERROR(DATE(O1413,M1413,N1413),"N/A")</f>
        <v>42832</v>
      </c>
      <c r="Q1413" t="str">
        <f t="shared" ref="Q1413:Q1476" si="251">IF(D1413&lt;&gt;H1413,LEFT(D1413,LEN(D1413)-LEN(H1413)),"N/A")</f>
        <v>Phoenix Suns</v>
      </c>
      <c r="R1413" t="str">
        <f t="shared" ref="R1413:R1476" si="252">IF(E1413&lt;&gt;I1413,LEFT(E1413,LEN(E1413)-LEN(I1413)),"N/A")</f>
        <v>Oklahoma City Thunder</v>
      </c>
    </row>
    <row r="1414" spans="1:18" x14ac:dyDescent="0.3">
      <c r="A1414" s="1" t="s">
        <v>1221</v>
      </c>
      <c r="B1414">
        <f>IF(OR(RIGHT(Full_2016_2017_Games_Data[[#This Row],[Column1]],4)="2016",RIGHT(Full_2016_2017_Games_Data[[#This Row],[Column1]],4)="2017"),1,0)</f>
        <v>0</v>
      </c>
      <c r="C1414">
        <f>IF(AND(B1413=1,B1414=0,LEFT(Full_2016_2017_Games_Data[[#This Row],[Column1]],4)&lt;&gt;"OTat"),C1412+1,IF(AND(B1413=0,B1414=0,LEFT(Full_2016_2017_Games_Data[[#This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Row],[Column1]],5)&lt;&gt;"4OTat"),C1413+1,IF(OR(LEFT(Full_2016_2017_Games_Data[[#This Row],[Column1]],4)="OTat",LEFT(Full_2016_2017_Games_Data[[#This Row],[Column1]],4)="Full",LEFT(Full_2016_2017_Games_Data[[#This Row],[Column1]],5)="2OTat",LEFT(Full_2016_2017_Games_Data[[#This Row],[Column1]],5)="4OTat"),C1413,"N/A")))</f>
        <v>1187</v>
      </c>
      <c r="D1414" t="str">
        <f>IF(AND(C1414&lt;&gt;"N/A",C1414&lt;&gt;C1413),LEFT(Full_2016_2017_Games_Data[[#This Row],[Column1]],FIND("-",Full_2016_2017_Games_Data[[#This Row],[Column1]])-1),"N/A")</f>
        <v>Los Angeles Lakers98</v>
      </c>
      <c r="E1414" t="str">
        <f>IFERROR(IF(AND(C1414&lt;&gt;"N/A",C1414&lt;&gt;C1413),MID(Full_2016_2017_Games_Data[[#This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Kings94</v>
      </c>
      <c r="F1414" t="str">
        <f>IFERROR(IF(AND(D1414&lt;&gt;"N/A",E1414&lt;&gt;"N/A",C1414&lt;&gt;C1415),RIGHT(Full_2016_2017_Games_Data[[#This Row],[Column1]],LEN(Full_2016_2017_Games_Data[[#This Row],[Column1]])-FIND("at ",Full_2016_2017_Games_Data[[#This Row],[Column1]])-2),IF(AND(C1414&lt;&gt;"N/A",C1414&lt;&gt;C1413),RIGHT(A1415,LEN(A1415)-FIND("at ",A1415)-2),"N/A")),RIGHT(Full_2016_2017_Games_Data[[#This Row],[Column1]],LEN(Full_2016_2017_Games_Data[[#This Row],[Column1]])-FIND("at ",Full_2016_2017_Games_Data[[#This Row],[Column1]])-2))</f>
        <v>Los Angeles</v>
      </c>
      <c r="G1414" t="str">
        <f t="shared" si="242"/>
        <v>Los Angeles</v>
      </c>
      <c r="H1414">
        <f t="shared" si="243"/>
        <v>98</v>
      </c>
      <c r="I1414">
        <f t="shared" si="244"/>
        <v>94</v>
      </c>
      <c r="J1414" s="3" t="str">
        <f>IF(B1414=1,Full_2016_2017_Games_Data[[#This Row],[Column1]],"N/A")</f>
        <v>N/A</v>
      </c>
      <c r="K1414" t="str">
        <f t="shared" si="245"/>
        <v>Apr 7, 2017</v>
      </c>
      <c r="L1414" t="str">
        <f t="shared" si="246"/>
        <v>Apr 7, 2017</v>
      </c>
      <c r="M1414">
        <f t="shared" si="247"/>
        <v>4</v>
      </c>
      <c r="N1414">
        <f t="shared" si="248"/>
        <v>7</v>
      </c>
      <c r="O1414">
        <f t="shared" si="249"/>
        <v>2017</v>
      </c>
      <c r="P1414" s="3">
        <f t="shared" si="250"/>
        <v>42832</v>
      </c>
      <c r="Q1414" t="str">
        <f t="shared" si="251"/>
        <v>Los Angeles Lakers</v>
      </c>
      <c r="R1414" t="str">
        <f t="shared" si="252"/>
        <v>Sacramento Kings</v>
      </c>
    </row>
    <row r="1415" spans="1:18" x14ac:dyDescent="0.3">
      <c r="A1415" s="1" t="s">
        <v>1505</v>
      </c>
      <c r="B1415">
        <f>IF(OR(RIGHT(Full_2016_2017_Games_Data[[#This Row],[Column1]],4)="2016",RIGHT(Full_2016_2017_Games_Data[[#This Row],[Column1]],4)="2017"),1,0)</f>
        <v>1</v>
      </c>
      <c r="C1415" t="str">
        <f>IF(AND(B1414=1,B1415=0,LEFT(Full_2016_2017_Games_Data[[#This Row],[Column1]],4)&lt;&gt;"OTat"),C1413+1,IF(AND(B1414=0,B1415=0,LEFT(Full_2016_2017_Games_Data[[#This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Row],[Column1]],5)&lt;&gt;"4OTat"),C1414+1,IF(OR(LEFT(Full_2016_2017_Games_Data[[#This Row],[Column1]],4)="OTat",LEFT(Full_2016_2017_Games_Data[[#This Row],[Column1]],4)="Full",LEFT(Full_2016_2017_Games_Data[[#This Row],[Column1]],5)="2OTat",LEFT(Full_2016_2017_Games_Data[[#This Row],[Column1]],5)="4OTat"),C1414,"N/A")))</f>
        <v>N/A</v>
      </c>
      <c r="D1415" t="str">
        <f>IF(AND(C1415&lt;&gt;"N/A",C1415&lt;&gt;C1414),LEFT(Full_2016_2017_Games_Data[[#This Row],[Column1]],FIND("-",Full_2016_2017_Games_Data[[#This Row],[Column1]])-1),"N/A")</f>
        <v>N/A</v>
      </c>
      <c r="E1415" t="str">
        <f>IFERROR(IF(AND(C1415&lt;&gt;"N/A",C1415&lt;&gt;C1414),MID(Full_2016_2017_Games_Data[[#This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15" t="str">
        <f>IFERROR(IF(AND(D1415&lt;&gt;"N/A",E1415&lt;&gt;"N/A",C1415&lt;&gt;C1416),RIGHT(Full_2016_2017_Games_Data[[#This Row],[Column1]],LEN(Full_2016_2017_Games_Data[[#This Row],[Column1]])-FIND("at ",Full_2016_2017_Games_Data[[#This Row],[Column1]])-2),IF(AND(C1415&lt;&gt;"N/A",C1415&lt;&gt;C1414),RIGHT(A1416,LEN(A1416)-FIND("at ",A1416)-2),"N/A")),RIGHT(Full_2016_2017_Games_Data[[#This Row],[Column1]],LEN(Full_2016_2017_Games_Data[[#This Row],[Column1]])-FIND("at ",Full_2016_2017_Games_Data[[#This Row],[Column1]])-2))</f>
        <v>N/A</v>
      </c>
      <c r="G1415" t="str">
        <f t="shared" si="242"/>
        <v>N/A</v>
      </c>
      <c r="H1415" t="str">
        <f t="shared" si="243"/>
        <v>N/A</v>
      </c>
      <c r="I1415" t="str">
        <f t="shared" si="244"/>
        <v>N/A</v>
      </c>
      <c r="J1415" s="3" t="str">
        <f>IF(B1415=1,Full_2016_2017_Games_Data[[#This Row],[Column1]],"N/A")</f>
        <v>Apr 8, 2017</v>
      </c>
      <c r="K1415" t="str">
        <f t="shared" si="245"/>
        <v>Apr 8, 2017</v>
      </c>
      <c r="L1415" t="str">
        <f t="shared" si="246"/>
        <v>N/A</v>
      </c>
      <c r="M1415" t="str">
        <f t="shared" si="247"/>
        <v>N/A</v>
      </c>
      <c r="N1415" t="str">
        <f t="shared" si="248"/>
        <v>N/A</v>
      </c>
      <c r="O1415" t="str">
        <f t="shared" si="249"/>
        <v>N/A</v>
      </c>
      <c r="P1415" s="3" t="str">
        <f t="shared" si="250"/>
        <v>N/A</v>
      </c>
      <c r="Q1415" t="str">
        <f t="shared" si="251"/>
        <v>N/A</v>
      </c>
      <c r="R1415" t="str">
        <f t="shared" si="252"/>
        <v>N/A</v>
      </c>
    </row>
    <row r="1416" spans="1:18" x14ac:dyDescent="0.3">
      <c r="A1416" s="1" t="s">
        <v>1222</v>
      </c>
      <c r="B1416">
        <f>IF(OR(RIGHT(Full_2016_2017_Games_Data[[#This Row],[Column1]],4)="2016",RIGHT(Full_2016_2017_Games_Data[[#This Row],[Column1]],4)="2017"),1,0)</f>
        <v>0</v>
      </c>
      <c r="C1416">
        <f>IF(AND(B1415=1,B1416=0,LEFT(Full_2016_2017_Games_Data[[#This Row],[Column1]],4)&lt;&gt;"OTat"),C1414+1,IF(AND(B1415=0,B1416=0,LEFT(Full_2016_2017_Games_Data[[#This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Row],[Column1]],5)&lt;&gt;"4OTat"),C1415+1,IF(OR(LEFT(Full_2016_2017_Games_Data[[#This Row],[Column1]],4)="OTat",LEFT(Full_2016_2017_Games_Data[[#This Row],[Column1]],4)="Full",LEFT(Full_2016_2017_Games_Data[[#This Row],[Column1]],5)="2OTat",LEFT(Full_2016_2017_Games_Data[[#This Row],[Column1]],5)="4OTat"),C1415,"N/A")))</f>
        <v>1188</v>
      </c>
      <c r="D1416" t="str">
        <f>IF(AND(C1416&lt;&gt;"N/A",C1416&lt;&gt;C1415),LEFT(Full_2016_2017_Games_Data[[#This Row],[Column1]],FIND("-",Full_2016_2017_Games_Data[[#This Row],[Column1]])-1),"N/A")</f>
        <v>Brooklyn Nets107</v>
      </c>
      <c r="E1416" t="str">
        <f>IFERROR(IF(AND(C1416&lt;&gt;"N/A",C1416&lt;&gt;C1415),MID(Full_2016_2017_Games_Data[[#This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Bulls106</v>
      </c>
      <c r="F1416" t="str">
        <f>IFERROR(IF(AND(D1416&lt;&gt;"N/A",E1416&lt;&gt;"N/A",C1416&lt;&gt;C1417),RIGHT(Full_2016_2017_Games_Data[[#This Row],[Column1]],LEN(Full_2016_2017_Games_Data[[#This Row],[Column1]])-FIND("at ",Full_2016_2017_Games_Data[[#This Row],[Column1]])-2),IF(AND(C1416&lt;&gt;"N/A",C1416&lt;&gt;C1415),RIGHT(A1417,LEN(A1417)-FIND("at ",A1417)-2),"N/A")),RIGHT(Full_2016_2017_Games_Data[[#This Row],[Column1]],LEN(Full_2016_2017_Games_Data[[#This Row],[Column1]])-FIND("at ",Full_2016_2017_Games_Data[[#This Row],[Column1]])-2))</f>
        <v>Brooklyn</v>
      </c>
      <c r="G1416" t="str">
        <f t="shared" si="242"/>
        <v>Brooklyn</v>
      </c>
      <c r="H1416">
        <f t="shared" si="243"/>
        <v>107</v>
      </c>
      <c r="I1416">
        <f t="shared" si="244"/>
        <v>106</v>
      </c>
      <c r="J1416" s="3" t="str">
        <f>IF(B1416=1,Full_2016_2017_Games_Data[[#This Row],[Column1]],"N/A")</f>
        <v>N/A</v>
      </c>
      <c r="K1416" t="str">
        <f t="shared" si="245"/>
        <v>Apr 8, 2017</v>
      </c>
      <c r="L1416" t="str">
        <f t="shared" si="246"/>
        <v>Apr 8, 2017</v>
      </c>
      <c r="M1416">
        <f t="shared" si="247"/>
        <v>4</v>
      </c>
      <c r="N1416">
        <f t="shared" si="248"/>
        <v>8</v>
      </c>
      <c r="O1416">
        <f t="shared" si="249"/>
        <v>2017</v>
      </c>
      <c r="P1416" s="3">
        <f t="shared" si="250"/>
        <v>42833</v>
      </c>
      <c r="Q1416" t="str">
        <f t="shared" si="251"/>
        <v>Brooklyn Nets</v>
      </c>
      <c r="R1416" t="str">
        <f t="shared" si="252"/>
        <v>Chicago Bulls</v>
      </c>
    </row>
    <row r="1417" spans="1:18" x14ac:dyDescent="0.3">
      <c r="A1417" s="1" t="s">
        <v>1223</v>
      </c>
      <c r="B1417">
        <f>IF(OR(RIGHT(Full_2016_2017_Games_Data[[#This Row],[Column1]],4)="2016",RIGHT(Full_2016_2017_Games_Data[[#This Row],[Column1]],4)="2017"),1,0)</f>
        <v>0</v>
      </c>
      <c r="C1417">
        <f>IF(AND(B1416=1,B1417=0,LEFT(Full_2016_2017_Games_Data[[#This Row],[Column1]],4)&lt;&gt;"OTat"),C1415+1,IF(AND(B1416=0,B1417=0,LEFT(Full_2016_2017_Games_Data[[#This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Row],[Column1]],5)&lt;&gt;"4OTat"),C1416+1,IF(OR(LEFT(Full_2016_2017_Games_Data[[#This Row],[Column1]],4)="OTat",LEFT(Full_2016_2017_Games_Data[[#This Row],[Column1]],4)="Full",LEFT(Full_2016_2017_Games_Data[[#This Row],[Column1]],5)="2OTat",LEFT(Full_2016_2017_Games_Data[[#This Row],[Column1]],5)="4OTat"),C1416,"N/A")))</f>
        <v>1189</v>
      </c>
      <c r="D1417" t="str">
        <f>IF(AND(C1417&lt;&gt;"N/A",C1417&lt;&gt;C1416),LEFT(Full_2016_2017_Games_Data[[#This Row],[Column1]],FIND("-",Full_2016_2017_Games_Data[[#This Row],[Column1]])-1),"N/A")</f>
        <v>Boston Celtics121</v>
      </c>
      <c r="E1417" t="str">
        <f>IFERROR(IF(AND(C1417&lt;&gt;"N/A",C1417&lt;&gt;C1416),MID(Full_2016_2017_Games_Data[[#This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Hornets114</v>
      </c>
      <c r="F1417" t="str">
        <f>IFERROR(IF(AND(D1417&lt;&gt;"N/A",E1417&lt;&gt;"N/A",C1417&lt;&gt;C1418),RIGHT(Full_2016_2017_Games_Data[[#This Row],[Column1]],LEN(Full_2016_2017_Games_Data[[#This Row],[Column1]])-FIND("at ",Full_2016_2017_Games_Data[[#This Row],[Column1]])-2),IF(AND(C1417&lt;&gt;"N/A",C1417&lt;&gt;C1416),RIGHT(A1418,LEN(A1418)-FIND("at ",A1418)-2),"N/A")),RIGHT(Full_2016_2017_Games_Data[[#This Row],[Column1]],LEN(Full_2016_2017_Games_Data[[#This Row],[Column1]])-FIND("at ",Full_2016_2017_Games_Data[[#This Row],[Column1]])-2))</f>
        <v>Charlotte</v>
      </c>
      <c r="G1417" t="str">
        <f t="shared" si="242"/>
        <v>Charlotte</v>
      </c>
      <c r="H1417">
        <f t="shared" si="243"/>
        <v>121</v>
      </c>
      <c r="I1417">
        <f t="shared" si="244"/>
        <v>114</v>
      </c>
      <c r="J1417" s="3" t="str">
        <f>IF(B1417=1,Full_2016_2017_Games_Data[[#This Row],[Column1]],"N/A")</f>
        <v>N/A</v>
      </c>
      <c r="K1417" t="str">
        <f t="shared" si="245"/>
        <v>Apr 8, 2017</v>
      </c>
      <c r="L1417" t="str">
        <f t="shared" si="246"/>
        <v>Apr 8, 2017</v>
      </c>
      <c r="M1417">
        <f t="shared" si="247"/>
        <v>4</v>
      </c>
      <c r="N1417">
        <f t="shared" si="248"/>
        <v>8</v>
      </c>
      <c r="O1417">
        <f t="shared" si="249"/>
        <v>2017</v>
      </c>
      <c r="P1417" s="3">
        <f t="shared" si="250"/>
        <v>42833</v>
      </c>
      <c r="Q1417" t="str">
        <f t="shared" si="251"/>
        <v>Boston Celtics</v>
      </c>
      <c r="R1417" t="str">
        <f t="shared" si="252"/>
        <v>Charlotte Hornets</v>
      </c>
    </row>
    <row r="1418" spans="1:18" x14ac:dyDescent="0.3">
      <c r="A1418" s="1" t="s">
        <v>1224</v>
      </c>
      <c r="B1418">
        <f>IF(OR(RIGHT(Full_2016_2017_Games_Data[[#This Row],[Column1]],4)="2016",RIGHT(Full_2016_2017_Games_Data[[#This Row],[Column1]],4)="2017"),1,0)</f>
        <v>0</v>
      </c>
      <c r="C1418">
        <f>IF(AND(B1417=1,B1418=0,LEFT(Full_2016_2017_Games_Data[[#This Row],[Column1]],4)&lt;&gt;"OTat"),C1416+1,IF(AND(B1417=0,B1418=0,LEFT(Full_2016_2017_Games_Data[[#This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Row],[Column1]],5)&lt;&gt;"4OTat"),C1417+1,IF(OR(LEFT(Full_2016_2017_Games_Data[[#This Row],[Column1]],4)="OTat",LEFT(Full_2016_2017_Games_Data[[#This Row],[Column1]],4)="Full",LEFT(Full_2016_2017_Games_Data[[#This Row],[Column1]],5)="2OTat",LEFT(Full_2016_2017_Games_Data[[#This Row],[Column1]],5)="4OTat"),C1417,"N/A")))</f>
        <v>1190</v>
      </c>
      <c r="D1418" t="str">
        <f>IF(AND(C1418&lt;&gt;"N/A",C1418&lt;&gt;C1417),LEFT(Full_2016_2017_Games_Data[[#This Row],[Column1]],FIND("-",Full_2016_2017_Games_Data[[#This Row],[Column1]])-1),"N/A")</f>
        <v>Indiana Pacers127</v>
      </c>
      <c r="E1418" t="str">
        <f>IFERROR(IF(AND(C1418&lt;&gt;"N/A",C1418&lt;&gt;C1417),MID(Full_2016_2017_Games_Data[[#This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Magic112</v>
      </c>
      <c r="F1418" t="str">
        <f>IFERROR(IF(AND(D1418&lt;&gt;"N/A",E1418&lt;&gt;"N/A",C1418&lt;&gt;C1419),RIGHT(Full_2016_2017_Games_Data[[#This Row],[Column1]],LEN(Full_2016_2017_Games_Data[[#This Row],[Column1]])-FIND("at ",Full_2016_2017_Games_Data[[#This Row],[Column1]])-2),IF(AND(C1418&lt;&gt;"N/A",C1418&lt;&gt;C1417),RIGHT(A1419,LEN(A1419)-FIND("at ",A1419)-2),"N/A")),RIGHT(Full_2016_2017_Games_Data[[#This Row],[Column1]],LEN(Full_2016_2017_Games_Data[[#This Row],[Column1]])-FIND("at ",Full_2016_2017_Games_Data[[#This Row],[Column1]])-2))</f>
        <v>Orlando</v>
      </c>
      <c r="G1418" t="str">
        <f t="shared" si="242"/>
        <v>Orlando</v>
      </c>
      <c r="H1418">
        <f t="shared" si="243"/>
        <v>127</v>
      </c>
      <c r="I1418">
        <f t="shared" si="244"/>
        <v>112</v>
      </c>
      <c r="J1418" s="3" t="str">
        <f>IF(B1418=1,Full_2016_2017_Games_Data[[#This Row],[Column1]],"N/A")</f>
        <v>N/A</v>
      </c>
      <c r="K1418" t="str">
        <f t="shared" si="245"/>
        <v>Apr 8, 2017</v>
      </c>
      <c r="L1418" t="str">
        <f t="shared" si="246"/>
        <v>Apr 8, 2017</v>
      </c>
      <c r="M1418">
        <f t="shared" si="247"/>
        <v>4</v>
      </c>
      <c r="N1418">
        <f t="shared" si="248"/>
        <v>8</v>
      </c>
      <c r="O1418">
        <f t="shared" si="249"/>
        <v>2017</v>
      </c>
      <c r="P1418" s="3">
        <f t="shared" si="250"/>
        <v>42833</v>
      </c>
      <c r="Q1418" t="str">
        <f t="shared" si="251"/>
        <v>Indiana Pacers</v>
      </c>
      <c r="R1418" t="str">
        <f t="shared" si="252"/>
        <v>Orlando Magic</v>
      </c>
    </row>
    <row r="1419" spans="1:18" x14ac:dyDescent="0.3">
      <c r="A1419" s="1" t="s">
        <v>1225</v>
      </c>
      <c r="B1419">
        <f>IF(OR(RIGHT(Full_2016_2017_Games_Data[[#This Row],[Column1]],4)="2016",RIGHT(Full_2016_2017_Games_Data[[#This Row],[Column1]],4)="2017"),1,0)</f>
        <v>0</v>
      </c>
      <c r="C1419">
        <f>IF(AND(B1418=1,B1419=0,LEFT(Full_2016_2017_Games_Data[[#This Row],[Column1]],4)&lt;&gt;"OTat"),C1417+1,IF(AND(B1418=0,B1419=0,LEFT(Full_2016_2017_Games_Data[[#This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Row],[Column1]],5)&lt;&gt;"4OTat"),C1418+1,IF(OR(LEFT(Full_2016_2017_Games_Data[[#This Row],[Column1]],4)="OTat",LEFT(Full_2016_2017_Games_Data[[#This Row],[Column1]],4)="Full",LEFT(Full_2016_2017_Games_Data[[#This Row],[Column1]],5)="2OTat",LEFT(Full_2016_2017_Games_Data[[#This Row],[Column1]],5)="4OTat"),C1418,"N/A")))</f>
        <v>1191</v>
      </c>
      <c r="D1419" t="str">
        <f>IF(AND(C1419&lt;&gt;"N/A",C1419&lt;&gt;C1418),LEFT(Full_2016_2017_Games_Data[[#This Row],[Column1]],FIND("-",Full_2016_2017_Games_Data[[#This Row],[Column1]])-1),"N/A")</f>
        <v>Milwaukee Bucks90</v>
      </c>
      <c r="E1419" t="str">
        <f>IFERROR(IF(AND(C1419&lt;&gt;"N/A",C1419&lt;&gt;C1418),MID(Full_2016_2017_Games_Data[[#This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76ers82</v>
      </c>
      <c r="F1419" t="str">
        <f>IFERROR(IF(AND(D1419&lt;&gt;"N/A",E1419&lt;&gt;"N/A",C1419&lt;&gt;C1420),RIGHT(Full_2016_2017_Games_Data[[#This Row],[Column1]],LEN(Full_2016_2017_Games_Data[[#This Row],[Column1]])-FIND("at ",Full_2016_2017_Games_Data[[#This Row],[Column1]])-2),IF(AND(C1419&lt;&gt;"N/A",C1419&lt;&gt;C1418),RIGHT(A1420,LEN(A1420)-FIND("at ",A1420)-2),"N/A")),RIGHT(Full_2016_2017_Games_Data[[#This Row],[Column1]],LEN(Full_2016_2017_Games_Data[[#This Row],[Column1]])-FIND("at ",Full_2016_2017_Games_Data[[#This Row],[Column1]])-2))</f>
        <v>Philadelphia</v>
      </c>
      <c r="G1419" t="str">
        <f t="shared" si="242"/>
        <v>Philadelphia</v>
      </c>
      <c r="H1419">
        <f t="shared" si="243"/>
        <v>90</v>
      </c>
      <c r="I1419">
        <f t="shared" si="244"/>
        <v>82</v>
      </c>
      <c r="J1419" s="3" t="str">
        <f>IF(B1419=1,Full_2016_2017_Games_Data[[#This Row],[Column1]],"N/A")</f>
        <v>N/A</v>
      </c>
      <c r="K1419" t="str">
        <f t="shared" si="245"/>
        <v>Apr 8, 2017</v>
      </c>
      <c r="L1419" t="str">
        <f t="shared" si="246"/>
        <v>Apr 8, 2017</v>
      </c>
      <c r="M1419">
        <f t="shared" si="247"/>
        <v>4</v>
      </c>
      <c r="N1419">
        <f t="shared" si="248"/>
        <v>8</v>
      </c>
      <c r="O1419">
        <f t="shared" si="249"/>
        <v>2017</v>
      </c>
      <c r="P1419" s="3">
        <f t="shared" si="250"/>
        <v>42833</v>
      </c>
      <c r="Q1419" t="str">
        <f t="shared" si="251"/>
        <v>Milwaukee Bucks</v>
      </c>
      <c r="R1419" t="str">
        <f t="shared" si="252"/>
        <v>Philadelphia 76ers</v>
      </c>
    </row>
    <row r="1420" spans="1:18" x14ac:dyDescent="0.3">
      <c r="A1420" s="1" t="s">
        <v>1226</v>
      </c>
      <c r="B1420">
        <f>IF(OR(RIGHT(Full_2016_2017_Games_Data[[#This Row],[Column1]],4)="2016",RIGHT(Full_2016_2017_Games_Data[[#This Row],[Column1]],4)="2017"),1,0)</f>
        <v>0</v>
      </c>
      <c r="C1420">
        <f>IF(AND(B1419=1,B1420=0,LEFT(Full_2016_2017_Games_Data[[#This Row],[Column1]],4)&lt;&gt;"OTat"),C1418+1,IF(AND(B1419=0,B1420=0,LEFT(Full_2016_2017_Games_Data[[#This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Row],[Column1]],5)&lt;&gt;"4OTat"),C1419+1,IF(OR(LEFT(Full_2016_2017_Games_Data[[#This Row],[Column1]],4)="OTat",LEFT(Full_2016_2017_Games_Data[[#This Row],[Column1]],4)="Full",LEFT(Full_2016_2017_Games_Data[[#This Row],[Column1]],5)="2OTat",LEFT(Full_2016_2017_Games_Data[[#This Row],[Column1]],5)="4OTat"),C1419,"N/A")))</f>
        <v>1192</v>
      </c>
      <c r="D1420" t="str">
        <f>IF(AND(C1420&lt;&gt;"N/A",C1420&lt;&gt;C1419),LEFT(Full_2016_2017_Games_Data[[#This Row],[Column1]],FIND("-",Full_2016_2017_Games_Data[[#This Row],[Column1]])-1),"N/A")</f>
        <v>Miami Heat106</v>
      </c>
      <c r="E1420" t="str">
        <f>IFERROR(IF(AND(C1420&lt;&gt;"N/A",C1420&lt;&gt;C1419),MID(Full_2016_2017_Games_Data[[#This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Wizards103</v>
      </c>
      <c r="F1420" t="str">
        <f>IFERROR(IF(AND(D1420&lt;&gt;"N/A",E1420&lt;&gt;"N/A",C1420&lt;&gt;C1421),RIGHT(Full_2016_2017_Games_Data[[#This Row],[Column1]],LEN(Full_2016_2017_Games_Data[[#This Row],[Column1]])-FIND("at ",Full_2016_2017_Games_Data[[#This Row],[Column1]])-2),IF(AND(C1420&lt;&gt;"N/A",C1420&lt;&gt;C1419),RIGHT(A1421,LEN(A1421)-FIND("at ",A1421)-2),"N/A")),RIGHT(Full_2016_2017_Games_Data[[#This Row],[Column1]],LEN(Full_2016_2017_Games_Data[[#This Row],[Column1]])-FIND("at ",Full_2016_2017_Games_Data[[#This Row],[Column1]])-2))</f>
        <v>Washington</v>
      </c>
      <c r="G1420" t="str">
        <f t="shared" si="242"/>
        <v>Washington</v>
      </c>
      <c r="H1420">
        <f t="shared" si="243"/>
        <v>106</v>
      </c>
      <c r="I1420">
        <f t="shared" si="244"/>
        <v>103</v>
      </c>
      <c r="J1420" s="3" t="str">
        <f>IF(B1420=1,Full_2016_2017_Games_Data[[#This Row],[Column1]],"N/A")</f>
        <v>N/A</v>
      </c>
      <c r="K1420" t="str">
        <f t="shared" si="245"/>
        <v>Apr 8, 2017</v>
      </c>
      <c r="L1420" t="str">
        <f t="shared" si="246"/>
        <v>Apr 8, 2017</v>
      </c>
      <c r="M1420">
        <f t="shared" si="247"/>
        <v>4</v>
      </c>
      <c r="N1420">
        <f t="shared" si="248"/>
        <v>8</v>
      </c>
      <c r="O1420">
        <f t="shared" si="249"/>
        <v>2017</v>
      </c>
      <c r="P1420" s="3">
        <f t="shared" si="250"/>
        <v>42833</v>
      </c>
      <c r="Q1420" t="str">
        <f t="shared" si="251"/>
        <v>Miami Heat</v>
      </c>
      <c r="R1420" t="str">
        <f t="shared" si="252"/>
        <v>Washington Wizards</v>
      </c>
    </row>
    <row r="1421" spans="1:18" x14ac:dyDescent="0.3">
      <c r="A1421" s="1" t="s">
        <v>1227</v>
      </c>
      <c r="B1421">
        <f>IF(OR(RIGHT(Full_2016_2017_Games_Data[[#This Row],[Column1]],4)="2016",RIGHT(Full_2016_2017_Games_Data[[#This Row],[Column1]],4)="2017"),1,0)</f>
        <v>0</v>
      </c>
      <c r="C1421">
        <f>IF(AND(B1420=1,B1421=0,LEFT(Full_2016_2017_Games_Data[[#This Row],[Column1]],4)&lt;&gt;"OTat"),C1419+1,IF(AND(B1420=0,B1421=0,LEFT(Full_2016_2017_Games_Data[[#This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Row],[Column1]],5)&lt;&gt;"4OTat"),C1420+1,IF(OR(LEFT(Full_2016_2017_Games_Data[[#This Row],[Column1]],4)="OTat",LEFT(Full_2016_2017_Games_Data[[#This Row],[Column1]],4)="Full",LEFT(Full_2016_2017_Games_Data[[#This Row],[Column1]],5)="2OTat",LEFT(Full_2016_2017_Games_Data[[#This Row],[Column1]],5)="4OTat"),C1420,"N/A")))</f>
        <v>1193</v>
      </c>
      <c r="D1421" t="str">
        <f>IF(AND(C1421&lt;&gt;"N/A",C1421&lt;&gt;C1420),LEFT(Full_2016_2017_Games_Data[[#This Row],[Column1]],FIND("-",Full_2016_2017_Games_Data[[#This Row],[Column1]])-1),"N/A")</f>
        <v>Los Angeles Clippers98</v>
      </c>
      <c r="E1421" t="str">
        <f>IFERROR(IF(AND(C1421&lt;&gt;"N/A",C1421&lt;&gt;C1420),MID(Full_2016_2017_Games_Data[[#This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Spurs87</v>
      </c>
      <c r="F1421" t="str">
        <f>IFERROR(IF(AND(D1421&lt;&gt;"N/A",E1421&lt;&gt;"N/A",C1421&lt;&gt;C1422),RIGHT(Full_2016_2017_Games_Data[[#This Row],[Column1]],LEN(Full_2016_2017_Games_Data[[#This Row],[Column1]])-FIND("at ",Full_2016_2017_Games_Data[[#This Row],[Column1]])-2),IF(AND(C1421&lt;&gt;"N/A",C1421&lt;&gt;C1420),RIGHT(A1422,LEN(A1422)-FIND("at ",A1422)-2),"N/A")),RIGHT(Full_2016_2017_Games_Data[[#This Row],[Column1]],LEN(Full_2016_2017_Games_Data[[#This Row],[Column1]])-FIND("at ",Full_2016_2017_Games_Data[[#This Row],[Column1]])-2))</f>
        <v>San Antonio</v>
      </c>
      <c r="G1421" t="str">
        <f t="shared" si="242"/>
        <v>San Antonio</v>
      </c>
      <c r="H1421">
        <f t="shared" si="243"/>
        <v>98</v>
      </c>
      <c r="I1421">
        <f t="shared" si="244"/>
        <v>87</v>
      </c>
      <c r="J1421" s="3" t="str">
        <f>IF(B1421=1,Full_2016_2017_Games_Data[[#This Row],[Column1]],"N/A")</f>
        <v>N/A</v>
      </c>
      <c r="K1421" t="str">
        <f t="shared" si="245"/>
        <v>Apr 8, 2017</v>
      </c>
      <c r="L1421" t="str">
        <f t="shared" si="246"/>
        <v>Apr 8, 2017</v>
      </c>
      <c r="M1421">
        <f t="shared" si="247"/>
        <v>4</v>
      </c>
      <c r="N1421">
        <f t="shared" si="248"/>
        <v>8</v>
      </c>
      <c r="O1421">
        <f t="shared" si="249"/>
        <v>2017</v>
      </c>
      <c r="P1421" s="3">
        <f t="shared" si="250"/>
        <v>42833</v>
      </c>
      <c r="Q1421" t="str">
        <f t="shared" si="251"/>
        <v>Los Angeles Clippers</v>
      </c>
      <c r="R1421" t="str">
        <f t="shared" si="252"/>
        <v>San Antonio Spurs</v>
      </c>
    </row>
    <row r="1422" spans="1:18" x14ac:dyDescent="0.3">
      <c r="A1422" s="1" t="s">
        <v>1228</v>
      </c>
      <c r="B1422">
        <f>IF(OR(RIGHT(Full_2016_2017_Games_Data[[#This Row],[Column1]],4)="2016",RIGHT(Full_2016_2017_Games_Data[[#This Row],[Column1]],4)="2017"),1,0)</f>
        <v>0</v>
      </c>
      <c r="C1422">
        <f>IF(AND(B1421=1,B1422=0,LEFT(Full_2016_2017_Games_Data[[#This Row],[Column1]],4)&lt;&gt;"OTat"),C1420+1,IF(AND(B1421=0,B1422=0,LEFT(Full_2016_2017_Games_Data[[#This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Row],[Column1]],5)&lt;&gt;"4OTat"),C1421+1,IF(OR(LEFT(Full_2016_2017_Games_Data[[#This Row],[Column1]],4)="OTat",LEFT(Full_2016_2017_Games_Data[[#This Row],[Column1]],4)="Full",LEFT(Full_2016_2017_Games_Data[[#This Row],[Column1]],5)="2OTat",LEFT(Full_2016_2017_Games_Data[[#This Row],[Column1]],5)="4OTat"),C1421,"N/A")))</f>
        <v>1194</v>
      </c>
      <c r="D1422" t="str">
        <f>IF(AND(C1422&lt;&gt;"N/A",C1422&lt;&gt;C1421),LEFT(Full_2016_2017_Games_Data[[#This Row],[Column1]],FIND("-",Full_2016_2017_Games_Data[[#This Row],[Column1]])-1),"N/A")</f>
        <v>Portland Trail Blazers101</v>
      </c>
      <c r="E1422" t="str">
        <f>IFERROR(IF(AND(C1422&lt;&gt;"N/A",C1422&lt;&gt;C1421),MID(Full_2016_2017_Games_Data[[#This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Jazz86</v>
      </c>
      <c r="F1422" t="str">
        <f>IFERROR(IF(AND(D1422&lt;&gt;"N/A",E1422&lt;&gt;"N/A",C1422&lt;&gt;C1423),RIGHT(Full_2016_2017_Games_Data[[#This Row],[Column1]],LEN(Full_2016_2017_Games_Data[[#This Row],[Column1]])-FIND("at ",Full_2016_2017_Games_Data[[#This Row],[Column1]])-2),IF(AND(C1422&lt;&gt;"N/A",C1422&lt;&gt;C1421),RIGHT(A1423,LEN(A1423)-FIND("at ",A1423)-2),"N/A")),RIGHT(Full_2016_2017_Games_Data[[#This Row],[Column1]],LEN(Full_2016_2017_Games_Data[[#This Row],[Column1]])-FIND("at ",Full_2016_2017_Games_Data[[#This Row],[Column1]])-2))</f>
        <v>Portland</v>
      </c>
      <c r="G1422" t="str">
        <f t="shared" si="242"/>
        <v>Portland</v>
      </c>
      <c r="H1422">
        <f t="shared" si="243"/>
        <v>101</v>
      </c>
      <c r="I1422">
        <f t="shared" si="244"/>
        <v>86</v>
      </c>
      <c r="J1422" s="3" t="str">
        <f>IF(B1422=1,Full_2016_2017_Games_Data[[#This Row],[Column1]],"N/A")</f>
        <v>N/A</v>
      </c>
      <c r="K1422" t="str">
        <f t="shared" si="245"/>
        <v>Apr 8, 2017</v>
      </c>
      <c r="L1422" t="str">
        <f t="shared" si="246"/>
        <v>Apr 8, 2017</v>
      </c>
      <c r="M1422">
        <f t="shared" si="247"/>
        <v>4</v>
      </c>
      <c r="N1422">
        <f t="shared" si="248"/>
        <v>8</v>
      </c>
      <c r="O1422">
        <f t="shared" si="249"/>
        <v>2017</v>
      </c>
      <c r="P1422" s="3">
        <f t="shared" si="250"/>
        <v>42833</v>
      </c>
      <c r="Q1422" t="str">
        <f t="shared" si="251"/>
        <v>Portland Trail Blazers</v>
      </c>
      <c r="R1422" t="str">
        <f t="shared" si="252"/>
        <v>Utah Jazz</v>
      </c>
    </row>
    <row r="1423" spans="1:18" x14ac:dyDescent="0.3">
      <c r="A1423" s="1" t="s">
        <v>1229</v>
      </c>
      <c r="B1423">
        <f>IF(OR(RIGHT(Full_2016_2017_Games_Data[[#This Row],[Column1]],4)="2016",RIGHT(Full_2016_2017_Games_Data[[#This Row],[Column1]],4)="2017"),1,0)</f>
        <v>0</v>
      </c>
      <c r="C1423">
        <f>IF(AND(B1422=1,B1423=0,LEFT(Full_2016_2017_Games_Data[[#This Row],[Column1]],4)&lt;&gt;"OTat"),C1421+1,IF(AND(B1422=0,B1423=0,LEFT(Full_2016_2017_Games_Data[[#This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Row],[Column1]],5)&lt;&gt;"4OTat"),C1422+1,IF(OR(LEFT(Full_2016_2017_Games_Data[[#This Row],[Column1]],4)="OTat",LEFT(Full_2016_2017_Games_Data[[#This Row],[Column1]],4)="Full",LEFT(Full_2016_2017_Games_Data[[#This Row],[Column1]],5)="2OTat",LEFT(Full_2016_2017_Games_Data[[#This Row],[Column1]],5)="4OTat"),C1422,"N/A")))</f>
        <v>1195</v>
      </c>
      <c r="D1423" t="str">
        <f>IF(AND(C1423&lt;&gt;"N/A",C1423&lt;&gt;C1422),LEFT(Full_2016_2017_Games_Data[[#This Row],[Column1]],FIND("-",Full_2016_2017_Games_Data[[#This Row],[Column1]])-1),"N/A")</f>
        <v>Golden State Warriors123</v>
      </c>
      <c r="E1423" t="str">
        <f>IFERROR(IF(AND(C1423&lt;&gt;"N/A",C1423&lt;&gt;C1422),MID(Full_2016_2017_Games_Data[[#This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Pelicans101</v>
      </c>
      <c r="F1423" t="str">
        <f>IFERROR(IF(AND(D1423&lt;&gt;"N/A",E1423&lt;&gt;"N/A",C1423&lt;&gt;C1424),RIGHT(Full_2016_2017_Games_Data[[#This Row],[Column1]],LEN(Full_2016_2017_Games_Data[[#This Row],[Column1]])-FIND("at ",Full_2016_2017_Games_Data[[#This Row],[Column1]])-2),IF(AND(C1423&lt;&gt;"N/A",C1423&lt;&gt;C1422),RIGHT(A1424,LEN(A1424)-FIND("at ",A1424)-2),"N/A")),RIGHT(Full_2016_2017_Games_Data[[#This Row],[Column1]],LEN(Full_2016_2017_Games_Data[[#This Row],[Column1]])-FIND("at ",Full_2016_2017_Games_Data[[#This Row],[Column1]])-2))</f>
        <v>Golden State</v>
      </c>
      <c r="G1423" t="str">
        <f t="shared" si="242"/>
        <v>Golden State</v>
      </c>
      <c r="H1423">
        <f t="shared" si="243"/>
        <v>123</v>
      </c>
      <c r="I1423">
        <f t="shared" si="244"/>
        <v>101</v>
      </c>
      <c r="J1423" s="3" t="str">
        <f>IF(B1423=1,Full_2016_2017_Games_Data[[#This Row],[Column1]],"N/A")</f>
        <v>N/A</v>
      </c>
      <c r="K1423" t="str">
        <f t="shared" si="245"/>
        <v>Apr 8, 2017</v>
      </c>
      <c r="L1423" t="str">
        <f t="shared" si="246"/>
        <v>Apr 8, 2017</v>
      </c>
      <c r="M1423">
        <f t="shared" si="247"/>
        <v>4</v>
      </c>
      <c r="N1423">
        <f t="shared" si="248"/>
        <v>8</v>
      </c>
      <c r="O1423">
        <f t="shared" si="249"/>
        <v>2017</v>
      </c>
      <c r="P1423" s="3">
        <f t="shared" si="250"/>
        <v>42833</v>
      </c>
      <c r="Q1423" t="str">
        <f t="shared" si="251"/>
        <v>Golden State Warriors</v>
      </c>
      <c r="R1423" t="str">
        <f t="shared" si="252"/>
        <v>New Orleans Pelicans</v>
      </c>
    </row>
    <row r="1424" spans="1:18" x14ac:dyDescent="0.3">
      <c r="A1424" s="1" t="s">
        <v>1506</v>
      </c>
      <c r="B1424">
        <f>IF(OR(RIGHT(Full_2016_2017_Games_Data[[#This Row],[Column1]],4)="2016",RIGHT(Full_2016_2017_Games_Data[[#This Row],[Column1]],4)="2017"),1,0)</f>
        <v>1</v>
      </c>
      <c r="C1424" t="str">
        <f>IF(AND(B1423=1,B1424=0,LEFT(Full_2016_2017_Games_Data[[#This Row],[Column1]],4)&lt;&gt;"OTat"),C1422+1,IF(AND(B1423=0,B1424=0,LEFT(Full_2016_2017_Games_Data[[#This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Row],[Column1]],5)&lt;&gt;"4OTat"),C1423+1,IF(OR(LEFT(Full_2016_2017_Games_Data[[#This Row],[Column1]],4)="OTat",LEFT(Full_2016_2017_Games_Data[[#This Row],[Column1]],4)="Full",LEFT(Full_2016_2017_Games_Data[[#This Row],[Column1]],5)="2OTat",LEFT(Full_2016_2017_Games_Data[[#This Row],[Column1]],5)="4OTat"),C1423,"N/A")))</f>
        <v>N/A</v>
      </c>
      <c r="D1424" t="str">
        <f>IF(AND(C1424&lt;&gt;"N/A",C1424&lt;&gt;C1423),LEFT(Full_2016_2017_Games_Data[[#This Row],[Column1]],FIND("-",Full_2016_2017_Games_Data[[#This Row],[Column1]])-1),"N/A")</f>
        <v>N/A</v>
      </c>
      <c r="E1424" t="str">
        <f>IFERROR(IF(AND(C1424&lt;&gt;"N/A",C1424&lt;&gt;C1423),MID(Full_2016_2017_Games_Data[[#This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24" t="str">
        <f>IFERROR(IF(AND(D1424&lt;&gt;"N/A",E1424&lt;&gt;"N/A",C1424&lt;&gt;C1425),RIGHT(Full_2016_2017_Games_Data[[#This Row],[Column1]],LEN(Full_2016_2017_Games_Data[[#This Row],[Column1]])-FIND("at ",Full_2016_2017_Games_Data[[#This Row],[Column1]])-2),IF(AND(C1424&lt;&gt;"N/A",C1424&lt;&gt;C1423),RIGHT(A1425,LEN(A1425)-FIND("at ",A1425)-2),"N/A")),RIGHT(Full_2016_2017_Games_Data[[#This Row],[Column1]],LEN(Full_2016_2017_Games_Data[[#This Row],[Column1]])-FIND("at ",Full_2016_2017_Games_Data[[#This Row],[Column1]])-2))</f>
        <v>N/A</v>
      </c>
      <c r="G1424" t="str">
        <f t="shared" si="242"/>
        <v>N/A</v>
      </c>
      <c r="H1424" t="str">
        <f t="shared" si="243"/>
        <v>N/A</v>
      </c>
      <c r="I1424" t="str">
        <f t="shared" si="244"/>
        <v>N/A</v>
      </c>
      <c r="J1424" s="3" t="str">
        <f>IF(B1424=1,Full_2016_2017_Games_Data[[#This Row],[Column1]],"N/A")</f>
        <v>Apr 9, 2017</v>
      </c>
      <c r="K1424" t="str">
        <f t="shared" si="245"/>
        <v>Apr 9, 2017</v>
      </c>
      <c r="L1424" t="str">
        <f t="shared" si="246"/>
        <v>N/A</v>
      </c>
      <c r="M1424" t="str">
        <f t="shared" si="247"/>
        <v>N/A</v>
      </c>
      <c r="N1424" t="str">
        <f t="shared" si="248"/>
        <v>N/A</v>
      </c>
      <c r="O1424" t="str">
        <f t="shared" si="249"/>
        <v>N/A</v>
      </c>
      <c r="P1424" s="3" t="str">
        <f t="shared" si="250"/>
        <v>N/A</v>
      </c>
      <c r="Q1424" t="str">
        <f t="shared" si="251"/>
        <v>N/A</v>
      </c>
      <c r="R1424" t="str">
        <f t="shared" si="252"/>
        <v>N/A</v>
      </c>
    </row>
    <row r="1425" spans="1:18" x14ac:dyDescent="0.3">
      <c r="A1425" s="1" t="s">
        <v>1230</v>
      </c>
      <c r="B1425">
        <f>IF(OR(RIGHT(Full_2016_2017_Games_Data[[#This Row],[Column1]],4)="2016",RIGHT(Full_2016_2017_Games_Data[[#This Row],[Column1]],4)="2017"),1,0)</f>
        <v>0</v>
      </c>
      <c r="C1425">
        <f>IF(AND(B1424=1,B1425=0,LEFT(Full_2016_2017_Games_Data[[#This Row],[Column1]],4)&lt;&gt;"OTat"),C1423+1,IF(AND(B1424=0,B1425=0,LEFT(Full_2016_2017_Games_Data[[#This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Row],[Column1]],5)&lt;&gt;"4OTat"),C1424+1,IF(OR(LEFT(Full_2016_2017_Games_Data[[#This Row],[Column1]],4)="OTat",LEFT(Full_2016_2017_Games_Data[[#This Row],[Column1]],4)="Full",LEFT(Full_2016_2017_Games_Data[[#This Row],[Column1]],5)="2OTat",LEFT(Full_2016_2017_Games_Data[[#This Row],[Column1]],5)="4OTat"),C1424,"N/A")))</f>
        <v>1196</v>
      </c>
      <c r="D1425" t="str">
        <f>IF(AND(C1425&lt;&gt;"N/A",C1425&lt;&gt;C1424),LEFT(Full_2016_2017_Games_Data[[#This Row],[Column1]],FIND("-",Full_2016_2017_Games_Data[[#This Row],[Column1]])-1),"N/A")</f>
        <v>Toronto Raptors110</v>
      </c>
      <c r="E1425" t="str">
        <f>IFERROR(IF(AND(C1425&lt;&gt;"N/A",C1425&lt;&gt;C1424),MID(Full_2016_2017_Games_Data[[#This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York Knicks97</v>
      </c>
      <c r="F1425" t="str">
        <f>IFERROR(IF(AND(D1425&lt;&gt;"N/A",E1425&lt;&gt;"N/A",C1425&lt;&gt;C1426),RIGHT(Full_2016_2017_Games_Data[[#This Row],[Column1]],LEN(Full_2016_2017_Games_Data[[#This Row],[Column1]])-FIND("at ",Full_2016_2017_Games_Data[[#This Row],[Column1]])-2),IF(AND(C1425&lt;&gt;"N/A",C1425&lt;&gt;C1424),RIGHT(A1426,LEN(A1426)-FIND("at ",A1426)-2),"N/A")),RIGHT(Full_2016_2017_Games_Data[[#This Row],[Column1]],LEN(Full_2016_2017_Games_Data[[#This Row],[Column1]])-FIND("at ",Full_2016_2017_Games_Data[[#This Row],[Column1]])-2))</f>
        <v>New York</v>
      </c>
      <c r="G1425" t="str">
        <f t="shared" si="242"/>
        <v>New York</v>
      </c>
      <c r="H1425">
        <f t="shared" si="243"/>
        <v>110</v>
      </c>
      <c r="I1425">
        <f t="shared" si="244"/>
        <v>97</v>
      </c>
      <c r="J1425" s="3" t="str">
        <f>IF(B1425=1,Full_2016_2017_Games_Data[[#This Row],[Column1]],"N/A")</f>
        <v>N/A</v>
      </c>
      <c r="K1425" t="str">
        <f t="shared" si="245"/>
        <v>Apr 9, 2017</v>
      </c>
      <c r="L1425" t="str">
        <f t="shared" si="246"/>
        <v>Apr 9, 2017</v>
      </c>
      <c r="M1425">
        <f t="shared" si="247"/>
        <v>4</v>
      </c>
      <c r="N1425">
        <f t="shared" si="248"/>
        <v>9</v>
      </c>
      <c r="O1425">
        <f t="shared" si="249"/>
        <v>2017</v>
      </c>
      <c r="P1425" s="3">
        <f t="shared" si="250"/>
        <v>42834</v>
      </c>
      <c r="Q1425" t="str">
        <f t="shared" si="251"/>
        <v>Toronto Raptors</v>
      </c>
      <c r="R1425" t="str">
        <f t="shared" si="252"/>
        <v>New York Knicks</v>
      </c>
    </row>
    <row r="1426" spans="1:18" x14ac:dyDescent="0.3">
      <c r="A1426" s="1" t="s">
        <v>1231</v>
      </c>
      <c r="B1426">
        <f>IF(OR(RIGHT(Full_2016_2017_Games_Data[[#This Row],[Column1]],4)="2016",RIGHT(Full_2016_2017_Games_Data[[#This Row],[Column1]],4)="2017"),1,0)</f>
        <v>0</v>
      </c>
      <c r="C1426">
        <f>IF(AND(B1425=1,B1426=0,LEFT(Full_2016_2017_Games_Data[[#This Row],[Column1]],4)&lt;&gt;"OTat"),C1424+1,IF(AND(B1425=0,B1426=0,LEFT(Full_2016_2017_Games_Data[[#This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Row],[Column1]],5)&lt;&gt;"4OTat"),C1425+1,IF(OR(LEFT(Full_2016_2017_Games_Data[[#This Row],[Column1]],4)="OTat",LEFT(Full_2016_2017_Games_Data[[#This Row],[Column1]],4)="Full",LEFT(Full_2016_2017_Games_Data[[#This Row],[Column1]],5)="2OTat",LEFT(Full_2016_2017_Games_Data[[#This Row],[Column1]],5)="4OTat"),C1425,"N/A")))</f>
        <v>1197</v>
      </c>
      <c r="D1426" t="str">
        <f>IF(AND(C1426&lt;&gt;"N/A",C1426&lt;&gt;C1425),LEFT(Full_2016_2017_Games_Data[[#This Row],[Column1]],FIND("-",Full_2016_2017_Games_Data[[#This Row],[Column1]])-1),"N/A")</f>
        <v>Atlanta Hawks126</v>
      </c>
      <c r="E1426" t="str">
        <f>IFERROR(IF(AND(C1426&lt;&gt;"N/A",C1426&lt;&gt;C1425),MID(Full_2016_2017_Games_Data[[#This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Cavaliers125</v>
      </c>
      <c r="F1426" t="str">
        <f>IFERROR(IF(AND(D1426&lt;&gt;"N/A",E1426&lt;&gt;"N/A",C1426&lt;&gt;C1427),RIGHT(Full_2016_2017_Games_Data[[#This Row],[Column1]],LEN(Full_2016_2017_Games_Data[[#This Row],[Column1]])-FIND("at ",Full_2016_2017_Games_Data[[#This Row],[Column1]])-2),IF(AND(C1426&lt;&gt;"N/A",C1426&lt;&gt;C1425),RIGHT(A1427,LEN(A1427)-FIND("at ",A1427)-2),"N/A")),RIGHT(Full_2016_2017_Games_Data[[#This Row],[Column1]],LEN(Full_2016_2017_Games_Data[[#This Row],[Column1]])-FIND("at ",Full_2016_2017_Games_Data[[#This Row],[Column1]])-2))</f>
        <v>Atlanta</v>
      </c>
      <c r="G1426" t="str">
        <f t="shared" si="242"/>
        <v>Atlanta</v>
      </c>
      <c r="H1426">
        <f t="shared" si="243"/>
        <v>126</v>
      </c>
      <c r="I1426">
        <f t="shared" si="244"/>
        <v>125</v>
      </c>
      <c r="J1426" s="3" t="str">
        <f>IF(B1426=1,Full_2016_2017_Games_Data[[#This Row],[Column1]],"N/A")</f>
        <v>N/A</v>
      </c>
      <c r="K1426" t="str">
        <f t="shared" si="245"/>
        <v>Apr 9, 2017</v>
      </c>
      <c r="L1426" t="str">
        <f t="shared" si="246"/>
        <v>Apr 9, 2017</v>
      </c>
      <c r="M1426">
        <f t="shared" si="247"/>
        <v>4</v>
      </c>
      <c r="N1426">
        <f t="shared" si="248"/>
        <v>9</v>
      </c>
      <c r="O1426">
        <f t="shared" si="249"/>
        <v>2017</v>
      </c>
      <c r="P1426" s="3">
        <f t="shared" si="250"/>
        <v>42834</v>
      </c>
      <c r="Q1426" t="str">
        <f t="shared" si="251"/>
        <v>Atlanta Hawks</v>
      </c>
      <c r="R1426" t="str">
        <f t="shared" si="252"/>
        <v>Cleveland Cavaliers</v>
      </c>
    </row>
    <row r="1427" spans="1:18" x14ac:dyDescent="0.3">
      <c r="A1427" s="1" t="s">
        <v>499</v>
      </c>
      <c r="B1427">
        <f>IF(OR(RIGHT(Full_2016_2017_Games_Data[[#This Row],[Column1]],4)="2016",RIGHT(Full_2016_2017_Games_Data[[#This Row],[Column1]],4)="2017"),1,0)</f>
        <v>0</v>
      </c>
      <c r="C1427">
        <f>IF(AND(B1426=1,B1427=0,LEFT(Full_2016_2017_Games_Data[[#This Row],[Column1]],4)&lt;&gt;"OTat"),C1425+1,IF(AND(B1426=0,B1427=0,LEFT(Full_2016_2017_Games_Data[[#This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Row],[Column1]],5)&lt;&gt;"4OTat"),C1426+1,IF(OR(LEFT(Full_2016_2017_Games_Data[[#This Row],[Column1]],4)="OTat",LEFT(Full_2016_2017_Games_Data[[#This Row],[Column1]],4)="Full",LEFT(Full_2016_2017_Games_Data[[#This Row],[Column1]],5)="2OTat",LEFT(Full_2016_2017_Games_Data[[#This Row],[Column1]],5)="4OTat"),C1426,"N/A")))</f>
        <v>1197</v>
      </c>
      <c r="D1427" t="str">
        <f>IF(AND(C1427&lt;&gt;"N/A",C1427&lt;&gt;C1426),LEFT(Full_2016_2017_Games_Data[[#This Row],[Column1]],FIND("-",Full_2016_2017_Games_Data[[#This Row],[Column1]])-1),"N/A")</f>
        <v>N/A</v>
      </c>
      <c r="E1427" t="str">
        <f>IFERROR(IF(AND(C1427&lt;&gt;"N/A",C1427&lt;&gt;C1426),MID(Full_2016_2017_Games_Data[[#This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27" t="str">
        <f>IFERROR(IF(AND(D1427&lt;&gt;"N/A",E1427&lt;&gt;"N/A",C1427&lt;&gt;C1428),RIGHT(Full_2016_2017_Games_Data[[#This Row],[Column1]],LEN(Full_2016_2017_Games_Data[[#This Row],[Column1]])-FIND("at ",Full_2016_2017_Games_Data[[#This Row],[Column1]])-2),IF(AND(C1427&lt;&gt;"N/A",C1427&lt;&gt;C1426),RIGHT(A1428,LEN(A1428)-FIND("at ",A1428)-2),"N/A")),RIGHT(Full_2016_2017_Games_Data[[#This Row],[Column1]],LEN(Full_2016_2017_Games_Data[[#This Row],[Column1]])-FIND("at ",Full_2016_2017_Games_Data[[#This Row],[Column1]])-2))</f>
        <v>N/A</v>
      </c>
      <c r="G1427" t="str">
        <f t="shared" si="242"/>
        <v>N/A</v>
      </c>
      <c r="H1427" t="str">
        <f t="shared" si="243"/>
        <v>N/A</v>
      </c>
      <c r="I1427" t="str">
        <f t="shared" si="244"/>
        <v>N/A</v>
      </c>
      <c r="J1427" s="3" t="str">
        <f>IF(B1427=1,Full_2016_2017_Games_Data[[#This Row],[Column1]],"N/A")</f>
        <v>N/A</v>
      </c>
      <c r="K1427" t="str">
        <f t="shared" si="245"/>
        <v>Apr 9, 2017</v>
      </c>
      <c r="L1427" t="str">
        <f t="shared" si="246"/>
        <v>N/A</v>
      </c>
      <c r="M1427" t="str">
        <f t="shared" si="247"/>
        <v>N/A</v>
      </c>
      <c r="N1427" t="str">
        <f t="shared" si="248"/>
        <v>N/A</v>
      </c>
      <c r="O1427" t="str">
        <f t="shared" si="249"/>
        <v>N/A</v>
      </c>
      <c r="P1427" s="3" t="str">
        <f t="shared" si="250"/>
        <v>N/A</v>
      </c>
      <c r="Q1427" t="str">
        <f t="shared" si="251"/>
        <v>N/A</v>
      </c>
      <c r="R1427" t="str">
        <f t="shared" si="252"/>
        <v>N/A</v>
      </c>
    </row>
    <row r="1428" spans="1:18" x14ac:dyDescent="0.3">
      <c r="A1428" s="1" t="s">
        <v>1232</v>
      </c>
      <c r="B1428">
        <f>IF(OR(RIGHT(Full_2016_2017_Games_Data[[#This Row],[Column1]],4)="2016",RIGHT(Full_2016_2017_Games_Data[[#This Row],[Column1]],4)="2017"),1,0)</f>
        <v>0</v>
      </c>
      <c r="C1428">
        <f>IF(AND(B1427=1,B1428=0,LEFT(Full_2016_2017_Games_Data[[#This Row],[Column1]],4)&lt;&gt;"OTat"),C1426+1,IF(AND(B1427=0,B1428=0,LEFT(Full_2016_2017_Games_Data[[#This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Row],[Column1]],5)&lt;&gt;"4OTat"),C1427+1,IF(OR(LEFT(Full_2016_2017_Games_Data[[#This Row],[Column1]],4)="OTat",LEFT(Full_2016_2017_Games_Data[[#This Row],[Column1]],4)="Full",LEFT(Full_2016_2017_Games_Data[[#This Row],[Column1]],5)="2OTat",LEFT(Full_2016_2017_Games_Data[[#This Row],[Column1]],5)="4OTat"),C1427,"N/A")))</f>
        <v>1198</v>
      </c>
      <c r="D1428" t="str">
        <f>IF(AND(C1428&lt;&gt;"N/A",C1428&lt;&gt;C1427),LEFT(Full_2016_2017_Games_Data[[#This Row],[Column1]],FIND("-",Full_2016_2017_Games_Data[[#This Row],[Column1]])-1),"N/A")</f>
        <v>Oklahoma City Thunder106</v>
      </c>
      <c r="E1428" t="str">
        <f>IFERROR(IF(AND(C1428&lt;&gt;"N/A",C1428&lt;&gt;C1427),MID(Full_2016_2017_Games_Data[[#This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Denver Nuggets105</v>
      </c>
      <c r="F1428" t="str">
        <f>IFERROR(IF(AND(D1428&lt;&gt;"N/A",E1428&lt;&gt;"N/A",C1428&lt;&gt;C1429),RIGHT(Full_2016_2017_Games_Data[[#This Row],[Column1]],LEN(Full_2016_2017_Games_Data[[#This Row],[Column1]])-FIND("at ",Full_2016_2017_Games_Data[[#This Row],[Column1]])-2),IF(AND(C1428&lt;&gt;"N/A",C1428&lt;&gt;C1427),RIGHT(A1429,LEN(A1429)-FIND("at ",A1429)-2),"N/A")),RIGHT(Full_2016_2017_Games_Data[[#This Row],[Column1]],LEN(Full_2016_2017_Games_Data[[#This Row],[Column1]])-FIND("at ",Full_2016_2017_Games_Data[[#This Row],[Column1]])-2))</f>
        <v>Denver</v>
      </c>
      <c r="G1428" t="str">
        <f t="shared" si="242"/>
        <v>Denver</v>
      </c>
      <c r="H1428">
        <f t="shared" si="243"/>
        <v>106</v>
      </c>
      <c r="I1428">
        <f t="shared" si="244"/>
        <v>105</v>
      </c>
      <c r="J1428" s="3" t="str">
        <f>IF(B1428=1,Full_2016_2017_Games_Data[[#This Row],[Column1]],"N/A")</f>
        <v>N/A</v>
      </c>
      <c r="K1428" t="str">
        <f t="shared" si="245"/>
        <v>Apr 9, 2017</v>
      </c>
      <c r="L1428" t="str">
        <f t="shared" si="246"/>
        <v>Apr 9, 2017</v>
      </c>
      <c r="M1428">
        <f t="shared" si="247"/>
        <v>4</v>
      </c>
      <c r="N1428">
        <f t="shared" si="248"/>
        <v>9</v>
      </c>
      <c r="O1428">
        <f t="shared" si="249"/>
        <v>2017</v>
      </c>
      <c r="P1428" s="3">
        <f t="shared" si="250"/>
        <v>42834</v>
      </c>
      <c r="Q1428" t="str">
        <f t="shared" si="251"/>
        <v>Oklahoma City Thunder</v>
      </c>
      <c r="R1428" t="str">
        <f t="shared" si="252"/>
        <v>Denver Nuggets</v>
      </c>
    </row>
    <row r="1429" spans="1:18" x14ac:dyDescent="0.3">
      <c r="A1429" s="1" t="s">
        <v>1233</v>
      </c>
      <c r="B1429">
        <f>IF(OR(RIGHT(Full_2016_2017_Games_Data[[#This Row],[Column1]],4)="2016",RIGHT(Full_2016_2017_Games_Data[[#This Row],[Column1]],4)="2017"),1,0)</f>
        <v>0</v>
      </c>
      <c r="C1429">
        <f>IF(AND(B1428=1,B1429=0,LEFT(Full_2016_2017_Games_Data[[#This Row],[Column1]],4)&lt;&gt;"OTat"),C1427+1,IF(AND(B1428=0,B1429=0,LEFT(Full_2016_2017_Games_Data[[#This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Row],[Column1]],5)&lt;&gt;"4OTat"),C1428+1,IF(OR(LEFT(Full_2016_2017_Games_Data[[#This Row],[Column1]],4)="OTat",LEFT(Full_2016_2017_Games_Data[[#This Row],[Column1]],4)="Full",LEFT(Full_2016_2017_Games_Data[[#This Row],[Column1]],5)="2OTat",LEFT(Full_2016_2017_Games_Data[[#This Row],[Column1]],5)="4OTat"),C1428,"N/A")))</f>
        <v>1199</v>
      </c>
      <c r="D1429" t="str">
        <f>IF(AND(C1429&lt;&gt;"N/A",C1429&lt;&gt;C1428),LEFT(Full_2016_2017_Games_Data[[#This Row],[Column1]],FIND("-",Full_2016_2017_Games_Data[[#This Row],[Column1]])-1),"N/A")</f>
        <v>Phoenix Suns124</v>
      </c>
      <c r="E1429" t="str">
        <f>IFERROR(IF(AND(C1429&lt;&gt;"N/A",C1429&lt;&gt;C1428),MID(Full_2016_2017_Games_Data[[#This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Mavericks111</v>
      </c>
      <c r="F1429" t="str">
        <f>IFERROR(IF(AND(D1429&lt;&gt;"N/A",E1429&lt;&gt;"N/A",C1429&lt;&gt;C1430),RIGHT(Full_2016_2017_Games_Data[[#This Row],[Column1]],LEN(Full_2016_2017_Games_Data[[#This Row],[Column1]])-FIND("at ",Full_2016_2017_Games_Data[[#This Row],[Column1]])-2),IF(AND(C1429&lt;&gt;"N/A",C1429&lt;&gt;C1428),RIGHT(A1430,LEN(A1430)-FIND("at ",A1430)-2),"N/A")),RIGHT(Full_2016_2017_Games_Data[[#This Row],[Column1]],LEN(Full_2016_2017_Games_Data[[#This Row],[Column1]])-FIND("at ",Full_2016_2017_Games_Data[[#This Row],[Column1]])-2))</f>
        <v>Phoenix</v>
      </c>
      <c r="G1429" t="str">
        <f t="shared" si="242"/>
        <v>Phoenix</v>
      </c>
      <c r="H1429">
        <f t="shared" si="243"/>
        <v>124</v>
      </c>
      <c r="I1429">
        <f t="shared" si="244"/>
        <v>111</v>
      </c>
      <c r="J1429" s="3" t="str">
        <f>IF(B1429=1,Full_2016_2017_Games_Data[[#This Row],[Column1]],"N/A")</f>
        <v>N/A</v>
      </c>
      <c r="K1429" t="str">
        <f t="shared" si="245"/>
        <v>Apr 9, 2017</v>
      </c>
      <c r="L1429" t="str">
        <f t="shared" si="246"/>
        <v>Apr 9, 2017</v>
      </c>
      <c r="M1429">
        <f t="shared" si="247"/>
        <v>4</v>
      </c>
      <c r="N1429">
        <f t="shared" si="248"/>
        <v>9</v>
      </c>
      <c r="O1429">
        <f t="shared" si="249"/>
        <v>2017</v>
      </c>
      <c r="P1429" s="3">
        <f t="shared" si="250"/>
        <v>42834</v>
      </c>
      <c r="Q1429" t="str">
        <f t="shared" si="251"/>
        <v>Phoenix Suns</v>
      </c>
      <c r="R1429" t="str">
        <f t="shared" si="252"/>
        <v>Dallas Mavericks</v>
      </c>
    </row>
    <row r="1430" spans="1:18" x14ac:dyDescent="0.3">
      <c r="A1430" s="1" t="s">
        <v>1234</v>
      </c>
      <c r="B1430">
        <f>IF(OR(RIGHT(Full_2016_2017_Games_Data[[#This Row],[Column1]],4)="2016",RIGHT(Full_2016_2017_Games_Data[[#This Row],[Column1]],4)="2017"),1,0)</f>
        <v>0</v>
      </c>
      <c r="C1430">
        <f>IF(AND(B1429=1,B1430=0,LEFT(Full_2016_2017_Games_Data[[#This Row],[Column1]],4)&lt;&gt;"OTat"),C1428+1,IF(AND(B1429=0,B1430=0,LEFT(Full_2016_2017_Games_Data[[#This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Row],[Column1]],5)&lt;&gt;"4OTat"),C1429+1,IF(OR(LEFT(Full_2016_2017_Games_Data[[#This Row],[Column1]],4)="OTat",LEFT(Full_2016_2017_Games_Data[[#This Row],[Column1]],4)="Full",LEFT(Full_2016_2017_Games_Data[[#This Row],[Column1]],5)="2OTat",LEFT(Full_2016_2017_Games_Data[[#This Row],[Column1]],5)="4OTat"),C1429,"N/A")))</f>
        <v>1200</v>
      </c>
      <c r="D1430" t="str">
        <f>IF(AND(C1430&lt;&gt;"N/A",C1430&lt;&gt;C1429),LEFT(Full_2016_2017_Games_Data[[#This Row],[Column1]],FIND("-",Full_2016_2017_Games_Data[[#This Row],[Column1]])-1),"N/A")</f>
        <v>Houston Rockets135</v>
      </c>
      <c r="E1430" t="str">
        <f>IFERROR(IF(AND(C1430&lt;&gt;"N/A",C1430&lt;&gt;C1429),MID(Full_2016_2017_Games_Data[[#This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Kings128</v>
      </c>
      <c r="F1430" t="str">
        <f>IFERROR(IF(AND(D1430&lt;&gt;"N/A",E1430&lt;&gt;"N/A",C1430&lt;&gt;C1431),RIGHT(Full_2016_2017_Games_Data[[#This Row],[Column1]],LEN(Full_2016_2017_Games_Data[[#This Row],[Column1]])-FIND("at ",Full_2016_2017_Games_Data[[#This Row],[Column1]])-2),IF(AND(C1430&lt;&gt;"N/A",C1430&lt;&gt;C1429),RIGHT(A1431,LEN(A1431)-FIND("at ",A1431)-2),"N/A")),RIGHT(Full_2016_2017_Games_Data[[#This Row],[Column1]],LEN(Full_2016_2017_Games_Data[[#This Row],[Column1]])-FIND("at ",Full_2016_2017_Games_Data[[#This Row],[Column1]])-2))</f>
        <v>Sacramento</v>
      </c>
      <c r="G1430" t="str">
        <f t="shared" si="242"/>
        <v>Sacramento</v>
      </c>
      <c r="H1430">
        <f t="shared" si="243"/>
        <v>135</v>
      </c>
      <c r="I1430">
        <f t="shared" si="244"/>
        <v>128</v>
      </c>
      <c r="J1430" s="3" t="str">
        <f>IF(B1430=1,Full_2016_2017_Games_Data[[#This Row],[Column1]],"N/A")</f>
        <v>N/A</v>
      </c>
      <c r="K1430" t="str">
        <f t="shared" si="245"/>
        <v>Apr 9, 2017</v>
      </c>
      <c r="L1430" t="str">
        <f t="shared" si="246"/>
        <v>Apr 9, 2017</v>
      </c>
      <c r="M1430">
        <f t="shared" si="247"/>
        <v>4</v>
      </c>
      <c r="N1430">
        <f t="shared" si="248"/>
        <v>9</v>
      </c>
      <c r="O1430">
        <f t="shared" si="249"/>
        <v>2017</v>
      </c>
      <c r="P1430" s="3">
        <f t="shared" si="250"/>
        <v>42834</v>
      </c>
      <c r="Q1430" t="str">
        <f t="shared" si="251"/>
        <v>Houston Rockets</v>
      </c>
      <c r="R1430" t="str">
        <f t="shared" si="252"/>
        <v>Sacramento Kings</v>
      </c>
    </row>
    <row r="1431" spans="1:18" x14ac:dyDescent="0.3">
      <c r="A1431" s="1" t="s">
        <v>1235</v>
      </c>
      <c r="B1431">
        <f>IF(OR(RIGHT(Full_2016_2017_Games_Data[[#This Row],[Column1]],4)="2016",RIGHT(Full_2016_2017_Games_Data[[#This Row],[Column1]],4)="2017"),1,0)</f>
        <v>0</v>
      </c>
      <c r="C1431">
        <f>IF(AND(B1430=1,B1431=0,LEFT(Full_2016_2017_Games_Data[[#This Row],[Column1]],4)&lt;&gt;"OTat"),C1429+1,IF(AND(B1430=0,B1431=0,LEFT(Full_2016_2017_Games_Data[[#This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Row],[Column1]],5)&lt;&gt;"4OTat"),C1430+1,IF(OR(LEFT(Full_2016_2017_Games_Data[[#This Row],[Column1]],4)="OTat",LEFT(Full_2016_2017_Games_Data[[#This Row],[Column1]],4)="Full",LEFT(Full_2016_2017_Games_Data[[#This Row],[Column1]],5)="2OTat",LEFT(Full_2016_2017_Games_Data[[#This Row],[Column1]],5)="4OTat"),C1430,"N/A")))</f>
        <v>1201</v>
      </c>
      <c r="D1431" t="str">
        <f>IF(AND(C1431&lt;&gt;"N/A",C1431&lt;&gt;C1430),LEFT(Full_2016_2017_Games_Data[[#This Row],[Column1]],FIND("-",Full_2016_2017_Games_Data[[#This Row],[Column1]])-1),"N/A")</f>
        <v>Detroit Pistons103</v>
      </c>
      <c r="E1431" t="str">
        <f>IFERROR(IF(AND(C1431&lt;&gt;"N/A",C1431&lt;&gt;C1430),MID(Full_2016_2017_Games_Data[[#This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Grizzlies90</v>
      </c>
      <c r="F1431" t="str">
        <f>IFERROR(IF(AND(D1431&lt;&gt;"N/A",E1431&lt;&gt;"N/A",C1431&lt;&gt;C1432),RIGHT(Full_2016_2017_Games_Data[[#This Row],[Column1]],LEN(Full_2016_2017_Games_Data[[#This Row],[Column1]])-FIND("at ",Full_2016_2017_Games_Data[[#This Row],[Column1]])-2),IF(AND(C1431&lt;&gt;"N/A",C1431&lt;&gt;C1430),RIGHT(A1432,LEN(A1432)-FIND("at ",A1432)-2),"N/A")),RIGHT(Full_2016_2017_Games_Data[[#This Row],[Column1]],LEN(Full_2016_2017_Games_Data[[#This Row],[Column1]])-FIND("at ",Full_2016_2017_Games_Data[[#This Row],[Column1]])-2))</f>
        <v>Memphis</v>
      </c>
      <c r="G1431" t="str">
        <f t="shared" si="242"/>
        <v>Memphis</v>
      </c>
      <c r="H1431">
        <f t="shared" si="243"/>
        <v>103</v>
      </c>
      <c r="I1431">
        <f t="shared" si="244"/>
        <v>90</v>
      </c>
      <c r="J1431" s="3" t="str">
        <f>IF(B1431=1,Full_2016_2017_Games_Data[[#This Row],[Column1]],"N/A")</f>
        <v>N/A</v>
      </c>
      <c r="K1431" t="str">
        <f t="shared" si="245"/>
        <v>Apr 9, 2017</v>
      </c>
      <c r="L1431" t="str">
        <f t="shared" si="246"/>
        <v>Apr 9, 2017</v>
      </c>
      <c r="M1431">
        <f t="shared" si="247"/>
        <v>4</v>
      </c>
      <c r="N1431">
        <f t="shared" si="248"/>
        <v>9</v>
      </c>
      <c r="O1431">
        <f t="shared" si="249"/>
        <v>2017</v>
      </c>
      <c r="P1431" s="3">
        <f t="shared" si="250"/>
        <v>42834</v>
      </c>
      <c r="Q1431" t="str">
        <f t="shared" si="251"/>
        <v>Detroit Pistons</v>
      </c>
      <c r="R1431" t="str">
        <f t="shared" si="252"/>
        <v>Memphis Grizzlies</v>
      </c>
    </row>
    <row r="1432" spans="1:18" x14ac:dyDescent="0.3">
      <c r="A1432" s="1" t="s">
        <v>1236</v>
      </c>
      <c r="B1432">
        <f>IF(OR(RIGHT(Full_2016_2017_Games_Data[[#This Row],[Column1]],4)="2016",RIGHT(Full_2016_2017_Games_Data[[#This Row],[Column1]],4)="2017"),1,0)</f>
        <v>0</v>
      </c>
      <c r="C1432">
        <f>IF(AND(B1431=1,B1432=0,LEFT(Full_2016_2017_Games_Data[[#This Row],[Column1]],4)&lt;&gt;"OTat"),C1430+1,IF(AND(B1431=0,B1432=0,LEFT(Full_2016_2017_Games_Data[[#This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Row],[Column1]],5)&lt;&gt;"4OTat"),C1431+1,IF(OR(LEFT(Full_2016_2017_Games_Data[[#This Row],[Column1]],4)="OTat",LEFT(Full_2016_2017_Games_Data[[#This Row],[Column1]],4)="Full",LEFT(Full_2016_2017_Games_Data[[#This Row],[Column1]],5)="2OTat",LEFT(Full_2016_2017_Games_Data[[#This Row],[Column1]],5)="4OTat"),C1431,"N/A")))</f>
        <v>1202</v>
      </c>
      <c r="D1432" t="str">
        <f>IF(AND(C1432&lt;&gt;"N/A",C1432&lt;&gt;C1431),LEFT(Full_2016_2017_Games_Data[[#This Row],[Column1]],FIND("-",Full_2016_2017_Games_Data[[#This Row],[Column1]])-1),"N/A")</f>
        <v>Los Angeles Lakers110</v>
      </c>
      <c r="E1432" t="str">
        <f>IFERROR(IF(AND(C1432&lt;&gt;"N/A",C1432&lt;&gt;C1431),MID(Full_2016_2017_Games_Data[[#This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Timberwolves109</v>
      </c>
      <c r="F1432" t="str">
        <f>IFERROR(IF(AND(D1432&lt;&gt;"N/A",E1432&lt;&gt;"N/A",C1432&lt;&gt;C1433),RIGHT(Full_2016_2017_Games_Data[[#This Row],[Column1]],LEN(Full_2016_2017_Games_Data[[#This Row],[Column1]])-FIND("at ",Full_2016_2017_Games_Data[[#This Row],[Column1]])-2),IF(AND(C1432&lt;&gt;"N/A",C1432&lt;&gt;C1431),RIGHT(A1433,LEN(A1433)-FIND("at ",A1433)-2),"N/A")),RIGHT(Full_2016_2017_Games_Data[[#This Row],[Column1]],LEN(Full_2016_2017_Games_Data[[#This Row],[Column1]])-FIND("at ",Full_2016_2017_Games_Data[[#This Row],[Column1]])-2))</f>
        <v>Los Angeles</v>
      </c>
      <c r="G1432" t="str">
        <f t="shared" si="242"/>
        <v>Los Angeles</v>
      </c>
      <c r="H1432">
        <f t="shared" si="243"/>
        <v>110</v>
      </c>
      <c r="I1432">
        <f t="shared" si="244"/>
        <v>109</v>
      </c>
      <c r="J1432" s="3" t="str">
        <f>IF(B1432=1,Full_2016_2017_Games_Data[[#This Row],[Column1]],"N/A")</f>
        <v>N/A</v>
      </c>
      <c r="K1432" t="str">
        <f t="shared" si="245"/>
        <v>Apr 9, 2017</v>
      </c>
      <c r="L1432" t="str">
        <f t="shared" si="246"/>
        <v>Apr 9, 2017</v>
      </c>
      <c r="M1432">
        <f t="shared" si="247"/>
        <v>4</v>
      </c>
      <c r="N1432">
        <f t="shared" si="248"/>
        <v>9</v>
      </c>
      <c r="O1432">
        <f t="shared" si="249"/>
        <v>2017</v>
      </c>
      <c r="P1432" s="3">
        <f t="shared" si="250"/>
        <v>42834</v>
      </c>
      <c r="Q1432" t="str">
        <f t="shared" si="251"/>
        <v>Los Angeles Lakers</v>
      </c>
      <c r="R1432" t="str">
        <f t="shared" si="252"/>
        <v>Minnesota Timberwolves</v>
      </c>
    </row>
    <row r="1433" spans="1:18" x14ac:dyDescent="0.3">
      <c r="A1433" s="1" t="s">
        <v>1507</v>
      </c>
      <c r="B1433">
        <f>IF(OR(RIGHT(Full_2016_2017_Games_Data[[#This Row],[Column1]],4)="2016",RIGHT(Full_2016_2017_Games_Data[[#This Row],[Column1]],4)="2017"),1,0)</f>
        <v>1</v>
      </c>
      <c r="C1433" t="str">
        <f>IF(AND(B1432=1,B1433=0,LEFT(Full_2016_2017_Games_Data[[#This Row],[Column1]],4)&lt;&gt;"OTat"),C1431+1,IF(AND(B1432=0,B1433=0,LEFT(Full_2016_2017_Games_Data[[#This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Row],[Column1]],5)&lt;&gt;"4OTat"),C1432+1,IF(OR(LEFT(Full_2016_2017_Games_Data[[#This Row],[Column1]],4)="OTat",LEFT(Full_2016_2017_Games_Data[[#This Row],[Column1]],4)="Full",LEFT(Full_2016_2017_Games_Data[[#This Row],[Column1]],5)="2OTat",LEFT(Full_2016_2017_Games_Data[[#This Row],[Column1]],5)="4OTat"),C1432,"N/A")))</f>
        <v>N/A</v>
      </c>
      <c r="D1433" t="str">
        <f>IF(AND(C1433&lt;&gt;"N/A",C1433&lt;&gt;C1432),LEFT(Full_2016_2017_Games_Data[[#This Row],[Column1]],FIND("-",Full_2016_2017_Games_Data[[#This Row],[Column1]])-1),"N/A")</f>
        <v>N/A</v>
      </c>
      <c r="E1433" t="str">
        <f>IFERROR(IF(AND(C1433&lt;&gt;"N/A",C1433&lt;&gt;C1432),MID(Full_2016_2017_Games_Data[[#This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33" t="str">
        <f>IFERROR(IF(AND(D1433&lt;&gt;"N/A",E1433&lt;&gt;"N/A",C1433&lt;&gt;C1434),RIGHT(Full_2016_2017_Games_Data[[#This Row],[Column1]],LEN(Full_2016_2017_Games_Data[[#This Row],[Column1]])-FIND("at ",Full_2016_2017_Games_Data[[#This Row],[Column1]])-2),IF(AND(C1433&lt;&gt;"N/A",C1433&lt;&gt;C1432),RIGHT(A1434,LEN(A1434)-FIND("at ",A1434)-2),"N/A")),RIGHT(Full_2016_2017_Games_Data[[#This Row],[Column1]],LEN(Full_2016_2017_Games_Data[[#This Row],[Column1]])-FIND("at ",Full_2016_2017_Games_Data[[#This Row],[Column1]])-2))</f>
        <v>N/A</v>
      </c>
      <c r="G1433" t="str">
        <f t="shared" si="242"/>
        <v>N/A</v>
      </c>
      <c r="H1433" t="str">
        <f t="shared" si="243"/>
        <v>N/A</v>
      </c>
      <c r="I1433" t="str">
        <f t="shared" si="244"/>
        <v>N/A</v>
      </c>
      <c r="J1433" s="3" t="str">
        <f>IF(B1433=1,Full_2016_2017_Games_Data[[#This Row],[Column1]],"N/A")</f>
        <v>Apr 10, 2017</v>
      </c>
      <c r="K1433" t="str">
        <f t="shared" si="245"/>
        <v>Apr 10, 2017</v>
      </c>
      <c r="L1433" t="str">
        <f t="shared" si="246"/>
        <v>N/A</v>
      </c>
      <c r="M1433" t="str">
        <f t="shared" si="247"/>
        <v>N/A</v>
      </c>
      <c r="N1433" t="str">
        <f t="shared" si="248"/>
        <v>N/A</v>
      </c>
      <c r="O1433" t="str">
        <f t="shared" si="249"/>
        <v>N/A</v>
      </c>
      <c r="P1433" s="3" t="str">
        <f t="shared" si="250"/>
        <v>N/A</v>
      </c>
      <c r="Q1433" t="str">
        <f t="shared" si="251"/>
        <v>N/A</v>
      </c>
      <c r="R1433" t="str">
        <f t="shared" si="252"/>
        <v>N/A</v>
      </c>
    </row>
    <row r="1434" spans="1:18" x14ac:dyDescent="0.3">
      <c r="A1434" s="1" t="s">
        <v>1237</v>
      </c>
      <c r="B1434">
        <f>IF(OR(RIGHT(Full_2016_2017_Games_Data[[#This Row],[Column1]],4)="2016",RIGHT(Full_2016_2017_Games_Data[[#This Row],[Column1]],4)="2017"),1,0)</f>
        <v>0</v>
      </c>
      <c r="C1434">
        <f>IF(AND(B1433=1,B1434=0,LEFT(Full_2016_2017_Games_Data[[#This Row],[Column1]],4)&lt;&gt;"OTat"),C1432+1,IF(AND(B1433=0,B1434=0,LEFT(Full_2016_2017_Games_Data[[#This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Row],[Column1]],5)&lt;&gt;"4OTat"),C1433+1,IF(OR(LEFT(Full_2016_2017_Games_Data[[#This Row],[Column1]],4)="OTat",LEFT(Full_2016_2017_Games_Data[[#This Row],[Column1]],4)="Full",LEFT(Full_2016_2017_Games_Data[[#This Row],[Column1]],5)="2OTat",LEFT(Full_2016_2017_Games_Data[[#This Row],[Column1]],5)="4OTat"),C1433,"N/A")))</f>
        <v>1203</v>
      </c>
      <c r="D1434" t="str">
        <f>IF(AND(C1434&lt;&gt;"N/A",C1434&lt;&gt;C1433),LEFT(Full_2016_2017_Games_Data[[#This Row],[Column1]],FIND("-",Full_2016_2017_Games_Data[[#This Row],[Column1]])-1),"N/A")</f>
        <v>Indiana Pacers120</v>
      </c>
      <c r="E1434" t="str">
        <f>IFERROR(IF(AND(C1434&lt;&gt;"N/A",C1434&lt;&gt;C1433),MID(Full_2016_2017_Games_Data[[#This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76ers111</v>
      </c>
      <c r="F1434" t="str">
        <f>IFERROR(IF(AND(D1434&lt;&gt;"N/A",E1434&lt;&gt;"N/A",C1434&lt;&gt;C1435),RIGHT(Full_2016_2017_Games_Data[[#This Row],[Column1]],LEN(Full_2016_2017_Games_Data[[#This Row],[Column1]])-FIND("at ",Full_2016_2017_Games_Data[[#This Row],[Column1]])-2),IF(AND(C1434&lt;&gt;"N/A",C1434&lt;&gt;C1433),RIGHT(A1435,LEN(A1435)-FIND("at ",A1435)-2),"N/A")),RIGHT(Full_2016_2017_Games_Data[[#This Row],[Column1]],LEN(Full_2016_2017_Games_Data[[#This Row],[Column1]])-FIND("at ",Full_2016_2017_Games_Data[[#This Row],[Column1]])-2))</f>
        <v>Philadelphia</v>
      </c>
      <c r="G1434" t="str">
        <f t="shared" si="242"/>
        <v>Philadelphia</v>
      </c>
      <c r="H1434">
        <f t="shared" si="243"/>
        <v>120</v>
      </c>
      <c r="I1434">
        <f t="shared" si="244"/>
        <v>111</v>
      </c>
      <c r="J1434" s="3" t="str">
        <f>IF(B1434=1,Full_2016_2017_Games_Data[[#This Row],[Column1]],"N/A")</f>
        <v>N/A</v>
      </c>
      <c r="K1434" t="str">
        <f t="shared" si="245"/>
        <v>Apr 10, 2017</v>
      </c>
      <c r="L1434" t="str">
        <f t="shared" si="246"/>
        <v>Apr 10, 2017</v>
      </c>
      <c r="M1434">
        <f t="shared" si="247"/>
        <v>4</v>
      </c>
      <c r="N1434">
        <f t="shared" si="248"/>
        <v>10</v>
      </c>
      <c r="O1434">
        <f t="shared" si="249"/>
        <v>2017</v>
      </c>
      <c r="P1434" s="3">
        <f t="shared" si="250"/>
        <v>42835</v>
      </c>
      <c r="Q1434" t="str">
        <f t="shared" si="251"/>
        <v>Indiana Pacers</v>
      </c>
      <c r="R1434" t="str">
        <f t="shared" si="252"/>
        <v>Philadelphia 76ers</v>
      </c>
    </row>
    <row r="1435" spans="1:18" x14ac:dyDescent="0.3">
      <c r="A1435" s="1" t="s">
        <v>1238</v>
      </c>
      <c r="B1435">
        <f>IF(OR(RIGHT(Full_2016_2017_Games_Data[[#This Row],[Column1]],4)="2016",RIGHT(Full_2016_2017_Games_Data[[#This Row],[Column1]],4)="2017"),1,0)</f>
        <v>0</v>
      </c>
      <c r="C1435">
        <f>IF(AND(B1434=1,B1435=0,LEFT(Full_2016_2017_Games_Data[[#This Row],[Column1]],4)&lt;&gt;"OTat"),C1433+1,IF(AND(B1434=0,B1435=0,LEFT(Full_2016_2017_Games_Data[[#This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Row],[Column1]],5)&lt;&gt;"4OTat"),C1434+1,IF(OR(LEFT(Full_2016_2017_Games_Data[[#This Row],[Column1]],4)="OTat",LEFT(Full_2016_2017_Games_Data[[#This Row],[Column1]],4)="Full",LEFT(Full_2016_2017_Games_Data[[#This Row],[Column1]],5)="2OTat",LEFT(Full_2016_2017_Games_Data[[#This Row],[Column1]],5)="4OTat"),C1434,"N/A")))</f>
        <v>1204</v>
      </c>
      <c r="D1435" t="str">
        <f>IF(AND(C1435&lt;&gt;"N/A",C1435&lt;&gt;C1434),LEFT(Full_2016_2017_Games_Data[[#This Row],[Column1]],FIND("-",Full_2016_2017_Games_Data[[#This Row],[Column1]])-1),"N/A")</f>
        <v>Boston Celtics114</v>
      </c>
      <c r="E1435" t="str">
        <f>IFERROR(IF(AND(C1435&lt;&gt;"N/A",C1435&lt;&gt;C1434),MID(Full_2016_2017_Games_Data[[#This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Nets105</v>
      </c>
      <c r="F1435" t="str">
        <f>IFERROR(IF(AND(D1435&lt;&gt;"N/A",E1435&lt;&gt;"N/A",C1435&lt;&gt;C1436),RIGHT(Full_2016_2017_Games_Data[[#This Row],[Column1]],LEN(Full_2016_2017_Games_Data[[#This Row],[Column1]])-FIND("at ",Full_2016_2017_Games_Data[[#This Row],[Column1]])-2),IF(AND(C1435&lt;&gt;"N/A",C1435&lt;&gt;C1434),RIGHT(A1436,LEN(A1436)-FIND("at ",A1436)-2),"N/A")),RIGHT(Full_2016_2017_Games_Data[[#This Row],[Column1]],LEN(Full_2016_2017_Games_Data[[#This Row],[Column1]])-FIND("at ",Full_2016_2017_Games_Data[[#This Row],[Column1]])-2))</f>
        <v>Boston</v>
      </c>
      <c r="G1435" t="str">
        <f t="shared" si="242"/>
        <v>Boston</v>
      </c>
      <c r="H1435">
        <f t="shared" si="243"/>
        <v>114</v>
      </c>
      <c r="I1435">
        <f t="shared" si="244"/>
        <v>105</v>
      </c>
      <c r="J1435" s="3" t="str">
        <f>IF(B1435=1,Full_2016_2017_Games_Data[[#This Row],[Column1]],"N/A")</f>
        <v>N/A</v>
      </c>
      <c r="K1435" t="str">
        <f t="shared" si="245"/>
        <v>Apr 10, 2017</v>
      </c>
      <c r="L1435" t="str">
        <f t="shared" si="246"/>
        <v>Apr 10, 2017</v>
      </c>
      <c r="M1435">
        <f t="shared" si="247"/>
        <v>4</v>
      </c>
      <c r="N1435">
        <f t="shared" si="248"/>
        <v>10</v>
      </c>
      <c r="O1435">
        <f t="shared" si="249"/>
        <v>2017</v>
      </c>
      <c r="P1435" s="3">
        <f t="shared" si="250"/>
        <v>42835</v>
      </c>
      <c r="Q1435" t="str">
        <f t="shared" si="251"/>
        <v>Boston Celtics</v>
      </c>
      <c r="R1435" t="str">
        <f t="shared" si="252"/>
        <v>Brooklyn Nets</v>
      </c>
    </row>
    <row r="1436" spans="1:18" x14ac:dyDescent="0.3">
      <c r="A1436" s="1" t="s">
        <v>1239</v>
      </c>
      <c r="B1436">
        <f>IF(OR(RIGHT(Full_2016_2017_Games_Data[[#This Row],[Column1]],4)="2016",RIGHT(Full_2016_2017_Games_Data[[#This Row],[Column1]],4)="2017"),1,0)</f>
        <v>0</v>
      </c>
      <c r="C1436">
        <f>IF(AND(B1435=1,B1436=0,LEFT(Full_2016_2017_Games_Data[[#This Row],[Column1]],4)&lt;&gt;"OTat"),C1434+1,IF(AND(B1435=0,B1436=0,LEFT(Full_2016_2017_Games_Data[[#This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Row],[Column1]],5)&lt;&gt;"4OTat"),C1435+1,IF(OR(LEFT(Full_2016_2017_Games_Data[[#This Row],[Column1]],4)="OTat",LEFT(Full_2016_2017_Games_Data[[#This Row],[Column1]],4)="Full",LEFT(Full_2016_2017_Games_Data[[#This Row],[Column1]],5)="2OTat",LEFT(Full_2016_2017_Games_Data[[#This Row],[Column1]],5)="4OTat"),C1435,"N/A")))</f>
        <v>1205</v>
      </c>
      <c r="D1436" t="str">
        <f>IF(AND(C1436&lt;&gt;"N/A",C1436&lt;&gt;C1435),LEFT(Full_2016_2017_Games_Data[[#This Row],[Column1]],FIND("-",Full_2016_2017_Games_Data[[#This Row],[Column1]])-1),"N/A")</f>
        <v>Miami Heat124</v>
      </c>
      <c r="E1436" t="str">
        <f>IFERROR(IF(AND(C1436&lt;&gt;"N/A",C1436&lt;&gt;C1435),MID(Full_2016_2017_Games_Data[[#This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Cavaliers121</v>
      </c>
      <c r="F1436" t="str">
        <f>IFERROR(IF(AND(D1436&lt;&gt;"N/A",E1436&lt;&gt;"N/A",C1436&lt;&gt;C1437),RIGHT(Full_2016_2017_Games_Data[[#This Row],[Column1]],LEN(Full_2016_2017_Games_Data[[#This Row],[Column1]])-FIND("at ",Full_2016_2017_Games_Data[[#This Row],[Column1]])-2),IF(AND(C1436&lt;&gt;"N/A",C1436&lt;&gt;C1435),RIGHT(A1437,LEN(A1437)-FIND("at ",A1437)-2),"N/A")),RIGHT(Full_2016_2017_Games_Data[[#This Row],[Column1]],LEN(Full_2016_2017_Games_Data[[#This Row],[Column1]])-FIND("at ",Full_2016_2017_Games_Data[[#This Row],[Column1]])-2))</f>
        <v>Miami</v>
      </c>
      <c r="G1436" t="str">
        <f t="shared" si="242"/>
        <v>Miami</v>
      </c>
      <c r="H1436">
        <f t="shared" si="243"/>
        <v>124</v>
      </c>
      <c r="I1436">
        <f t="shared" si="244"/>
        <v>121</v>
      </c>
      <c r="J1436" s="3" t="str">
        <f>IF(B1436=1,Full_2016_2017_Games_Data[[#This Row],[Column1]],"N/A")</f>
        <v>N/A</v>
      </c>
      <c r="K1436" t="str">
        <f t="shared" si="245"/>
        <v>Apr 10, 2017</v>
      </c>
      <c r="L1436" t="str">
        <f t="shared" si="246"/>
        <v>Apr 10, 2017</v>
      </c>
      <c r="M1436">
        <f t="shared" si="247"/>
        <v>4</v>
      </c>
      <c r="N1436">
        <f t="shared" si="248"/>
        <v>10</v>
      </c>
      <c r="O1436">
        <f t="shared" si="249"/>
        <v>2017</v>
      </c>
      <c r="P1436" s="3">
        <f t="shared" si="250"/>
        <v>42835</v>
      </c>
      <c r="Q1436" t="str">
        <f t="shared" si="251"/>
        <v>Miami Heat</v>
      </c>
      <c r="R1436" t="str">
        <f t="shared" si="252"/>
        <v>Cleveland Cavaliers</v>
      </c>
    </row>
    <row r="1437" spans="1:18" x14ac:dyDescent="0.3">
      <c r="A1437" s="1" t="s">
        <v>55</v>
      </c>
      <c r="B1437">
        <f>IF(OR(RIGHT(Full_2016_2017_Games_Data[[#This Row],[Column1]],4)="2016",RIGHT(Full_2016_2017_Games_Data[[#This Row],[Column1]],4)="2017"),1,0)</f>
        <v>0</v>
      </c>
      <c r="C1437">
        <f>IF(AND(B1436=1,B1437=0,LEFT(Full_2016_2017_Games_Data[[#This Row],[Column1]],4)&lt;&gt;"OTat"),C1435+1,IF(AND(B1436=0,B1437=0,LEFT(Full_2016_2017_Games_Data[[#This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Row],[Column1]],5)&lt;&gt;"4OTat"),C1436+1,IF(OR(LEFT(Full_2016_2017_Games_Data[[#This Row],[Column1]],4)="OTat",LEFT(Full_2016_2017_Games_Data[[#This Row],[Column1]],4)="Full",LEFT(Full_2016_2017_Games_Data[[#This Row],[Column1]],5)="2OTat",LEFT(Full_2016_2017_Games_Data[[#This Row],[Column1]],5)="4OTat"),C1436,"N/A")))</f>
        <v>1205</v>
      </c>
      <c r="D1437" t="str">
        <f>IF(AND(C1437&lt;&gt;"N/A",C1437&lt;&gt;C1436),LEFT(Full_2016_2017_Games_Data[[#This Row],[Column1]],FIND("-",Full_2016_2017_Games_Data[[#This Row],[Column1]])-1),"N/A")</f>
        <v>N/A</v>
      </c>
      <c r="E1437" t="str">
        <f>IFERROR(IF(AND(C1437&lt;&gt;"N/A",C1437&lt;&gt;C1436),MID(Full_2016_2017_Games_Data[[#This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37" t="str">
        <f>IFERROR(IF(AND(D1437&lt;&gt;"N/A",E1437&lt;&gt;"N/A",C1437&lt;&gt;C1438),RIGHT(Full_2016_2017_Games_Data[[#This Row],[Column1]],LEN(Full_2016_2017_Games_Data[[#This Row],[Column1]])-FIND("at ",Full_2016_2017_Games_Data[[#This Row],[Column1]])-2),IF(AND(C1437&lt;&gt;"N/A",C1437&lt;&gt;C1436),RIGHT(A1438,LEN(A1438)-FIND("at ",A1438)-2),"N/A")),RIGHT(Full_2016_2017_Games_Data[[#This Row],[Column1]],LEN(Full_2016_2017_Games_Data[[#This Row],[Column1]])-FIND("at ",Full_2016_2017_Games_Data[[#This Row],[Column1]])-2))</f>
        <v>N/A</v>
      </c>
      <c r="G1437" t="str">
        <f t="shared" si="242"/>
        <v>N/A</v>
      </c>
      <c r="H1437" t="str">
        <f t="shared" si="243"/>
        <v>N/A</v>
      </c>
      <c r="I1437" t="str">
        <f t="shared" si="244"/>
        <v>N/A</v>
      </c>
      <c r="J1437" s="3" t="str">
        <f>IF(B1437=1,Full_2016_2017_Games_Data[[#This Row],[Column1]],"N/A")</f>
        <v>N/A</v>
      </c>
      <c r="K1437" t="str">
        <f t="shared" si="245"/>
        <v>Apr 10, 2017</v>
      </c>
      <c r="L1437" t="str">
        <f t="shared" si="246"/>
        <v>N/A</v>
      </c>
      <c r="M1437" t="str">
        <f t="shared" si="247"/>
        <v>N/A</v>
      </c>
      <c r="N1437" t="str">
        <f t="shared" si="248"/>
        <v>N/A</v>
      </c>
      <c r="O1437" t="str">
        <f t="shared" si="249"/>
        <v>N/A</v>
      </c>
      <c r="P1437" s="3" t="str">
        <f t="shared" si="250"/>
        <v>N/A</v>
      </c>
      <c r="Q1437" t="str">
        <f t="shared" si="251"/>
        <v>N/A</v>
      </c>
      <c r="R1437" t="str">
        <f t="shared" si="252"/>
        <v>N/A</v>
      </c>
    </row>
    <row r="1438" spans="1:18" x14ac:dyDescent="0.3">
      <c r="A1438" s="1" t="s">
        <v>1240</v>
      </c>
      <c r="B1438">
        <f>IF(OR(RIGHT(Full_2016_2017_Games_Data[[#This Row],[Column1]],4)="2016",RIGHT(Full_2016_2017_Games_Data[[#This Row],[Column1]],4)="2017"),1,0)</f>
        <v>0</v>
      </c>
      <c r="C1438">
        <f>IF(AND(B1437=1,B1438=0,LEFT(Full_2016_2017_Games_Data[[#This Row],[Column1]],4)&lt;&gt;"OTat"),C1436+1,IF(AND(B1437=0,B1438=0,LEFT(Full_2016_2017_Games_Data[[#This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Row],[Column1]],5)&lt;&gt;"4OTat"),C1437+1,IF(OR(LEFT(Full_2016_2017_Games_Data[[#This Row],[Column1]],4)="OTat",LEFT(Full_2016_2017_Games_Data[[#This Row],[Column1]],4)="Full",LEFT(Full_2016_2017_Games_Data[[#This Row],[Column1]],5)="2OTat",LEFT(Full_2016_2017_Games_Data[[#This Row],[Column1]],5)="4OTat"),C1437,"N/A")))</f>
        <v>1206</v>
      </c>
      <c r="D1438" t="str">
        <f>IF(AND(C1438&lt;&gt;"N/A",C1438&lt;&gt;C1437),LEFT(Full_2016_2017_Games_Data[[#This Row],[Column1]],FIND("-",Full_2016_2017_Games_Data[[#This Row],[Column1]])-1),"N/A")</f>
        <v>Chicago Bulls122</v>
      </c>
      <c r="E1438" t="str">
        <f>IFERROR(IF(AND(C1438&lt;&gt;"N/A",C1438&lt;&gt;C1437),MID(Full_2016_2017_Games_Data[[#This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Orlando Magic75</v>
      </c>
      <c r="F1438" t="str">
        <f>IFERROR(IF(AND(D1438&lt;&gt;"N/A",E1438&lt;&gt;"N/A",C1438&lt;&gt;C1439),RIGHT(Full_2016_2017_Games_Data[[#This Row],[Column1]],LEN(Full_2016_2017_Games_Data[[#This Row],[Column1]])-FIND("at ",Full_2016_2017_Games_Data[[#This Row],[Column1]])-2),IF(AND(C1438&lt;&gt;"N/A",C1438&lt;&gt;C1437),RIGHT(A1439,LEN(A1439)-FIND("at ",A1439)-2),"N/A")),RIGHT(Full_2016_2017_Games_Data[[#This Row],[Column1]],LEN(Full_2016_2017_Games_Data[[#This Row],[Column1]])-FIND("at ",Full_2016_2017_Games_Data[[#This Row],[Column1]])-2))</f>
        <v>Chicago</v>
      </c>
      <c r="G1438" t="str">
        <f t="shared" si="242"/>
        <v>Chicago</v>
      </c>
      <c r="H1438">
        <f t="shared" si="243"/>
        <v>122</v>
      </c>
      <c r="I1438">
        <f t="shared" si="244"/>
        <v>75</v>
      </c>
      <c r="J1438" s="3" t="str">
        <f>IF(B1438=1,Full_2016_2017_Games_Data[[#This Row],[Column1]],"N/A")</f>
        <v>N/A</v>
      </c>
      <c r="K1438" t="str">
        <f t="shared" si="245"/>
        <v>Apr 10, 2017</v>
      </c>
      <c r="L1438" t="str">
        <f t="shared" si="246"/>
        <v>Apr 10, 2017</v>
      </c>
      <c r="M1438">
        <f t="shared" si="247"/>
        <v>4</v>
      </c>
      <c r="N1438">
        <f t="shared" si="248"/>
        <v>10</v>
      </c>
      <c r="O1438">
        <f t="shared" si="249"/>
        <v>2017</v>
      </c>
      <c r="P1438" s="3">
        <f t="shared" si="250"/>
        <v>42835</v>
      </c>
      <c r="Q1438" t="str">
        <f t="shared" si="251"/>
        <v>Chicago Bulls</v>
      </c>
      <c r="R1438" t="str">
        <f t="shared" si="252"/>
        <v>Orlando Magic</v>
      </c>
    </row>
    <row r="1439" spans="1:18" x14ac:dyDescent="0.3">
      <c r="A1439" s="1" t="s">
        <v>1241</v>
      </c>
      <c r="B1439">
        <f>IF(OR(RIGHT(Full_2016_2017_Games_Data[[#This Row],[Column1]],4)="2016",RIGHT(Full_2016_2017_Games_Data[[#This Row],[Column1]],4)="2017"),1,0)</f>
        <v>0</v>
      </c>
      <c r="C1439">
        <f>IF(AND(B1438=1,B1439=0,LEFT(Full_2016_2017_Games_Data[[#This Row],[Column1]],4)&lt;&gt;"OTat"),C1437+1,IF(AND(B1438=0,B1439=0,LEFT(Full_2016_2017_Games_Data[[#This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Row],[Column1]],5)&lt;&gt;"4OTat"),C1438+1,IF(OR(LEFT(Full_2016_2017_Games_Data[[#This Row],[Column1]],4)="OTat",LEFT(Full_2016_2017_Games_Data[[#This Row],[Column1]],4)="Full",LEFT(Full_2016_2017_Games_Data[[#This Row],[Column1]],5)="2OTat",LEFT(Full_2016_2017_Games_Data[[#This Row],[Column1]],5)="4OTat"),C1438,"N/A")))</f>
        <v>1207</v>
      </c>
      <c r="D1439" t="str">
        <f>IF(AND(C1439&lt;&gt;"N/A",C1439&lt;&gt;C1438),LEFT(Full_2016_2017_Games_Data[[#This Row],[Column1]],FIND("-",Full_2016_2017_Games_Data[[#This Row],[Column1]])-1),"N/A")</f>
        <v>Milwaukee Bucks89</v>
      </c>
      <c r="E1439" t="str">
        <f>IFERROR(IF(AND(C1439&lt;&gt;"N/A",C1439&lt;&gt;C1438),MID(Full_2016_2017_Games_Data[[#This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Hornets79</v>
      </c>
      <c r="F1439" t="str">
        <f>IFERROR(IF(AND(D1439&lt;&gt;"N/A",E1439&lt;&gt;"N/A",C1439&lt;&gt;C1440),RIGHT(Full_2016_2017_Games_Data[[#This Row],[Column1]],LEN(Full_2016_2017_Games_Data[[#This Row],[Column1]])-FIND("at ",Full_2016_2017_Games_Data[[#This Row],[Column1]])-2),IF(AND(C1439&lt;&gt;"N/A",C1439&lt;&gt;C1438),RIGHT(A1440,LEN(A1440)-FIND("at ",A1440)-2),"N/A")),RIGHT(Full_2016_2017_Games_Data[[#This Row],[Column1]],LEN(Full_2016_2017_Games_Data[[#This Row],[Column1]])-FIND("at ",Full_2016_2017_Games_Data[[#This Row],[Column1]])-2))</f>
        <v>Milwaukee</v>
      </c>
      <c r="G1439" t="str">
        <f t="shared" si="242"/>
        <v>Milwaukee</v>
      </c>
      <c r="H1439">
        <f t="shared" si="243"/>
        <v>89</v>
      </c>
      <c r="I1439">
        <f t="shared" si="244"/>
        <v>79</v>
      </c>
      <c r="J1439" s="3" t="str">
        <f>IF(B1439=1,Full_2016_2017_Games_Data[[#This Row],[Column1]],"N/A")</f>
        <v>N/A</v>
      </c>
      <c r="K1439" t="str">
        <f t="shared" si="245"/>
        <v>Apr 10, 2017</v>
      </c>
      <c r="L1439" t="str">
        <f t="shared" si="246"/>
        <v>Apr 10, 2017</v>
      </c>
      <c r="M1439">
        <f t="shared" si="247"/>
        <v>4</v>
      </c>
      <c r="N1439">
        <f t="shared" si="248"/>
        <v>10</v>
      </c>
      <c r="O1439">
        <f t="shared" si="249"/>
        <v>2017</v>
      </c>
      <c r="P1439" s="3">
        <f t="shared" si="250"/>
        <v>42835</v>
      </c>
      <c r="Q1439" t="str">
        <f t="shared" si="251"/>
        <v>Milwaukee Bucks</v>
      </c>
      <c r="R1439" t="str">
        <f t="shared" si="252"/>
        <v>Charlotte Hornets</v>
      </c>
    </row>
    <row r="1440" spans="1:18" x14ac:dyDescent="0.3">
      <c r="A1440" s="1" t="s">
        <v>1242</v>
      </c>
      <c r="B1440">
        <f>IF(OR(RIGHT(Full_2016_2017_Games_Data[[#This Row],[Column1]],4)="2016",RIGHT(Full_2016_2017_Games_Data[[#This Row],[Column1]],4)="2017"),1,0)</f>
        <v>0</v>
      </c>
      <c r="C1440">
        <f>IF(AND(B1439=1,B1440=0,LEFT(Full_2016_2017_Games_Data[[#This Row],[Column1]],4)&lt;&gt;"OTat"),C1438+1,IF(AND(B1439=0,B1440=0,LEFT(Full_2016_2017_Games_Data[[#This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Row],[Column1]],5)&lt;&gt;"4OTat"),C1439+1,IF(OR(LEFT(Full_2016_2017_Games_Data[[#This Row],[Column1]],4)="OTat",LEFT(Full_2016_2017_Games_Data[[#This Row],[Column1]],4)="Full",LEFT(Full_2016_2017_Games_Data[[#This Row],[Column1]],5)="2OTat",LEFT(Full_2016_2017_Games_Data[[#This Row],[Column1]],5)="4OTat"),C1439,"N/A")))</f>
        <v>1208</v>
      </c>
      <c r="D1440" t="str">
        <f>IF(AND(C1440&lt;&gt;"N/A",C1440&lt;&gt;C1439),LEFT(Full_2016_2017_Games_Data[[#This Row],[Column1]],FIND("-",Full_2016_2017_Games_Data[[#This Row],[Column1]])-1),"N/A")</f>
        <v>Washington Wizards105</v>
      </c>
      <c r="E1440" t="str">
        <f>IFERROR(IF(AND(C1440&lt;&gt;"N/A",C1440&lt;&gt;C1439),MID(Full_2016_2017_Games_Data[[#This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Pistons101</v>
      </c>
      <c r="F1440" t="str">
        <f>IFERROR(IF(AND(D1440&lt;&gt;"N/A",E1440&lt;&gt;"N/A",C1440&lt;&gt;C1441),RIGHT(Full_2016_2017_Games_Data[[#This Row],[Column1]],LEN(Full_2016_2017_Games_Data[[#This Row],[Column1]])-FIND("at ",Full_2016_2017_Games_Data[[#This Row],[Column1]])-2),IF(AND(C1440&lt;&gt;"N/A",C1440&lt;&gt;C1439),RIGHT(A1441,LEN(A1441)-FIND("at ",A1441)-2),"N/A")),RIGHT(Full_2016_2017_Games_Data[[#This Row],[Column1]],LEN(Full_2016_2017_Games_Data[[#This Row],[Column1]])-FIND("at ",Full_2016_2017_Games_Data[[#This Row],[Column1]])-2))</f>
        <v>Detroit</v>
      </c>
      <c r="G1440" t="str">
        <f t="shared" si="242"/>
        <v>Detroit</v>
      </c>
      <c r="H1440">
        <f t="shared" si="243"/>
        <v>105</v>
      </c>
      <c r="I1440">
        <f t="shared" si="244"/>
        <v>101</v>
      </c>
      <c r="J1440" s="3" t="str">
        <f>IF(B1440=1,Full_2016_2017_Games_Data[[#This Row],[Column1]],"N/A")</f>
        <v>N/A</v>
      </c>
      <c r="K1440" t="str">
        <f t="shared" si="245"/>
        <v>Apr 10, 2017</v>
      </c>
      <c r="L1440" t="str">
        <f t="shared" si="246"/>
        <v>Apr 10, 2017</v>
      </c>
      <c r="M1440">
        <f t="shared" si="247"/>
        <v>4</v>
      </c>
      <c r="N1440">
        <f t="shared" si="248"/>
        <v>10</v>
      </c>
      <c r="O1440">
        <f t="shared" si="249"/>
        <v>2017</v>
      </c>
      <c r="P1440" s="3">
        <f t="shared" si="250"/>
        <v>42835</v>
      </c>
      <c r="Q1440" t="str">
        <f t="shared" si="251"/>
        <v>Washington Wizards</v>
      </c>
      <c r="R1440" t="str">
        <f t="shared" si="252"/>
        <v>Detroit Pistons</v>
      </c>
    </row>
    <row r="1441" spans="1:18" x14ac:dyDescent="0.3">
      <c r="A1441" s="1" t="s">
        <v>1243</v>
      </c>
      <c r="B1441">
        <f>IF(OR(RIGHT(Full_2016_2017_Games_Data[[#This Row],[Column1]],4)="2016",RIGHT(Full_2016_2017_Games_Data[[#This Row],[Column1]],4)="2017"),1,0)</f>
        <v>0</v>
      </c>
      <c r="C1441">
        <f>IF(AND(B1440=1,B1441=0,LEFT(Full_2016_2017_Games_Data[[#This Row],[Column1]],4)&lt;&gt;"OTat"),C1439+1,IF(AND(B1440=0,B1441=0,LEFT(Full_2016_2017_Games_Data[[#This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Row],[Column1]],5)&lt;&gt;"4OTat"),C1440+1,IF(OR(LEFT(Full_2016_2017_Games_Data[[#This Row],[Column1]],4)="OTat",LEFT(Full_2016_2017_Games_Data[[#This Row],[Column1]],4)="Full",LEFT(Full_2016_2017_Games_Data[[#This Row],[Column1]],5)="2OTat",LEFT(Full_2016_2017_Games_Data[[#This Row],[Column1]],5)="4OTat"),C1440,"N/A")))</f>
        <v>1209</v>
      </c>
      <c r="D1441" t="str">
        <f>IF(AND(C1441&lt;&gt;"N/A",C1441&lt;&gt;C1440),LEFT(Full_2016_2017_Games_Data[[#This Row],[Column1]],FIND("-",Full_2016_2017_Games_Data[[#This Row],[Column1]])-1),"N/A")</f>
        <v>Portland Trail Blazers99</v>
      </c>
      <c r="E1441" t="str">
        <f>IFERROR(IF(AND(C1441&lt;&gt;"N/A",C1441&lt;&gt;C1440),MID(Full_2016_2017_Games_Data[[#This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Spurs98</v>
      </c>
      <c r="F1441" t="str">
        <f>IFERROR(IF(AND(D1441&lt;&gt;"N/A",E1441&lt;&gt;"N/A",C1441&lt;&gt;C1442),RIGHT(Full_2016_2017_Games_Data[[#This Row],[Column1]],LEN(Full_2016_2017_Games_Data[[#This Row],[Column1]])-FIND("at ",Full_2016_2017_Games_Data[[#This Row],[Column1]])-2),IF(AND(C1441&lt;&gt;"N/A",C1441&lt;&gt;C1440),RIGHT(A1442,LEN(A1442)-FIND("at ",A1442)-2),"N/A")),RIGHT(Full_2016_2017_Games_Data[[#This Row],[Column1]],LEN(Full_2016_2017_Games_Data[[#This Row],[Column1]])-FIND("at ",Full_2016_2017_Games_Data[[#This Row],[Column1]])-2))</f>
        <v>Portland</v>
      </c>
      <c r="G1441" t="str">
        <f t="shared" si="242"/>
        <v>Portland</v>
      </c>
      <c r="H1441">
        <f t="shared" si="243"/>
        <v>99</v>
      </c>
      <c r="I1441">
        <f t="shared" si="244"/>
        <v>98</v>
      </c>
      <c r="J1441" s="3" t="str">
        <f>IF(B1441=1,Full_2016_2017_Games_Data[[#This Row],[Column1]],"N/A")</f>
        <v>N/A</v>
      </c>
      <c r="K1441" t="str">
        <f t="shared" si="245"/>
        <v>Apr 10, 2017</v>
      </c>
      <c r="L1441" t="str">
        <f t="shared" si="246"/>
        <v>Apr 10, 2017</v>
      </c>
      <c r="M1441">
        <f t="shared" si="247"/>
        <v>4</v>
      </c>
      <c r="N1441">
        <f t="shared" si="248"/>
        <v>10</v>
      </c>
      <c r="O1441">
        <f t="shared" si="249"/>
        <v>2017</v>
      </c>
      <c r="P1441" s="3">
        <f t="shared" si="250"/>
        <v>42835</v>
      </c>
      <c r="Q1441" t="str">
        <f t="shared" si="251"/>
        <v>Portland Trail Blazers</v>
      </c>
      <c r="R1441" t="str">
        <f t="shared" si="252"/>
        <v>San Antonio Spurs</v>
      </c>
    </row>
    <row r="1442" spans="1:18" x14ac:dyDescent="0.3">
      <c r="A1442" s="1" t="s">
        <v>1244</v>
      </c>
      <c r="B1442">
        <f>IF(OR(RIGHT(Full_2016_2017_Games_Data[[#This Row],[Column1]],4)="2016",RIGHT(Full_2016_2017_Games_Data[[#This Row],[Column1]],4)="2017"),1,0)</f>
        <v>0</v>
      </c>
      <c r="C1442">
        <f>IF(AND(B1441=1,B1442=0,LEFT(Full_2016_2017_Games_Data[[#This Row],[Column1]],4)&lt;&gt;"OTat"),C1440+1,IF(AND(B1441=0,B1442=0,LEFT(Full_2016_2017_Games_Data[[#This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Row],[Column1]],5)&lt;&gt;"4OTat"),C1441+1,IF(OR(LEFT(Full_2016_2017_Games_Data[[#This Row],[Column1]],4)="OTat",LEFT(Full_2016_2017_Games_Data[[#This Row],[Column1]],4)="Full",LEFT(Full_2016_2017_Games_Data[[#This Row],[Column1]],5)="2OTat",LEFT(Full_2016_2017_Games_Data[[#This Row],[Column1]],5)="4OTat"),C1441,"N/A")))</f>
        <v>1210</v>
      </c>
      <c r="D1442" t="str">
        <f>IF(AND(C1442&lt;&gt;"N/A",C1442&lt;&gt;C1441),LEFT(Full_2016_2017_Games_Data[[#This Row],[Column1]],FIND("-",Full_2016_2017_Games_Data[[#This Row],[Column1]])-1),"N/A")</f>
        <v>Los Angeles Clippers125</v>
      </c>
      <c r="E1442" t="str">
        <f>IFERROR(IF(AND(C1442&lt;&gt;"N/A",C1442&lt;&gt;C1441),MID(Full_2016_2017_Games_Data[[#This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Rockets96</v>
      </c>
      <c r="F1442" t="str">
        <f>IFERROR(IF(AND(D1442&lt;&gt;"N/A",E1442&lt;&gt;"N/A",C1442&lt;&gt;C1443),RIGHT(Full_2016_2017_Games_Data[[#This Row],[Column1]],LEN(Full_2016_2017_Games_Data[[#This Row],[Column1]])-FIND("at ",Full_2016_2017_Games_Data[[#This Row],[Column1]])-2),IF(AND(C1442&lt;&gt;"N/A",C1442&lt;&gt;C1441),RIGHT(A1443,LEN(A1443)-FIND("at ",A1443)-2),"N/A")),RIGHT(Full_2016_2017_Games_Data[[#This Row],[Column1]],LEN(Full_2016_2017_Games_Data[[#This Row],[Column1]])-FIND("at ",Full_2016_2017_Games_Data[[#This Row],[Column1]])-2))</f>
        <v>Los Angeles</v>
      </c>
      <c r="G1442" t="str">
        <f t="shared" si="242"/>
        <v>Los Angeles</v>
      </c>
      <c r="H1442">
        <f t="shared" si="243"/>
        <v>125</v>
      </c>
      <c r="I1442">
        <f t="shared" si="244"/>
        <v>96</v>
      </c>
      <c r="J1442" s="3" t="str">
        <f>IF(B1442=1,Full_2016_2017_Games_Data[[#This Row],[Column1]],"N/A")</f>
        <v>N/A</v>
      </c>
      <c r="K1442" t="str">
        <f t="shared" si="245"/>
        <v>Apr 10, 2017</v>
      </c>
      <c r="L1442" t="str">
        <f t="shared" si="246"/>
        <v>Apr 10, 2017</v>
      </c>
      <c r="M1442">
        <f t="shared" si="247"/>
        <v>4</v>
      </c>
      <c r="N1442">
        <f t="shared" si="248"/>
        <v>10</v>
      </c>
      <c r="O1442">
        <f t="shared" si="249"/>
        <v>2017</v>
      </c>
      <c r="P1442" s="3">
        <f t="shared" si="250"/>
        <v>42835</v>
      </c>
      <c r="Q1442" t="str">
        <f t="shared" si="251"/>
        <v>Los Angeles Clippers</v>
      </c>
      <c r="R1442" t="str">
        <f t="shared" si="252"/>
        <v>Houston Rockets</v>
      </c>
    </row>
    <row r="1443" spans="1:18" x14ac:dyDescent="0.3">
      <c r="A1443" s="1" t="s">
        <v>1245</v>
      </c>
      <c r="B1443">
        <f>IF(OR(RIGHT(Full_2016_2017_Games_Data[[#This Row],[Column1]],4)="2016",RIGHT(Full_2016_2017_Games_Data[[#This Row],[Column1]],4)="2017"),1,0)</f>
        <v>0</v>
      </c>
      <c r="C1443">
        <f>IF(AND(B1442=1,B1443=0,LEFT(Full_2016_2017_Games_Data[[#This Row],[Column1]],4)&lt;&gt;"OTat"),C1441+1,IF(AND(B1442=0,B1443=0,LEFT(Full_2016_2017_Games_Data[[#This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Row],[Column1]],5)&lt;&gt;"4OTat"),C1442+1,IF(OR(LEFT(Full_2016_2017_Games_Data[[#This Row],[Column1]],4)="OTat",LEFT(Full_2016_2017_Games_Data[[#This Row],[Column1]],4)="Full",LEFT(Full_2016_2017_Games_Data[[#This Row],[Column1]],5)="2OTat",LEFT(Full_2016_2017_Games_Data[[#This Row],[Column1]],5)="4OTat"),C1442,"N/A")))</f>
        <v>1211</v>
      </c>
      <c r="D1443" t="str">
        <f>IF(AND(C1443&lt;&gt;"N/A",C1443&lt;&gt;C1442),LEFT(Full_2016_2017_Games_Data[[#This Row],[Column1]],FIND("-",Full_2016_2017_Games_Data[[#This Row],[Column1]])-1),"N/A")</f>
        <v>Utah Jazz105</v>
      </c>
      <c r="E1443" t="str">
        <f>IFERROR(IF(AND(C1443&lt;&gt;"N/A",C1443&lt;&gt;C1442),MID(Full_2016_2017_Games_Data[[#This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Warriors99</v>
      </c>
      <c r="F1443" t="str">
        <f>IFERROR(IF(AND(D1443&lt;&gt;"N/A",E1443&lt;&gt;"N/A",C1443&lt;&gt;C1444),RIGHT(Full_2016_2017_Games_Data[[#This Row],[Column1]],LEN(Full_2016_2017_Games_Data[[#This Row],[Column1]])-FIND("at ",Full_2016_2017_Games_Data[[#This Row],[Column1]])-2),IF(AND(C1443&lt;&gt;"N/A",C1443&lt;&gt;C1442),RIGHT(A1444,LEN(A1444)-FIND("at ",A1444)-2),"N/A")),RIGHT(Full_2016_2017_Games_Data[[#This Row],[Column1]],LEN(Full_2016_2017_Games_Data[[#This Row],[Column1]])-FIND("at ",Full_2016_2017_Games_Data[[#This Row],[Column1]])-2))</f>
        <v>Golden State</v>
      </c>
      <c r="G1443" t="str">
        <f t="shared" si="242"/>
        <v>Golden State</v>
      </c>
      <c r="H1443">
        <f t="shared" si="243"/>
        <v>105</v>
      </c>
      <c r="I1443">
        <f t="shared" si="244"/>
        <v>99</v>
      </c>
      <c r="J1443" s="3" t="str">
        <f>IF(B1443=1,Full_2016_2017_Games_Data[[#This Row],[Column1]],"N/A")</f>
        <v>N/A</v>
      </c>
      <c r="K1443" t="str">
        <f t="shared" si="245"/>
        <v>Apr 10, 2017</v>
      </c>
      <c r="L1443" t="str">
        <f t="shared" si="246"/>
        <v>Apr 10, 2017</v>
      </c>
      <c r="M1443">
        <f t="shared" si="247"/>
        <v>4</v>
      </c>
      <c r="N1443">
        <f t="shared" si="248"/>
        <v>10</v>
      </c>
      <c r="O1443">
        <f t="shared" si="249"/>
        <v>2017</v>
      </c>
      <c r="P1443" s="3">
        <f t="shared" si="250"/>
        <v>42835</v>
      </c>
      <c r="Q1443" t="str">
        <f t="shared" si="251"/>
        <v>Utah Jazz</v>
      </c>
      <c r="R1443" t="str">
        <f t="shared" si="252"/>
        <v>Golden State Warriors</v>
      </c>
    </row>
    <row r="1444" spans="1:18" x14ac:dyDescent="0.3">
      <c r="A1444" s="1" t="s">
        <v>1508</v>
      </c>
      <c r="B1444">
        <f>IF(OR(RIGHT(Full_2016_2017_Games_Data[[#This Row],[Column1]],4)="2016",RIGHT(Full_2016_2017_Games_Data[[#This Row],[Column1]],4)="2017"),1,0)</f>
        <v>1</v>
      </c>
      <c r="C1444" t="str">
        <f>IF(AND(B1443=1,B1444=0,LEFT(Full_2016_2017_Games_Data[[#This Row],[Column1]],4)&lt;&gt;"OTat"),C1442+1,IF(AND(B1443=0,B1444=0,LEFT(Full_2016_2017_Games_Data[[#This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Row],[Column1]],5)&lt;&gt;"4OTat"),C1443+1,IF(OR(LEFT(Full_2016_2017_Games_Data[[#This Row],[Column1]],4)="OTat",LEFT(Full_2016_2017_Games_Data[[#This Row],[Column1]],4)="Full",LEFT(Full_2016_2017_Games_Data[[#This Row],[Column1]],5)="2OTat",LEFT(Full_2016_2017_Games_Data[[#This Row],[Column1]],5)="4OTat"),C1443,"N/A")))</f>
        <v>N/A</v>
      </c>
      <c r="D1444" t="str">
        <f>IF(AND(C1444&lt;&gt;"N/A",C1444&lt;&gt;C1443),LEFT(Full_2016_2017_Games_Data[[#This Row],[Column1]],FIND("-",Full_2016_2017_Games_Data[[#This Row],[Column1]])-1),"N/A")</f>
        <v>N/A</v>
      </c>
      <c r="E1444" t="str">
        <f>IFERROR(IF(AND(C1444&lt;&gt;"N/A",C1444&lt;&gt;C1443),MID(Full_2016_2017_Games_Data[[#This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44" t="str">
        <f>IFERROR(IF(AND(D1444&lt;&gt;"N/A",E1444&lt;&gt;"N/A",C1444&lt;&gt;C1445),RIGHT(Full_2016_2017_Games_Data[[#This Row],[Column1]],LEN(Full_2016_2017_Games_Data[[#This Row],[Column1]])-FIND("at ",Full_2016_2017_Games_Data[[#This Row],[Column1]])-2),IF(AND(C1444&lt;&gt;"N/A",C1444&lt;&gt;C1443),RIGHT(A1445,LEN(A1445)-FIND("at ",A1445)-2),"N/A")),RIGHT(Full_2016_2017_Games_Data[[#This Row],[Column1]],LEN(Full_2016_2017_Games_Data[[#This Row],[Column1]])-FIND("at ",Full_2016_2017_Games_Data[[#This Row],[Column1]])-2))</f>
        <v>N/A</v>
      </c>
      <c r="G1444" t="str">
        <f t="shared" si="242"/>
        <v>N/A</v>
      </c>
      <c r="H1444" t="str">
        <f t="shared" si="243"/>
        <v>N/A</v>
      </c>
      <c r="I1444" t="str">
        <f t="shared" si="244"/>
        <v>N/A</v>
      </c>
      <c r="J1444" s="3" t="str">
        <f>IF(B1444=1,Full_2016_2017_Games_Data[[#This Row],[Column1]],"N/A")</f>
        <v>Apr 11, 2017</v>
      </c>
      <c r="K1444" t="str">
        <f t="shared" si="245"/>
        <v>Apr 11, 2017</v>
      </c>
      <c r="L1444" t="str">
        <f t="shared" si="246"/>
        <v>N/A</v>
      </c>
      <c r="M1444" t="str">
        <f t="shared" si="247"/>
        <v>N/A</v>
      </c>
      <c r="N1444" t="str">
        <f t="shared" si="248"/>
        <v>N/A</v>
      </c>
      <c r="O1444" t="str">
        <f t="shared" si="249"/>
        <v>N/A</v>
      </c>
      <c r="P1444" s="3" t="str">
        <f t="shared" si="250"/>
        <v>N/A</v>
      </c>
      <c r="Q1444" t="str">
        <f t="shared" si="251"/>
        <v>N/A</v>
      </c>
      <c r="R1444" t="str">
        <f t="shared" si="252"/>
        <v>N/A</v>
      </c>
    </row>
    <row r="1445" spans="1:18" x14ac:dyDescent="0.3">
      <c r="A1445" s="1" t="s">
        <v>1246</v>
      </c>
      <c r="B1445">
        <f>IF(OR(RIGHT(Full_2016_2017_Games_Data[[#This Row],[Column1]],4)="2016",RIGHT(Full_2016_2017_Games_Data[[#This Row],[Column1]],4)="2017"),1,0)</f>
        <v>0</v>
      </c>
      <c r="C1445">
        <f>IF(AND(B1444=1,B1445=0,LEFT(Full_2016_2017_Games_Data[[#This Row],[Column1]],4)&lt;&gt;"OTat"),C1443+1,IF(AND(B1444=0,B1445=0,LEFT(Full_2016_2017_Games_Data[[#This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Row],[Column1]],5)&lt;&gt;"4OTat"),C1444+1,IF(OR(LEFT(Full_2016_2017_Games_Data[[#This Row],[Column1]],4)="OTat",LEFT(Full_2016_2017_Games_Data[[#This Row],[Column1]],4)="Full",LEFT(Full_2016_2017_Games_Data[[#This Row],[Column1]],5)="2OTat",LEFT(Full_2016_2017_Games_Data[[#This Row],[Column1]],5)="4OTat"),C1444,"N/A")))</f>
        <v>1212</v>
      </c>
      <c r="D1445" t="str">
        <f>IF(AND(C1445&lt;&gt;"N/A",C1445&lt;&gt;C1444),LEFT(Full_2016_2017_Games_Data[[#This Row],[Column1]],FIND("-",Full_2016_2017_Games_Data[[#This Row],[Column1]])-1),"N/A")</f>
        <v>Atlanta Hawks103</v>
      </c>
      <c r="E1445" t="str">
        <f>IFERROR(IF(AND(C1445&lt;&gt;"N/A",C1445&lt;&gt;C1444),MID(Full_2016_2017_Games_Data[[#This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Charlotte Hornets76</v>
      </c>
      <c r="F1445" t="str">
        <f>IFERROR(IF(AND(D1445&lt;&gt;"N/A",E1445&lt;&gt;"N/A",C1445&lt;&gt;C1446),RIGHT(Full_2016_2017_Games_Data[[#This Row],[Column1]],LEN(Full_2016_2017_Games_Data[[#This Row],[Column1]])-FIND("at ",Full_2016_2017_Games_Data[[#This Row],[Column1]])-2),IF(AND(C1445&lt;&gt;"N/A",C1445&lt;&gt;C1444),RIGHT(A1446,LEN(A1446)-FIND("at ",A1446)-2),"N/A")),RIGHT(Full_2016_2017_Games_Data[[#This Row],[Column1]],LEN(Full_2016_2017_Games_Data[[#This Row],[Column1]])-FIND("at ",Full_2016_2017_Games_Data[[#This Row],[Column1]])-2))</f>
        <v>Atlanta</v>
      </c>
      <c r="G1445" t="str">
        <f t="shared" si="242"/>
        <v>Atlanta</v>
      </c>
      <c r="H1445">
        <f t="shared" si="243"/>
        <v>103</v>
      </c>
      <c r="I1445">
        <f t="shared" si="244"/>
        <v>76</v>
      </c>
      <c r="J1445" s="3" t="str">
        <f>IF(B1445=1,Full_2016_2017_Games_Data[[#This Row],[Column1]],"N/A")</f>
        <v>N/A</v>
      </c>
      <c r="K1445" t="str">
        <f t="shared" si="245"/>
        <v>Apr 11, 2017</v>
      </c>
      <c r="L1445" t="str">
        <f t="shared" si="246"/>
        <v>Apr 11, 2017</v>
      </c>
      <c r="M1445">
        <f t="shared" si="247"/>
        <v>4</v>
      </c>
      <c r="N1445">
        <f t="shared" si="248"/>
        <v>11</v>
      </c>
      <c r="O1445">
        <f t="shared" si="249"/>
        <v>2017</v>
      </c>
      <c r="P1445" s="3">
        <f t="shared" si="250"/>
        <v>42836</v>
      </c>
      <c r="Q1445" t="str">
        <f t="shared" si="251"/>
        <v>Atlanta Hawks</v>
      </c>
      <c r="R1445" t="str">
        <f t="shared" si="252"/>
        <v>Charlotte Hornets</v>
      </c>
    </row>
    <row r="1446" spans="1:18" x14ac:dyDescent="0.3">
      <c r="A1446" s="1" t="s">
        <v>1247</v>
      </c>
      <c r="B1446">
        <f>IF(OR(RIGHT(Full_2016_2017_Games_Data[[#This Row],[Column1]],4)="2016",RIGHT(Full_2016_2017_Games_Data[[#This Row],[Column1]],4)="2017"),1,0)</f>
        <v>0</v>
      </c>
      <c r="C1446">
        <f>IF(AND(B1445=1,B1446=0,LEFT(Full_2016_2017_Games_Data[[#This Row],[Column1]],4)&lt;&gt;"OTat"),C1444+1,IF(AND(B1445=0,B1446=0,LEFT(Full_2016_2017_Games_Data[[#This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Row],[Column1]],5)&lt;&gt;"4OTat"),C1445+1,IF(OR(LEFT(Full_2016_2017_Games_Data[[#This Row],[Column1]],4)="OTat",LEFT(Full_2016_2017_Games_Data[[#This Row],[Column1]],4)="Full",LEFT(Full_2016_2017_Games_Data[[#This Row],[Column1]],5)="2OTat",LEFT(Full_2016_2017_Games_Data[[#This Row],[Column1]],5)="4OTat"),C1445,"N/A")))</f>
        <v>1213</v>
      </c>
      <c r="D1446" t="str">
        <f>IF(AND(C1446&lt;&gt;"N/A",C1446&lt;&gt;C1445),LEFT(Full_2016_2017_Games_Data[[#This Row],[Column1]],FIND("-",Full_2016_2017_Games_Data[[#This Row],[Column1]])-1),"N/A")</f>
        <v>Oklahoma City Thunder100</v>
      </c>
      <c r="E1446" t="str">
        <f>IFERROR(IF(AND(C1446&lt;&gt;"N/A",C1446&lt;&gt;C1445),MID(Full_2016_2017_Games_Data[[#This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Timberwolves98</v>
      </c>
      <c r="F1446" t="str">
        <f>IFERROR(IF(AND(D1446&lt;&gt;"N/A",E1446&lt;&gt;"N/A",C1446&lt;&gt;C1447),RIGHT(Full_2016_2017_Games_Data[[#This Row],[Column1]],LEN(Full_2016_2017_Games_Data[[#This Row],[Column1]])-FIND("at ",Full_2016_2017_Games_Data[[#This Row],[Column1]])-2),IF(AND(C1446&lt;&gt;"N/A",C1446&lt;&gt;C1445),RIGHT(A1447,LEN(A1447)-FIND("at ",A1447)-2),"N/A")),RIGHT(Full_2016_2017_Games_Data[[#This Row],[Column1]],LEN(Full_2016_2017_Games_Data[[#This Row],[Column1]])-FIND("at ",Full_2016_2017_Games_Data[[#This Row],[Column1]])-2))</f>
        <v>Minnesota</v>
      </c>
      <c r="G1446" t="str">
        <f t="shared" si="242"/>
        <v>Minnesota</v>
      </c>
      <c r="H1446">
        <f t="shared" si="243"/>
        <v>100</v>
      </c>
      <c r="I1446">
        <f t="shared" si="244"/>
        <v>98</v>
      </c>
      <c r="J1446" s="3" t="str">
        <f>IF(B1446=1,Full_2016_2017_Games_Data[[#This Row],[Column1]],"N/A")</f>
        <v>N/A</v>
      </c>
      <c r="K1446" t="str">
        <f t="shared" si="245"/>
        <v>Apr 11, 2017</v>
      </c>
      <c r="L1446" t="str">
        <f t="shared" si="246"/>
        <v>Apr 11, 2017</v>
      </c>
      <c r="M1446">
        <f t="shared" si="247"/>
        <v>4</v>
      </c>
      <c r="N1446">
        <f t="shared" si="248"/>
        <v>11</v>
      </c>
      <c r="O1446">
        <f t="shared" si="249"/>
        <v>2017</v>
      </c>
      <c r="P1446" s="3">
        <f t="shared" si="250"/>
        <v>42836</v>
      </c>
      <c r="Q1446" t="str">
        <f t="shared" si="251"/>
        <v>Oklahoma City Thunder</v>
      </c>
      <c r="R1446" t="str">
        <f t="shared" si="252"/>
        <v>Minnesota Timberwolves</v>
      </c>
    </row>
    <row r="1447" spans="1:18" x14ac:dyDescent="0.3">
      <c r="A1447" s="1" t="s">
        <v>1248</v>
      </c>
      <c r="B1447">
        <f>IF(OR(RIGHT(Full_2016_2017_Games_Data[[#This Row],[Column1]],4)="2016",RIGHT(Full_2016_2017_Games_Data[[#This Row],[Column1]],4)="2017"),1,0)</f>
        <v>0</v>
      </c>
      <c r="C1447">
        <f>IF(AND(B1446=1,B1447=0,LEFT(Full_2016_2017_Games_Data[[#This Row],[Column1]],4)&lt;&gt;"OTat"),C1445+1,IF(AND(B1446=0,B1447=0,LEFT(Full_2016_2017_Games_Data[[#This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Row],[Column1]],5)&lt;&gt;"4OTat"),C1446+1,IF(OR(LEFT(Full_2016_2017_Games_Data[[#This Row],[Column1]],4)="OTat",LEFT(Full_2016_2017_Games_Data[[#This Row],[Column1]],4)="Full",LEFT(Full_2016_2017_Games_Data[[#This Row],[Column1]],5)="2OTat",LEFT(Full_2016_2017_Games_Data[[#This Row],[Column1]],5)="4OTat"),C1446,"N/A")))</f>
        <v>1214</v>
      </c>
      <c r="D1447" t="str">
        <f>IF(AND(C1447&lt;&gt;"N/A",C1447&lt;&gt;C1446),LEFT(Full_2016_2017_Games_Data[[#This Row],[Column1]],FIND("-",Full_2016_2017_Games_Data[[#This Row],[Column1]])-1),"N/A")</f>
        <v>Denver Nuggets109</v>
      </c>
      <c r="E1447" t="str">
        <f>IFERROR(IF(AND(C1447&lt;&gt;"N/A",C1447&lt;&gt;C1446),MID(Full_2016_2017_Games_Data[[#This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Dallas Mavericks91</v>
      </c>
      <c r="F1447" t="str">
        <f>IFERROR(IF(AND(D1447&lt;&gt;"N/A",E1447&lt;&gt;"N/A",C1447&lt;&gt;C1448),RIGHT(Full_2016_2017_Games_Data[[#This Row],[Column1]],LEN(Full_2016_2017_Games_Data[[#This Row],[Column1]])-FIND("at ",Full_2016_2017_Games_Data[[#This Row],[Column1]])-2),IF(AND(C1447&lt;&gt;"N/A",C1447&lt;&gt;C1446),RIGHT(A1448,LEN(A1448)-FIND("at ",A1448)-2),"N/A")),RIGHT(Full_2016_2017_Games_Data[[#This Row],[Column1]],LEN(Full_2016_2017_Games_Data[[#This Row],[Column1]])-FIND("at ",Full_2016_2017_Games_Data[[#This Row],[Column1]])-2))</f>
        <v>Dallas</v>
      </c>
      <c r="G1447" t="str">
        <f t="shared" si="242"/>
        <v>Dallas</v>
      </c>
      <c r="H1447">
        <f t="shared" si="243"/>
        <v>109</v>
      </c>
      <c r="I1447">
        <f t="shared" si="244"/>
        <v>91</v>
      </c>
      <c r="J1447" s="3" t="str">
        <f>IF(B1447=1,Full_2016_2017_Games_Data[[#This Row],[Column1]],"N/A")</f>
        <v>N/A</v>
      </c>
      <c r="K1447" t="str">
        <f t="shared" si="245"/>
        <v>Apr 11, 2017</v>
      </c>
      <c r="L1447" t="str">
        <f t="shared" si="246"/>
        <v>Apr 11, 2017</v>
      </c>
      <c r="M1447">
        <f t="shared" si="247"/>
        <v>4</v>
      </c>
      <c r="N1447">
        <f t="shared" si="248"/>
        <v>11</v>
      </c>
      <c r="O1447">
        <f t="shared" si="249"/>
        <v>2017</v>
      </c>
      <c r="P1447" s="3">
        <f t="shared" si="250"/>
        <v>42836</v>
      </c>
      <c r="Q1447" t="str">
        <f t="shared" si="251"/>
        <v>Denver Nuggets</v>
      </c>
      <c r="R1447" t="str">
        <f t="shared" si="252"/>
        <v>Dallas Mavericks</v>
      </c>
    </row>
    <row r="1448" spans="1:18" x14ac:dyDescent="0.3">
      <c r="A1448" s="1" t="s">
        <v>1249</v>
      </c>
      <c r="B1448">
        <f>IF(OR(RIGHT(Full_2016_2017_Games_Data[[#This Row],[Column1]],4)="2016",RIGHT(Full_2016_2017_Games_Data[[#This Row],[Column1]],4)="2017"),1,0)</f>
        <v>0</v>
      </c>
      <c r="C1448">
        <f>IF(AND(B1447=1,B1448=0,LEFT(Full_2016_2017_Games_Data[[#This Row],[Column1]],4)&lt;&gt;"OTat"),C1446+1,IF(AND(B1447=0,B1448=0,LEFT(Full_2016_2017_Games_Data[[#This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Row],[Column1]],5)&lt;&gt;"4OTat"),C1447+1,IF(OR(LEFT(Full_2016_2017_Games_Data[[#This Row],[Column1]],4)="OTat",LEFT(Full_2016_2017_Games_Data[[#This Row],[Column1]],4)="Full",LEFT(Full_2016_2017_Games_Data[[#This Row],[Column1]],5)="2OTat",LEFT(Full_2016_2017_Games_Data[[#This Row],[Column1]],5)="4OTat"),C1447,"N/A")))</f>
        <v>1215</v>
      </c>
      <c r="D1448" t="str">
        <f>IF(AND(C1448&lt;&gt;"N/A",C1448&lt;&gt;C1447),LEFT(Full_2016_2017_Games_Data[[#This Row],[Column1]],FIND("-",Full_2016_2017_Games_Data[[#This Row],[Column1]])-1),"N/A")</f>
        <v>Los Angeles Lakers108</v>
      </c>
      <c r="E1448" t="str">
        <f>IFERROR(IF(AND(C1448&lt;&gt;"N/A",C1448&lt;&gt;C1447),MID(Full_2016_2017_Games_Data[[#This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New Orleans Pelicans96</v>
      </c>
      <c r="F1448" t="str">
        <f>IFERROR(IF(AND(D1448&lt;&gt;"N/A",E1448&lt;&gt;"N/A",C1448&lt;&gt;C1449),RIGHT(Full_2016_2017_Games_Data[[#This Row],[Column1]],LEN(Full_2016_2017_Games_Data[[#This Row],[Column1]])-FIND("at ",Full_2016_2017_Games_Data[[#This Row],[Column1]])-2),IF(AND(C1448&lt;&gt;"N/A",C1448&lt;&gt;C1447),RIGHT(A1449,LEN(A1449)-FIND("at ",A1449)-2),"N/A")),RIGHT(Full_2016_2017_Games_Data[[#This Row],[Column1]],LEN(Full_2016_2017_Games_Data[[#This Row],[Column1]])-FIND("at ",Full_2016_2017_Games_Data[[#This Row],[Column1]])-2))</f>
        <v>Los Angeles</v>
      </c>
      <c r="G1448" t="str">
        <f t="shared" si="242"/>
        <v>Los Angeles</v>
      </c>
      <c r="H1448">
        <f t="shared" si="243"/>
        <v>108</v>
      </c>
      <c r="I1448">
        <f t="shared" si="244"/>
        <v>96</v>
      </c>
      <c r="J1448" s="3" t="str">
        <f>IF(B1448=1,Full_2016_2017_Games_Data[[#This Row],[Column1]],"N/A")</f>
        <v>N/A</v>
      </c>
      <c r="K1448" t="str">
        <f t="shared" si="245"/>
        <v>Apr 11, 2017</v>
      </c>
      <c r="L1448" t="str">
        <f t="shared" si="246"/>
        <v>Apr 11, 2017</v>
      </c>
      <c r="M1448">
        <f t="shared" si="247"/>
        <v>4</v>
      </c>
      <c r="N1448">
        <f t="shared" si="248"/>
        <v>11</v>
      </c>
      <c r="O1448">
        <f t="shared" si="249"/>
        <v>2017</v>
      </c>
      <c r="P1448" s="3">
        <f t="shared" si="250"/>
        <v>42836</v>
      </c>
      <c r="Q1448" t="str">
        <f t="shared" si="251"/>
        <v>Los Angeles Lakers</v>
      </c>
      <c r="R1448" t="str">
        <f t="shared" si="252"/>
        <v>New Orleans Pelicans</v>
      </c>
    </row>
    <row r="1449" spans="1:18" x14ac:dyDescent="0.3">
      <c r="A1449" s="1" t="s">
        <v>1250</v>
      </c>
      <c r="B1449">
        <f>IF(OR(RIGHT(Full_2016_2017_Games_Data[[#This Row],[Column1]],4)="2016",RIGHT(Full_2016_2017_Games_Data[[#This Row],[Column1]],4)="2017"),1,0)</f>
        <v>0</v>
      </c>
      <c r="C1449">
        <f>IF(AND(B1448=1,B1449=0,LEFT(Full_2016_2017_Games_Data[[#This Row],[Column1]],4)&lt;&gt;"OTat"),C1447+1,IF(AND(B1448=0,B1449=0,LEFT(Full_2016_2017_Games_Data[[#This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Row],[Column1]],5)&lt;&gt;"4OTat"),C1448+1,IF(OR(LEFT(Full_2016_2017_Games_Data[[#This Row],[Column1]],4)="OTat",LEFT(Full_2016_2017_Games_Data[[#This Row],[Column1]],4)="Full",LEFT(Full_2016_2017_Games_Data[[#This Row],[Column1]],5)="2OTat",LEFT(Full_2016_2017_Games_Data[[#This Row],[Column1]],5)="4OTat"),C1448,"N/A")))</f>
        <v>1216</v>
      </c>
      <c r="D1449" t="str">
        <f>IF(AND(C1449&lt;&gt;"N/A",C1449&lt;&gt;C1448),LEFT(Full_2016_2017_Games_Data[[#This Row],[Column1]],FIND("-",Full_2016_2017_Games_Data[[#This Row],[Column1]])-1),"N/A")</f>
        <v>Sacramento Kings129</v>
      </c>
      <c r="E1449" t="str">
        <f>IFERROR(IF(AND(C1449&lt;&gt;"N/A",C1449&lt;&gt;C1448),MID(Full_2016_2017_Games_Data[[#This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Phoenix Suns104</v>
      </c>
      <c r="F1449" t="str">
        <f>IFERROR(IF(AND(D1449&lt;&gt;"N/A",E1449&lt;&gt;"N/A",C1449&lt;&gt;C1450),RIGHT(Full_2016_2017_Games_Data[[#This Row],[Column1]],LEN(Full_2016_2017_Games_Data[[#This Row],[Column1]])-FIND("at ",Full_2016_2017_Games_Data[[#This Row],[Column1]])-2),IF(AND(C1449&lt;&gt;"N/A",C1449&lt;&gt;C1448),RIGHT(A1450,LEN(A1450)-FIND("at ",A1450)-2),"N/A")),RIGHT(Full_2016_2017_Games_Data[[#This Row],[Column1]],LEN(Full_2016_2017_Games_Data[[#This Row],[Column1]])-FIND("at ",Full_2016_2017_Games_Data[[#This Row],[Column1]])-2))</f>
        <v>Sacramento</v>
      </c>
      <c r="G1449" t="str">
        <f t="shared" si="242"/>
        <v>Sacramento</v>
      </c>
      <c r="H1449">
        <f t="shared" si="243"/>
        <v>129</v>
      </c>
      <c r="I1449">
        <f t="shared" si="244"/>
        <v>104</v>
      </c>
      <c r="J1449" s="3" t="str">
        <f>IF(B1449=1,Full_2016_2017_Games_Data[[#This Row],[Column1]],"N/A")</f>
        <v>N/A</v>
      </c>
      <c r="K1449" t="str">
        <f t="shared" si="245"/>
        <v>Apr 11, 2017</v>
      </c>
      <c r="L1449" t="str">
        <f t="shared" si="246"/>
        <v>Apr 11, 2017</v>
      </c>
      <c r="M1449">
        <f t="shared" si="247"/>
        <v>4</v>
      </c>
      <c r="N1449">
        <f t="shared" si="248"/>
        <v>11</v>
      </c>
      <c r="O1449">
        <f t="shared" si="249"/>
        <v>2017</v>
      </c>
      <c r="P1449" s="3">
        <f t="shared" si="250"/>
        <v>42836</v>
      </c>
      <c r="Q1449" t="str">
        <f t="shared" si="251"/>
        <v>Sacramento Kings</v>
      </c>
      <c r="R1449" t="str">
        <f t="shared" si="252"/>
        <v>Phoenix Suns</v>
      </c>
    </row>
    <row r="1450" spans="1:18" x14ac:dyDescent="0.3">
      <c r="A1450" s="1" t="s">
        <v>1509</v>
      </c>
      <c r="B1450">
        <f>IF(OR(RIGHT(Full_2016_2017_Games_Data[[#This Row],[Column1]],4)="2016",RIGHT(Full_2016_2017_Games_Data[[#This Row],[Column1]],4)="2017"),1,0)</f>
        <v>1</v>
      </c>
      <c r="C1450" t="str">
        <f>IF(AND(B1449=1,B1450=0,LEFT(Full_2016_2017_Games_Data[[#This Row],[Column1]],4)&lt;&gt;"OTat"),C1448+1,IF(AND(B1449=0,B1450=0,LEFT(Full_2016_2017_Games_Data[[#This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Row],[Column1]],5)&lt;&gt;"4OTat"),C1449+1,IF(OR(LEFT(Full_2016_2017_Games_Data[[#This Row],[Column1]],4)="OTat",LEFT(Full_2016_2017_Games_Data[[#This Row],[Column1]],4)="Full",LEFT(Full_2016_2017_Games_Data[[#This Row],[Column1]],5)="2OTat",LEFT(Full_2016_2017_Games_Data[[#This Row],[Column1]],5)="4OTat"),C1449,"N/A")))</f>
        <v>N/A</v>
      </c>
      <c r="D1450" t="str">
        <f>IF(AND(C1450&lt;&gt;"N/A",C1450&lt;&gt;C1449),LEFT(Full_2016_2017_Games_Data[[#This Row],[Column1]],FIND("-",Full_2016_2017_Games_Data[[#This Row],[Column1]])-1),"N/A")</f>
        <v>N/A</v>
      </c>
      <c r="E1450" t="str">
        <f>IFERROR(IF(AND(C1450&lt;&gt;"N/A",C1450&lt;&gt;C1449),MID(Full_2016_2017_Games_Data[[#This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50" t="str">
        <f>IFERROR(IF(AND(D1450&lt;&gt;"N/A",E1450&lt;&gt;"N/A",C1450&lt;&gt;C1451),RIGHT(Full_2016_2017_Games_Data[[#This Row],[Column1]],LEN(Full_2016_2017_Games_Data[[#This Row],[Column1]])-FIND("at ",Full_2016_2017_Games_Data[[#This Row],[Column1]])-2),IF(AND(C1450&lt;&gt;"N/A",C1450&lt;&gt;C1449),RIGHT(A1451,LEN(A1451)-FIND("at ",A1451)-2),"N/A")),RIGHT(Full_2016_2017_Games_Data[[#This Row],[Column1]],LEN(Full_2016_2017_Games_Data[[#This Row],[Column1]])-FIND("at ",Full_2016_2017_Games_Data[[#This Row],[Column1]])-2))</f>
        <v>N/A</v>
      </c>
      <c r="G1450" t="str">
        <f t="shared" si="242"/>
        <v>N/A</v>
      </c>
      <c r="H1450" t="str">
        <f t="shared" si="243"/>
        <v>N/A</v>
      </c>
      <c r="I1450" t="str">
        <f t="shared" si="244"/>
        <v>N/A</v>
      </c>
      <c r="J1450" s="3" t="str">
        <f>IF(B1450=1,Full_2016_2017_Games_Data[[#This Row],[Column1]],"N/A")</f>
        <v>Apr 12, 2017</v>
      </c>
      <c r="K1450" t="str">
        <f t="shared" si="245"/>
        <v>Apr 12, 2017</v>
      </c>
      <c r="L1450" t="str">
        <f t="shared" si="246"/>
        <v>N/A</v>
      </c>
      <c r="M1450" t="str">
        <f t="shared" si="247"/>
        <v>N/A</v>
      </c>
      <c r="N1450" t="str">
        <f t="shared" si="248"/>
        <v>N/A</v>
      </c>
      <c r="O1450" t="str">
        <f t="shared" si="249"/>
        <v>N/A</v>
      </c>
      <c r="P1450" s="3" t="str">
        <f t="shared" si="250"/>
        <v>N/A</v>
      </c>
      <c r="Q1450" t="str">
        <f t="shared" si="251"/>
        <v>N/A</v>
      </c>
      <c r="R1450" t="str">
        <f t="shared" si="252"/>
        <v>N/A</v>
      </c>
    </row>
    <row r="1451" spans="1:18" x14ac:dyDescent="0.3">
      <c r="A1451" s="1" t="s">
        <v>1251</v>
      </c>
      <c r="B1451">
        <f>IF(OR(RIGHT(Full_2016_2017_Games_Data[[#This Row],[Column1]],4)="2016",RIGHT(Full_2016_2017_Games_Data[[#This Row],[Column1]],4)="2017"),1,0)</f>
        <v>0</v>
      </c>
      <c r="C1451">
        <f>IF(AND(B1450=1,B1451=0,LEFT(Full_2016_2017_Games_Data[[#This Row],[Column1]],4)&lt;&gt;"OTat"),C1449+1,IF(AND(B1450=0,B1451=0,LEFT(Full_2016_2017_Games_Data[[#This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Row],[Column1]],5)&lt;&gt;"4OTat"),C1450+1,IF(OR(LEFT(Full_2016_2017_Games_Data[[#This Row],[Column1]],4)="OTat",LEFT(Full_2016_2017_Games_Data[[#This Row],[Column1]],4)="Full",LEFT(Full_2016_2017_Games_Data[[#This Row],[Column1]],5)="2OTat",LEFT(Full_2016_2017_Games_Data[[#This Row],[Column1]],5)="4OTat"),C1450,"N/A")))</f>
        <v>1217</v>
      </c>
      <c r="D1451" t="str">
        <f>IF(AND(C1451&lt;&gt;"N/A",C1451&lt;&gt;C1450),LEFT(Full_2016_2017_Games_Data[[#This Row],[Column1]],FIND("-",Full_2016_2017_Games_Data[[#This Row],[Column1]])-1),"N/A")</f>
        <v>Orlando Magic113</v>
      </c>
      <c r="E1451" t="str">
        <f>IFERROR(IF(AND(C1451&lt;&gt;"N/A",C1451&lt;&gt;C1450),MID(Full_2016_2017_Games_Data[[#This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Detroit Pistons109</v>
      </c>
      <c r="F1451" t="str">
        <f>IFERROR(IF(AND(D1451&lt;&gt;"N/A",E1451&lt;&gt;"N/A",C1451&lt;&gt;C1452),RIGHT(Full_2016_2017_Games_Data[[#This Row],[Column1]],LEN(Full_2016_2017_Games_Data[[#This Row],[Column1]])-FIND("at ",Full_2016_2017_Games_Data[[#This Row],[Column1]])-2),IF(AND(C1451&lt;&gt;"N/A",C1451&lt;&gt;C1450),RIGHT(A1452,LEN(A1452)-FIND("at ",A1452)-2),"N/A")),RIGHT(Full_2016_2017_Games_Data[[#This Row],[Column1]],LEN(Full_2016_2017_Games_Data[[#This Row],[Column1]])-FIND("at ",Full_2016_2017_Games_Data[[#This Row],[Column1]])-2))</f>
        <v>Orlando</v>
      </c>
      <c r="G1451" t="str">
        <f t="shared" si="242"/>
        <v>Orlando</v>
      </c>
      <c r="H1451">
        <f t="shared" si="243"/>
        <v>113</v>
      </c>
      <c r="I1451">
        <f t="shared" si="244"/>
        <v>109</v>
      </c>
      <c r="J1451" s="3" t="str">
        <f>IF(B1451=1,Full_2016_2017_Games_Data[[#This Row],[Column1]],"N/A")</f>
        <v>N/A</v>
      </c>
      <c r="K1451" t="str">
        <f t="shared" si="245"/>
        <v>Apr 12, 2017</v>
      </c>
      <c r="L1451" t="str">
        <f t="shared" si="246"/>
        <v>Apr 12, 2017</v>
      </c>
      <c r="M1451">
        <f t="shared" si="247"/>
        <v>4</v>
      </c>
      <c r="N1451">
        <f t="shared" si="248"/>
        <v>12</v>
      </c>
      <c r="O1451">
        <f t="shared" si="249"/>
        <v>2017</v>
      </c>
      <c r="P1451" s="3">
        <f t="shared" si="250"/>
        <v>42837</v>
      </c>
      <c r="Q1451" t="str">
        <f t="shared" si="251"/>
        <v>Orlando Magic</v>
      </c>
      <c r="R1451" t="str">
        <f t="shared" si="252"/>
        <v>Detroit Pistons</v>
      </c>
    </row>
    <row r="1452" spans="1:18" x14ac:dyDescent="0.3">
      <c r="A1452" s="1" t="s">
        <v>1252</v>
      </c>
      <c r="B1452">
        <f>IF(OR(RIGHT(Full_2016_2017_Games_Data[[#This Row],[Column1]],4)="2016",RIGHT(Full_2016_2017_Games_Data[[#This Row],[Column1]],4)="2017"),1,0)</f>
        <v>0</v>
      </c>
      <c r="C1452">
        <f>IF(AND(B1451=1,B1452=0,LEFT(Full_2016_2017_Games_Data[[#This Row],[Column1]],4)&lt;&gt;"OTat"),C1450+1,IF(AND(B1451=0,B1452=0,LEFT(Full_2016_2017_Games_Data[[#This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Row],[Column1]],5)&lt;&gt;"4OTat"),C1451+1,IF(OR(LEFT(Full_2016_2017_Games_Data[[#This Row],[Column1]],4)="OTat",LEFT(Full_2016_2017_Games_Data[[#This Row],[Column1]],4)="Full",LEFT(Full_2016_2017_Games_Data[[#This Row],[Column1]],5)="2OTat",LEFT(Full_2016_2017_Games_Data[[#This Row],[Column1]],5)="4OTat"),C1451,"N/A")))</f>
        <v>1218</v>
      </c>
      <c r="D1452" t="str">
        <f>IF(AND(C1452&lt;&gt;"N/A",C1452&lt;&gt;C1451),LEFT(Full_2016_2017_Games_Data[[#This Row],[Column1]],FIND("-",Full_2016_2017_Games_Data[[#This Row],[Column1]])-1),"N/A")</f>
        <v>Toronto Raptors98</v>
      </c>
      <c r="E1452" t="str">
        <f>IFERROR(IF(AND(C1452&lt;&gt;"N/A",C1452&lt;&gt;C1451),MID(Full_2016_2017_Games_Data[[#This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Cavaliers83</v>
      </c>
      <c r="F1452" t="str">
        <f>IFERROR(IF(AND(D1452&lt;&gt;"N/A",E1452&lt;&gt;"N/A",C1452&lt;&gt;C1453),RIGHT(Full_2016_2017_Games_Data[[#This Row],[Column1]],LEN(Full_2016_2017_Games_Data[[#This Row],[Column1]])-FIND("at ",Full_2016_2017_Games_Data[[#This Row],[Column1]])-2),IF(AND(C1452&lt;&gt;"N/A",C1452&lt;&gt;C1451),RIGHT(A1453,LEN(A1453)-FIND("at ",A1453)-2),"N/A")),RIGHT(Full_2016_2017_Games_Data[[#This Row],[Column1]],LEN(Full_2016_2017_Games_Data[[#This Row],[Column1]])-FIND("at ",Full_2016_2017_Games_Data[[#This Row],[Column1]])-2))</f>
        <v>Cleveland</v>
      </c>
      <c r="G1452" t="str">
        <f t="shared" si="242"/>
        <v>Cleveland</v>
      </c>
      <c r="H1452">
        <f t="shared" si="243"/>
        <v>98</v>
      </c>
      <c r="I1452">
        <f t="shared" si="244"/>
        <v>83</v>
      </c>
      <c r="J1452" s="3" t="str">
        <f>IF(B1452=1,Full_2016_2017_Games_Data[[#This Row],[Column1]],"N/A")</f>
        <v>N/A</v>
      </c>
      <c r="K1452" t="str">
        <f t="shared" si="245"/>
        <v>Apr 12, 2017</v>
      </c>
      <c r="L1452" t="str">
        <f t="shared" si="246"/>
        <v>Apr 12, 2017</v>
      </c>
      <c r="M1452">
        <f t="shared" si="247"/>
        <v>4</v>
      </c>
      <c r="N1452">
        <f t="shared" si="248"/>
        <v>12</v>
      </c>
      <c r="O1452">
        <f t="shared" si="249"/>
        <v>2017</v>
      </c>
      <c r="P1452" s="3">
        <f t="shared" si="250"/>
        <v>42837</v>
      </c>
      <c r="Q1452" t="str">
        <f t="shared" si="251"/>
        <v>Toronto Raptors</v>
      </c>
      <c r="R1452" t="str">
        <f t="shared" si="252"/>
        <v>Cleveland Cavaliers</v>
      </c>
    </row>
    <row r="1453" spans="1:18" x14ac:dyDescent="0.3">
      <c r="A1453" s="1" t="s">
        <v>1253</v>
      </c>
      <c r="B1453">
        <f>IF(OR(RIGHT(Full_2016_2017_Games_Data[[#This Row],[Column1]],4)="2016",RIGHT(Full_2016_2017_Games_Data[[#This Row],[Column1]],4)="2017"),1,0)</f>
        <v>0</v>
      </c>
      <c r="C1453">
        <f>IF(AND(B1452=1,B1453=0,LEFT(Full_2016_2017_Games_Data[[#This Row],[Column1]],4)&lt;&gt;"OTat"),C1451+1,IF(AND(B1452=0,B1453=0,LEFT(Full_2016_2017_Games_Data[[#This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Row],[Column1]],5)&lt;&gt;"4OTat"),C1452+1,IF(OR(LEFT(Full_2016_2017_Games_Data[[#This Row],[Column1]],4)="OTat",LEFT(Full_2016_2017_Games_Data[[#This Row],[Column1]],4)="Full",LEFT(Full_2016_2017_Games_Data[[#This Row],[Column1]],5)="2OTat",LEFT(Full_2016_2017_Games_Data[[#This Row],[Column1]],5)="4OTat"),C1452,"N/A")))</f>
        <v>1219</v>
      </c>
      <c r="D1453" t="str">
        <f>IF(AND(C1453&lt;&gt;"N/A",C1453&lt;&gt;C1452),LEFT(Full_2016_2017_Games_Data[[#This Row],[Column1]],FIND("-",Full_2016_2017_Games_Data[[#This Row],[Column1]])-1),"N/A")</f>
        <v>Boston Celtics112</v>
      </c>
      <c r="E1453" t="str">
        <f>IFERROR(IF(AND(C1453&lt;&gt;"N/A",C1453&lt;&gt;C1452),MID(Full_2016_2017_Games_Data[[#This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Bucks94</v>
      </c>
      <c r="F1453" t="str">
        <f>IFERROR(IF(AND(D1453&lt;&gt;"N/A",E1453&lt;&gt;"N/A",C1453&lt;&gt;C1454),RIGHT(Full_2016_2017_Games_Data[[#This Row],[Column1]],LEN(Full_2016_2017_Games_Data[[#This Row],[Column1]])-FIND("at ",Full_2016_2017_Games_Data[[#This Row],[Column1]])-2),IF(AND(C1453&lt;&gt;"N/A",C1453&lt;&gt;C1452),RIGHT(A1454,LEN(A1454)-FIND("at ",A1454)-2),"N/A")),RIGHT(Full_2016_2017_Games_Data[[#This Row],[Column1]],LEN(Full_2016_2017_Games_Data[[#This Row],[Column1]])-FIND("at ",Full_2016_2017_Games_Data[[#This Row],[Column1]])-2))</f>
        <v>Boston</v>
      </c>
      <c r="G1453" t="str">
        <f t="shared" si="242"/>
        <v>Boston</v>
      </c>
      <c r="H1453">
        <f t="shared" si="243"/>
        <v>112</v>
      </c>
      <c r="I1453">
        <f t="shared" si="244"/>
        <v>94</v>
      </c>
      <c r="J1453" s="3" t="str">
        <f>IF(B1453=1,Full_2016_2017_Games_Data[[#This Row],[Column1]],"N/A")</f>
        <v>N/A</v>
      </c>
      <c r="K1453" t="str">
        <f t="shared" si="245"/>
        <v>Apr 12, 2017</v>
      </c>
      <c r="L1453" t="str">
        <f t="shared" si="246"/>
        <v>Apr 12, 2017</v>
      </c>
      <c r="M1453">
        <f t="shared" si="247"/>
        <v>4</v>
      </c>
      <c r="N1453">
        <f t="shared" si="248"/>
        <v>12</v>
      </c>
      <c r="O1453">
        <f t="shared" si="249"/>
        <v>2017</v>
      </c>
      <c r="P1453" s="3">
        <f t="shared" si="250"/>
        <v>42837</v>
      </c>
      <c r="Q1453" t="str">
        <f t="shared" si="251"/>
        <v>Boston Celtics</v>
      </c>
      <c r="R1453" t="str">
        <f t="shared" si="252"/>
        <v>Milwaukee Bucks</v>
      </c>
    </row>
    <row r="1454" spans="1:18" x14ac:dyDescent="0.3">
      <c r="A1454" s="1" t="s">
        <v>1254</v>
      </c>
      <c r="B1454">
        <f>IF(OR(RIGHT(Full_2016_2017_Games_Data[[#This Row],[Column1]],4)="2016",RIGHT(Full_2016_2017_Games_Data[[#This Row],[Column1]],4)="2017"),1,0)</f>
        <v>0</v>
      </c>
      <c r="C1454">
        <f>IF(AND(B1453=1,B1454=0,LEFT(Full_2016_2017_Games_Data[[#This Row],[Column1]],4)&lt;&gt;"OTat"),C1452+1,IF(AND(B1453=0,B1454=0,LEFT(Full_2016_2017_Games_Data[[#This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Row],[Column1]],5)&lt;&gt;"4OTat"),C1453+1,IF(OR(LEFT(Full_2016_2017_Games_Data[[#This Row],[Column1]],4)="OTat",LEFT(Full_2016_2017_Games_Data[[#This Row],[Column1]],4)="Full",LEFT(Full_2016_2017_Games_Data[[#This Row],[Column1]],5)="2OTat",LEFT(Full_2016_2017_Games_Data[[#This Row],[Column1]],5)="4OTat"),C1453,"N/A")))</f>
        <v>1220</v>
      </c>
      <c r="D1454" t="str">
        <f>IF(AND(C1454&lt;&gt;"N/A",C1454&lt;&gt;C1453),LEFT(Full_2016_2017_Games_Data[[#This Row],[Column1]],FIND("-",Full_2016_2017_Games_Data[[#This Row],[Column1]])-1),"N/A")</f>
        <v>New York Knicks114</v>
      </c>
      <c r="E1454" t="str">
        <f>IFERROR(IF(AND(C1454&lt;&gt;"N/A",C1454&lt;&gt;C1453),MID(Full_2016_2017_Games_Data[[#This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Philadelphia 76ers113</v>
      </c>
      <c r="F1454" t="str">
        <f>IFERROR(IF(AND(D1454&lt;&gt;"N/A",E1454&lt;&gt;"N/A",C1454&lt;&gt;C1455),RIGHT(Full_2016_2017_Games_Data[[#This Row],[Column1]],LEN(Full_2016_2017_Games_Data[[#This Row],[Column1]])-FIND("at ",Full_2016_2017_Games_Data[[#This Row],[Column1]])-2),IF(AND(C1454&lt;&gt;"N/A",C1454&lt;&gt;C1453),RIGHT(A1455,LEN(A1455)-FIND("at ",A1455)-2),"N/A")),RIGHT(Full_2016_2017_Games_Data[[#This Row],[Column1]],LEN(Full_2016_2017_Games_Data[[#This Row],[Column1]])-FIND("at ",Full_2016_2017_Games_Data[[#This Row],[Column1]])-2))</f>
        <v>New York</v>
      </c>
      <c r="G1454" t="str">
        <f t="shared" si="242"/>
        <v>New York</v>
      </c>
      <c r="H1454">
        <f t="shared" si="243"/>
        <v>114</v>
      </c>
      <c r="I1454">
        <f t="shared" si="244"/>
        <v>113</v>
      </c>
      <c r="J1454" s="3" t="str">
        <f>IF(B1454=1,Full_2016_2017_Games_Data[[#This Row],[Column1]],"N/A")</f>
        <v>N/A</v>
      </c>
      <c r="K1454" t="str">
        <f t="shared" si="245"/>
        <v>Apr 12, 2017</v>
      </c>
      <c r="L1454" t="str">
        <f t="shared" si="246"/>
        <v>Apr 12, 2017</v>
      </c>
      <c r="M1454">
        <f t="shared" si="247"/>
        <v>4</v>
      </c>
      <c r="N1454">
        <f t="shared" si="248"/>
        <v>12</v>
      </c>
      <c r="O1454">
        <f t="shared" si="249"/>
        <v>2017</v>
      </c>
      <c r="P1454" s="3">
        <f t="shared" si="250"/>
        <v>42837</v>
      </c>
      <c r="Q1454" t="str">
        <f t="shared" si="251"/>
        <v>New York Knicks</v>
      </c>
      <c r="R1454" t="str">
        <f t="shared" si="252"/>
        <v>Philadelphia 76ers</v>
      </c>
    </row>
    <row r="1455" spans="1:18" x14ac:dyDescent="0.3">
      <c r="A1455" s="1" t="s">
        <v>1255</v>
      </c>
      <c r="B1455">
        <f>IF(OR(RIGHT(Full_2016_2017_Games_Data[[#This Row],[Column1]],4)="2016",RIGHT(Full_2016_2017_Games_Data[[#This Row],[Column1]],4)="2017"),1,0)</f>
        <v>0</v>
      </c>
      <c r="C1455">
        <f>IF(AND(B1454=1,B1455=0,LEFT(Full_2016_2017_Games_Data[[#This Row],[Column1]],4)&lt;&gt;"OTat"),C1453+1,IF(AND(B1454=0,B1455=0,LEFT(Full_2016_2017_Games_Data[[#This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Row],[Column1]],5)&lt;&gt;"4OTat"),C1454+1,IF(OR(LEFT(Full_2016_2017_Games_Data[[#This Row],[Column1]],4)="OTat",LEFT(Full_2016_2017_Games_Data[[#This Row],[Column1]],4)="Full",LEFT(Full_2016_2017_Games_Data[[#This Row],[Column1]],5)="2OTat",LEFT(Full_2016_2017_Games_Data[[#This Row],[Column1]],5)="4OTat"),C1454,"N/A")))</f>
        <v>1221</v>
      </c>
      <c r="D1455" t="str">
        <f>IF(AND(C1455&lt;&gt;"N/A",C1455&lt;&gt;C1454),LEFT(Full_2016_2017_Games_Data[[#This Row],[Column1]],FIND("-",Full_2016_2017_Games_Data[[#This Row],[Column1]])-1),"N/A")</f>
        <v>Miami Heat110</v>
      </c>
      <c r="E1455" t="str">
        <f>IFERROR(IF(AND(C1455&lt;&gt;"N/A",C1455&lt;&gt;C1454),MID(Full_2016_2017_Games_Data[[#This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Wizards102</v>
      </c>
      <c r="F1455" t="str">
        <f>IFERROR(IF(AND(D1455&lt;&gt;"N/A",E1455&lt;&gt;"N/A",C1455&lt;&gt;C1456),RIGHT(Full_2016_2017_Games_Data[[#This Row],[Column1]],LEN(Full_2016_2017_Games_Data[[#This Row],[Column1]])-FIND("at ",Full_2016_2017_Games_Data[[#This Row],[Column1]])-2),IF(AND(C1455&lt;&gt;"N/A",C1455&lt;&gt;C1454),RIGHT(A1456,LEN(A1456)-FIND("at ",A1456)-2),"N/A")),RIGHT(Full_2016_2017_Games_Data[[#This Row],[Column1]],LEN(Full_2016_2017_Games_Data[[#This Row],[Column1]])-FIND("at ",Full_2016_2017_Games_Data[[#This Row],[Column1]])-2))</f>
        <v>Miami</v>
      </c>
      <c r="G1455" t="str">
        <f t="shared" si="242"/>
        <v>Miami</v>
      </c>
      <c r="H1455">
        <f t="shared" si="243"/>
        <v>110</v>
      </c>
      <c r="I1455">
        <f t="shared" si="244"/>
        <v>102</v>
      </c>
      <c r="J1455" s="3" t="str">
        <f>IF(B1455=1,Full_2016_2017_Games_Data[[#This Row],[Column1]],"N/A")</f>
        <v>N/A</v>
      </c>
      <c r="K1455" t="str">
        <f t="shared" si="245"/>
        <v>Apr 12, 2017</v>
      </c>
      <c r="L1455" t="str">
        <f t="shared" si="246"/>
        <v>Apr 12, 2017</v>
      </c>
      <c r="M1455">
        <f t="shared" si="247"/>
        <v>4</v>
      </c>
      <c r="N1455">
        <f t="shared" si="248"/>
        <v>12</v>
      </c>
      <c r="O1455">
        <f t="shared" si="249"/>
        <v>2017</v>
      </c>
      <c r="P1455" s="3">
        <f t="shared" si="250"/>
        <v>42837</v>
      </c>
      <c r="Q1455" t="str">
        <f t="shared" si="251"/>
        <v>Miami Heat</v>
      </c>
      <c r="R1455" t="str">
        <f t="shared" si="252"/>
        <v>Washington Wizards</v>
      </c>
    </row>
    <row r="1456" spans="1:18" x14ac:dyDescent="0.3">
      <c r="A1456" s="1" t="s">
        <v>1256</v>
      </c>
      <c r="B1456">
        <f>IF(OR(RIGHT(Full_2016_2017_Games_Data[[#This Row],[Column1]],4)="2016",RIGHT(Full_2016_2017_Games_Data[[#This Row],[Column1]],4)="2017"),1,0)</f>
        <v>0</v>
      </c>
      <c r="C1456">
        <f>IF(AND(B1455=1,B1456=0,LEFT(Full_2016_2017_Games_Data[[#This Row],[Column1]],4)&lt;&gt;"OTat"),C1454+1,IF(AND(B1455=0,B1456=0,LEFT(Full_2016_2017_Games_Data[[#This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Row],[Column1]],5)&lt;&gt;"4OTat"),C1455+1,IF(OR(LEFT(Full_2016_2017_Games_Data[[#This Row],[Column1]],4)="OTat",LEFT(Full_2016_2017_Games_Data[[#This Row],[Column1]],4)="Full",LEFT(Full_2016_2017_Games_Data[[#This Row],[Column1]],5)="2OTat",LEFT(Full_2016_2017_Games_Data[[#This Row],[Column1]],5)="4OTat"),C1455,"N/A")))</f>
        <v>1222</v>
      </c>
      <c r="D1456" t="str">
        <f>IF(AND(C1456&lt;&gt;"N/A",C1456&lt;&gt;C1455),LEFT(Full_2016_2017_Games_Data[[#This Row],[Column1]],FIND("-",Full_2016_2017_Games_Data[[#This Row],[Column1]])-1),"N/A")</f>
        <v>Chicago Bulls112</v>
      </c>
      <c r="E1456" t="str">
        <f>IFERROR(IF(AND(C1456&lt;&gt;"N/A",C1456&lt;&gt;C1455),MID(Full_2016_2017_Games_Data[[#This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Brooklyn Nets73</v>
      </c>
      <c r="F1456" t="str">
        <f>IFERROR(IF(AND(D1456&lt;&gt;"N/A",E1456&lt;&gt;"N/A",C1456&lt;&gt;C1457),RIGHT(Full_2016_2017_Games_Data[[#This Row],[Column1]],LEN(Full_2016_2017_Games_Data[[#This Row],[Column1]])-FIND("at ",Full_2016_2017_Games_Data[[#This Row],[Column1]])-2),IF(AND(C1456&lt;&gt;"N/A",C1456&lt;&gt;C1455),RIGHT(A1457,LEN(A1457)-FIND("at ",A1457)-2),"N/A")),RIGHT(Full_2016_2017_Games_Data[[#This Row],[Column1]],LEN(Full_2016_2017_Games_Data[[#This Row],[Column1]])-FIND("at ",Full_2016_2017_Games_Data[[#This Row],[Column1]])-2))</f>
        <v>Chicago</v>
      </c>
      <c r="G1456" t="str">
        <f t="shared" si="242"/>
        <v>Chicago</v>
      </c>
      <c r="H1456">
        <f t="shared" si="243"/>
        <v>112</v>
      </c>
      <c r="I1456">
        <f t="shared" si="244"/>
        <v>73</v>
      </c>
      <c r="J1456" s="3" t="str">
        <f>IF(B1456=1,Full_2016_2017_Games_Data[[#This Row],[Column1]],"N/A")</f>
        <v>N/A</v>
      </c>
      <c r="K1456" t="str">
        <f t="shared" si="245"/>
        <v>Apr 12, 2017</v>
      </c>
      <c r="L1456" t="str">
        <f t="shared" si="246"/>
        <v>Apr 12, 2017</v>
      </c>
      <c r="M1456">
        <f t="shared" si="247"/>
        <v>4</v>
      </c>
      <c r="N1456">
        <f t="shared" si="248"/>
        <v>12</v>
      </c>
      <c r="O1456">
        <f t="shared" si="249"/>
        <v>2017</v>
      </c>
      <c r="P1456" s="3">
        <f t="shared" si="250"/>
        <v>42837</v>
      </c>
      <c r="Q1456" t="str">
        <f t="shared" si="251"/>
        <v>Chicago Bulls</v>
      </c>
      <c r="R1456" t="str">
        <f t="shared" si="252"/>
        <v>Brooklyn Nets</v>
      </c>
    </row>
    <row r="1457" spans="1:18" x14ac:dyDescent="0.3">
      <c r="A1457" s="1" t="s">
        <v>1257</v>
      </c>
      <c r="B1457">
        <f>IF(OR(RIGHT(Full_2016_2017_Games_Data[[#This Row],[Column1]],4)="2016",RIGHT(Full_2016_2017_Games_Data[[#This Row],[Column1]],4)="2017"),1,0)</f>
        <v>0</v>
      </c>
      <c r="C1457">
        <f>IF(AND(B1456=1,B1457=0,LEFT(Full_2016_2017_Games_Data[[#This Row],[Column1]],4)&lt;&gt;"OTat"),C1455+1,IF(AND(B1456=0,B1457=0,LEFT(Full_2016_2017_Games_Data[[#This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Row],[Column1]],5)&lt;&gt;"4OTat"),C1456+1,IF(OR(LEFT(Full_2016_2017_Games_Data[[#This Row],[Column1]],4)="OTat",LEFT(Full_2016_2017_Games_Data[[#This Row],[Column1]],4)="Full",LEFT(Full_2016_2017_Games_Data[[#This Row],[Column1]],5)="2OTat",LEFT(Full_2016_2017_Games_Data[[#This Row],[Column1]],5)="4OTat"),C1456,"N/A")))</f>
        <v>1223</v>
      </c>
      <c r="D1457" t="str">
        <f>IF(AND(C1457&lt;&gt;"N/A",C1457&lt;&gt;C1456),LEFT(Full_2016_2017_Games_Data[[#This Row],[Column1]],FIND("-",Full_2016_2017_Games_Data[[#This Row],[Column1]])-1),"N/A")</f>
        <v>Dallas Mavericks100</v>
      </c>
      <c r="E1457" t="str">
        <f>IFERROR(IF(AND(C1457&lt;&gt;"N/A",C1457&lt;&gt;C1456),MID(Full_2016_2017_Games_Data[[#This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Grizzlies93</v>
      </c>
      <c r="F1457" t="str">
        <f>IFERROR(IF(AND(D1457&lt;&gt;"N/A",E1457&lt;&gt;"N/A",C1457&lt;&gt;C1458),RIGHT(Full_2016_2017_Games_Data[[#This Row],[Column1]],LEN(Full_2016_2017_Games_Data[[#This Row],[Column1]])-FIND("at ",Full_2016_2017_Games_Data[[#This Row],[Column1]])-2),IF(AND(C1457&lt;&gt;"N/A",C1457&lt;&gt;C1456),RIGHT(A1458,LEN(A1458)-FIND("at ",A1458)-2),"N/A")),RIGHT(Full_2016_2017_Games_Data[[#This Row],[Column1]],LEN(Full_2016_2017_Games_Data[[#This Row],[Column1]])-FIND("at ",Full_2016_2017_Games_Data[[#This Row],[Column1]])-2))</f>
        <v>Memphis</v>
      </c>
      <c r="G1457" t="str">
        <f t="shared" si="242"/>
        <v>Memphis</v>
      </c>
      <c r="H1457">
        <f t="shared" si="243"/>
        <v>100</v>
      </c>
      <c r="I1457">
        <f t="shared" si="244"/>
        <v>93</v>
      </c>
      <c r="J1457" s="3" t="str">
        <f>IF(B1457=1,Full_2016_2017_Games_Data[[#This Row],[Column1]],"N/A")</f>
        <v>N/A</v>
      </c>
      <c r="K1457" t="str">
        <f t="shared" si="245"/>
        <v>Apr 12, 2017</v>
      </c>
      <c r="L1457" t="str">
        <f t="shared" si="246"/>
        <v>Apr 12, 2017</v>
      </c>
      <c r="M1457">
        <f t="shared" si="247"/>
        <v>4</v>
      </c>
      <c r="N1457">
        <f t="shared" si="248"/>
        <v>12</v>
      </c>
      <c r="O1457">
        <f t="shared" si="249"/>
        <v>2017</v>
      </c>
      <c r="P1457" s="3">
        <f t="shared" si="250"/>
        <v>42837</v>
      </c>
      <c r="Q1457" t="str">
        <f t="shared" si="251"/>
        <v>Dallas Mavericks</v>
      </c>
      <c r="R1457" t="str">
        <f t="shared" si="252"/>
        <v>Memphis Grizzlies</v>
      </c>
    </row>
    <row r="1458" spans="1:18" x14ac:dyDescent="0.3">
      <c r="A1458" s="1" t="s">
        <v>1258</v>
      </c>
      <c r="B1458">
        <f>IF(OR(RIGHT(Full_2016_2017_Games_Data[[#This Row],[Column1]],4)="2016",RIGHT(Full_2016_2017_Games_Data[[#This Row],[Column1]],4)="2017"),1,0)</f>
        <v>0</v>
      </c>
      <c r="C1458">
        <f>IF(AND(B1457=1,B1458=0,LEFT(Full_2016_2017_Games_Data[[#This Row],[Column1]],4)&lt;&gt;"OTat"),C1456+1,IF(AND(B1457=0,B1458=0,LEFT(Full_2016_2017_Games_Data[[#This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Row],[Column1]],5)&lt;&gt;"4OTat"),C1457+1,IF(OR(LEFT(Full_2016_2017_Games_Data[[#This Row],[Column1]],4)="OTat",LEFT(Full_2016_2017_Games_Data[[#This Row],[Column1]],4)="Full",LEFT(Full_2016_2017_Games_Data[[#This Row],[Column1]],5)="2OTat",LEFT(Full_2016_2017_Games_Data[[#This Row],[Column1]],5)="4OTat"),C1457,"N/A")))</f>
        <v>1224</v>
      </c>
      <c r="D1458" t="str">
        <f>IF(AND(C1458&lt;&gt;"N/A",C1458&lt;&gt;C1457),LEFT(Full_2016_2017_Games_Data[[#This Row],[Column1]],FIND("-",Full_2016_2017_Games_Data[[#This Row],[Column1]])-1),"N/A")</f>
        <v>Houston Rockets123</v>
      </c>
      <c r="E1458" t="str">
        <f>IFERROR(IF(AND(C1458&lt;&gt;"N/A",C1458&lt;&gt;C1457),MID(Full_2016_2017_Games_Data[[#This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Minnesota Timberwolves118</v>
      </c>
      <c r="F1458" t="str">
        <f>IFERROR(IF(AND(D1458&lt;&gt;"N/A",E1458&lt;&gt;"N/A",C1458&lt;&gt;C1459),RIGHT(Full_2016_2017_Games_Data[[#This Row],[Column1]],LEN(Full_2016_2017_Games_Data[[#This Row],[Column1]])-FIND("at ",Full_2016_2017_Games_Data[[#This Row],[Column1]])-2),IF(AND(C1458&lt;&gt;"N/A",C1458&lt;&gt;C1457),RIGHT(A1459,LEN(A1459)-FIND("at ",A1459)-2),"N/A")),RIGHT(Full_2016_2017_Games_Data[[#This Row],[Column1]],LEN(Full_2016_2017_Games_Data[[#This Row],[Column1]])-FIND("at ",Full_2016_2017_Games_Data[[#This Row],[Column1]])-2))</f>
        <v>Houston</v>
      </c>
      <c r="G1458" t="str">
        <f t="shared" si="242"/>
        <v>Houston</v>
      </c>
      <c r="H1458">
        <f t="shared" si="243"/>
        <v>123</v>
      </c>
      <c r="I1458">
        <f t="shared" si="244"/>
        <v>118</v>
      </c>
      <c r="J1458" s="3" t="str">
        <f>IF(B1458=1,Full_2016_2017_Games_Data[[#This Row],[Column1]],"N/A")</f>
        <v>N/A</v>
      </c>
      <c r="K1458" t="str">
        <f t="shared" si="245"/>
        <v>Apr 12, 2017</v>
      </c>
      <c r="L1458" t="str">
        <f t="shared" si="246"/>
        <v>Apr 12, 2017</v>
      </c>
      <c r="M1458">
        <f t="shared" si="247"/>
        <v>4</v>
      </c>
      <c r="N1458">
        <f t="shared" si="248"/>
        <v>12</v>
      </c>
      <c r="O1458">
        <f t="shared" si="249"/>
        <v>2017</v>
      </c>
      <c r="P1458" s="3">
        <f t="shared" si="250"/>
        <v>42837</v>
      </c>
      <c r="Q1458" t="str">
        <f t="shared" si="251"/>
        <v>Houston Rockets</v>
      </c>
      <c r="R1458" t="str">
        <f t="shared" si="252"/>
        <v>Minnesota Timberwolves</v>
      </c>
    </row>
    <row r="1459" spans="1:18" x14ac:dyDescent="0.3">
      <c r="A1459" s="1" t="s">
        <v>1259</v>
      </c>
      <c r="B1459">
        <f>IF(OR(RIGHT(Full_2016_2017_Games_Data[[#This Row],[Column1]],4)="2016",RIGHT(Full_2016_2017_Games_Data[[#This Row],[Column1]],4)="2017"),1,0)</f>
        <v>0</v>
      </c>
      <c r="C1459">
        <f>IF(AND(B1458=1,B1459=0,LEFT(Full_2016_2017_Games_Data[[#This Row],[Column1]],4)&lt;&gt;"OTat"),C1457+1,IF(AND(B1458=0,B1459=0,LEFT(Full_2016_2017_Games_Data[[#This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Row],[Column1]],5)&lt;&gt;"4OTat"),C1458+1,IF(OR(LEFT(Full_2016_2017_Games_Data[[#This Row],[Column1]],4)="OTat",LEFT(Full_2016_2017_Games_Data[[#This Row],[Column1]],4)="Full",LEFT(Full_2016_2017_Games_Data[[#This Row],[Column1]],5)="2OTat",LEFT(Full_2016_2017_Games_Data[[#This Row],[Column1]],5)="4OTat"),C1458,"N/A")))</f>
        <v>1225</v>
      </c>
      <c r="D1459" t="str">
        <f>IF(AND(C1459&lt;&gt;"N/A",C1459&lt;&gt;C1458),LEFT(Full_2016_2017_Games_Data[[#This Row],[Column1]],FIND("-",Full_2016_2017_Games_Data[[#This Row],[Column1]])-1),"N/A")</f>
        <v>Denver Nuggets111</v>
      </c>
      <c r="E1459" t="str">
        <f>IFERROR(IF(AND(C1459&lt;&gt;"N/A",C1459&lt;&gt;C1458),MID(Full_2016_2017_Games_Data[[#This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Thunder105</v>
      </c>
      <c r="F1459" t="str">
        <f>IFERROR(IF(AND(D1459&lt;&gt;"N/A",E1459&lt;&gt;"N/A",C1459&lt;&gt;C1460),RIGHT(Full_2016_2017_Games_Data[[#This Row],[Column1]],LEN(Full_2016_2017_Games_Data[[#This Row],[Column1]])-FIND("at ",Full_2016_2017_Games_Data[[#This Row],[Column1]])-2),IF(AND(C1459&lt;&gt;"N/A",C1459&lt;&gt;C1458),RIGHT(A1460,LEN(A1460)-FIND("at ",A1460)-2),"N/A")),RIGHT(Full_2016_2017_Games_Data[[#This Row],[Column1]],LEN(Full_2016_2017_Games_Data[[#This Row],[Column1]])-FIND("at ",Full_2016_2017_Games_Data[[#This Row],[Column1]])-2))</f>
        <v>Oklahoma City</v>
      </c>
      <c r="G1459" t="str">
        <f t="shared" si="242"/>
        <v>Oklahoma City</v>
      </c>
      <c r="H1459">
        <f t="shared" si="243"/>
        <v>111</v>
      </c>
      <c r="I1459">
        <f t="shared" si="244"/>
        <v>105</v>
      </c>
      <c r="J1459" s="3" t="str">
        <f>IF(B1459=1,Full_2016_2017_Games_Data[[#This Row],[Column1]],"N/A")</f>
        <v>N/A</v>
      </c>
      <c r="K1459" t="str">
        <f t="shared" si="245"/>
        <v>Apr 12, 2017</v>
      </c>
      <c r="L1459" t="str">
        <f t="shared" si="246"/>
        <v>Apr 12, 2017</v>
      </c>
      <c r="M1459">
        <f t="shared" si="247"/>
        <v>4</v>
      </c>
      <c r="N1459">
        <f t="shared" si="248"/>
        <v>12</v>
      </c>
      <c r="O1459">
        <f t="shared" si="249"/>
        <v>2017</v>
      </c>
      <c r="P1459" s="3">
        <f t="shared" si="250"/>
        <v>42837</v>
      </c>
      <c r="Q1459" t="str">
        <f t="shared" si="251"/>
        <v>Denver Nuggets</v>
      </c>
      <c r="R1459" t="str">
        <f t="shared" si="252"/>
        <v>Oklahoma City Thunder</v>
      </c>
    </row>
    <row r="1460" spans="1:18" x14ac:dyDescent="0.3">
      <c r="A1460" s="1" t="s">
        <v>1260</v>
      </c>
      <c r="B1460">
        <f>IF(OR(RIGHT(Full_2016_2017_Games_Data[[#This Row],[Column1]],4)="2016",RIGHT(Full_2016_2017_Games_Data[[#This Row],[Column1]],4)="2017"),1,0)</f>
        <v>0</v>
      </c>
      <c r="C1460">
        <f>IF(AND(B1459=1,B1460=0,LEFT(Full_2016_2017_Games_Data[[#This Row],[Column1]],4)&lt;&gt;"OTat"),C1458+1,IF(AND(B1459=0,B1460=0,LEFT(Full_2016_2017_Games_Data[[#This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Row],[Column1]],5)&lt;&gt;"4OTat"),C1459+1,IF(OR(LEFT(Full_2016_2017_Games_Data[[#This Row],[Column1]],4)="OTat",LEFT(Full_2016_2017_Games_Data[[#This Row],[Column1]],4)="Full",LEFT(Full_2016_2017_Games_Data[[#This Row],[Column1]],5)="2OTat",LEFT(Full_2016_2017_Games_Data[[#This Row],[Column1]],5)="4OTat"),C1459,"N/A")))</f>
        <v>1226</v>
      </c>
      <c r="D1460" t="str">
        <f>IF(AND(C1460&lt;&gt;"N/A",C1460&lt;&gt;C1459),LEFT(Full_2016_2017_Games_Data[[#This Row],[Column1]],FIND("-",Full_2016_2017_Games_Data[[#This Row],[Column1]])-1),"N/A")</f>
        <v>Indiana Pacers104</v>
      </c>
      <c r="E1460" t="str">
        <f>IFERROR(IF(AND(C1460&lt;&gt;"N/A",C1460&lt;&gt;C1459),MID(Full_2016_2017_Games_Data[[#This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Hawks86</v>
      </c>
      <c r="F1460" t="str">
        <f>IFERROR(IF(AND(D1460&lt;&gt;"N/A",E1460&lt;&gt;"N/A",C1460&lt;&gt;C1461),RIGHT(Full_2016_2017_Games_Data[[#This Row],[Column1]],LEN(Full_2016_2017_Games_Data[[#This Row],[Column1]])-FIND("at ",Full_2016_2017_Games_Data[[#This Row],[Column1]])-2),IF(AND(C1460&lt;&gt;"N/A",C1460&lt;&gt;C1459),RIGHT(A1461,LEN(A1461)-FIND("at ",A1461)-2),"N/A")),RIGHT(Full_2016_2017_Games_Data[[#This Row],[Column1]],LEN(Full_2016_2017_Games_Data[[#This Row],[Column1]])-FIND("at ",Full_2016_2017_Games_Data[[#This Row],[Column1]])-2))</f>
        <v>Indiana</v>
      </c>
      <c r="G1460" t="str">
        <f t="shared" si="242"/>
        <v>Indiana</v>
      </c>
      <c r="H1460">
        <f t="shared" si="243"/>
        <v>104</v>
      </c>
      <c r="I1460">
        <f t="shared" si="244"/>
        <v>86</v>
      </c>
      <c r="J1460" s="3" t="str">
        <f>IF(B1460=1,Full_2016_2017_Games_Data[[#This Row],[Column1]],"N/A")</f>
        <v>N/A</v>
      </c>
      <c r="K1460" t="str">
        <f t="shared" si="245"/>
        <v>Apr 12, 2017</v>
      </c>
      <c r="L1460" t="str">
        <f t="shared" si="246"/>
        <v>Apr 12, 2017</v>
      </c>
      <c r="M1460">
        <f t="shared" si="247"/>
        <v>4</v>
      </c>
      <c r="N1460">
        <f t="shared" si="248"/>
        <v>12</v>
      </c>
      <c r="O1460">
        <f t="shared" si="249"/>
        <v>2017</v>
      </c>
      <c r="P1460" s="3">
        <f t="shared" si="250"/>
        <v>42837</v>
      </c>
      <c r="Q1460" t="str">
        <f t="shared" si="251"/>
        <v>Indiana Pacers</v>
      </c>
      <c r="R1460" t="str">
        <f t="shared" si="252"/>
        <v>Atlanta Hawks</v>
      </c>
    </row>
    <row r="1461" spans="1:18" x14ac:dyDescent="0.3">
      <c r="A1461" s="1" t="s">
        <v>1261</v>
      </c>
      <c r="B1461">
        <f>IF(OR(RIGHT(Full_2016_2017_Games_Data[[#This Row],[Column1]],4)="2016",RIGHT(Full_2016_2017_Games_Data[[#This Row],[Column1]],4)="2017"),1,0)</f>
        <v>0</v>
      </c>
      <c r="C1461">
        <f>IF(AND(B1460=1,B1461=0,LEFT(Full_2016_2017_Games_Data[[#This Row],[Column1]],4)&lt;&gt;"OTat"),C1459+1,IF(AND(B1460=0,B1461=0,LEFT(Full_2016_2017_Games_Data[[#This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Row],[Column1]],5)&lt;&gt;"4OTat"),C1460+1,IF(OR(LEFT(Full_2016_2017_Games_Data[[#This Row],[Column1]],4)="OTat",LEFT(Full_2016_2017_Games_Data[[#This Row],[Column1]],4)="Full",LEFT(Full_2016_2017_Games_Data[[#This Row],[Column1]],5)="2OTat",LEFT(Full_2016_2017_Games_Data[[#This Row],[Column1]],5)="4OTat"),C1460,"N/A")))</f>
        <v>1227</v>
      </c>
      <c r="D1461" t="str">
        <f>IF(AND(C1461&lt;&gt;"N/A",C1461&lt;&gt;C1460),LEFT(Full_2016_2017_Games_Data[[#This Row],[Column1]],FIND("-",Full_2016_2017_Games_Data[[#This Row],[Column1]])-1),"N/A")</f>
        <v>Utah Jazz101</v>
      </c>
      <c r="E1461" t="str">
        <f>IFERROR(IF(AND(C1461&lt;&gt;"N/A",C1461&lt;&gt;C1460),MID(Full_2016_2017_Games_Data[[#This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Spurs97</v>
      </c>
      <c r="F1461" t="str">
        <f>IFERROR(IF(AND(D1461&lt;&gt;"N/A",E1461&lt;&gt;"N/A",C1461&lt;&gt;C1462),RIGHT(Full_2016_2017_Games_Data[[#This Row],[Column1]],LEN(Full_2016_2017_Games_Data[[#This Row],[Column1]])-FIND("at ",Full_2016_2017_Games_Data[[#This Row],[Column1]])-2),IF(AND(C1461&lt;&gt;"N/A",C1461&lt;&gt;C1460),RIGHT(A1462,LEN(A1462)-FIND("at ",A1462)-2),"N/A")),RIGHT(Full_2016_2017_Games_Data[[#This Row],[Column1]],LEN(Full_2016_2017_Games_Data[[#This Row],[Column1]])-FIND("at ",Full_2016_2017_Games_Data[[#This Row],[Column1]])-2))</f>
        <v>Utah</v>
      </c>
      <c r="G1461" t="str">
        <f t="shared" si="242"/>
        <v>Utah</v>
      </c>
      <c r="H1461">
        <f t="shared" si="243"/>
        <v>101</v>
      </c>
      <c r="I1461">
        <f t="shared" si="244"/>
        <v>97</v>
      </c>
      <c r="J1461" s="3" t="str">
        <f>IF(B1461=1,Full_2016_2017_Games_Data[[#This Row],[Column1]],"N/A")</f>
        <v>N/A</v>
      </c>
      <c r="K1461" t="str">
        <f t="shared" si="245"/>
        <v>Apr 12, 2017</v>
      </c>
      <c r="L1461" t="str">
        <f t="shared" si="246"/>
        <v>Apr 12, 2017</v>
      </c>
      <c r="M1461">
        <f t="shared" si="247"/>
        <v>4</v>
      </c>
      <c r="N1461">
        <f t="shared" si="248"/>
        <v>12</v>
      </c>
      <c r="O1461">
        <f t="shared" si="249"/>
        <v>2017</v>
      </c>
      <c r="P1461" s="3">
        <f t="shared" si="250"/>
        <v>42837</v>
      </c>
      <c r="Q1461" t="str">
        <f t="shared" si="251"/>
        <v>Utah Jazz</v>
      </c>
      <c r="R1461" t="str">
        <f t="shared" si="252"/>
        <v>San Antonio Spurs</v>
      </c>
    </row>
    <row r="1462" spans="1:18" x14ac:dyDescent="0.3">
      <c r="A1462" s="1" t="s">
        <v>1262</v>
      </c>
      <c r="B1462">
        <f>IF(OR(RIGHT(Full_2016_2017_Games_Data[[#This Row],[Column1]],4)="2016",RIGHT(Full_2016_2017_Games_Data[[#This Row],[Column1]],4)="2017"),1,0)</f>
        <v>0</v>
      </c>
      <c r="C1462">
        <f>IF(AND(B1461=1,B1462=0,LEFT(Full_2016_2017_Games_Data[[#This Row],[Column1]],4)&lt;&gt;"OTat"),C1460+1,IF(AND(B1461=0,B1462=0,LEFT(Full_2016_2017_Games_Data[[#This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Row],[Column1]],5)&lt;&gt;"4OTat"),C1461+1,IF(OR(LEFT(Full_2016_2017_Games_Data[[#This Row],[Column1]],4)="OTat",LEFT(Full_2016_2017_Games_Data[[#This Row],[Column1]],4)="Full",LEFT(Full_2016_2017_Games_Data[[#This Row],[Column1]],5)="2OTat",LEFT(Full_2016_2017_Games_Data[[#This Row],[Column1]],5)="4OTat"),C1461,"N/A")))</f>
        <v>1228</v>
      </c>
      <c r="D1462" t="str">
        <f>IF(AND(C1462&lt;&gt;"N/A",C1462&lt;&gt;C1461),LEFT(Full_2016_2017_Games_Data[[#This Row],[Column1]],FIND("-",Full_2016_2017_Games_Data[[#This Row],[Column1]])-1),"N/A")</f>
        <v>Los Angeles Clippers115</v>
      </c>
      <c r="E1462" t="str">
        <f>IFERROR(IF(AND(C1462&lt;&gt;"N/A",C1462&lt;&gt;C1461),MID(Full_2016_2017_Games_Data[[#This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Sacramento Kings95</v>
      </c>
      <c r="F1462" t="str">
        <f>IFERROR(IF(AND(D1462&lt;&gt;"N/A",E1462&lt;&gt;"N/A",C1462&lt;&gt;C1463),RIGHT(Full_2016_2017_Games_Data[[#This Row],[Column1]],LEN(Full_2016_2017_Games_Data[[#This Row],[Column1]])-FIND("at ",Full_2016_2017_Games_Data[[#This Row],[Column1]])-2),IF(AND(C1462&lt;&gt;"N/A",C1462&lt;&gt;C1461),RIGHT(A1463,LEN(A1463)-FIND("at ",A1463)-2),"N/A")),RIGHT(Full_2016_2017_Games_Data[[#This Row],[Column1]],LEN(Full_2016_2017_Games_Data[[#This Row],[Column1]])-FIND("at ",Full_2016_2017_Games_Data[[#This Row],[Column1]])-2))</f>
        <v>Los Angeles</v>
      </c>
      <c r="G1462" t="str">
        <f t="shared" si="242"/>
        <v>Los Angeles</v>
      </c>
      <c r="H1462">
        <f t="shared" si="243"/>
        <v>115</v>
      </c>
      <c r="I1462">
        <f t="shared" si="244"/>
        <v>95</v>
      </c>
      <c r="J1462" s="3" t="str">
        <f>IF(B1462=1,Full_2016_2017_Games_Data[[#This Row],[Column1]],"N/A")</f>
        <v>N/A</v>
      </c>
      <c r="K1462" t="str">
        <f t="shared" si="245"/>
        <v>Apr 12, 2017</v>
      </c>
      <c r="L1462" t="str">
        <f t="shared" si="246"/>
        <v>Apr 12, 2017</v>
      </c>
      <c r="M1462">
        <f t="shared" si="247"/>
        <v>4</v>
      </c>
      <c r="N1462">
        <f t="shared" si="248"/>
        <v>12</v>
      </c>
      <c r="O1462">
        <f t="shared" si="249"/>
        <v>2017</v>
      </c>
      <c r="P1462" s="3">
        <f t="shared" si="250"/>
        <v>42837</v>
      </c>
      <c r="Q1462" t="str">
        <f t="shared" si="251"/>
        <v>Los Angeles Clippers</v>
      </c>
      <c r="R1462" t="str">
        <f t="shared" si="252"/>
        <v>Sacramento Kings</v>
      </c>
    </row>
    <row r="1463" spans="1:18" x14ac:dyDescent="0.3">
      <c r="A1463" s="1" t="s">
        <v>1263</v>
      </c>
      <c r="B1463">
        <f>IF(OR(RIGHT(Full_2016_2017_Games_Data[[#This Row],[Column1]],4)="2016",RIGHT(Full_2016_2017_Games_Data[[#This Row],[Column1]],4)="2017"),1,0)</f>
        <v>0</v>
      </c>
      <c r="C1463">
        <f>IF(AND(B1462=1,B1463=0,LEFT(Full_2016_2017_Games_Data[[#This Row],[Column1]],4)&lt;&gt;"OTat"),C1461+1,IF(AND(B1462=0,B1463=0,LEFT(Full_2016_2017_Games_Data[[#This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Row],[Column1]],5)&lt;&gt;"4OTat"),C1462+1,IF(OR(LEFT(Full_2016_2017_Games_Data[[#This Row],[Column1]],4)="OTat",LEFT(Full_2016_2017_Games_Data[[#This Row],[Column1]],4)="Full",LEFT(Full_2016_2017_Games_Data[[#This Row],[Column1]],5)="2OTat",LEFT(Full_2016_2017_Games_Data[[#This Row],[Column1]],5)="4OTat"),C1462,"N/A")))</f>
        <v>1229</v>
      </c>
      <c r="D1463" t="str">
        <f>IF(AND(C1463&lt;&gt;"N/A",C1463&lt;&gt;C1462),LEFT(Full_2016_2017_Games_Data[[#This Row],[Column1]],FIND("-",Full_2016_2017_Games_Data[[#This Row],[Column1]])-1),"N/A")</f>
        <v>Golden State Warriors109</v>
      </c>
      <c r="E1463" t="str">
        <f>IFERROR(IF(AND(C1463&lt;&gt;"N/A",C1463&lt;&gt;C1462),MID(Full_2016_2017_Games_Data[[#This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Lakers94</v>
      </c>
      <c r="F1463" t="str">
        <f>IFERROR(IF(AND(D1463&lt;&gt;"N/A",E1463&lt;&gt;"N/A",C1463&lt;&gt;C1464),RIGHT(Full_2016_2017_Games_Data[[#This Row],[Column1]],LEN(Full_2016_2017_Games_Data[[#This Row],[Column1]])-FIND("at ",Full_2016_2017_Games_Data[[#This Row],[Column1]])-2),IF(AND(C1463&lt;&gt;"N/A",C1463&lt;&gt;C1462),RIGHT(A1464,LEN(A1464)-FIND("at ",A1464)-2),"N/A")),RIGHT(Full_2016_2017_Games_Data[[#This Row],[Column1]],LEN(Full_2016_2017_Games_Data[[#This Row],[Column1]])-FIND("at ",Full_2016_2017_Games_Data[[#This Row],[Column1]])-2))</f>
        <v>Golden State</v>
      </c>
      <c r="G1463" t="str">
        <f t="shared" si="242"/>
        <v>Golden State</v>
      </c>
      <c r="H1463">
        <f t="shared" si="243"/>
        <v>109</v>
      </c>
      <c r="I1463">
        <f t="shared" si="244"/>
        <v>94</v>
      </c>
      <c r="J1463" s="3" t="str">
        <f>IF(B1463=1,Full_2016_2017_Games_Data[[#This Row],[Column1]],"N/A")</f>
        <v>N/A</v>
      </c>
      <c r="K1463" t="str">
        <f t="shared" si="245"/>
        <v>Apr 12, 2017</v>
      </c>
      <c r="L1463" t="str">
        <f t="shared" si="246"/>
        <v>Apr 12, 2017</v>
      </c>
      <c r="M1463">
        <f t="shared" si="247"/>
        <v>4</v>
      </c>
      <c r="N1463">
        <f t="shared" si="248"/>
        <v>12</v>
      </c>
      <c r="O1463">
        <f t="shared" si="249"/>
        <v>2017</v>
      </c>
      <c r="P1463" s="3">
        <f t="shared" si="250"/>
        <v>42837</v>
      </c>
      <c r="Q1463" t="str">
        <f t="shared" si="251"/>
        <v>Golden State Warriors</v>
      </c>
      <c r="R1463" t="str">
        <f t="shared" si="252"/>
        <v>Los Angeles Lakers</v>
      </c>
    </row>
    <row r="1464" spans="1:18" x14ac:dyDescent="0.3">
      <c r="A1464" s="1" t="s">
        <v>1264</v>
      </c>
      <c r="B1464">
        <f>IF(OR(RIGHT(Full_2016_2017_Games_Data[[#This Row],[Column1]],4)="2016",RIGHT(Full_2016_2017_Games_Data[[#This Row],[Column1]],4)="2017"),1,0)</f>
        <v>0</v>
      </c>
      <c r="C1464">
        <f>IF(AND(B1463=1,B1464=0,LEFT(Full_2016_2017_Games_Data[[#This Row],[Column1]],4)&lt;&gt;"OTat"),C1462+1,IF(AND(B1463=0,B1464=0,LEFT(Full_2016_2017_Games_Data[[#This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Row],[Column1]],5)&lt;&gt;"4OTat"),C1463+1,IF(OR(LEFT(Full_2016_2017_Games_Data[[#This Row],[Column1]],4)="OTat",LEFT(Full_2016_2017_Games_Data[[#This Row],[Column1]],4)="Full",LEFT(Full_2016_2017_Games_Data[[#This Row],[Column1]],5)="2OTat",LEFT(Full_2016_2017_Games_Data[[#This Row],[Column1]],5)="4OTat"),C1463,"N/A")))</f>
        <v>1230</v>
      </c>
      <c r="D1464" t="str">
        <f>IF(AND(C1464&lt;&gt;"N/A",C1464&lt;&gt;C1463),LEFT(Full_2016_2017_Games_Data[[#This Row],[Column1]],FIND("-",Full_2016_2017_Games_Data[[#This Row],[Column1]])-1),"N/A")</f>
        <v>New Orleans Pelicans103</v>
      </c>
      <c r="E1464" t="str">
        <f>IFERROR(IF(AND(C1464&lt;&gt;"N/A",C1464&lt;&gt;C1463),MID(Full_2016_2017_Games_Data[[#This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Blazers100</v>
      </c>
      <c r="F1464" t="str">
        <f>IFERROR(IF(AND(D1464&lt;&gt;"N/A",E1464&lt;&gt;"N/A",C1464&lt;&gt;C1465),RIGHT(Full_2016_2017_Games_Data[[#This Row],[Column1]],LEN(Full_2016_2017_Games_Data[[#This Row],[Column1]])-FIND("at ",Full_2016_2017_Games_Data[[#This Row],[Column1]])-2),IF(AND(C1464&lt;&gt;"N/A",C1464&lt;&gt;C1463),RIGHT(A1465,LEN(A1465)-FIND("at ",A1465)-2),"N/A")),RIGHT(Full_2016_2017_Games_Data[[#This Row],[Column1]],LEN(Full_2016_2017_Games_Data[[#This Row],[Column1]])-FIND("at ",Full_2016_2017_Games_Data[[#This Row],[Column1]])-2))</f>
        <v>Portland</v>
      </c>
      <c r="G1464" t="str">
        <f t="shared" si="242"/>
        <v>Portland</v>
      </c>
      <c r="H1464">
        <f t="shared" si="243"/>
        <v>103</v>
      </c>
      <c r="I1464">
        <f t="shared" si="244"/>
        <v>100</v>
      </c>
      <c r="J1464" s="3" t="str">
        <f>IF(B1464=1,Full_2016_2017_Games_Data[[#This Row],[Column1]],"N/A")</f>
        <v>N/A</v>
      </c>
      <c r="K1464" t="str">
        <f t="shared" si="245"/>
        <v>Apr 12, 2017</v>
      </c>
      <c r="L1464" t="str">
        <f t="shared" si="246"/>
        <v>Apr 12, 2017</v>
      </c>
      <c r="M1464">
        <f t="shared" si="247"/>
        <v>4</v>
      </c>
      <c r="N1464">
        <f t="shared" si="248"/>
        <v>12</v>
      </c>
      <c r="O1464">
        <f t="shared" si="249"/>
        <v>2017</v>
      </c>
      <c r="P1464" s="3">
        <f t="shared" si="250"/>
        <v>42837</v>
      </c>
      <c r="Q1464" t="str">
        <f t="shared" si="251"/>
        <v>New Orleans Pelicans</v>
      </c>
      <c r="R1464" t="str">
        <f t="shared" si="252"/>
        <v>Portland Trail Blazers</v>
      </c>
    </row>
    <row r="1465" spans="1:18" x14ac:dyDescent="0.3">
      <c r="A1465" s="1" t="s">
        <v>1265</v>
      </c>
      <c r="B1465">
        <f>IF(OR(RIGHT(Full_2016_2017_Games_Data[[#This Row],[Column1]],4)="2016",RIGHT(Full_2016_2017_Games_Data[[#This Row],[Column1]],4)="2017"),1,0)</f>
        <v>0</v>
      </c>
      <c r="C1465">
        <f>IF(AND(B1464=1,B1465=0,LEFT(Full_2016_2017_Games_Data[[#This Row],[Column1]],4)&lt;&gt;"OTat"),C1463+1,IF(AND(B1464=0,B1465=0,LEFT(Full_2016_2017_Games_Data[[#This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Row],[Column1]],5)&lt;&gt;"4OTat"),C1464+1,IF(OR(LEFT(Full_2016_2017_Games_Data[[#This Row],[Column1]],4)="OTat",LEFT(Full_2016_2017_Games_Data[[#This Row],[Column1]],4)="Full",LEFT(Full_2016_2017_Games_Data[[#This Row],[Column1]],5)="2OTat",LEFT(Full_2016_2017_Games_Data[[#This Row],[Column1]],5)="4OTat"),C1464,"N/A")))</f>
        <v>1230</v>
      </c>
      <c r="D1465" t="str">
        <f>IF(AND(C1465&lt;&gt;"N/A",C1465&lt;&gt;C1464),LEFT(Full_2016_2017_Games_Data[[#This Row],[Column1]],FIND("-",Full_2016_2017_Games_Data[[#This Row],[Column1]])-1),"N/A")</f>
        <v>N/A</v>
      </c>
      <c r="E1465" t="str">
        <f>IFERROR(IF(AND(C1465&lt;&gt;"N/A",C1465&lt;&gt;C1464),MID(Full_2016_2017_Games_Data[[#This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65" t="str">
        <f>IFERROR(IF(AND(D1465&lt;&gt;"N/A",E1465&lt;&gt;"N/A",C1465&lt;&gt;C1466),RIGHT(Full_2016_2017_Games_Data[[#This Row],[Column1]],LEN(Full_2016_2017_Games_Data[[#This Row],[Column1]])-FIND("at ",Full_2016_2017_Games_Data[[#This Row],[Column1]])-2),IF(AND(C1465&lt;&gt;"N/A",C1465&lt;&gt;C1464),RIGHT(A1466,LEN(A1466)-FIND("at ",A1466)-2),"N/A")),RIGHT(Full_2016_2017_Games_Data[[#This Row],[Column1]],LEN(Full_2016_2017_Games_Data[[#This Row],[Column1]])-FIND("at ",Full_2016_2017_Games_Data[[#This Row],[Column1]])-2))</f>
        <v>N/A</v>
      </c>
      <c r="G1465" t="str">
        <f t="shared" si="242"/>
        <v>N/A</v>
      </c>
      <c r="H1465" t="str">
        <f t="shared" si="243"/>
        <v>N/A</v>
      </c>
      <c r="I1465" t="str">
        <f t="shared" si="244"/>
        <v>N/A</v>
      </c>
      <c r="J1465" s="3" t="str">
        <f>IF(B1465=1,Full_2016_2017_Games_Data[[#This Row],[Column1]],"N/A")</f>
        <v>N/A</v>
      </c>
      <c r="K1465" t="str">
        <f t="shared" si="245"/>
        <v>Apr 12, 2017</v>
      </c>
      <c r="L1465" t="str">
        <f t="shared" si="246"/>
        <v>N/A</v>
      </c>
      <c r="M1465" t="str">
        <f t="shared" si="247"/>
        <v>N/A</v>
      </c>
      <c r="N1465" t="str">
        <f t="shared" si="248"/>
        <v>N/A</v>
      </c>
      <c r="O1465" t="str">
        <f t="shared" si="249"/>
        <v>N/A</v>
      </c>
      <c r="P1465" s="3" t="str">
        <f t="shared" si="250"/>
        <v>N/A</v>
      </c>
      <c r="Q1465" t="str">
        <f t="shared" si="251"/>
        <v>N/A</v>
      </c>
      <c r="R1465" t="str">
        <f t="shared" si="252"/>
        <v>N/A</v>
      </c>
    </row>
    <row r="1466" spans="1:18" x14ac:dyDescent="0.3">
      <c r="A1466" s="1" t="s">
        <v>1510</v>
      </c>
      <c r="B1466">
        <f>IF(OR(RIGHT(Full_2016_2017_Games_Data[[#This Row],[Column1]],4)="2016",RIGHT(Full_2016_2017_Games_Data[[#This Row],[Column1]],4)="2017"),1,0)</f>
        <v>1</v>
      </c>
      <c r="C1466" t="str">
        <f>IF(AND(B1465=1,B1466=0,LEFT(Full_2016_2017_Games_Data[[#This Row],[Column1]],4)&lt;&gt;"OTat"),C1464+1,IF(AND(B1465=0,B1466=0,LEFT(Full_2016_2017_Games_Data[[#This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Row],[Column1]],5)&lt;&gt;"4OTat"),C1465+1,IF(OR(LEFT(Full_2016_2017_Games_Data[[#This Row],[Column1]],4)="OTat",LEFT(Full_2016_2017_Games_Data[[#This Row],[Column1]],4)="Full",LEFT(Full_2016_2017_Games_Data[[#This Row],[Column1]],5)="2OTat",LEFT(Full_2016_2017_Games_Data[[#This Row],[Column1]],5)="4OTat"),C1465,"N/A")))</f>
        <v>N/A</v>
      </c>
      <c r="D1466" t="str">
        <f>IF(AND(C1466&lt;&gt;"N/A",C1466&lt;&gt;C1465),LEFT(Full_2016_2017_Games_Data[[#This Row],[Column1]],FIND("-",Full_2016_2017_Games_Data[[#This Row],[Column1]])-1),"N/A")</f>
        <v>N/A</v>
      </c>
      <c r="E1466" t="str">
        <f>IFERROR(IF(AND(C1466&lt;&gt;"N/A",C1466&lt;&gt;C1465),MID(Full_2016_2017_Games_Data[[#This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66" t="str">
        <f>IFERROR(IF(AND(D1466&lt;&gt;"N/A",E1466&lt;&gt;"N/A",C1466&lt;&gt;C1467),RIGHT(Full_2016_2017_Games_Data[[#This Row],[Column1]],LEN(Full_2016_2017_Games_Data[[#This Row],[Column1]])-FIND("at ",Full_2016_2017_Games_Data[[#This Row],[Column1]])-2),IF(AND(C1466&lt;&gt;"N/A",C1466&lt;&gt;C1465),RIGHT(A1467,LEN(A1467)-FIND("at ",A1467)-2),"N/A")),RIGHT(Full_2016_2017_Games_Data[[#This Row],[Column1]],LEN(Full_2016_2017_Games_Data[[#This Row],[Column1]])-FIND("at ",Full_2016_2017_Games_Data[[#This Row],[Column1]])-2))</f>
        <v>N/A</v>
      </c>
      <c r="G1466" t="str">
        <f t="shared" si="242"/>
        <v>N/A</v>
      </c>
      <c r="H1466" t="str">
        <f t="shared" si="243"/>
        <v>N/A</v>
      </c>
      <c r="I1466" t="str">
        <f t="shared" si="244"/>
        <v>N/A</v>
      </c>
      <c r="J1466" s="3" t="str">
        <f>IF(B1466=1,Full_2016_2017_Games_Data[[#This Row],[Column1]],"N/A")</f>
        <v>Apr 15, 2017</v>
      </c>
      <c r="K1466" t="str">
        <f t="shared" si="245"/>
        <v>Apr 15, 2017</v>
      </c>
      <c r="L1466" t="str">
        <f t="shared" si="246"/>
        <v>N/A</v>
      </c>
      <c r="M1466" t="str">
        <f t="shared" si="247"/>
        <v>N/A</v>
      </c>
      <c r="N1466" t="str">
        <f t="shared" si="248"/>
        <v>N/A</v>
      </c>
      <c r="O1466" t="str">
        <f t="shared" si="249"/>
        <v>N/A</v>
      </c>
      <c r="P1466" s="3" t="str">
        <f t="shared" si="250"/>
        <v>N/A</v>
      </c>
      <c r="Q1466" t="str">
        <f t="shared" si="251"/>
        <v>N/A</v>
      </c>
      <c r="R1466" t="str">
        <f t="shared" si="252"/>
        <v>N/A</v>
      </c>
    </row>
    <row r="1467" spans="1:18" x14ac:dyDescent="0.3">
      <c r="A1467" s="1" t="s">
        <v>1266</v>
      </c>
      <c r="B1467">
        <f>IF(OR(RIGHT(Full_2016_2017_Games_Data[[#This Row],[Column1]],4)="2016",RIGHT(Full_2016_2017_Games_Data[[#This Row],[Column1]],4)="2017"),1,0)</f>
        <v>0</v>
      </c>
      <c r="C1467">
        <f>IF(AND(B1466=1,B1467=0,LEFT(Full_2016_2017_Games_Data[[#This Row],[Column1]],4)&lt;&gt;"OTat"),C1465+1,IF(AND(B1466=0,B1467=0,LEFT(Full_2016_2017_Games_Data[[#This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Row],[Column1]],5)&lt;&gt;"4OTat"),C1466+1,IF(OR(LEFT(Full_2016_2017_Games_Data[[#This Row],[Column1]],4)="OTat",LEFT(Full_2016_2017_Games_Data[[#This Row],[Column1]],4)="Full",LEFT(Full_2016_2017_Games_Data[[#This Row],[Column1]],5)="2OTat",LEFT(Full_2016_2017_Games_Data[[#This Row],[Column1]],5)="4OTat"),C1466,"N/A")))</f>
        <v>1231</v>
      </c>
      <c r="D1467" t="str">
        <f>IF(AND(C1467&lt;&gt;"N/A",C1467&lt;&gt;C1466),LEFT(Full_2016_2017_Games_Data[[#This Row],[Column1]],FIND("-",Full_2016_2017_Games_Data[[#This Row],[Column1]])-1),"N/A")</f>
        <v>San Antonio Spurs111</v>
      </c>
      <c r="E1467" t="str">
        <f>IFERROR(IF(AND(C1467&lt;&gt;"N/A",C1467&lt;&gt;C1466),MID(Full_2016_2017_Games_Data[[#This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Grizzlies82</v>
      </c>
      <c r="F1467" t="str">
        <f>IFERROR(IF(AND(D1467&lt;&gt;"N/A",E1467&lt;&gt;"N/A",C1467&lt;&gt;C1468),RIGHT(Full_2016_2017_Games_Data[[#This Row],[Column1]],LEN(Full_2016_2017_Games_Data[[#This Row],[Column1]])-FIND("at ",Full_2016_2017_Games_Data[[#This Row],[Column1]])-2),IF(AND(C1467&lt;&gt;"N/A",C1467&lt;&gt;C1466),RIGHT(A1468,LEN(A1468)-FIND("at ",A1468)-2),"N/A")),RIGHT(Full_2016_2017_Games_Data[[#This Row],[Column1]],LEN(Full_2016_2017_Games_Data[[#This Row],[Column1]])-FIND("at ",Full_2016_2017_Games_Data[[#This Row],[Column1]])-2))</f>
        <v>San Antonio</v>
      </c>
      <c r="G1467" t="str">
        <f t="shared" si="242"/>
        <v>San Antonio</v>
      </c>
      <c r="H1467">
        <f t="shared" si="243"/>
        <v>111</v>
      </c>
      <c r="I1467">
        <f t="shared" si="244"/>
        <v>82</v>
      </c>
      <c r="J1467" s="3" t="str">
        <f>IF(B1467=1,Full_2016_2017_Games_Data[[#This Row],[Column1]],"N/A")</f>
        <v>N/A</v>
      </c>
      <c r="K1467" t="str">
        <f t="shared" si="245"/>
        <v>Apr 15, 2017</v>
      </c>
      <c r="L1467" t="str">
        <f t="shared" si="246"/>
        <v>Apr 15, 2017</v>
      </c>
      <c r="M1467">
        <f t="shared" si="247"/>
        <v>4</v>
      </c>
      <c r="N1467">
        <f t="shared" si="248"/>
        <v>15</v>
      </c>
      <c r="O1467">
        <f t="shared" si="249"/>
        <v>2017</v>
      </c>
      <c r="P1467" s="3">
        <f t="shared" si="250"/>
        <v>42840</v>
      </c>
      <c r="Q1467" t="str">
        <f t="shared" si="251"/>
        <v>San Antonio Spurs</v>
      </c>
      <c r="R1467" t="str">
        <f t="shared" si="252"/>
        <v>Memphis Grizzlies</v>
      </c>
    </row>
    <row r="1468" spans="1:18" x14ac:dyDescent="0.3">
      <c r="A1468" s="1" t="s">
        <v>1267</v>
      </c>
      <c r="B1468">
        <f>IF(OR(RIGHT(Full_2016_2017_Games_Data[[#This Row],[Column1]],4)="2016",RIGHT(Full_2016_2017_Games_Data[[#This Row],[Column1]],4)="2017"),1,0)</f>
        <v>0</v>
      </c>
      <c r="C1468">
        <f>IF(AND(B1467=1,B1468=0,LEFT(Full_2016_2017_Games_Data[[#This Row],[Column1]],4)&lt;&gt;"OTat"),C1466+1,IF(AND(B1467=0,B1468=0,LEFT(Full_2016_2017_Games_Data[[#This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Row],[Column1]],5)&lt;&gt;"4OTat"),C1467+1,IF(OR(LEFT(Full_2016_2017_Games_Data[[#This Row],[Column1]],4)="OTat",LEFT(Full_2016_2017_Games_Data[[#This Row],[Column1]],4)="Full",LEFT(Full_2016_2017_Games_Data[[#This Row],[Column1]],5)="2OTat",LEFT(Full_2016_2017_Games_Data[[#This Row],[Column1]],5)="4OTat"),C1467,"N/A")))</f>
        <v>1232</v>
      </c>
      <c r="D1468" t="str">
        <f>IF(AND(C1468&lt;&gt;"N/A",C1468&lt;&gt;C1467),LEFT(Full_2016_2017_Games_Data[[#This Row],[Column1]],FIND("-",Full_2016_2017_Games_Data[[#This Row],[Column1]])-1),"N/A")</f>
        <v>Cleveland Cavaliers109</v>
      </c>
      <c r="E1468" t="str">
        <f>IFERROR(IF(AND(C1468&lt;&gt;"N/A",C1468&lt;&gt;C1467),MID(Full_2016_2017_Games_Data[[#This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Pacers108</v>
      </c>
      <c r="F1468" t="str">
        <f>IFERROR(IF(AND(D1468&lt;&gt;"N/A",E1468&lt;&gt;"N/A",C1468&lt;&gt;C1469),RIGHT(Full_2016_2017_Games_Data[[#This Row],[Column1]],LEN(Full_2016_2017_Games_Data[[#This Row],[Column1]])-FIND("at ",Full_2016_2017_Games_Data[[#This Row],[Column1]])-2),IF(AND(C1468&lt;&gt;"N/A",C1468&lt;&gt;C1467),RIGHT(A1469,LEN(A1469)-FIND("at ",A1469)-2),"N/A")),RIGHT(Full_2016_2017_Games_Data[[#This Row],[Column1]],LEN(Full_2016_2017_Games_Data[[#This Row],[Column1]])-FIND("at ",Full_2016_2017_Games_Data[[#This Row],[Column1]])-2))</f>
        <v>Cleveland</v>
      </c>
      <c r="G1468" t="str">
        <f t="shared" si="242"/>
        <v>Cleveland</v>
      </c>
      <c r="H1468">
        <f t="shared" si="243"/>
        <v>109</v>
      </c>
      <c r="I1468">
        <f t="shared" si="244"/>
        <v>108</v>
      </c>
      <c r="J1468" s="3" t="str">
        <f>IF(B1468=1,Full_2016_2017_Games_Data[[#This Row],[Column1]],"N/A")</f>
        <v>N/A</v>
      </c>
      <c r="K1468" t="str">
        <f t="shared" si="245"/>
        <v>Apr 15, 2017</v>
      </c>
      <c r="L1468" t="str">
        <f t="shared" si="246"/>
        <v>Apr 15, 2017</v>
      </c>
      <c r="M1468">
        <f t="shared" si="247"/>
        <v>4</v>
      </c>
      <c r="N1468">
        <f t="shared" si="248"/>
        <v>15</v>
      </c>
      <c r="O1468">
        <f t="shared" si="249"/>
        <v>2017</v>
      </c>
      <c r="P1468" s="3">
        <f t="shared" si="250"/>
        <v>42840</v>
      </c>
      <c r="Q1468" t="str">
        <f t="shared" si="251"/>
        <v>Cleveland Cavaliers</v>
      </c>
      <c r="R1468" t="str">
        <f t="shared" si="252"/>
        <v>Indiana Pacers</v>
      </c>
    </row>
    <row r="1469" spans="1:18" x14ac:dyDescent="0.3">
      <c r="A1469" s="1" t="s">
        <v>1268</v>
      </c>
      <c r="B1469">
        <f>IF(OR(RIGHT(Full_2016_2017_Games_Data[[#This Row],[Column1]],4)="2016",RIGHT(Full_2016_2017_Games_Data[[#This Row],[Column1]],4)="2017"),1,0)</f>
        <v>0</v>
      </c>
      <c r="C1469">
        <f>IF(AND(B1468=1,B1469=0,LEFT(Full_2016_2017_Games_Data[[#This Row],[Column1]],4)&lt;&gt;"OTat"),C1467+1,IF(AND(B1468=0,B1469=0,LEFT(Full_2016_2017_Games_Data[[#This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Row],[Column1]],5)&lt;&gt;"4OTat"),C1468+1,IF(OR(LEFT(Full_2016_2017_Games_Data[[#This Row],[Column1]],4)="OTat",LEFT(Full_2016_2017_Games_Data[[#This Row],[Column1]],4)="Full",LEFT(Full_2016_2017_Games_Data[[#This Row],[Column1]],5)="2OTat",LEFT(Full_2016_2017_Games_Data[[#This Row],[Column1]],5)="4OTat"),C1468,"N/A")))</f>
        <v>1233</v>
      </c>
      <c r="D1469" t="str">
        <f>IF(AND(C1469&lt;&gt;"N/A",C1469&lt;&gt;C1468),LEFT(Full_2016_2017_Games_Data[[#This Row],[Column1]],FIND("-",Full_2016_2017_Games_Data[[#This Row],[Column1]])-1),"N/A")</f>
        <v>Milwaukee Bucks97</v>
      </c>
      <c r="E1469" t="str">
        <f>IFERROR(IF(AND(C1469&lt;&gt;"N/A",C1469&lt;&gt;C1468),MID(Full_2016_2017_Games_Data[[#This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Raptors83</v>
      </c>
      <c r="F1469" t="str">
        <f>IFERROR(IF(AND(D1469&lt;&gt;"N/A",E1469&lt;&gt;"N/A",C1469&lt;&gt;C1470),RIGHT(Full_2016_2017_Games_Data[[#This Row],[Column1]],LEN(Full_2016_2017_Games_Data[[#This Row],[Column1]])-FIND("at ",Full_2016_2017_Games_Data[[#This Row],[Column1]])-2),IF(AND(C1469&lt;&gt;"N/A",C1469&lt;&gt;C1468),RIGHT(A1470,LEN(A1470)-FIND("at ",A1470)-2),"N/A")),RIGHT(Full_2016_2017_Games_Data[[#This Row],[Column1]],LEN(Full_2016_2017_Games_Data[[#This Row],[Column1]])-FIND("at ",Full_2016_2017_Games_Data[[#This Row],[Column1]])-2))</f>
        <v>Toronto</v>
      </c>
      <c r="G1469" t="str">
        <f t="shared" si="242"/>
        <v>Toronto</v>
      </c>
      <c r="H1469">
        <f t="shared" si="243"/>
        <v>97</v>
      </c>
      <c r="I1469">
        <f t="shared" si="244"/>
        <v>83</v>
      </c>
      <c r="J1469" s="3" t="str">
        <f>IF(B1469=1,Full_2016_2017_Games_Data[[#This Row],[Column1]],"N/A")</f>
        <v>N/A</v>
      </c>
      <c r="K1469" t="str">
        <f t="shared" si="245"/>
        <v>Apr 15, 2017</v>
      </c>
      <c r="L1469" t="str">
        <f t="shared" si="246"/>
        <v>Apr 15, 2017</v>
      </c>
      <c r="M1469">
        <f t="shared" si="247"/>
        <v>4</v>
      </c>
      <c r="N1469">
        <f t="shared" si="248"/>
        <v>15</v>
      </c>
      <c r="O1469">
        <f t="shared" si="249"/>
        <v>2017</v>
      </c>
      <c r="P1469" s="3">
        <f t="shared" si="250"/>
        <v>42840</v>
      </c>
      <c r="Q1469" t="str">
        <f t="shared" si="251"/>
        <v>Milwaukee Bucks</v>
      </c>
      <c r="R1469" t="str">
        <f t="shared" si="252"/>
        <v>Toronto Raptors</v>
      </c>
    </row>
    <row r="1470" spans="1:18" x14ac:dyDescent="0.3">
      <c r="A1470" s="1" t="s">
        <v>1269</v>
      </c>
      <c r="B1470">
        <f>IF(OR(RIGHT(Full_2016_2017_Games_Data[[#This Row],[Column1]],4)="2016",RIGHT(Full_2016_2017_Games_Data[[#This Row],[Column1]],4)="2017"),1,0)</f>
        <v>0</v>
      </c>
      <c r="C1470">
        <f>IF(AND(B1469=1,B1470=0,LEFT(Full_2016_2017_Games_Data[[#This Row],[Column1]],4)&lt;&gt;"OTat"),C1468+1,IF(AND(B1469=0,B1470=0,LEFT(Full_2016_2017_Games_Data[[#This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Row],[Column1]],5)&lt;&gt;"4OTat"),C1469+1,IF(OR(LEFT(Full_2016_2017_Games_Data[[#This Row],[Column1]],4)="OTat",LEFT(Full_2016_2017_Games_Data[[#This Row],[Column1]],4)="Full",LEFT(Full_2016_2017_Games_Data[[#This Row],[Column1]],5)="2OTat",LEFT(Full_2016_2017_Games_Data[[#This Row],[Column1]],5)="4OTat"),C1469,"N/A")))</f>
        <v>1234</v>
      </c>
      <c r="D1470" t="str">
        <f>IF(AND(C1470&lt;&gt;"N/A",C1470&lt;&gt;C1469),LEFT(Full_2016_2017_Games_Data[[#This Row],[Column1]],FIND("-",Full_2016_2017_Games_Data[[#This Row],[Column1]])-1),"N/A")</f>
        <v>Utah Jazz97</v>
      </c>
      <c r="E1470" t="str">
        <f>IFERROR(IF(AND(C1470&lt;&gt;"N/A",C1470&lt;&gt;C1469),MID(Full_2016_2017_Games_Data[[#This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Clippers95</v>
      </c>
      <c r="F1470" t="str">
        <f>IFERROR(IF(AND(D1470&lt;&gt;"N/A",E1470&lt;&gt;"N/A",C1470&lt;&gt;C1471),RIGHT(Full_2016_2017_Games_Data[[#This Row],[Column1]],LEN(Full_2016_2017_Games_Data[[#This Row],[Column1]])-FIND("at ",Full_2016_2017_Games_Data[[#This Row],[Column1]])-2),IF(AND(C1470&lt;&gt;"N/A",C1470&lt;&gt;C1469),RIGHT(A1471,LEN(A1471)-FIND("at ",A1471)-2),"N/A")),RIGHT(Full_2016_2017_Games_Data[[#This Row],[Column1]],LEN(Full_2016_2017_Games_Data[[#This Row],[Column1]])-FIND("at ",Full_2016_2017_Games_Data[[#This Row],[Column1]])-2))</f>
        <v>Los Angeles</v>
      </c>
      <c r="G1470" t="str">
        <f t="shared" si="242"/>
        <v>Los Angeles</v>
      </c>
      <c r="H1470">
        <f t="shared" si="243"/>
        <v>97</v>
      </c>
      <c r="I1470">
        <f t="shared" si="244"/>
        <v>95</v>
      </c>
      <c r="J1470" s="3" t="str">
        <f>IF(B1470=1,Full_2016_2017_Games_Data[[#This Row],[Column1]],"N/A")</f>
        <v>N/A</v>
      </c>
      <c r="K1470" t="str">
        <f t="shared" si="245"/>
        <v>Apr 15, 2017</v>
      </c>
      <c r="L1470" t="str">
        <f t="shared" si="246"/>
        <v>Apr 15, 2017</v>
      </c>
      <c r="M1470">
        <f t="shared" si="247"/>
        <v>4</v>
      </c>
      <c r="N1470">
        <f t="shared" si="248"/>
        <v>15</v>
      </c>
      <c r="O1470">
        <f t="shared" si="249"/>
        <v>2017</v>
      </c>
      <c r="P1470" s="3">
        <f t="shared" si="250"/>
        <v>42840</v>
      </c>
      <c r="Q1470" t="str">
        <f t="shared" si="251"/>
        <v>Utah Jazz</v>
      </c>
      <c r="R1470" t="str">
        <f t="shared" si="252"/>
        <v>Los Angeles Clippers</v>
      </c>
    </row>
    <row r="1471" spans="1:18" x14ac:dyDescent="0.3">
      <c r="A1471" s="1" t="s">
        <v>1511</v>
      </c>
      <c r="B1471">
        <f>IF(OR(RIGHT(Full_2016_2017_Games_Data[[#This Row],[Column1]],4)="2016",RIGHT(Full_2016_2017_Games_Data[[#This Row],[Column1]],4)="2017"),1,0)</f>
        <v>1</v>
      </c>
      <c r="C1471" t="str">
        <f>IF(AND(B1470=1,B1471=0,LEFT(Full_2016_2017_Games_Data[[#This Row],[Column1]],4)&lt;&gt;"OTat"),C1469+1,IF(AND(B1470=0,B1471=0,LEFT(Full_2016_2017_Games_Data[[#This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Row],[Column1]],5)&lt;&gt;"4OTat"),C1470+1,IF(OR(LEFT(Full_2016_2017_Games_Data[[#This Row],[Column1]],4)="OTat",LEFT(Full_2016_2017_Games_Data[[#This Row],[Column1]],4)="Full",LEFT(Full_2016_2017_Games_Data[[#This Row],[Column1]],5)="2OTat",LEFT(Full_2016_2017_Games_Data[[#This Row],[Column1]],5)="4OTat"),C1470,"N/A")))</f>
        <v>N/A</v>
      </c>
      <c r="D1471" t="str">
        <f>IF(AND(C1471&lt;&gt;"N/A",C1471&lt;&gt;C1470),LEFT(Full_2016_2017_Games_Data[[#This Row],[Column1]],FIND("-",Full_2016_2017_Games_Data[[#This Row],[Column1]])-1),"N/A")</f>
        <v>N/A</v>
      </c>
      <c r="E1471" t="str">
        <f>IFERROR(IF(AND(C1471&lt;&gt;"N/A",C1471&lt;&gt;C1470),MID(Full_2016_2017_Games_Data[[#This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71" t="str">
        <f>IFERROR(IF(AND(D1471&lt;&gt;"N/A",E1471&lt;&gt;"N/A",C1471&lt;&gt;C1472),RIGHT(Full_2016_2017_Games_Data[[#This Row],[Column1]],LEN(Full_2016_2017_Games_Data[[#This Row],[Column1]])-FIND("at ",Full_2016_2017_Games_Data[[#This Row],[Column1]])-2),IF(AND(C1471&lt;&gt;"N/A",C1471&lt;&gt;C1470),RIGHT(A1472,LEN(A1472)-FIND("at ",A1472)-2),"N/A")),RIGHT(Full_2016_2017_Games_Data[[#This Row],[Column1]],LEN(Full_2016_2017_Games_Data[[#This Row],[Column1]])-FIND("at ",Full_2016_2017_Games_Data[[#This Row],[Column1]])-2))</f>
        <v>N/A</v>
      </c>
      <c r="G1471" t="str">
        <f t="shared" si="242"/>
        <v>N/A</v>
      </c>
      <c r="H1471" t="str">
        <f t="shared" si="243"/>
        <v>N/A</v>
      </c>
      <c r="I1471" t="str">
        <f t="shared" si="244"/>
        <v>N/A</v>
      </c>
      <c r="J1471" s="3" t="str">
        <f>IF(B1471=1,Full_2016_2017_Games_Data[[#This Row],[Column1]],"N/A")</f>
        <v>Apr 16, 2017</v>
      </c>
      <c r="K1471" t="str">
        <f t="shared" si="245"/>
        <v>Apr 16, 2017</v>
      </c>
      <c r="L1471" t="str">
        <f t="shared" si="246"/>
        <v>N/A</v>
      </c>
      <c r="M1471" t="str">
        <f t="shared" si="247"/>
        <v>N/A</v>
      </c>
      <c r="N1471" t="str">
        <f t="shared" si="248"/>
        <v>N/A</v>
      </c>
      <c r="O1471" t="str">
        <f t="shared" si="249"/>
        <v>N/A</v>
      </c>
      <c r="P1471" s="3" t="str">
        <f t="shared" si="250"/>
        <v>N/A</v>
      </c>
      <c r="Q1471" t="str">
        <f t="shared" si="251"/>
        <v>N/A</v>
      </c>
      <c r="R1471" t="str">
        <f t="shared" si="252"/>
        <v>N/A</v>
      </c>
    </row>
    <row r="1472" spans="1:18" x14ac:dyDescent="0.3">
      <c r="A1472" s="1" t="s">
        <v>1270</v>
      </c>
      <c r="B1472">
        <f>IF(OR(RIGHT(Full_2016_2017_Games_Data[[#This Row],[Column1]],4)="2016",RIGHT(Full_2016_2017_Games_Data[[#This Row],[Column1]],4)="2017"),1,0)</f>
        <v>0</v>
      </c>
      <c r="C1472">
        <f>IF(AND(B1471=1,B1472=0,LEFT(Full_2016_2017_Games_Data[[#This Row],[Column1]],4)&lt;&gt;"OTat"),C1470+1,IF(AND(B1471=0,B1472=0,LEFT(Full_2016_2017_Games_Data[[#This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Row],[Column1]],5)&lt;&gt;"4OTat"),C1471+1,IF(OR(LEFT(Full_2016_2017_Games_Data[[#This Row],[Column1]],4)="OTat",LEFT(Full_2016_2017_Games_Data[[#This Row],[Column1]],4)="Full",LEFT(Full_2016_2017_Games_Data[[#This Row],[Column1]],5)="2OTat",LEFT(Full_2016_2017_Games_Data[[#This Row],[Column1]],5)="4OTat"),C1471,"N/A")))</f>
        <v>1235</v>
      </c>
      <c r="D1472" t="str">
        <f>IF(AND(C1472&lt;&gt;"N/A",C1472&lt;&gt;C1471),LEFT(Full_2016_2017_Games_Data[[#This Row],[Column1]],FIND("-",Full_2016_2017_Games_Data[[#This Row],[Column1]])-1),"N/A")</f>
        <v>Washington Wizards114</v>
      </c>
      <c r="E1472" t="str">
        <f>IFERROR(IF(AND(C1472&lt;&gt;"N/A",C1472&lt;&gt;C1471),MID(Full_2016_2017_Games_Data[[#This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Hawks107</v>
      </c>
      <c r="F1472" t="str">
        <f>IFERROR(IF(AND(D1472&lt;&gt;"N/A",E1472&lt;&gt;"N/A",C1472&lt;&gt;C1473),RIGHT(Full_2016_2017_Games_Data[[#This Row],[Column1]],LEN(Full_2016_2017_Games_Data[[#This Row],[Column1]])-FIND("at ",Full_2016_2017_Games_Data[[#This Row],[Column1]])-2),IF(AND(C1472&lt;&gt;"N/A",C1472&lt;&gt;C1471),RIGHT(A1473,LEN(A1473)-FIND("at ",A1473)-2),"N/A")),RIGHT(Full_2016_2017_Games_Data[[#This Row],[Column1]],LEN(Full_2016_2017_Games_Data[[#This Row],[Column1]])-FIND("at ",Full_2016_2017_Games_Data[[#This Row],[Column1]])-2))</f>
        <v>Washington</v>
      </c>
      <c r="G1472" t="str">
        <f t="shared" si="242"/>
        <v>Washington</v>
      </c>
      <c r="H1472">
        <f t="shared" si="243"/>
        <v>114</v>
      </c>
      <c r="I1472">
        <f t="shared" si="244"/>
        <v>107</v>
      </c>
      <c r="J1472" s="3" t="str">
        <f>IF(B1472=1,Full_2016_2017_Games_Data[[#This Row],[Column1]],"N/A")</f>
        <v>N/A</v>
      </c>
      <c r="K1472" t="str">
        <f t="shared" si="245"/>
        <v>Apr 16, 2017</v>
      </c>
      <c r="L1472" t="str">
        <f t="shared" si="246"/>
        <v>Apr 16, 2017</v>
      </c>
      <c r="M1472">
        <f t="shared" si="247"/>
        <v>4</v>
      </c>
      <c r="N1472">
        <f t="shared" si="248"/>
        <v>16</v>
      </c>
      <c r="O1472">
        <f t="shared" si="249"/>
        <v>2017</v>
      </c>
      <c r="P1472" s="3">
        <f t="shared" si="250"/>
        <v>42841</v>
      </c>
      <c r="Q1472" t="str">
        <f t="shared" si="251"/>
        <v>Washington Wizards</v>
      </c>
      <c r="R1472" t="str">
        <f t="shared" si="252"/>
        <v>Atlanta Hawks</v>
      </c>
    </row>
    <row r="1473" spans="1:18" x14ac:dyDescent="0.3">
      <c r="A1473" s="1" t="s">
        <v>1271</v>
      </c>
      <c r="B1473">
        <f>IF(OR(RIGHT(Full_2016_2017_Games_Data[[#This Row],[Column1]],4)="2016",RIGHT(Full_2016_2017_Games_Data[[#This Row],[Column1]],4)="2017"),1,0)</f>
        <v>0</v>
      </c>
      <c r="C1473">
        <f>IF(AND(B1472=1,B1473=0,LEFT(Full_2016_2017_Games_Data[[#This Row],[Column1]],4)&lt;&gt;"OTat"),C1471+1,IF(AND(B1472=0,B1473=0,LEFT(Full_2016_2017_Games_Data[[#This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Row],[Column1]],5)&lt;&gt;"4OTat"),C1472+1,IF(OR(LEFT(Full_2016_2017_Games_Data[[#This Row],[Column1]],4)="OTat",LEFT(Full_2016_2017_Games_Data[[#This Row],[Column1]],4)="Full",LEFT(Full_2016_2017_Games_Data[[#This Row],[Column1]],5)="2OTat",LEFT(Full_2016_2017_Games_Data[[#This Row],[Column1]],5)="4OTat"),C1472,"N/A")))</f>
        <v>1236</v>
      </c>
      <c r="D1473" t="str">
        <f>IF(AND(C1473&lt;&gt;"N/A",C1473&lt;&gt;C1472),LEFT(Full_2016_2017_Games_Data[[#This Row],[Column1]],FIND("-",Full_2016_2017_Games_Data[[#This Row],[Column1]])-1),"N/A")</f>
        <v>Golden State Warriors121</v>
      </c>
      <c r="E1473" t="str">
        <f>IFERROR(IF(AND(C1473&lt;&gt;"N/A",C1473&lt;&gt;C1472),MID(Full_2016_2017_Games_Data[[#This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Blazers109</v>
      </c>
      <c r="F1473" t="str">
        <f>IFERROR(IF(AND(D1473&lt;&gt;"N/A",E1473&lt;&gt;"N/A",C1473&lt;&gt;C1474),RIGHT(Full_2016_2017_Games_Data[[#This Row],[Column1]],LEN(Full_2016_2017_Games_Data[[#This Row],[Column1]])-FIND("at ",Full_2016_2017_Games_Data[[#This Row],[Column1]])-2),IF(AND(C1473&lt;&gt;"N/A",C1473&lt;&gt;C1472),RIGHT(A1474,LEN(A1474)-FIND("at ",A1474)-2),"N/A")),RIGHT(Full_2016_2017_Games_Data[[#This Row],[Column1]],LEN(Full_2016_2017_Games_Data[[#This Row],[Column1]])-FIND("at ",Full_2016_2017_Games_Data[[#This Row],[Column1]])-2))</f>
        <v>Golden State</v>
      </c>
      <c r="G1473" t="str">
        <f t="shared" si="242"/>
        <v>Golden State</v>
      </c>
      <c r="H1473">
        <f t="shared" si="243"/>
        <v>121</v>
      </c>
      <c r="I1473">
        <f t="shared" si="244"/>
        <v>109</v>
      </c>
      <c r="J1473" s="3" t="str">
        <f>IF(B1473=1,Full_2016_2017_Games_Data[[#This Row],[Column1]],"N/A")</f>
        <v>N/A</v>
      </c>
      <c r="K1473" t="str">
        <f t="shared" si="245"/>
        <v>Apr 16, 2017</v>
      </c>
      <c r="L1473" t="str">
        <f t="shared" si="246"/>
        <v>Apr 16, 2017</v>
      </c>
      <c r="M1473">
        <f t="shared" si="247"/>
        <v>4</v>
      </c>
      <c r="N1473">
        <f t="shared" si="248"/>
        <v>16</v>
      </c>
      <c r="O1473">
        <f t="shared" si="249"/>
        <v>2017</v>
      </c>
      <c r="P1473" s="3">
        <f t="shared" si="250"/>
        <v>42841</v>
      </c>
      <c r="Q1473" t="str">
        <f t="shared" si="251"/>
        <v>Golden State Warriors</v>
      </c>
      <c r="R1473" t="str">
        <f t="shared" si="252"/>
        <v>Portland Trail Blazers</v>
      </c>
    </row>
    <row r="1474" spans="1:18" x14ac:dyDescent="0.3">
      <c r="A1474" s="1" t="s">
        <v>1272</v>
      </c>
      <c r="B1474">
        <f>IF(OR(RIGHT(Full_2016_2017_Games_Data[[#This Row],[Column1]],4)="2016",RIGHT(Full_2016_2017_Games_Data[[#This Row],[Column1]],4)="2017"),1,0)</f>
        <v>0</v>
      </c>
      <c r="C1474">
        <f>IF(AND(B1473=1,B1474=0,LEFT(Full_2016_2017_Games_Data[[#This Row],[Column1]],4)&lt;&gt;"OTat"),C1472+1,IF(AND(B1473=0,B1474=0,LEFT(Full_2016_2017_Games_Data[[#This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Row],[Column1]],5)&lt;&gt;"4OTat"),C1473+1,IF(OR(LEFT(Full_2016_2017_Games_Data[[#This Row],[Column1]],4)="OTat",LEFT(Full_2016_2017_Games_Data[[#This Row],[Column1]],4)="Full",LEFT(Full_2016_2017_Games_Data[[#This Row],[Column1]],5)="2OTat",LEFT(Full_2016_2017_Games_Data[[#This Row],[Column1]],5)="4OTat"),C1473,"N/A")))</f>
        <v>1237</v>
      </c>
      <c r="D1474" t="str">
        <f>IF(AND(C1474&lt;&gt;"N/A",C1474&lt;&gt;C1473),LEFT(Full_2016_2017_Games_Data[[#This Row],[Column1]],FIND("-",Full_2016_2017_Games_Data[[#This Row],[Column1]])-1),"N/A")</f>
        <v>Chicago Bulls106</v>
      </c>
      <c r="E1474" t="str">
        <f>IFERROR(IF(AND(C1474&lt;&gt;"N/A",C1474&lt;&gt;C1473),MID(Full_2016_2017_Games_Data[[#This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Celtics102</v>
      </c>
      <c r="F1474" t="str">
        <f>IFERROR(IF(AND(D1474&lt;&gt;"N/A",E1474&lt;&gt;"N/A",C1474&lt;&gt;C1475),RIGHT(Full_2016_2017_Games_Data[[#This Row],[Column1]],LEN(Full_2016_2017_Games_Data[[#This Row],[Column1]])-FIND("at ",Full_2016_2017_Games_Data[[#This Row],[Column1]])-2),IF(AND(C1474&lt;&gt;"N/A",C1474&lt;&gt;C1473),RIGHT(A1475,LEN(A1475)-FIND("at ",A1475)-2),"N/A")),RIGHT(Full_2016_2017_Games_Data[[#This Row],[Column1]],LEN(Full_2016_2017_Games_Data[[#This Row],[Column1]])-FIND("at ",Full_2016_2017_Games_Data[[#This Row],[Column1]])-2))</f>
        <v>Boston</v>
      </c>
      <c r="G1474" t="str">
        <f t="shared" si="242"/>
        <v>Boston</v>
      </c>
      <c r="H1474">
        <f t="shared" si="243"/>
        <v>106</v>
      </c>
      <c r="I1474">
        <f t="shared" si="244"/>
        <v>102</v>
      </c>
      <c r="J1474" s="3" t="str">
        <f>IF(B1474=1,Full_2016_2017_Games_Data[[#This Row],[Column1]],"N/A")</f>
        <v>N/A</v>
      </c>
      <c r="K1474" t="str">
        <f t="shared" si="245"/>
        <v>Apr 16, 2017</v>
      </c>
      <c r="L1474" t="str">
        <f t="shared" si="246"/>
        <v>Apr 16, 2017</v>
      </c>
      <c r="M1474">
        <f t="shared" si="247"/>
        <v>4</v>
      </c>
      <c r="N1474">
        <f t="shared" si="248"/>
        <v>16</v>
      </c>
      <c r="O1474">
        <f t="shared" si="249"/>
        <v>2017</v>
      </c>
      <c r="P1474" s="3">
        <f t="shared" si="250"/>
        <v>42841</v>
      </c>
      <c r="Q1474" t="str">
        <f t="shared" si="251"/>
        <v>Chicago Bulls</v>
      </c>
      <c r="R1474" t="str">
        <f t="shared" si="252"/>
        <v>Boston Celtics</v>
      </c>
    </row>
    <row r="1475" spans="1:18" x14ac:dyDescent="0.3">
      <c r="A1475" s="1" t="s">
        <v>1273</v>
      </c>
      <c r="B1475">
        <f>IF(OR(RIGHT(Full_2016_2017_Games_Data[[#This Row],[Column1]],4)="2016",RIGHT(Full_2016_2017_Games_Data[[#This Row],[Column1]],4)="2017"),1,0)</f>
        <v>0</v>
      </c>
      <c r="C1475">
        <f>IF(AND(B1474=1,B1475=0,LEFT(Full_2016_2017_Games_Data[[#This Row],[Column1]],4)&lt;&gt;"OTat"),C1473+1,IF(AND(B1474=0,B1475=0,LEFT(Full_2016_2017_Games_Data[[#This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Row],[Column1]],5)&lt;&gt;"4OTat"),C1474+1,IF(OR(LEFT(Full_2016_2017_Games_Data[[#This Row],[Column1]],4)="OTat",LEFT(Full_2016_2017_Games_Data[[#This Row],[Column1]],4)="Full",LEFT(Full_2016_2017_Games_Data[[#This Row],[Column1]],5)="2OTat",LEFT(Full_2016_2017_Games_Data[[#This Row],[Column1]],5)="4OTat"),C1474,"N/A")))</f>
        <v>1238</v>
      </c>
      <c r="D1475" t="str">
        <f>IF(AND(C1475&lt;&gt;"N/A",C1475&lt;&gt;C1474),LEFT(Full_2016_2017_Games_Data[[#This Row],[Column1]],FIND("-",Full_2016_2017_Games_Data[[#This Row],[Column1]])-1),"N/A")</f>
        <v>Houston Rockets118</v>
      </c>
      <c r="E1475" t="str">
        <f>IFERROR(IF(AND(C1475&lt;&gt;"N/A",C1475&lt;&gt;C1474),MID(Full_2016_2017_Games_Data[[#This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Thunder87</v>
      </c>
      <c r="F1475" t="str">
        <f>IFERROR(IF(AND(D1475&lt;&gt;"N/A",E1475&lt;&gt;"N/A",C1475&lt;&gt;C1476),RIGHT(Full_2016_2017_Games_Data[[#This Row],[Column1]],LEN(Full_2016_2017_Games_Data[[#This Row],[Column1]])-FIND("at ",Full_2016_2017_Games_Data[[#This Row],[Column1]])-2),IF(AND(C1475&lt;&gt;"N/A",C1475&lt;&gt;C1474),RIGHT(A1476,LEN(A1476)-FIND("at ",A1476)-2),"N/A")),RIGHT(Full_2016_2017_Games_Data[[#This Row],[Column1]],LEN(Full_2016_2017_Games_Data[[#This Row],[Column1]])-FIND("at ",Full_2016_2017_Games_Data[[#This Row],[Column1]])-2))</f>
        <v>Houston</v>
      </c>
      <c r="G1475" t="str">
        <f t="shared" si="242"/>
        <v>Houston</v>
      </c>
      <c r="H1475">
        <f t="shared" si="243"/>
        <v>118</v>
      </c>
      <c r="I1475">
        <f t="shared" si="244"/>
        <v>87</v>
      </c>
      <c r="J1475" s="3" t="str">
        <f>IF(B1475=1,Full_2016_2017_Games_Data[[#This Row],[Column1]],"N/A")</f>
        <v>N/A</v>
      </c>
      <c r="K1475" t="str">
        <f t="shared" si="245"/>
        <v>Apr 16, 2017</v>
      </c>
      <c r="L1475" t="str">
        <f t="shared" si="246"/>
        <v>Apr 16, 2017</v>
      </c>
      <c r="M1475">
        <f t="shared" si="247"/>
        <v>4</v>
      </c>
      <c r="N1475">
        <f t="shared" si="248"/>
        <v>16</v>
      </c>
      <c r="O1475">
        <f t="shared" si="249"/>
        <v>2017</v>
      </c>
      <c r="P1475" s="3">
        <f t="shared" si="250"/>
        <v>42841</v>
      </c>
      <c r="Q1475" t="str">
        <f t="shared" si="251"/>
        <v>Houston Rockets</v>
      </c>
      <c r="R1475" t="str">
        <f t="shared" si="252"/>
        <v>Oklahoma City Thunder</v>
      </c>
    </row>
    <row r="1476" spans="1:18" x14ac:dyDescent="0.3">
      <c r="A1476" s="1" t="s">
        <v>1512</v>
      </c>
      <c r="B1476">
        <f>IF(OR(RIGHT(Full_2016_2017_Games_Data[[#This Row],[Column1]],4)="2016",RIGHT(Full_2016_2017_Games_Data[[#This Row],[Column1]],4)="2017"),1,0)</f>
        <v>1</v>
      </c>
      <c r="C1476" t="str">
        <f>IF(AND(B1475=1,B1476=0,LEFT(Full_2016_2017_Games_Data[[#This Row],[Column1]],4)&lt;&gt;"OTat"),C1474+1,IF(AND(B1475=0,B1476=0,LEFT(Full_2016_2017_Games_Data[[#This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Row],[Column1]],5)&lt;&gt;"4OTat"),C1475+1,IF(OR(LEFT(Full_2016_2017_Games_Data[[#This Row],[Column1]],4)="OTat",LEFT(Full_2016_2017_Games_Data[[#This Row],[Column1]],4)="Full",LEFT(Full_2016_2017_Games_Data[[#This Row],[Column1]],5)="2OTat",LEFT(Full_2016_2017_Games_Data[[#This Row],[Column1]],5)="4OTat"),C1475,"N/A")))</f>
        <v>N/A</v>
      </c>
      <c r="D1476" t="str">
        <f>IF(AND(C1476&lt;&gt;"N/A",C1476&lt;&gt;C1475),LEFT(Full_2016_2017_Games_Data[[#This Row],[Column1]],FIND("-",Full_2016_2017_Games_Data[[#This Row],[Column1]])-1),"N/A")</f>
        <v>N/A</v>
      </c>
      <c r="E1476" t="str">
        <f>IFERROR(IF(AND(C1476&lt;&gt;"N/A",C1476&lt;&gt;C1475),MID(Full_2016_2017_Games_Data[[#This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76" t="str">
        <f>IFERROR(IF(AND(D1476&lt;&gt;"N/A",E1476&lt;&gt;"N/A",C1476&lt;&gt;C1477),RIGHT(Full_2016_2017_Games_Data[[#This Row],[Column1]],LEN(Full_2016_2017_Games_Data[[#This Row],[Column1]])-FIND("at ",Full_2016_2017_Games_Data[[#This Row],[Column1]])-2),IF(AND(C1476&lt;&gt;"N/A",C1476&lt;&gt;C1475),RIGHT(A1477,LEN(A1477)-FIND("at ",A1477)-2),"N/A")),RIGHT(Full_2016_2017_Games_Data[[#This Row],[Column1]],LEN(Full_2016_2017_Games_Data[[#This Row],[Column1]])-FIND("at ",Full_2016_2017_Games_Data[[#This Row],[Column1]])-2))</f>
        <v>N/A</v>
      </c>
      <c r="G1476" t="str">
        <f t="shared" si="242"/>
        <v>N/A</v>
      </c>
      <c r="H1476" t="str">
        <f t="shared" si="243"/>
        <v>N/A</v>
      </c>
      <c r="I1476" t="str">
        <f t="shared" si="244"/>
        <v>N/A</v>
      </c>
      <c r="J1476" s="3" t="str">
        <f>IF(B1476=1,Full_2016_2017_Games_Data[[#This Row],[Column1]],"N/A")</f>
        <v>Apr 17, 2017</v>
      </c>
      <c r="K1476" t="str">
        <f t="shared" si="245"/>
        <v>Apr 17, 2017</v>
      </c>
      <c r="L1476" t="str">
        <f t="shared" si="246"/>
        <v>N/A</v>
      </c>
      <c r="M1476" t="str">
        <f t="shared" si="247"/>
        <v>N/A</v>
      </c>
      <c r="N1476" t="str">
        <f t="shared" si="248"/>
        <v>N/A</v>
      </c>
      <c r="O1476" t="str">
        <f t="shared" si="249"/>
        <v>N/A</v>
      </c>
      <c r="P1476" s="3" t="str">
        <f t="shared" si="250"/>
        <v>N/A</v>
      </c>
      <c r="Q1476" t="str">
        <f t="shared" si="251"/>
        <v>N/A</v>
      </c>
      <c r="R1476" t="str">
        <f t="shared" si="252"/>
        <v>N/A</v>
      </c>
    </row>
    <row r="1477" spans="1:18" x14ac:dyDescent="0.3">
      <c r="A1477" s="1" t="s">
        <v>1274</v>
      </c>
      <c r="B1477">
        <f>IF(OR(RIGHT(Full_2016_2017_Games_Data[[#This Row],[Column1]],4)="2016",RIGHT(Full_2016_2017_Games_Data[[#This Row],[Column1]],4)="2017"),1,0)</f>
        <v>0</v>
      </c>
      <c r="C1477">
        <f>IF(AND(B1476=1,B1477=0,LEFT(Full_2016_2017_Games_Data[[#This Row],[Column1]],4)&lt;&gt;"OTat"),C1475+1,IF(AND(B1476=0,B1477=0,LEFT(Full_2016_2017_Games_Data[[#This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Row],[Column1]],5)&lt;&gt;"4OTat"),C1476+1,IF(OR(LEFT(Full_2016_2017_Games_Data[[#This Row],[Column1]],4)="OTat",LEFT(Full_2016_2017_Games_Data[[#This Row],[Column1]],4)="Full",LEFT(Full_2016_2017_Games_Data[[#This Row],[Column1]],5)="2OTat",LEFT(Full_2016_2017_Games_Data[[#This Row],[Column1]],5)="4OTat"),C1476,"N/A")))</f>
        <v>1239</v>
      </c>
      <c r="D1477" t="str">
        <f>IF(AND(C1477&lt;&gt;"N/A",C1477&lt;&gt;C1476),LEFT(Full_2016_2017_Games_Data[[#This Row],[Column1]],FIND("-",Full_2016_2017_Games_Data[[#This Row],[Column1]])-1),"N/A")</f>
        <v>Cleveland Cavaliers117</v>
      </c>
      <c r="E1477" t="str">
        <f>IFERROR(IF(AND(C1477&lt;&gt;"N/A",C1477&lt;&gt;C1476),MID(Full_2016_2017_Games_Data[[#This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Pacers111</v>
      </c>
      <c r="F1477" t="str">
        <f>IFERROR(IF(AND(D1477&lt;&gt;"N/A",E1477&lt;&gt;"N/A",C1477&lt;&gt;C1478),RIGHT(Full_2016_2017_Games_Data[[#This Row],[Column1]],LEN(Full_2016_2017_Games_Data[[#This Row],[Column1]])-FIND("at ",Full_2016_2017_Games_Data[[#This Row],[Column1]])-2),IF(AND(C1477&lt;&gt;"N/A",C1477&lt;&gt;C1476),RIGHT(A1478,LEN(A1478)-FIND("at ",A1478)-2),"N/A")),RIGHT(Full_2016_2017_Games_Data[[#This Row],[Column1]],LEN(Full_2016_2017_Games_Data[[#This Row],[Column1]])-FIND("at ",Full_2016_2017_Games_Data[[#This Row],[Column1]])-2))</f>
        <v>Cleveland</v>
      </c>
      <c r="G1477" t="str">
        <f t="shared" ref="G1477:G1540" si="253">IFERROR(LEFT(F1477,FIND("Originally",F1477)-2),F1477)</f>
        <v>Cleveland</v>
      </c>
      <c r="H1477">
        <f t="shared" ref="H1477:H1540" si="254">IFERROR(VALUE(RIGHT(D1477,3)),IFERROR(VALUE(RIGHT(D1477,2)),"N/A"))</f>
        <v>117</v>
      </c>
      <c r="I1477">
        <f t="shared" ref="I1477:I1540" si="255">IFERROR(VALUE(RIGHT(E1477,3)),IFERROR(VALUE(RIGHT(E1477,2)),"N/A"))</f>
        <v>111</v>
      </c>
      <c r="J1477" s="3" t="str">
        <f>IF(B1477=1,Full_2016_2017_Games_Data[[#This Row],[Column1]],"N/A")</f>
        <v>N/A</v>
      </c>
      <c r="K1477" t="str">
        <f t="shared" ref="K1477:K1540" si="256">IF(J1477&lt;&gt;"N/A",J1477,K1476)</f>
        <v>Apr 17, 2017</v>
      </c>
      <c r="L1477" t="str">
        <f t="shared" ref="L1477:L1540" si="257">IF(I1477&lt;&gt;"N/A",K1477,"N/A")</f>
        <v>Apr 17, 2017</v>
      </c>
      <c r="M1477">
        <f t="shared" ref="M1477:M1540" si="258">IFERROR(MONTH(1&amp;LEFT(L1477,3)),"N/A")</f>
        <v>4</v>
      </c>
      <c r="N1477">
        <f t="shared" ref="N1477:N1540" si="259">IFERROR(VALUE(MID(L1477,FIND(" ",L1477)+1,FIND(",",L1477)-FIND(" ",L1477)-1)),"N/A")</f>
        <v>17</v>
      </c>
      <c r="O1477">
        <f t="shared" ref="O1477:O1540" si="260">IFERROR(VALUE(RIGHT(L1477,4)),"N/A")</f>
        <v>2017</v>
      </c>
      <c r="P1477" s="3">
        <f t="shared" ref="P1477:P1540" si="261">IFERROR(DATE(O1477,M1477,N1477),"N/A")</f>
        <v>42842</v>
      </c>
      <c r="Q1477" t="str">
        <f t="shared" ref="Q1477:Q1540" si="262">IF(D1477&lt;&gt;H1477,LEFT(D1477,LEN(D1477)-LEN(H1477)),"N/A")</f>
        <v>Cleveland Cavaliers</v>
      </c>
      <c r="R1477" t="str">
        <f t="shared" ref="R1477:R1540" si="263">IF(E1477&lt;&gt;I1477,LEFT(E1477,LEN(E1477)-LEN(I1477)),"N/A")</f>
        <v>Indiana Pacers</v>
      </c>
    </row>
    <row r="1478" spans="1:18" x14ac:dyDescent="0.3">
      <c r="A1478" s="1" t="s">
        <v>1275</v>
      </c>
      <c r="B1478">
        <f>IF(OR(RIGHT(Full_2016_2017_Games_Data[[#This Row],[Column1]],4)="2016",RIGHT(Full_2016_2017_Games_Data[[#This Row],[Column1]],4)="2017"),1,0)</f>
        <v>0</v>
      </c>
      <c r="C1478">
        <f>IF(AND(B1477=1,B1478=0,LEFT(Full_2016_2017_Games_Data[[#This Row],[Column1]],4)&lt;&gt;"OTat"),C1476+1,IF(AND(B1477=0,B1478=0,LEFT(Full_2016_2017_Games_Data[[#This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Row],[Column1]],5)&lt;&gt;"4OTat"),C1477+1,IF(OR(LEFT(Full_2016_2017_Games_Data[[#This Row],[Column1]],4)="OTat",LEFT(Full_2016_2017_Games_Data[[#This Row],[Column1]],4)="Full",LEFT(Full_2016_2017_Games_Data[[#This Row],[Column1]],5)="2OTat",LEFT(Full_2016_2017_Games_Data[[#This Row],[Column1]],5)="4OTat"),C1477,"N/A")))</f>
        <v>1240</v>
      </c>
      <c r="D1478" t="str">
        <f>IF(AND(C1478&lt;&gt;"N/A",C1478&lt;&gt;C1477),LEFT(Full_2016_2017_Games_Data[[#This Row],[Column1]],FIND("-",Full_2016_2017_Games_Data[[#This Row],[Column1]])-1),"N/A")</f>
        <v>San Antonio Spurs96</v>
      </c>
      <c r="E1478" t="str">
        <f>IFERROR(IF(AND(C1478&lt;&gt;"N/A",C1478&lt;&gt;C1477),MID(Full_2016_2017_Games_Data[[#This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Grizzlies82</v>
      </c>
      <c r="F1478" t="str">
        <f>IFERROR(IF(AND(D1478&lt;&gt;"N/A",E1478&lt;&gt;"N/A",C1478&lt;&gt;C1479),RIGHT(Full_2016_2017_Games_Data[[#This Row],[Column1]],LEN(Full_2016_2017_Games_Data[[#This Row],[Column1]])-FIND("at ",Full_2016_2017_Games_Data[[#This Row],[Column1]])-2),IF(AND(C1478&lt;&gt;"N/A",C1478&lt;&gt;C1477),RIGHT(A1479,LEN(A1479)-FIND("at ",A1479)-2),"N/A")),RIGHT(Full_2016_2017_Games_Data[[#This Row],[Column1]],LEN(Full_2016_2017_Games_Data[[#This Row],[Column1]])-FIND("at ",Full_2016_2017_Games_Data[[#This Row],[Column1]])-2))</f>
        <v>San Antonio</v>
      </c>
      <c r="G1478" t="str">
        <f t="shared" si="253"/>
        <v>San Antonio</v>
      </c>
      <c r="H1478">
        <f t="shared" si="254"/>
        <v>96</v>
      </c>
      <c r="I1478">
        <f t="shared" si="255"/>
        <v>82</v>
      </c>
      <c r="J1478" s="3" t="str">
        <f>IF(B1478=1,Full_2016_2017_Games_Data[[#This Row],[Column1]],"N/A")</f>
        <v>N/A</v>
      </c>
      <c r="K1478" t="str">
        <f t="shared" si="256"/>
        <v>Apr 17, 2017</v>
      </c>
      <c r="L1478" t="str">
        <f t="shared" si="257"/>
        <v>Apr 17, 2017</v>
      </c>
      <c r="M1478">
        <f t="shared" si="258"/>
        <v>4</v>
      </c>
      <c r="N1478">
        <f t="shared" si="259"/>
        <v>17</v>
      </c>
      <c r="O1478">
        <f t="shared" si="260"/>
        <v>2017</v>
      </c>
      <c r="P1478" s="3">
        <f t="shared" si="261"/>
        <v>42842</v>
      </c>
      <c r="Q1478" t="str">
        <f t="shared" si="262"/>
        <v>San Antonio Spurs</v>
      </c>
      <c r="R1478" t="str">
        <f t="shared" si="263"/>
        <v>Memphis Grizzlies</v>
      </c>
    </row>
    <row r="1479" spans="1:18" x14ac:dyDescent="0.3">
      <c r="A1479" s="1" t="s">
        <v>1513</v>
      </c>
      <c r="B1479">
        <f>IF(OR(RIGHT(Full_2016_2017_Games_Data[[#This Row],[Column1]],4)="2016",RIGHT(Full_2016_2017_Games_Data[[#This Row],[Column1]],4)="2017"),1,0)</f>
        <v>1</v>
      </c>
      <c r="C1479" t="str">
        <f>IF(AND(B1478=1,B1479=0,LEFT(Full_2016_2017_Games_Data[[#This Row],[Column1]],4)&lt;&gt;"OTat"),C1477+1,IF(AND(B1478=0,B1479=0,LEFT(Full_2016_2017_Games_Data[[#This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Row],[Column1]],5)&lt;&gt;"4OTat"),C1478+1,IF(OR(LEFT(Full_2016_2017_Games_Data[[#This Row],[Column1]],4)="OTat",LEFT(Full_2016_2017_Games_Data[[#This Row],[Column1]],4)="Full",LEFT(Full_2016_2017_Games_Data[[#This Row],[Column1]],5)="2OTat",LEFT(Full_2016_2017_Games_Data[[#This Row],[Column1]],5)="4OTat"),C1478,"N/A")))</f>
        <v>N/A</v>
      </c>
      <c r="D1479" t="str">
        <f>IF(AND(C1479&lt;&gt;"N/A",C1479&lt;&gt;C1478),LEFT(Full_2016_2017_Games_Data[[#This Row],[Column1]],FIND("-",Full_2016_2017_Games_Data[[#This Row],[Column1]])-1),"N/A")</f>
        <v>N/A</v>
      </c>
      <c r="E1479" t="str">
        <f>IFERROR(IF(AND(C1479&lt;&gt;"N/A",C1479&lt;&gt;C1478),MID(Full_2016_2017_Games_Data[[#This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79" t="str">
        <f>IFERROR(IF(AND(D1479&lt;&gt;"N/A",E1479&lt;&gt;"N/A",C1479&lt;&gt;C1480),RIGHT(Full_2016_2017_Games_Data[[#This Row],[Column1]],LEN(Full_2016_2017_Games_Data[[#This Row],[Column1]])-FIND("at ",Full_2016_2017_Games_Data[[#This Row],[Column1]])-2),IF(AND(C1479&lt;&gt;"N/A",C1479&lt;&gt;C1478),RIGHT(A1480,LEN(A1480)-FIND("at ",A1480)-2),"N/A")),RIGHT(Full_2016_2017_Games_Data[[#This Row],[Column1]],LEN(Full_2016_2017_Games_Data[[#This Row],[Column1]])-FIND("at ",Full_2016_2017_Games_Data[[#This Row],[Column1]])-2))</f>
        <v>N/A</v>
      </c>
      <c r="G1479" t="str">
        <f t="shared" si="253"/>
        <v>N/A</v>
      </c>
      <c r="H1479" t="str">
        <f t="shared" si="254"/>
        <v>N/A</v>
      </c>
      <c r="I1479" t="str">
        <f t="shared" si="255"/>
        <v>N/A</v>
      </c>
      <c r="J1479" s="3" t="str">
        <f>IF(B1479=1,Full_2016_2017_Games_Data[[#This Row],[Column1]],"N/A")</f>
        <v>Apr 18, 2017</v>
      </c>
      <c r="K1479" t="str">
        <f t="shared" si="256"/>
        <v>Apr 18, 2017</v>
      </c>
      <c r="L1479" t="str">
        <f t="shared" si="257"/>
        <v>N/A</v>
      </c>
      <c r="M1479" t="str">
        <f t="shared" si="258"/>
        <v>N/A</v>
      </c>
      <c r="N1479" t="str">
        <f t="shared" si="259"/>
        <v>N/A</v>
      </c>
      <c r="O1479" t="str">
        <f t="shared" si="260"/>
        <v>N/A</v>
      </c>
      <c r="P1479" s="3" t="str">
        <f t="shared" si="261"/>
        <v>N/A</v>
      </c>
      <c r="Q1479" t="str">
        <f t="shared" si="262"/>
        <v>N/A</v>
      </c>
      <c r="R1479" t="str">
        <f t="shared" si="263"/>
        <v>N/A</v>
      </c>
    </row>
    <row r="1480" spans="1:18" x14ac:dyDescent="0.3">
      <c r="A1480" s="1" t="s">
        <v>1276</v>
      </c>
      <c r="B1480">
        <f>IF(OR(RIGHT(Full_2016_2017_Games_Data[[#This Row],[Column1]],4)="2016",RIGHT(Full_2016_2017_Games_Data[[#This Row],[Column1]],4)="2017"),1,0)</f>
        <v>0</v>
      </c>
      <c r="C1480">
        <f>IF(AND(B1479=1,B1480=0,LEFT(Full_2016_2017_Games_Data[[#This Row],[Column1]],4)&lt;&gt;"OTat"),C1478+1,IF(AND(B1479=0,B1480=0,LEFT(Full_2016_2017_Games_Data[[#This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Row],[Column1]],5)&lt;&gt;"4OTat"),C1479+1,IF(OR(LEFT(Full_2016_2017_Games_Data[[#This Row],[Column1]],4)="OTat",LEFT(Full_2016_2017_Games_Data[[#This Row],[Column1]],4)="Full",LEFT(Full_2016_2017_Games_Data[[#This Row],[Column1]],5)="2OTat",LEFT(Full_2016_2017_Games_Data[[#This Row],[Column1]],5)="4OTat"),C1479,"N/A")))</f>
        <v>1241</v>
      </c>
      <c r="D1480" t="str">
        <f>IF(AND(C1480&lt;&gt;"N/A",C1480&lt;&gt;C1479),LEFT(Full_2016_2017_Games_Data[[#This Row],[Column1]],FIND("-",Full_2016_2017_Games_Data[[#This Row],[Column1]])-1),"N/A")</f>
        <v>Chicago Bulls111</v>
      </c>
      <c r="E1480" t="str">
        <f>IFERROR(IF(AND(C1480&lt;&gt;"N/A",C1480&lt;&gt;C1479),MID(Full_2016_2017_Games_Data[[#This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Celtics97</v>
      </c>
      <c r="F1480" t="str">
        <f>IFERROR(IF(AND(D1480&lt;&gt;"N/A",E1480&lt;&gt;"N/A",C1480&lt;&gt;C1481),RIGHT(Full_2016_2017_Games_Data[[#This Row],[Column1]],LEN(Full_2016_2017_Games_Data[[#This Row],[Column1]])-FIND("at ",Full_2016_2017_Games_Data[[#This Row],[Column1]])-2),IF(AND(C1480&lt;&gt;"N/A",C1480&lt;&gt;C1479),RIGHT(A1481,LEN(A1481)-FIND("at ",A1481)-2),"N/A")),RIGHT(Full_2016_2017_Games_Data[[#This Row],[Column1]],LEN(Full_2016_2017_Games_Data[[#This Row],[Column1]])-FIND("at ",Full_2016_2017_Games_Data[[#This Row],[Column1]])-2))</f>
        <v>Boston</v>
      </c>
      <c r="G1480" t="str">
        <f t="shared" si="253"/>
        <v>Boston</v>
      </c>
      <c r="H1480">
        <f t="shared" si="254"/>
        <v>111</v>
      </c>
      <c r="I1480">
        <f t="shared" si="255"/>
        <v>97</v>
      </c>
      <c r="J1480" s="3" t="str">
        <f>IF(B1480=1,Full_2016_2017_Games_Data[[#This Row],[Column1]],"N/A")</f>
        <v>N/A</v>
      </c>
      <c r="K1480" t="str">
        <f t="shared" si="256"/>
        <v>Apr 18, 2017</v>
      </c>
      <c r="L1480" t="str">
        <f t="shared" si="257"/>
        <v>Apr 18, 2017</v>
      </c>
      <c r="M1480">
        <f t="shared" si="258"/>
        <v>4</v>
      </c>
      <c r="N1480">
        <f t="shared" si="259"/>
        <v>18</v>
      </c>
      <c r="O1480">
        <f t="shared" si="260"/>
        <v>2017</v>
      </c>
      <c r="P1480" s="3">
        <f t="shared" si="261"/>
        <v>42843</v>
      </c>
      <c r="Q1480" t="str">
        <f t="shared" si="262"/>
        <v>Chicago Bulls</v>
      </c>
      <c r="R1480" t="str">
        <f t="shared" si="263"/>
        <v>Boston Celtics</v>
      </c>
    </row>
    <row r="1481" spans="1:18" x14ac:dyDescent="0.3">
      <c r="A1481" s="1" t="s">
        <v>1277</v>
      </c>
      <c r="B1481">
        <f>IF(OR(RIGHT(Full_2016_2017_Games_Data[[#This Row],[Column1]],4)="2016",RIGHT(Full_2016_2017_Games_Data[[#This Row],[Column1]],4)="2017"),1,0)</f>
        <v>0</v>
      </c>
      <c r="C1481">
        <f>IF(AND(B1480=1,B1481=0,LEFT(Full_2016_2017_Games_Data[[#This Row],[Column1]],4)&lt;&gt;"OTat"),C1479+1,IF(AND(B1480=0,B1481=0,LEFT(Full_2016_2017_Games_Data[[#This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Row],[Column1]],5)&lt;&gt;"4OTat"),C1480+1,IF(OR(LEFT(Full_2016_2017_Games_Data[[#This Row],[Column1]],4)="OTat",LEFT(Full_2016_2017_Games_Data[[#This Row],[Column1]],4)="Full",LEFT(Full_2016_2017_Games_Data[[#This Row],[Column1]],5)="2OTat",LEFT(Full_2016_2017_Games_Data[[#This Row],[Column1]],5)="4OTat"),C1480,"N/A")))</f>
        <v>1242</v>
      </c>
      <c r="D1481" t="str">
        <f>IF(AND(C1481&lt;&gt;"N/A",C1481&lt;&gt;C1480),LEFT(Full_2016_2017_Games_Data[[#This Row],[Column1]],FIND("-",Full_2016_2017_Games_Data[[#This Row],[Column1]])-1),"N/A")</f>
        <v>Toronto Raptors106</v>
      </c>
      <c r="E1481" t="str">
        <f>IFERROR(IF(AND(C1481&lt;&gt;"N/A",C1481&lt;&gt;C1480),MID(Full_2016_2017_Games_Data[[#This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Bucks100</v>
      </c>
      <c r="F1481" t="str">
        <f>IFERROR(IF(AND(D1481&lt;&gt;"N/A",E1481&lt;&gt;"N/A",C1481&lt;&gt;C1482),RIGHT(Full_2016_2017_Games_Data[[#This Row],[Column1]],LEN(Full_2016_2017_Games_Data[[#This Row],[Column1]])-FIND("at ",Full_2016_2017_Games_Data[[#This Row],[Column1]])-2),IF(AND(C1481&lt;&gt;"N/A",C1481&lt;&gt;C1480),RIGHT(A1482,LEN(A1482)-FIND("at ",A1482)-2),"N/A")),RIGHT(Full_2016_2017_Games_Data[[#This Row],[Column1]],LEN(Full_2016_2017_Games_Data[[#This Row],[Column1]])-FIND("at ",Full_2016_2017_Games_Data[[#This Row],[Column1]])-2))</f>
        <v>Toronto</v>
      </c>
      <c r="G1481" t="str">
        <f t="shared" si="253"/>
        <v>Toronto</v>
      </c>
      <c r="H1481">
        <f t="shared" si="254"/>
        <v>106</v>
      </c>
      <c r="I1481">
        <f t="shared" si="255"/>
        <v>100</v>
      </c>
      <c r="J1481" s="3" t="str">
        <f>IF(B1481=1,Full_2016_2017_Games_Data[[#This Row],[Column1]],"N/A")</f>
        <v>N/A</v>
      </c>
      <c r="K1481" t="str">
        <f t="shared" si="256"/>
        <v>Apr 18, 2017</v>
      </c>
      <c r="L1481" t="str">
        <f t="shared" si="257"/>
        <v>Apr 18, 2017</v>
      </c>
      <c r="M1481">
        <f t="shared" si="258"/>
        <v>4</v>
      </c>
      <c r="N1481">
        <f t="shared" si="259"/>
        <v>18</v>
      </c>
      <c r="O1481">
        <f t="shared" si="260"/>
        <v>2017</v>
      </c>
      <c r="P1481" s="3">
        <f t="shared" si="261"/>
        <v>42843</v>
      </c>
      <c r="Q1481" t="str">
        <f t="shared" si="262"/>
        <v>Toronto Raptors</v>
      </c>
      <c r="R1481" t="str">
        <f t="shared" si="263"/>
        <v>Milwaukee Bucks</v>
      </c>
    </row>
    <row r="1482" spans="1:18" x14ac:dyDescent="0.3">
      <c r="A1482" s="1" t="s">
        <v>1278</v>
      </c>
      <c r="B1482">
        <f>IF(OR(RIGHT(Full_2016_2017_Games_Data[[#This Row],[Column1]],4)="2016",RIGHT(Full_2016_2017_Games_Data[[#This Row],[Column1]],4)="2017"),1,0)</f>
        <v>0</v>
      </c>
      <c r="C1482">
        <f>IF(AND(B1481=1,B1482=0,LEFT(Full_2016_2017_Games_Data[[#This Row],[Column1]],4)&lt;&gt;"OTat"),C1480+1,IF(AND(B1481=0,B1482=0,LEFT(Full_2016_2017_Games_Data[[#This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Row],[Column1]],5)&lt;&gt;"4OTat"),C1481+1,IF(OR(LEFT(Full_2016_2017_Games_Data[[#This Row],[Column1]],4)="OTat",LEFT(Full_2016_2017_Games_Data[[#This Row],[Column1]],4)="Full",LEFT(Full_2016_2017_Games_Data[[#This Row],[Column1]],5)="2OTat",LEFT(Full_2016_2017_Games_Data[[#This Row],[Column1]],5)="4OTat"),C1481,"N/A")))</f>
        <v>1243</v>
      </c>
      <c r="D1482" t="str">
        <f>IF(AND(C1482&lt;&gt;"N/A",C1482&lt;&gt;C1481),LEFT(Full_2016_2017_Games_Data[[#This Row],[Column1]],FIND("-",Full_2016_2017_Games_Data[[#This Row],[Column1]])-1),"N/A")</f>
        <v>Los Angeles Clippers99</v>
      </c>
      <c r="E1482" t="str">
        <f>IFERROR(IF(AND(C1482&lt;&gt;"N/A",C1482&lt;&gt;C1481),MID(Full_2016_2017_Games_Data[[#This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Jazz91</v>
      </c>
      <c r="F1482" t="str">
        <f>IFERROR(IF(AND(D1482&lt;&gt;"N/A",E1482&lt;&gt;"N/A",C1482&lt;&gt;C1483),RIGHT(Full_2016_2017_Games_Data[[#This Row],[Column1]],LEN(Full_2016_2017_Games_Data[[#This Row],[Column1]])-FIND("at ",Full_2016_2017_Games_Data[[#This Row],[Column1]])-2),IF(AND(C1482&lt;&gt;"N/A",C1482&lt;&gt;C1481),RIGHT(A1483,LEN(A1483)-FIND("at ",A1483)-2),"N/A")),RIGHT(Full_2016_2017_Games_Data[[#This Row],[Column1]],LEN(Full_2016_2017_Games_Data[[#This Row],[Column1]])-FIND("at ",Full_2016_2017_Games_Data[[#This Row],[Column1]])-2))</f>
        <v>Los Angeles</v>
      </c>
      <c r="G1482" t="str">
        <f t="shared" si="253"/>
        <v>Los Angeles</v>
      </c>
      <c r="H1482">
        <f t="shared" si="254"/>
        <v>99</v>
      </c>
      <c r="I1482">
        <f t="shared" si="255"/>
        <v>91</v>
      </c>
      <c r="J1482" s="3" t="str">
        <f>IF(B1482=1,Full_2016_2017_Games_Data[[#This Row],[Column1]],"N/A")</f>
        <v>N/A</v>
      </c>
      <c r="K1482" t="str">
        <f t="shared" si="256"/>
        <v>Apr 18, 2017</v>
      </c>
      <c r="L1482" t="str">
        <f t="shared" si="257"/>
        <v>Apr 18, 2017</v>
      </c>
      <c r="M1482">
        <f t="shared" si="258"/>
        <v>4</v>
      </c>
      <c r="N1482">
        <f t="shared" si="259"/>
        <v>18</v>
      </c>
      <c r="O1482">
        <f t="shared" si="260"/>
        <v>2017</v>
      </c>
      <c r="P1482" s="3">
        <f t="shared" si="261"/>
        <v>42843</v>
      </c>
      <c r="Q1482" t="str">
        <f t="shared" si="262"/>
        <v>Los Angeles Clippers</v>
      </c>
      <c r="R1482" t="str">
        <f t="shared" si="263"/>
        <v>Utah Jazz</v>
      </c>
    </row>
    <row r="1483" spans="1:18" x14ac:dyDescent="0.3">
      <c r="A1483" s="1" t="s">
        <v>1514</v>
      </c>
      <c r="B1483">
        <f>IF(OR(RIGHT(Full_2016_2017_Games_Data[[#This Row],[Column1]],4)="2016",RIGHT(Full_2016_2017_Games_Data[[#This Row],[Column1]],4)="2017"),1,0)</f>
        <v>1</v>
      </c>
      <c r="C1483" t="str">
        <f>IF(AND(B1482=1,B1483=0,LEFT(Full_2016_2017_Games_Data[[#This Row],[Column1]],4)&lt;&gt;"OTat"),C1481+1,IF(AND(B1482=0,B1483=0,LEFT(Full_2016_2017_Games_Data[[#This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Row],[Column1]],5)&lt;&gt;"4OTat"),C1482+1,IF(OR(LEFT(Full_2016_2017_Games_Data[[#This Row],[Column1]],4)="OTat",LEFT(Full_2016_2017_Games_Data[[#This Row],[Column1]],4)="Full",LEFT(Full_2016_2017_Games_Data[[#This Row],[Column1]],5)="2OTat",LEFT(Full_2016_2017_Games_Data[[#This Row],[Column1]],5)="4OTat"),C1482,"N/A")))</f>
        <v>N/A</v>
      </c>
      <c r="D1483" t="str">
        <f>IF(AND(C1483&lt;&gt;"N/A",C1483&lt;&gt;C1482),LEFT(Full_2016_2017_Games_Data[[#This Row],[Column1]],FIND("-",Full_2016_2017_Games_Data[[#This Row],[Column1]])-1),"N/A")</f>
        <v>N/A</v>
      </c>
      <c r="E1483" t="str">
        <f>IFERROR(IF(AND(C1483&lt;&gt;"N/A",C1483&lt;&gt;C1482),MID(Full_2016_2017_Games_Data[[#This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83" t="str">
        <f>IFERROR(IF(AND(D1483&lt;&gt;"N/A",E1483&lt;&gt;"N/A",C1483&lt;&gt;C1484),RIGHT(Full_2016_2017_Games_Data[[#This Row],[Column1]],LEN(Full_2016_2017_Games_Data[[#This Row],[Column1]])-FIND("at ",Full_2016_2017_Games_Data[[#This Row],[Column1]])-2),IF(AND(C1483&lt;&gt;"N/A",C1483&lt;&gt;C1482),RIGHT(A1484,LEN(A1484)-FIND("at ",A1484)-2),"N/A")),RIGHT(Full_2016_2017_Games_Data[[#This Row],[Column1]],LEN(Full_2016_2017_Games_Data[[#This Row],[Column1]])-FIND("at ",Full_2016_2017_Games_Data[[#This Row],[Column1]])-2))</f>
        <v>N/A</v>
      </c>
      <c r="G1483" t="str">
        <f t="shared" si="253"/>
        <v>N/A</v>
      </c>
      <c r="H1483" t="str">
        <f t="shared" si="254"/>
        <v>N/A</v>
      </c>
      <c r="I1483" t="str">
        <f t="shared" si="255"/>
        <v>N/A</v>
      </c>
      <c r="J1483" s="3" t="str">
        <f>IF(B1483=1,Full_2016_2017_Games_Data[[#This Row],[Column1]],"N/A")</f>
        <v>Apr 19, 2017</v>
      </c>
      <c r="K1483" t="str">
        <f t="shared" si="256"/>
        <v>Apr 19, 2017</v>
      </c>
      <c r="L1483" t="str">
        <f t="shared" si="257"/>
        <v>N/A</v>
      </c>
      <c r="M1483" t="str">
        <f t="shared" si="258"/>
        <v>N/A</v>
      </c>
      <c r="N1483" t="str">
        <f t="shared" si="259"/>
        <v>N/A</v>
      </c>
      <c r="O1483" t="str">
        <f t="shared" si="260"/>
        <v>N/A</v>
      </c>
      <c r="P1483" s="3" t="str">
        <f t="shared" si="261"/>
        <v>N/A</v>
      </c>
      <c r="Q1483" t="str">
        <f t="shared" si="262"/>
        <v>N/A</v>
      </c>
      <c r="R1483" t="str">
        <f t="shared" si="263"/>
        <v>N/A</v>
      </c>
    </row>
    <row r="1484" spans="1:18" x14ac:dyDescent="0.3">
      <c r="A1484" s="1" t="s">
        <v>1279</v>
      </c>
      <c r="B1484">
        <f>IF(OR(RIGHT(Full_2016_2017_Games_Data[[#This Row],[Column1]],4)="2016",RIGHT(Full_2016_2017_Games_Data[[#This Row],[Column1]],4)="2017"),1,0)</f>
        <v>0</v>
      </c>
      <c r="C1484">
        <f>IF(AND(B1483=1,B1484=0,LEFT(Full_2016_2017_Games_Data[[#This Row],[Column1]],4)&lt;&gt;"OTat"),C1482+1,IF(AND(B1483=0,B1484=0,LEFT(Full_2016_2017_Games_Data[[#This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Row],[Column1]],5)&lt;&gt;"4OTat"),C1483+1,IF(OR(LEFT(Full_2016_2017_Games_Data[[#This Row],[Column1]],4)="OTat",LEFT(Full_2016_2017_Games_Data[[#This Row],[Column1]],4)="Full",LEFT(Full_2016_2017_Games_Data[[#This Row],[Column1]],5)="2OTat",LEFT(Full_2016_2017_Games_Data[[#This Row],[Column1]],5)="4OTat"),C1483,"N/A")))</f>
        <v>1244</v>
      </c>
      <c r="D1484" t="str">
        <f>IF(AND(C1484&lt;&gt;"N/A",C1484&lt;&gt;C1483),LEFT(Full_2016_2017_Games_Data[[#This Row],[Column1]],FIND("-",Full_2016_2017_Games_Data[[#This Row],[Column1]])-1),"N/A")</f>
        <v>Washington Wizards109</v>
      </c>
      <c r="E1484" t="str">
        <f>IFERROR(IF(AND(C1484&lt;&gt;"N/A",C1484&lt;&gt;C1483),MID(Full_2016_2017_Games_Data[[#This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Hawks101</v>
      </c>
      <c r="F1484" t="str">
        <f>IFERROR(IF(AND(D1484&lt;&gt;"N/A",E1484&lt;&gt;"N/A",C1484&lt;&gt;C1485),RIGHT(Full_2016_2017_Games_Data[[#This Row],[Column1]],LEN(Full_2016_2017_Games_Data[[#This Row],[Column1]])-FIND("at ",Full_2016_2017_Games_Data[[#This Row],[Column1]])-2),IF(AND(C1484&lt;&gt;"N/A",C1484&lt;&gt;C1483),RIGHT(A1485,LEN(A1485)-FIND("at ",A1485)-2),"N/A")),RIGHT(Full_2016_2017_Games_Data[[#This Row],[Column1]],LEN(Full_2016_2017_Games_Data[[#This Row],[Column1]])-FIND("at ",Full_2016_2017_Games_Data[[#This Row],[Column1]])-2))</f>
        <v>Washington</v>
      </c>
      <c r="G1484" t="str">
        <f t="shared" si="253"/>
        <v>Washington</v>
      </c>
      <c r="H1484">
        <f t="shared" si="254"/>
        <v>109</v>
      </c>
      <c r="I1484">
        <f t="shared" si="255"/>
        <v>101</v>
      </c>
      <c r="J1484" s="3" t="str">
        <f>IF(B1484=1,Full_2016_2017_Games_Data[[#This Row],[Column1]],"N/A")</f>
        <v>N/A</v>
      </c>
      <c r="K1484" t="str">
        <f t="shared" si="256"/>
        <v>Apr 19, 2017</v>
      </c>
      <c r="L1484" t="str">
        <f t="shared" si="257"/>
        <v>Apr 19, 2017</v>
      </c>
      <c r="M1484">
        <f t="shared" si="258"/>
        <v>4</v>
      </c>
      <c r="N1484">
        <f t="shared" si="259"/>
        <v>19</v>
      </c>
      <c r="O1484">
        <f t="shared" si="260"/>
        <v>2017</v>
      </c>
      <c r="P1484" s="3">
        <f t="shared" si="261"/>
        <v>42844</v>
      </c>
      <c r="Q1484" t="str">
        <f t="shared" si="262"/>
        <v>Washington Wizards</v>
      </c>
      <c r="R1484" t="str">
        <f t="shared" si="263"/>
        <v>Atlanta Hawks</v>
      </c>
    </row>
    <row r="1485" spans="1:18" x14ac:dyDescent="0.3">
      <c r="A1485" s="1" t="s">
        <v>1280</v>
      </c>
      <c r="B1485">
        <f>IF(OR(RIGHT(Full_2016_2017_Games_Data[[#This Row],[Column1]],4)="2016",RIGHT(Full_2016_2017_Games_Data[[#This Row],[Column1]],4)="2017"),1,0)</f>
        <v>0</v>
      </c>
      <c r="C1485">
        <f>IF(AND(B1484=1,B1485=0,LEFT(Full_2016_2017_Games_Data[[#This Row],[Column1]],4)&lt;&gt;"OTat"),C1483+1,IF(AND(B1484=0,B1485=0,LEFT(Full_2016_2017_Games_Data[[#This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Row],[Column1]],5)&lt;&gt;"4OTat"),C1484+1,IF(OR(LEFT(Full_2016_2017_Games_Data[[#This Row],[Column1]],4)="OTat",LEFT(Full_2016_2017_Games_Data[[#This Row],[Column1]],4)="Full",LEFT(Full_2016_2017_Games_Data[[#This Row],[Column1]],5)="2OTat",LEFT(Full_2016_2017_Games_Data[[#This Row],[Column1]],5)="4OTat"),C1484,"N/A")))</f>
        <v>1245</v>
      </c>
      <c r="D1485" t="str">
        <f>IF(AND(C1485&lt;&gt;"N/A",C1485&lt;&gt;C1484),LEFT(Full_2016_2017_Games_Data[[#This Row],[Column1]],FIND("-",Full_2016_2017_Games_Data[[#This Row],[Column1]])-1),"N/A")</f>
        <v>Golden State Warriors110</v>
      </c>
      <c r="E1485" t="str">
        <f>IFERROR(IF(AND(C1485&lt;&gt;"N/A",C1485&lt;&gt;C1484),MID(Full_2016_2017_Games_Data[[#This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Blazers81</v>
      </c>
      <c r="F1485" t="str">
        <f>IFERROR(IF(AND(D1485&lt;&gt;"N/A",E1485&lt;&gt;"N/A",C1485&lt;&gt;C1486),RIGHT(Full_2016_2017_Games_Data[[#This Row],[Column1]],LEN(Full_2016_2017_Games_Data[[#This Row],[Column1]])-FIND("at ",Full_2016_2017_Games_Data[[#This Row],[Column1]])-2),IF(AND(C1485&lt;&gt;"N/A",C1485&lt;&gt;C1484),RIGHT(A1486,LEN(A1486)-FIND("at ",A1486)-2),"N/A")),RIGHT(Full_2016_2017_Games_Data[[#This Row],[Column1]],LEN(Full_2016_2017_Games_Data[[#This Row],[Column1]])-FIND("at ",Full_2016_2017_Games_Data[[#This Row],[Column1]])-2))</f>
        <v>Golden State</v>
      </c>
      <c r="G1485" t="str">
        <f t="shared" si="253"/>
        <v>Golden State</v>
      </c>
      <c r="H1485">
        <f t="shared" si="254"/>
        <v>110</v>
      </c>
      <c r="I1485">
        <f t="shared" si="255"/>
        <v>81</v>
      </c>
      <c r="J1485" s="3" t="str">
        <f>IF(B1485=1,Full_2016_2017_Games_Data[[#This Row],[Column1]],"N/A")</f>
        <v>N/A</v>
      </c>
      <c r="K1485" t="str">
        <f t="shared" si="256"/>
        <v>Apr 19, 2017</v>
      </c>
      <c r="L1485" t="str">
        <f t="shared" si="257"/>
        <v>Apr 19, 2017</v>
      </c>
      <c r="M1485">
        <f t="shared" si="258"/>
        <v>4</v>
      </c>
      <c r="N1485">
        <f t="shared" si="259"/>
        <v>19</v>
      </c>
      <c r="O1485">
        <f t="shared" si="260"/>
        <v>2017</v>
      </c>
      <c r="P1485" s="3">
        <f t="shared" si="261"/>
        <v>42844</v>
      </c>
      <c r="Q1485" t="str">
        <f t="shared" si="262"/>
        <v>Golden State Warriors</v>
      </c>
      <c r="R1485" t="str">
        <f t="shared" si="263"/>
        <v>Portland Trail Blazers</v>
      </c>
    </row>
    <row r="1486" spans="1:18" x14ac:dyDescent="0.3">
      <c r="A1486" s="1" t="s">
        <v>1281</v>
      </c>
      <c r="B1486">
        <f>IF(OR(RIGHT(Full_2016_2017_Games_Data[[#This Row],[Column1]],4)="2016",RIGHT(Full_2016_2017_Games_Data[[#This Row],[Column1]],4)="2017"),1,0)</f>
        <v>0</v>
      </c>
      <c r="C1486">
        <f>IF(AND(B1485=1,B1486=0,LEFT(Full_2016_2017_Games_Data[[#This Row],[Column1]],4)&lt;&gt;"OTat"),C1484+1,IF(AND(B1485=0,B1486=0,LEFT(Full_2016_2017_Games_Data[[#This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Row],[Column1]],5)&lt;&gt;"4OTat"),C1485+1,IF(OR(LEFT(Full_2016_2017_Games_Data[[#This Row],[Column1]],4)="OTat",LEFT(Full_2016_2017_Games_Data[[#This Row],[Column1]],4)="Full",LEFT(Full_2016_2017_Games_Data[[#This Row],[Column1]],5)="2OTat",LEFT(Full_2016_2017_Games_Data[[#This Row],[Column1]],5)="4OTat"),C1485,"N/A")))</f>
        <v>1246</v>
      </c>
      <c r="D1486" t="str">
        <f>IF(AND(C1486&lt;&gt;"N/A",C1486&lt;&gt;C1485),LEFT(Full_2016_2017_Games_Data[[#This Row],[Column1]],FIND("-",Full_2016_2017_Games_Data[[#This Row],[Column1]])-1),"N/A")</f>
        <v>Houston Rockets115</v>
      </c>
      <c r="E1486" t="str">
        <f>IFERROR(IF(AND(C1486&lt;&gt;"N/A",C1486&lt;&gt;C1485),MID(Full_2016_2017_Games_Data[[#This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Thunder111</v>
      </c>
      <c r="F1486" t="str">
        <f>IFERROR(IF(AND(D1486&lt;&gt;"N/A",E1486&lt;&gt;"N/A",C1486&lt;&gt;C1487),RIGHT(Full_2016_2017_Games_Data[[#This Row],[Column1]],LEN(Full_2016_2017_Games_Data[[#This Row],[Column1]])-FIND("at ",Full_2016_2017_Games_Data[[#This Row],[Column1]])-2),IF(AND(C1486&lt;&gt;"N/A",C1486&lt;&gt;C1485),RIGHT(A1487,LEN(A1487)-FIND("at ",A1487)-2),"N/A")),RIGHT(Full_2016_2017_Games_Data[[#This Row],[Column1]],LEN(Full_2016_2017_Games_Data[[#This Row],[Column1]])-FIND("at ",Full_2016_2017_Games_Data[[#This Row],[Column1]])-2))</f>
        <v>Houston</v>
      </c>
      <c r="G1486" t="str">
        <f t="shared" si="253"/>
        <v>Houston</v>
      </c>
      <c r="H1486">
        <f t="shared" si="254"/>
        <v>115</v>
      </c>
      <c r="I1486">
        <f t="shared" si="255"/>
        <v>111</v>
      </c>
      <c r="J1486" s="3" t="str">
        <f>IF(B1486=1,Full_2016_2017_Games_Data[[#This Row],[Column1]],"N/A")</f>
        <v>N/A</v>
      </c>
      <c r="K1486" t="str">
        <f t="shared" si="256"/>
        <v>Apr 19, 2017</v>
      </c>
      <c r="L1486" t="str">
        <f t="shared" si="257"/>
        <v>Apr 19, 2017</v>
      </c>
      <c r="M1486">
        <f t="shared" si="258"/>
        <v>4</v>
      </c>
      <c r="N1486">
        <f t="shared" si="259"/>
        <v>19</v>
      </c>
      <c r="O1486">
        <f t="shared" si="260"/>
        <v>2017</v>
      </c>
      <c r="P1486" s="3">
        <f t="shared" si="261"/>
        <v>42844</v>
      </c>
      <c r="Q1486" t="str">
        <f t="shared" si="262"/>
        <v>Houston Rockets</v>
      </c>
      <c r="R1486" t="str">
        <f t="shared" si="263"/>
        <v>Oklahoma City Thunder</v>
      </c>
    </row>
    <row r="1487" spans="1:18" x14ac:dyDescent="0.3">
      <c r="A1487" s="1" t="s">
        <v>1515</v>
      </c>
      <c r="B1487">
        <f>IF(OR(RIGHT(Full_2016_2017_Games_Data[[#This Row],[Column1]],4)="2016",RIGHT(Full_2016_2017_Games_Data[[#This Row],[Column1]],4)="2017"),1,0)</f>
        <v>1</v>
      </c>
      <c r="C1487" t="str">
        <f>IF(AND(B1486=1,B1487=0,LEFT(Full_2016_2017_Games_Data[[#This Row],[Column1]],4)&lt;&gt;"OTat"),C1485+1,IF(AND(B1486=0,B1487=0,LEFT(Full_2016_2017_Games_Data[[#This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Row],[Column1]],5)&lt;&gt;"4OTat"),C1486+1,IF(OR(LEFT(Full_2016_2017_Games_Data[[#This Row],[Column1]],4)="OTat",LEFT(Full_2016_2017_Games_Data[[#This Row],[Column1]],4)="Full",LEFT(Full_2016_2017_Games_Data[[#This Row],[Column1]],5)="2OTat",LEFT(Full_2016_2017_Games_Data[[#This Row],[Column1]],5)="4OTat"),C1486,"N/A")))</f>
        <v>N/A</v>
      </c>
      <c r="D1487" t="str">
        <f>IF(AND(C1487&lt;&gt;"N/A",C1487&lt;&gt;C1486),LEFT(Full_2016_2017_Games_Data[[#This Row],[Column1]],FIND("-",Full_2016_2017_Games_Data[[#This Row],[Column1]])-1),"N/A")</f>
        <v>N/A</v>
      </c>
      <c r="E1487" t="str">
        <f>IFERROR(IF(AND(C1487&lt;&gt;"N/A",C1487&lt;&gt;C1486),MID(Full_2016_2017_Games_Data[[#This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87" t="str">
        <f>IFERROR(IF(AND(D1487&lt;&gt;"N/A",E1487&lt;&gt;"N/A",C1487&lt;&gt;C1488),RIGHT(Full_2016_2017_Games_Data[[#This Row],[Column1]],LEN(Full_2016_2017_Games_Data[[#This Row],[Column1]])-FIND("at ",Full_2016_2017_Games_Data[[#This Row],[Column1]])-2),IF(AND(C1487&lt;&gt;"N/A",C1487&lt;&gt;C1486),RIGHT(A1488,LEN(A1488)-FIND("at ",A1488)-2),"N/A")),RIGHT(Full_2016_2017_Games_Data[[#This Row],[Column1]],LEN(Full_2016_2017_Games_Data[[#This Row],[Column1]])-FIND("at ",Full_2016_2017_Games_Data[[#This Row],[Column1]])-2))</f>
        <v>N/A</v>
      </c>
      <c r="G1487" t="str">
        <f t="shared" si="253"/>
        <v>N/A</v>
      </c>
      <c r="H1487" t="str">
        <f t="shared" si="254"/>
        <v>N/A</v>
      </c>
      <c r="I1487" t="str">
        <f t="shared" si="255"/>
        <v>N/A</v>
      </c>
      <c r="J1487" s="3" t="str">
        <f>IF(B1487=1,Full_2016_2017_Games_Data[[#This Row],[Column1]],"N/A")</f>
        <v>Apr 20, 2017</v>
      </c>
      <c r="K1487" t="str">
        <f t="shared" si="256"/>
        <v>Apr 20, 2017</v>
      </c>
      <c r="L1487" t="str">
        <f t="shared" si="257"/>
        <v>N/A</v>
      </c>
      <c r="M1487" t="str">
        <f t="shared" si="258"/>
        <v>N/A</v>
      </c>
      <c r="N1487" t="str">
        <f t="shared" si="259"/>
        <v>N/A</v>
      </c>
      <c r="O1487" t="str">
        <f t="shared" si="260"/>
        <v>N/A</v>
      </c>
      <c r="P1487" s="3" t="str">
        <f t="shared" si="261"/>
        <v>N/A</v>
      </c>
      <c r="Q1487" t="str">
        <f t="shared" si="262"/>
        <v>N/A</v>
      </c>
      <c r="R1487" t="str">
        <f t="shared" si="263"/>
        <v>N/A</v>
      </c>
    </row>
    <row r="1488" spans="1:18" x14ac:dyDescent="0.3">
      <c r="A1488" s="1" t="s">
        <v>1282</v>
      </c>
      <c r="B1488">
        <f>IF(OR(RIGHT(Full_2016_2017_Games_Data[[#This Row],[Column1]],4)="2016",RIGHT(Full_2016_2017_Games_Data[[#This Row],[Column1]],4)="2017"),1,0)</f>
        <v>0</v>
      </c>
      <c r="C1488">
        <f>IF(AND(B1487=1,B1488=0,LEFT(Full_2016_2017_Games_Data[[#This Row],[Column1]],4)&lt;&gt;"OTat"),C1486+1,IF(AND(B1487=0,B1488=0,LEFT(Full_2016_2017_Games_Data[[#This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Row],[Column1]],5)&lt;&gt;"4OTat"),C1487+1,IF(OR(LEFT(Full_2016_2017_Games_Data[[#This Row],[Column1]],4)="OTat",LEFT(Full_2016_2017_Games_Data[[#This Row],[Column1]],4)="Full",LEFT(Full_2016_2017_Games_Data[[#This Row],[Column1]],5)="2OTat",LEFT(Full_2016_2017_Games_Data[[#This Row],[Column1]],5)="4OTat"),C1487,"N/A")))</f>
        <v>1247</v>
      </c>
      <c r="D1488" t="str">
        <f>IF(AND(C1488&lt;&gt;"N/A",C1488&lt;&gt;C1487),LEFT(Full_2016_2017_Games_Data[[#This Row],[Column1]],FIND("-",Full_2016_2017_Games_Data[[#This Row],[Column1]])-1),"N/A")</f>
        <v>Cleveland Cavaliers119</v>
      </c>
      <c r="E1488" t="str">
        <f>IFERROR(IF(AND(C1488&lt;&gt;"N/A",C1488&lt;&gt;C1487),MID(Full_2016_2017_Games_Data[[#This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Pacers114</v>
      </c>
      <c r="F1488" t="str">
        <f>IFERROR(IF(AND(D1488&lt;&gt;"N/A",E1488&lt;&gt;"N/A",C1488&lt;&gt;C1489),RIGHT(Full_2016_2017_Games_Data[[#This Row],[Column1]],LEN(Full_2016_2017_Games_Data[[#This Row],[Column1]])-FIND("at ",Full_2016_2017_Games_Data[[#This Row],[Column1]])-2),IF(AND(C1488&lt;&gt;"N/A",C1488&lt;&gt;C1487),RIGHT(A1489,LEN(A1489)-FIND("at ",A1489)-2),"N/A")),RIGHT(Full_2016_2017_Games_Data[[#This Row],[Column1]],LEN(Full_2016_2017_Games_Data[[#This Row],[Column1]])-FIND("at ",Full_2016_2017_Games_Data[[#This Row],[Column1]])-2))</f>
        <v>Indiana</v>
      </c>
      <c r="G1488" t="str">
        <f t="shared" si="253"/>
        <v>Indiana</v>
      </c>
      <c r="H1488">
        <f t="shared" si="254"/>
        <v>119</v>
      </c>
      <c r="I1488">
        <f t="shared" si="255"/>
        <v>114</v>
      </c>
      <c r="J1488" s="3" t="str">
        <f>IF(B1488=1,Full_2016_2017_Games_Data[[#This Row],[Column1]],"N/A")</f>
        <v>N/A</v>
      </c>
      <c r="K1488" t="str">
        <f t="shared" si="256"/>
        <v>Apr 20, 2017</v>
      </c>
      <c r="L1488" t="str">
        <f t="shared" si="257"/>
        <v>Apr 20, 2017</v>
      </c>
      <c r="M1488">
        <f t="shared" si="258"/>
        <v>4</v>
      </c>
      <c r="N1488">
        <f t="shared" si="259"/>
        <v>20</v>
      </c>
      <c r="O1488">
        <f t="shared" si="260"/>
        <v>2017</v>
      </c>
      <c r="P1488" s="3">
        <f t="shared" si="261"/>
        <v>42845</v>
      </c>
      <c r="Q1488" t="str">
        <f t="shared" si="262"/>
        <v>Cleveland Cavaliers</v>
      </c>
      <c r="R1488" t="str">
        <f t="shared" si="263"/>
        <v>Indiana Pacers</v>
      </c>
    </row>
    <row r="1489" spans="1:18" x14ac:dyDescent="0.3">
      <c r="A1489" s="1" t="s">
        <v>1283</v>
      </c>
      <c r="B1489">
        <f>IF(OR(RIGHT(Full_2016_2017_Games_Data[[#This Row],[Column1]],4)="2016",RIGHT(Full_2016_2017_Games_Data[[#This Row],[Column1]],4)="2017"),1,0)</f>
        <v>0</v>
      </c>
      <c r="C1489">
        <f>IF(AND(B1488=1,B1489=0,LEFT(Full_2016_2017_Games_Data[[#This Row],[Column1]],4)&lt;&gt;"OTat"),C1487+1,IF(AND(B1488=0,B1489=0,LEFT(Full_2016_2017_Games_Data[[#This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Row],[Column1]],5)&lt;&gt;"4OTat"),C1488+1,IF(OR(LEFT(Full_2016_2017_Games_Data[[#This Row],[Column1]],4)="OTat",LEFT(Full_2016_2017_Games_Data[[#This Row],[Column1]],4)="Full",LEFT(Full_2016_2017_Games_Data[[#This Row],[Column1]],5)="2OTat",LEFT(Full_2016_2017_Games_Data[[#This Row],[Column1]],5)="4OTat"),C1488,"N/A")))</f>
        <v>1248</v>
      </c>
      <c r="D1489" t="str">
        <f>IF(AND(C1489&lt;&gt;"N/A",C1489&lt;&gt;C1488),LEFT(Full_2016_2017_Games_Data[[#This Row],[Column1]],FIND("-",Full_2016_2017_Games_Data[[#This Row],[Column1]])-1),"N/A")</f>
        <v>Milwaukee Bucks104</v>
      </c>
      <c r="E1489" t="str">
        <f>IFERROR(IF(AND(C1489&lt;&gt;"N/A",C1489&lt;&gt;C1488),MID(Full_2016_2017_Games_Data[[#This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Raptors77</v>
      </c>
      <c r="F1489" t="str">
        <f>IFERROR(IF(AND(D1489&lt;&gt;"N/A",E1489&lt;&gt;"N/A",C1489&lt;&gt;C1490),RIGHT(Full_2016_2017_Games_Data[[#This Row],[Column1]],LEN(Full_2016_2017_Games_Data[[#This Row],[Column1]])-FIND("at ",Full_2016_2017_Games_Data[[#This Row],[Column1]])-2),IF(AND(C1489&lt;&gt;"N/A",C1489&lt;&gt;C1488),RIGHT(A1490,LEN(A1490)-FIND("at ",A1490)-2),"N/A")),RIGHT(Full_2016_2017_Games_Data[[#This Row],[Column1]],LEN(Full_2016_2017_Games_Data[[#This Row],[Column1]])-FIND("at ",Full_2016_2017_Games_Data[[#This Row],[Column1]])-2))</f>
        <v>Milwaukee</v>
      </c>
      <c r="G1489" t="str">
        <f t="shared" si="253"/>
        <v>Milwaukee</v>
      </c>
      <c r="H1489">
        <f t="shared" si="254"/>
        <v>104</v>
      </c>
      <c r="I1489">
        <f t="shared" si="255"/>
        <v>77</v>
      </c>
      <c r="J1489" s="3" t="str">
        <f>IF(B1489=1,Full_2016_2017_Games_Data[[#This Row],[Column1]],"N/A")</f>
        <v>N/A</v>
      </c>
      <c r="K1489" t="str">
        <f t="shared" si="256"/>
        <v>Apr 20, 2017</v>
      </c>
      <c r="L1489" t="str">
        <f t="shared" si="257"/>
        <v>Apr 20, 2017</v>
      </c>
      <c r="M1489">
        <f t="shared" si="258"/>
        <v>4</v>
      </c>
      <c r="N1489">
        <f t="shared" si="259"/>
        <v>20</v>
      </c>
      <c r="O1489">
        <f t="shared" si="260"/>
        <v>2017</v>
      </c>
      <c r="P1489" s="3">
        <f t="shared" si="261"/>
        <v>42845</v>
      </c>
      <c r="Q1489" t="str">
        <f t="shared" si="262"/>
        <v>Milwaukee Bucks</v>
      </c>
      <c r="R1489" t="str">
        <f t="shared" si="263"/>
        <v>Toronto Raptors</v>
      </c>
    </row>
    <row r="1490" spans="1:18" x14ac:dyDescent="0.3">
      <c r="A1490" s="1" t="s">
        <v>1284</v>
      </c>
      <c r="B1490">
        <f>IF(OR(RIGHT(Full_2016_2017_Games_Data[[#This Row],[Column1]],4)="2016",RIGHT(Full_2016_2017_Games_Data[[#This Row],[Column1]],4)="2017"),1,0)</f>
        <v>0</v>
      </c>
      <c r="C1490">
        <f>IF(AND(B1489=1,B1490=0,LEFT(Full_2016_2017_Games_Data[[#This Row],[Column1]],4)&lt;&gt;"OTat"),C1488+1,IF(AND(B1489=0,B1490=0,LEFT(Full_2016_2017_Games_Data[[#This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Row],[Column1]],5)&lt;&gt;"4OTat"),C1489+1,IF(OR(LEFT(Full_2016_2017_Games_Data[[#This Row],[Column1]],4)="OTat",LEFT(Full_2016_2017_Games_Data[[#This Row],[Column1]],4)="Full",LEFT(Full_2016_2017_Games_Data[[#This Row],[Column1]],5)="2OTat",LEFT(Full_2016_2017_Games_Data[[#This Row],[Column1]],5)="4OTat"),C1489,"N/A")))</f>
        <v>1249</v>
      </c>
      <c r="D1490" t="str">
        <f>IF(AND(C1490&lt;&gt;"N/A",C1490&lt;&gt;C1489),LEFT(Full_2016_2017_Games_Data[[#This Row],[Column1]],FIND("-",Full_2016_2017_Games_Data[[#This Row],[Column1]])-1),"N/A")</f>
        <v>Memphis Grizzlies105</v>
      </c>
      <c r="E1490" t="str">
        <f>IFERROR(IF(AND(C1490&lt;&gt;"N/A",C1490&lt;&gt;C1489),MID(Full_2016_2017_Games_Data[[#This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Spurs94</v>
      </c>
      <c r="F1490" t="str">
        <f>IFERROR(IF(AND(D1490&lt;&gt;"N/A",E1490&lt;&gt;"N/A",C1490&lt;&gt;C1491),RIGHT(Full_2016_2017_Games_Data[[#This Row],[Column1]],LEN(Full_2016_2017_Games_Data[[#This Row],[Column1]])-FIND("at ",Full_2016_2017_Games_Data[[#This Row],[Column1]])-2),IF(AND(C1490&lt;&gt;"N/A",C1490&lt;&gt;C1489),RIGHT(A1491,LEN(A1491)-FIND("at ",A1491)-2),"N/A")),RIGHT(Full_2016_2017_Games_Data[[#This Row],[Column1]],LEN(Full_2016_2017_Games_Data[[#This Row],[Column1]])-FIND("at ",Full_2016_2017_Games_Data[[#This Row],[Column1]])-2))</f>
        <v>Memphis</v>
      </c>
      <c r="G1490" t="str">
        <f t="shared" si="253"/>
        <v>Memphis</v>
      </c>
      <c r="H1490">
        <f t="shared" si="254"/>
        <v>105</v>
      </c>
      <c r="I1490">
        <f t="shared" si="255"/>
        <v>94</v>
      </c>
      <c r="J1490" s="3" t="str">
        <f>IF(B1490=1,Full_2016_2017_Games_Data[[#This Row],[Column1]],"N/A")</f>
        <v>N/A</v>
      </c>
      <c r="K1490" t="str">
        <f t="shared" si="256"/>
        <v>Apr 20, 2017</v>
      </c>
      <c r="L1490" t="str">
        <f t="shared" si="257"/>
        <v>Apr 20, 2017</v>
      </c>
      <c r="M1490">
        <f t="shared" si="258"/>
        <v>4</v>
      </c>
      <c r="N1490">
        <f t="shared" si="259"/>
        <v>20</v>
      </c>
      <c r="O1490">
        <f t="shared" si="260"/>
        <v>2017</v>
      </c>
      <c r="P1490" s="3">
        <f t="shared" si="261"/>
        <v>42845</v>
      </c>
      <c r="Q1490" t="str">
        <f t="shared" si="262"/>
        <v>Memphis Grizzlies</v>
      </c>
      <c r="R1490" t="str">
        <f t="shared" si="263"/>
        <v>San Antonio Spurs</v>
      </c>
    </row>
    <row r="1491" spans="1:18" x14ac:dyDescent="0.3">
      <c r="A1491" s="1" t="s">
        <v>1516</v>
      </c>
      <c r="B1491">
        <f>IF(OR(RIGHT(Full_2016_2017_Games_Data[[#This Row],[Column1]],4)="2016",RIGHT(Full_2016_2017_Games_Data[[#This Row],[Column1]],4)="2017"),1,0)</f>
        <v>1</v>
      </c>
      <c r="C1491" t="str">
        <f>IF(AND(B1490=1,B1491=0,LEFT(Full_2016_2017_Games_Data[[#This Row],[Column1]],4)&lt;&gt;"OTat"),C1489+1,IF(AND(B1490=0,B1491=0,LEFT(Full_2016_2017_Games_Data[[#This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Row],[Column1]],5)&lt;&gt;"4OTat"),C1490+1,IF(OR(LEFT(Full_2016_2017_Games_Data[[#This Row],[Column1]],4)="OTat",LEFT(Full_2016_2017_Games_Data[[#This Row],[Column1]],4)="Full",LEFT(Full_2016_2017_Games_Data[[#This Row],[Column1]],5)="2OTat",LEFT(Full_2016_2017_Games_Data[[#This Row],[Column1]],5)="4OTat"),C1490,"N/A")))</f>
        <v>N/A</v>
      </c>
      <c r="D1491" t="str">
        <f>IF(AND(C1491&lt;&gt;"N/A",C1491&lt;&gt;C1490),LEFT(Full_2016_2017_Games_Data[[#This Row],[Column1]],FIND("-",Full_2016_2017_Games_Data[[#This Row],[Column1]])-1),"N/A")</f>
        <v>N/A</v>
      </c>
      <c r="E1491" t="str">
        <f>IFERROR(IF(AND(C1491&lt;&gt;"N/A",C1491&lt;&gt;C1490),MID(Full_2016_2017_Games_Data[[#This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91" t="str">
        <f>IFERROR(IF(AND(D1491&lt;&gt;"N/A",E1491&lt;&gt;"N/A",C1491&lt;&gt;C1492),RIGHT(Full_2016_2017_Games_Data[[#This Row],[Column1]],LEN(Full_2016_2017_Games_Data[[#This Row],[Column1]])-FIND("at ",Full_2016_2017_Games_Data[[#This Row],[Column1]])-2),IF(AND(C1491&lt;&gt;"N/A",C1491&lt;&gt;C1490),RIGHT(A1492,LEN(A1492)-FIND("at ",A1492)-2),"N/A")),RIGHT(Full_2016_2017_Games_Data[[#This Row],[Column1]],LEN(Full_2016_2017_Games_Data[[#This Row],[Column1]])-FIND("at ",Full_2016_2017_Games_Data[[#This Row],[Column1]])-2))</f>
        <v>N/A</v>
      </c>
      <c r="G1491" t="str">
        <f t="shared" si="253"/>
        <v>N/A</v>
      </c>
      <c r="H1491" t="str">
        <f t="shared" si="254"/>
        <v>N/A</v>
      </c>
      <c r="I1491" t="str">
        <f t="shared" si="255"/>
        <v>N/A</v>
      </c>
      <c r="J1491" s="3" t="str">
        <f>IF(B1491=1,Full_2016_2017_Games_Data[[#This Row],[Column1]],"N/A")</f>
        <v>Apr 21, 2017</v>
      </c>
      <c r="K1491" t="str">
        <f t="shared" si="256"/>
        <v>Apr 21, 2017</v>
      </c>
      <c r="L1491" t="str">
        <f t="shared" si="257"/>
        <v>N/A</v>
      </c>
      <c r="M1491" t="str">
        <f t="shared" si="258"/>
        <v>N/A</v>
      </c>
      <c r="N1491" t="str">
        <f t="shared" si="259"/>
        <v>N/A</v>
      </c>
      <c r="O1491" t="str">
        <f t="shared" si="260"/>
        <v>N/A</v>
      </c>
      <c r="P1491" s="3" t="str">
        <f t="shared" si="261"/>
        <v>N/A</v>
      </c>
      <c r="Q1491" t="str">
        <f t="shared" si="262"/>
        <v>N/A</v>
      </c>
      <c r="R1491" t="str">
        <f t="shared" si="263"/>
        <v>N/A</v>
      </c>
    </row>
    <row r="1492" spans="1:18" x14ac:dyDescent="0.3">
      <c r="A1492" s="1" t="s">
        <v>1285</v>
      </c>
      <c r="B1492">
        <f>IF(OR(RIGHT(Full_2016_2017_Games_Data[[#This Row],[Column1]],4)="2016",RIGHT(Full_2016_2017_Games_Data[[#This Row],[Column1]],4)="2017"),1,0)</f>
        <v>0</v>
      </c>
      <c r="C1492">
        <f>IF(AND(B1491=1,B1492=0,LEFT(Full_2016_2017_Games_Data[[#This Row],[Column1]],4)&lt;&gt;"OTat"),C1490+1,IF(AND(B1491=0,B1492=0,LEFT(Full_2016_2017_Games_Data[[#This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Row],[Column1]],5)&lt;&gt;"4OTat"),C1491+1,IF(OR(LEFT(Full_2016_2017_Games_Data[[#This Row],[Column1]],4)="OTat",LEFT(Full_2016_2017_Games_Data[[#This Row],[Column1]],4)="Full",LEFT(Full_2016_2017_Games_Data[[#This Row],[Column1]],5)="2OTat",LEFT(Full_2016_2017_Games_Data[[#This Row],[Column1]],5)="4OTat"),C1491,"N/A")))</f>
        <v>1250</v>
      </c>
      <c r="D1492" t="str">
        <f>IF(AND(C1492&lt;&gt;"N/A",C1492&lt;&gt;C1491),LEFT(Full_2016_2017_Games_Data[[#This Row],[Column1]],FIND("-",Full_2016_2017_Games_Data[[#This Row],[Column1]])-1),"N/A")</f>
        <v>Boston Celtics104</v>
      </c>
      <c r="E1492" t="str">
        <f>IFERROR(IF(AND(C1492&lt;&gt;"N/A",C1492&lt;&gt;C1491),MID(Full_2016_2017_Games_Data[[#This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Bulls87</v>
      </c>
      <c r="F1492" t="str">
        <f>IFERROR(IF(AND(D1492&lt;&gt;"N/A",E1492&lt;&gt;"N/A",C1492&lt;&gt;C1493),RIGHT(Full_2016_2017_Games_Data[[#This Row],[Column1]],LEN(Full_2016_2017_Games_Data[[#This Row],[Column1]])-FIND("at ",Full_2016_2017_Games_Data[[#This Row],[Column1]])-2),IF(AND(C1492&lt;&gt;"N/A",C1492&lt;&gt;C1491),RIGHT(A1493,LEN(A1493)-FIND("at ",A1493)-2),"N/A")),RIGHT(Full_2016_2017_Games_Data[[#This Row],[Column1]],LEN(Full_2016_2017_Games_Data[[#This Row],[Column1]])-FIND("at ",Full_2016_2017_Games_Data[[#This Row],[Column1]])-2))</f>
        <v>Chicago</v>
      </c>
      <c r="G1492" t="str">
        <f t="shared" si="253"/>
        <v>Chicago</v>
      </c>
      <c r="H1492">
        <f t="shared" si="254"/>
        <v>104</v>
      </c>
      <c r="I1492">
        <f t="shared" si="255"/>
        <v>87</v>
      </c>
      <c r="J1492" s="3" t="str">
        <f>IF(B1492=1,Full_2016_2017_Games_Data[[#This Row],[Column1]],"N/A")</f>
        <v>N/A</v>
      </c>
      <c r="K1492" t="str">
        <f t="shared" si="256"/>
        <v>Apr 21, 2017</v>
      </c>
      <c r="L1492" t="str">
        <f t="shared" si="257"/>
        <v>Apr 21, 2017</v>
      </c>
      <c r="M1492">
        <f t="shared" si="258"/>
        <v>4</v>
      </c>
      <c r="N1492">
        <f t="shared" si="259"/>
        <v>21</v>
      </c>
      <c r="O1492">
        <f t="shared" si="260"/>
        <v>2017</v>
      </c>
      <c r="P1492" s="3">
        <f t="shared" si="261"/>
        <v>42846</v>
      </c>
      <c r="Q1492" t="str">
        <f t="shared" si="262"/>
        <v>Boston Celtics</v>
      </c>
      <c r="R1492" t="str">
        <f t="shared" si="263"/>
        <v>Chicago Bulls</v>
      </c>
    </row>
    <row r="1493" spans="1:18" x14ac:dyDescent="0.3">
      <c r="A1493" s="1" t="s">
        <v>1286</v>
      </c>
      <c r="B1493">
        <f>IF(OR(RIGHT(Full_2016_2017_Games_Data[[#This Row],[Column1]],4)="2016",RIGHT(Full_2016_2017_Games_Data[[#This Row],[Column1]],4)="2017"),1,0)</f>
        <v>0</v>
      </c>
      <c r="C1493">
        <f>IF(AND(B1492=1,B1493=0,LEFT(Full_2016_2017_Games_Data[[#This Row],[Column1]],4)&lt;&gt;"OTat"),C1491+1,IF(AND(B1492=0,B1493=0,LEFT(Full_2016_2017_Games_Data[[#This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Row],[Column1]],5)&lt;&gt;"4OTat"),C1492+1,IF(OR(LEFT(Full_2016_2017_Games_Data[[#This Row],[Column1]],4)="OTat",LEFT(Full_2016_2017_Games_Data[[#This Row],[Column1]],4)="Full",LEFT(Full_2016_2017_Games_Data[[#This Row],[Column1]],5)="2OTat",LEFT(Full_2016_2017_Games_Data[[#This Row],[Column1]],5)="4OTat"),C1492,"N/A")))</f>
        <v>1251</v>
      </c>
      <c r="D1493" t="str">
        <f>IF(AND(C1493&lt;&gt;"N/A",C1493&lt;&gt;C1492),LEFT(Full_2016_2017_Games_Data[[#This Row],[Column1]],FIND("-",Full_2016_2017_Games_Data[[#This Row],[Column1]])-1),"N/A")</f>
        <v>Oklahoma City Thunder115</v>
      </c>
      <c r="E1493" t="str">
        <f>IFERROR(IF(AND(C1493&lt;&gt;"N/A",C1493&lt;&gt;C1492),MID(Full_2016_2017_Games_Data[[#This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Rockets113</v>
      </c>
      <c r="F1493" t="str">
        <f>IFERROR(IF(AND(D1493&lt;&gt;"N/A",E1493&lt;&gt;"N/A",C1493&lt;&gt;C1494),RIGHT(Full_2016_2017_Games_Data[[#This Row],[Column1]],LEN(Full_2016_2017_Games_Data[[#This Row],[Column1]])-FIND("at ",Full_2016_2017_Games_Data[[#This Row],[Column1]])-2),IF(AND(C1493&lt;&gt;"N/A",C1493&lt;&gt;C1492),RIGHT(A1494,LEN(A1494)-FIND("at ",A1494)-2),"N/A")),RIGHT(Full_2016_2017_Games_Data[[#This Row],[Column1]],LEN(Full_2016_2017_Games_Data[[#This Row],[Column1]])-FIND("at ",Full_2016_2017_Games_Data[[#This Row],[Column1]])-2))</f>
        <v>Oklahoma City</v>
      </c>
      <c r="G1493" t="str">
        <f t="shared" si="253"/>
        <v>Oklahoma City</v>
      </c>
      <c r="H1493">
        <f t="shared" si="254"/>
        <v>115</v>
      </c>
      <c r="I1493">
        <f t="shared" si="255"/>
        <v>113</v>
      </c>
      <c r="J1493" s="3" t="str">
        <f>IF(B1493=1,Full_2016_2017_Games_Data[[#This Row],[Column1]],"N/A")</f>
        <v>N/A</v>
      </c>
      <c r="K1493" t="str">
        <f t="shared" si="256"/>
        <v>Apr 21, 2017</v>
      </c>
      <c r="L1493" t="str">
        <f t="shared" si="257"/>
        <v>Apr 21, 2017</v>
      </c>
      <c r="M1493">
        <f t="shared" si="258"/>
        <v>4</v>
      </c>
      <c r="N1493">
        <f t="shared" si="259"/>
        <v>21</v>
      </c>
      <c r="O1493">
        <f t="shared" si="260"/>
        <v>2017</v>
      </c>
      <c r="P1493" s="3">
        <f t="shared" si="261"/>
        <v>42846</v>
      </c>
      <c r="Q1493" t="str">
        <f t="shared" si="262"/>
        <v>Oklahoma City Thunder</v>
      </c>
      <c r="R1493" t="str">
        <f t="shared" si="263"/>
        <v>Houston Rockets</v>
      </c>
    </row>
    <row r="1494" spans="1:18" x14ac:dyDescent="0.3">
      <c r="A1494" s="1" t="s">
        <v>1287</v>
      </c>
      <c r="B1494">
        <f>IF(OR(RIGHT(Full_2016_2017_Games_Data[[#This Row],[Column1]],4)="2016",RIGHT(Full_2016_2017_Games_Data[[#This Row],[Column1]],4)="2017"),1,0)</f>
        <v>0</v>
      </c>
      <c r="C1494">
        <f>IF(AND(B1493=1,B1494=0,LEFT(Full_2016_2017_Games_Data[[#This Row],[Column1]],4)&lt;&gt;"OTat"),C1492+1,IF(AND(B1493=0,B1494=0,LEFT(Full_2016_2017_Games_Data[[#This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Row],[Column1]],5)&lt;&gt;"4OTat"),C1493+1,IF(OR(LEFT(Full_2016_2017_Games_Data[[#This Row],[Column1]],4)="OTat",LEFT(Full_2016_2017_Games_Data[[#This Row],[Column1]],4)="Full",LEFT(Full_2016_2017_Games_Data[[#This Row],[Column1]],5)="2OTat",LEFT(Full_2016_2017_Games_Data[[#This Row],[Column1]],5)="4OTat"),C1493,"N/A")))</f>
        <v>1252</v>
      </c>
      <c r="D1494" t="str">
        <f>IF(AND(C1494&lt;&gt;"N/A",C1494&lt;&gt;C1493),LEFT(Full_2016_2017_Games_Data[[#This Row],[Column1]],FIND("-",Full_2016_2017_Games_Data[[#This Row],[Column1]])-1),"N/A")</f>
        <v>Los Angeles Clippers111</v>
      </c>
      <c r="E1494" t="str">
        <f>IFERROR(IF(AND(C1494&lt;&gt;"N/A",C1494&lt;&gt;C1493),MID(Full_2016_2017_Games_Data[[#This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Jazz106</v>
      </c>
      <c r="F1494" t="str">
        <f>IFERROR(IF(AND(D1494&lt;&gt;"N/A",E1494&lt;&gt;"N/A",C1494&lt;&gt;C1495),RIGHT(Full_2016_2017_Games_Data[[#This Row],[Column1]],LEN(Full_2016_2017_Games_Data[[#This Row],[Column1]])-FIND("at ",Full_2016_2017_Games_Data[[#This Row],[Column1]])-2),IF(AND(C1494&lt;&gt;"N/A",C1494&lt;&gt;C1493),RIGHT(A1495,LEN(A1495)-FIND("at ",A1495)-2),"N/A")),RIGHT(Full_2016_2017_Games_Data[[#This Row],[Column1]],LEN(Full_2016_2017_Games_Data[[#This Row],[Column1]])-FIND("at ",Full_2016_2017_Games_Data[[#This Row],[Column1]])-2))</f>
        <v>Utah</v>
      </c>
      <c r="G1494" t="str">
        <f t="shared" si="253"/>
        <v>Utah</v>
      </c>
      <c r="H1494">
        <f t="shared" si="254"/>
        <v>111</v>
      </c>
      <c r="I1494">
        <f t="shared" si="255"/>
        <v>106</v>
      </c>
      <c r="J1494" s="3" t="str">
        <f>IF(B1494=1,Full_2016_2017_Games_Data[[#This Row],[Column1]],"N/A")</f>
        <v>N/A</v>
      </c>
      <c r="K1494" t="str">
        <f t="shared" si="256"/>
        <v>Apr 21, 2017</v>
      </c>
      <c r="L1494" t="str">
        <f t="shared" si="257"/>
        <v>Apr 21, 2017</v>
      </c>
      <c r="M1494">
        <f t="shared" si="258"/>
        <v>4</v>
      </c>
      <c r="N1494">
        <f t="shared" si="259"/>
        <v>21</v>
      </c>
      <c r="O1494">
        <f t="shared" si="260"/>
        <v>2017</v>
      </c>
      <c r="P1494" s="3">
        <f t="shared" si="261"/>
        <v>42846</v>
      </c>
      <c r="Q1494" t="str">
        <f t="shared" si="262"/>
        <v>Los Angeles Clippers</v>
      </c>
      <c r="R1494" t="str">
        <f t="shared" si="263"/>
        <v>Utah Jazz</v>
      </c>
    </row>
    <row r="1495" spans="1:18" x14ac:dyDescent="0.3">
      <c r="A1495" s="1" t="s">
        <v>1517</v>
      </c>
      <c r="B1495">
        <f>IF(OR(RIGHT(Full_2016_2017_Games_Data[[#This Row],[Column1]],4)="2016",RIGHT(Full_2016_2017_Games_Data[[#This Row],[Column1]],4)="2017"),1,0)</f>
        <v>1</v>
      </c>
      <c r="C1495" t="str">
        <f>IF(AND(B1494=1,B1495=0,LEFT(Full_2016_2017_Games_Data[[#This Row],[Column1]],4)&lt;&gt;"OTat"),C1493+1,IF(AND(B1494=0,B1495=0,LEFT(Full_2016_2017_Games_Data[[#This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Row],[Column1]],5)&lt;&gt;"4OTat"),C1494+1,IF(OR(LEFT(Full_2016_2017_Games_Data[[#This Row],[Column1]],4)="OTat",LEFT(Full_2016_2017_Games_Data[[#This Row],[Column1]],4)="Full",LEFT(Full_2016_2017_Games_Data[[#This Row],[Column1]],5)="2OTat",LEFT(Full_2016_2017_Games_Data[[#This Row],[Column1]],5)="4OTat"),C1494,"N/A")))</f>
        <v>N/A</v>
      </c>
      <c r="D1495" t="str">
        <f>IF(AND(C1495&lt;&gt;"N/A",C1495&lt;&gt;C1494),LEFT(Full_2016_2017_Games_Data[[#This Row],[Column1]],FIND("-",Full_2016_2017_Games_Data[[#This Row],[Column1]])-1),"N/A")</f>
        <v>N/A</v>
      </c>
      <c r="E1495" t="str">
        <f>IFERROR(IF(AND(C1495&lt;&gt;"N/A",C1495&lt;&gt;C1494),MID(Full_2016_2017_Games_Data[[#This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495" t="str">
        <f>IFERROR(IF(AND(D1495&lt;&gt;"N/A",E1495&lt;&gt;"N/A",C1495&lt;&gt;C1496),RIGHT(Full_2016_2017_Games_Data[[#This Row],[Column1]],LEN(Full_2016_2017_Games_Data[[#This Row],[Column1]])-FIND("at ",Full_2016_2017_Games_Data[[#This Row],[Column1]])-2),IF(AND(C1495&lt;&gt;"N/A",C1495&lt;&gt;C1494),RIGHT(A1496,LEN(A1496)-FIND("at ",A1496)-2),"N/A")),RIGHT(Full_2016_2017_Games_Data[[#This Row],[Column1]],LEN(Full_2016_2017_Games_Data[[#This Row],[Column1]])-FIND("at ",Full_2016_2017_Games_Data[[#This Row],[Column1]])-2))</f>
        <v>N/A</v>
      </c>
      <c r="G1495" t="str">
        <f t="shared" si="253"/>
        <v>N/A</v>
      </c>
      <c r="H1495" t="str">
        <f t="shared" si="254"/>
        <v>N/A</v>
      </c>
      <c r="I1495" t="str">
        <f t="shared" si="255"/>
        <v>N/A</v>
      </c>
      <c r="J1495" s="3" t="str">
        <f>IF(B1495=1,Full_2016_2017_Games_Data[[#This Row],[Column1]],"N/A")</f>
        <v>Apr 22, 2017</v>
      </c>
      <c r="K1495" t="str">
        <f t="shared" si="256"/>
        <v>Apr 22, 2017</v>
      </c>
      <c r="L1495" t="str">
        <f t="shared" si="257"/>
        <v>N/A</v>
      </c>
      <c r="M1495" t="str">
        <f t="shared" si="258"/>
        <v>N/A</v>
      </c>
      <c r="N1495" t="str">
        <f t="shared" si="259"/>
        <v>N/A</v>
      </c>
      <c r="O1495" t="str">
        <f t="shared" si="260"/>
        <v>N/A</v>
      </c>
      <c r="P1495" s="3" t="str">
        <f t="shared" si="261"/>
        <v>N/A</v>
      </c>
      <c r="Q1495" t="str">
        <f t="shared" si="262"/>
        <v>N/A</v>
      </c>
      <c r="R1495" t="str">
        <f t="shared" si="263"/>
        <v>N/A</v>
      </c>
    </row>
    <row r="1496" spans="1:18" x14ac:dyDescent="0.3">
      <c r="A1496" s="1" t="s">
        <v>1288</v>
      </c>
      <c r="B1496">
        <f>IF(OR(RIGHT(Full_2016_2017_Games_Data[[#This Row],[Column1]],4)="2016",RIGHT(Full_2016_2017_Games_Data[[#This Row],[Column1]],4)="2017"),1,0)</f>
        <v>0</v>
      </c>
      <c r="C1496">
        <f>IF(AND(B1495=1,B1496=0,LEFT(Full_2016_2017_Games_Data[[#This Row],[Column1]],4)&lt;&gt;"OTat"),C1494+1,IF(AND(B1495=0,B1496=0,LEFT(Full_2016_2017_Games_Data[[#This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Row],[Column1]],5)&lt;&gt;"4OTat"),C1495+1,IF(OR(LEFT(Full_2016_2017_Games_Data[[#This Row],[Column1]],4)="OTat",LEFT(Full_2016_2017_Games_Data[[#This Row],[Column1]],4)="Full",LEFT(Full_2016_2017_Games_Data[[#This Row],[Column1]],5)="2OTat",LEFT(Full_2016_2017_Games_Data[[#This Row],[Column1]],5)="4OTat"),C1495,"N/A")))</f>
        <v>1253</v>
      </c>
      <c r="D1496" t="str">
        <f>IF(AND(C1496&lt;&gt;"N/A",C1496&lt;&gt;C1495),LEFT(Full_2016_2017_Games_Data[[#This Row],[Column1]],FIND("-",Full_2016_2017_Games_Data[[#This Row],[Column1]])-1),"N/A")</f>
        <v>Toronto Raptors87</v>
      </c>
      <c r="E1496" t="str">
        <f>IFERROR(IF(AND(C1496&lt;&gt;"N/A",C1496&lt;&gt;C1495),MID(Full_2016_2017_Games_Data[[#This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Bucks76</v>
      </c>
      <c r="F1496" t="str">
        <f>IFERROR(IF(AND(D1496&lt;&gt;"N/A",E1496&lt;&gt;"N/A",C1496&lt;&gt;C1497),RIGHT(Full_2016_2017_Games_Data[[#This Row],[Column1]],LEN(Full_2016_2017_Games_Data[[#This Row],[Column1]])-FIND("at ",Full_2016_2017_Games_Data[[#This Row],[Column1]])-2),IF(AND(C1496&lt;&gt;"N/A",C1496&lt;&gt;C1495),RIGHT(A1497,LEN(A1497)-FIND("at ",A1497)-2),"N/A")),RIGHT(Full_2016_2017_Games_Data[[#This Row],[Column1]],LEN(Full_2016_2017_Games_Data[[#This Row],[Column1]])-FIND("at ",Full_2016_2017_Games_Data[[#This Row],[Column1]])-2))</f>
        <v>Milwaukee</v>
      </c>
      <c r="G1496" t="str">
        <f t="shared" si="253"/>
        <v>Milwaukee</v>
      </c>
      <c r="H1496">
        <f t="shared" si="254"/>
        <v>87</v>
      </c>
      <c r="I1496">
        <f t="shared" si="255"/>
        <v>76</v>
      </c>
      <c r="J1496" s="3" t="str">
        <f>IF(B1496=1,Full_2016_2017_Games_Data[[#This Row],[Column1]],"N/A")</f>
        <v>N/A</v>
      </c>
      <c r="K1496" t="str">
        <f t="shared" si="256"/>
        <v>Apr 22, 2017</v>
      </c>
      <c r="L1496" t="str">
        <f t="shared" si="257"/>
        <v>Apr 22, 2017</v>
      </c>
      <c r="M1496">
        <f t="shared" si="258"/>
        <v>4</v>
      </c>
      <c r="N1496">
        <f t="shared" si="259"/>
        <v>22</v>
      </c>
      <c r="O1496">
        <f t="shared" si="260"/>
        <v>2017</v>
      </c>
      <c r="P1496" s="3">
        <f t="shared" si="261"/>
        <v>42847</v>
      </c>
      <c r="Q1496" t="str">
        <f t="shared" si="262"/>
        <v>Toronto Raptors</v>
      </c>
      <c r="R1496" t="str">
        <f t="shared" si="263"/>
        <v>Milwaukee Bucks</v>
      </c>
    </row>
    <row r="1497" spans="1:18" x14ac:dyDescent="0.3">
      <c r="A1497" s="1" t="s">
        <v>1289</v>
      </c>
      <c r="B1497">
        <f>IF(OR(RIGHT(Full_2016_2017_Games_Data[[#This Row],[Column1]],4)="2016",RIGHT(Full_2016_2017_Games_Data[[#This Row],[Column1]],4)="2017"),1,0)</f>
        <v>0</v>
      </c>
      <c r="C1497">
        <f>IF(AND(B1496=1,B1497=0,LEFT(Full_2016_2017_Games_Data[[#This Row],[Column1]],4)&lt;&gt;"OTat"),C1495+1,IF(AND(B1496=0,B1497=0,LEFT(Full_2016_2017_Games_Data[[#This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Row],[Column1]],5)&lt;&gt;"4OTat"),C1496+1,IF(OR(LEFT(Full_2016_2017_Games_Data[[#This Row],[Column1]],4)="OTat",LEFT(Full_2016_2017_Games_Data[[#This Row],[Column1]],4)="Full",LEFT(Full_2016_2017_Games_Data[[#This Row],[Column1]],5)="2OTat",LEFT(Full_2016_2017_Games_Data[[#This Row],[Column1]],5)="4OTat"),C1496,"N/A")))</f>
        <v>1254</v>
      </c>
      <c r="D1497" t="str">
        <f>IF(AND(C1497&lt;&gt;"N/A",C1497&lt;&gt;C1496),LEFT(Full_2016_2017_Games_Data[[#This Row],[Column1]],FIND("-",Full_2016_2017_Games_Data[[#This Row],[Column1]])-1),"N/A")</f>
        <v>Atlanta Hawks116</v>
      </c>
      <c r="E1497" t="str">
        <f>IFERROR(IF(AND(C1497&lt;&gt;"N/A",C1497&lt;&gt;C1496),MID(Full_2016_2017_Games_Data[[#This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Wizards98</v>
      </c>
      <c r="F1497" t="str">
        <f>IFERROR(IF(AND(D1497&lt;&gt;"N/A",E1497&lt;&gt;"N/A",C1497&lt;&gt;C1498),RIGHT(Full_2016_2017_Games_Data[[#This Row],[Column1]],LEN(Full_2016_2017_Games_Data[[#This Row],[Column1]])-FIND("at ",Full_2016_2017_Games_Data[[#This Row],[Column1]])-2),IF(AND(C1497&lt;&gt;"N/A",C1497&lt;&gt;C1496),RIGHT(A1498,LEN(A1498)-FIND("at ",A1498)-2),"N/A")),RIGHT(Full_2016_2017_Games_Data[[#This Row],[Column1]],LEN(Full_2016_2017_Games_Data[[#This Row],[Column1]])-FIND("at ",Full_2016_2017_Games_Data[[#This Row],[Column1]])-2))</f>
        <v>Atlanta</v>
      </c>
      <c r="G1497" t="str">
        <f t="shared" si="253"/>
        <v>Atlanta</v>
      </c>
      <c r="H1497">
        <f t="shared" si="254"/>
        <v>116</v>
      </c>
      <c r="I1497">
        <f t="shared" si="255"/>
        <v>98</v>
      </c>
      <c r="J1497" s="3" t="str">
        <f>IF(B1497=1,Full_2016_2017_Games_Data[[#This Row],[Column1]],"N/A")</f>
        <v>N/A</v>
      </c>
      <c r="K1497" t="str">
        <f t="shared" si="256"/>
        <v>Apr 22, 2017</v>
      </c>
      <c r="L1497" t="str">
        <f t="shared" si="257"/>
        <v>Apr 22, 2017</v>
      </c>
      <c r="M1497">
        <f t="shared" si="258"/>
        <v>4</v>
      </c>
      <c r="N1497">
        <f t="shared" si="259"/>
        <v>22</v>
      </c>
      <c r="O1497">
        <f t="shared" si="260"/>
        <v>2017</v>
      </c>
      <c r="P1497" s="3">
        <f t="shared" si="261"/>
        <v>42847</v>
      </c>
      <c r="Q1497" t="str">
        <f t="shared" si="262"/>
        <v>Atlanta Hawks</v>
      </c>
      <c r="R1497" t="str">
        <f t="shared" si="263"/>
        <v>Washington Wizards</v>
      </c>
    </row>
    <row r="1498" spans="1:18" x14ac:dyDescent="0.3">
      <c r="A1498" s="1" t="s">
        <v>1290</v>
      </c>
      <c r="B1498">
        <f>IF(OR(RIGHT(Full_2016_2017_Games_Data[[#This Row],[Column1]],4)="2016",RIGHT(Full_2016_2017_Games_Data[[#This Row],[Column1]],4)="2017"),1,0)</f>
        <v>0</v>
      </c>
      <c r="C1498">
        <f>IF(AND(B1497=1,B1498=0,LEFT(Full_2016_2017_Games_Data[[#This Row],[Column1]],4)&lt;&gt;"OTat"),C1496+1,IF(AND(B1497=0,B1498=0,LEFT(Full_2016_2017_Games_Data[[#This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Row],[Column1]],5)&lt;&gt;"4OTat"),C1497+1,IF(OR(LEFT(Full_2016_2017_Games_Data[[#This Row],[Column1]],4)="OTat",LEFT(Full_2016_2017_Games_Data[[#This Row],[Column1]],4)="Full",LEFT(Full_2016_2017_Games_Data[[#This Row],[Column1]],5)="2OTat",LEFT(Full_2016_2017_Games_Data[[#This Row],[Column1]],5)="4OTat"),C1497,"N/A")))</f>
        <v>1255</v>
      </c>
      <c r="D1498" t="str">
        <f>IF(AND(C1498&lt;&gt;"N/A",C1498&lt;&gt;C1497),LEFT(Full_2016_2017_Games_Data[[#This Row],[Column1]],FIND("-",Full_2016_2017_Games_Data[[#This Row],[Column1]])-1),"N/A")</f>
        <v>Golden State Warriors119</v>
      </c>
      <c r="E1498" t="str">
        <f>IFERROR(IF(AND(C1498&lt;&gt;"N/A",C1498&lt;&gt;C1497),MID(Full_2016_2017_Games_Data[[#This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Blazers113</v>
      </c>
      <c r="F1498" t="str">
        <f>IFERROR(IF(AND(D1498&lt;&gt;"N/A",E1498&lt;&gt;"N/A",C1498&lt;&gt;C1499),RIGHT(Full_2016_2017_Games_Data[[#This Row],[Column1]],LEN(Full_2016_2017_Games_Data[[#This Row],[Column1]])-FIND("at ",Full_2016_2017_Games_Data[[#This Row],[Column1]])-2),IF(AND(C1498&lt;&gt;"N/A",C1498&lt;&gt;C1497),RIGHT(A1499,LEN(A1499)-FIND("at ",A1499)-2),"N/A")),RIGHT(Full_2016_2017_Games_Data[[#This Row],[Column1]],LEN(Full_2016_2017_Games_Data[[#This Row],[Column1]])-FIND("at ",Full_2016_2017_Games_Data[[#This Row],[Column1]])-2))</f>
        <v>Portland</v>
      </c>
      <c r="G1498" t="str">
        <f t="shared" si="253"/>
        <v>Portland</v>
      </c>
      <c r="H1498">
        <f t="shared" si="254"/>
        <v>119</v>
      </c>
      <c r="I1498">
        <f t="shared" si="255"/>
        <v>113</v>
      </c>
      <c r="J1498" s="3" t="str">
        <f>IF(B1498=1,Full_2016_2017_Games_Data[[#This Row],[Column1]],"N/A")</f>
        <v>N/A</v>
      </c>
      <c r="K1498" t="str">
        <f t="shared" si="256"/>
        <v>Apr 22, 2017</v>
      </c>
      <c r="L1498" t="str">
        <f t="shared" si="257"/>
        <v>Apr 22, 2017</v>
      </c>
      <c r="M1498">
        <f t="shared" si="258"/>
        <v>4</v>
      </c>
      <c r="N1498">
        <f t="shared" si="259"/>
        <v>22</v>
      </c>
      <c r="O1498">
        <f t="shared" si="260"/>
        <v>2017</v>
      </c>
      <c r="P1498" s="3">
        <f t="shared" si="261"/>
        <v>42847</v>
      </c>
      <c r="Q1498" t="str">
        <f t="shared" si="262"/>
        <v>Golden State Warriors</v>
      </c>
      <c r="R1498" t="str">
        <f t="shared" si="263"/>
        <v>Portland Trail Blazers</v>
      </c>
    </row>
    <row r="1499" spans="1:18" x14ac:dyDescent="0.3">
      <c r="A1499" s="1" t="s">
        <v>1291</v>
      </c>
      <c r="B1499">
        <f>IF(OR(RIGHT(Full_2016_2017_Games_Data[[#This Row],[Column1]],4)="2016",RIGHT(Full_2016_2017_Games_Data[[#This Row],[Column1]],4)="2017"),1,0)</f>
        <v>0</v>
      </c>
      <c r="C1499">
        <f>IF(AND(B1498=1,B1499=0,LEFT(Full_2016_2017_Games_Data[[#This Row],[Column1]],4)&lt;&gt;"OTat"),C1497+1,IF(AND(B1498=0,B1499=0,LEFT(Full_2016_2017_Games_Data[[#This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Row],[Column1]],5)&lt;&gt;"4OTat"),C1498+1,IF(OR(LEFT(Full_2016_2017_Games_Data[[#This Row],[Column1]],4)="OTat",LEFT(Full_2016_2017_Games_Data[[#This Row],[Column1]],4)="Full",LEFT(Full_2016_2017_Games_Data[[#This Row],[Column1]],5)="2OTat",LEFT(Full_2016_2017_Games_Data[[#This Row],[Column1]],5)="4OTat"),C1498,"N/A")))</f>
        <v>1256</v>
      </c>
      <c r="D1499" t="str">
        <f>IF(AND(C1499&lt;&gt;"N/A",C1499&lt;&gt;C1498),LEFT(Full_2016_2017_Games_Data[[#This Row],[Column1]],FIND("-",Full_2016_2017_Games_Data[[#This Row],[Column1]])-1),"N/A")</f>
        <v>Memphis Grizzlies110</v>
      </c>
      <c r="E1499" t="str">
        <f>IFERROR(IF(AND(C1499&lt;&gt;"N/A",C1499&lt;&gt;C1498),MID(Full_2016_2017_Games_Data[[#This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Spurs108</v>
      </c>
      <c r="F1499" t="str">
        <f>IFERROR(IF(AND(D1499&lt;&gt;"N/A",E1499&lt;&gt;"N/A",C1499&lt;&gt;C1500),RIGHT(Full_2016_2017_Games_Data[[#This Row],[Column1]],LEN(Full_2016_2017_Games_Data[[#This Row],[Column1]])-FIND("at ",Full_2016_2017_Games_Data[[#This Row],[Column1]])-2),IF(AND(C1499&lt;&gt;"N/A",C1499&lt;&gt;C1498),RIGHT(A1500,LEN(A1500)-FIND("at ",A1500)-2),"N/A")),RIGHT(Full_2016_2017_Games_Data[[#This Row],[Column1]],LEN(Full_2016_2017_Games_Data[[#This Row],[Column1]])-FIND("at ",Full_2016_2017_Games_Data[[#This Row],[Column1]])-2))</f>
        <v>Memphis</v>
      </c>
      <c r="G1499" t="str">
        <f t="shared" si="253"/>
        <v>Memphis</v>
      </c>
      <c r="H1499">
        <f t="shared" si="254"/>
        <v>110</v>
      </c>
      <c r="I1499">
        <f t="shared" si="255"/>
        <v>108</v>
      </c>
      <c r="J1499" s="3" t="str">
        <f>IF(B1499=1,Full_2016_2017_Games_Data[[#This Row],[Column1]],"N/A")</f>
        <v>N/A</v>
      </c>
      <c r="K1499" t="str">
        <f t="shared" si="256"/>
        <v>Apr 22, 2017</v>
      </c>
      <c r="L1499" t="str">
        <f t="shared" si="257"/>
        <v>Apr 22, 2017</v>
      </c>
      <c r="M1499">
        <f t="shared" si="258"/>
        <v>4</v>
      </c>
      <c r="N1499">
        <f t="shared" si="259"/>
        <v>22</v>
      </c>
      <c r="O1499">
        <f t="shared" si="260"/>
        <v>2017</v>
      </c>
      <c r="P1499" s="3">
        <f t="shared" si="261"/>
        <v>42847</v>
      </c>
      <c r="Q1499" t="str">
        <f t="shared" si="262"/>
        <v>Memphis Grizzlies</v>
      </c>
      <c r="R1499" t="str">
        <f t="shared" si="263"/>
        <v>San Antonio Spurs</v>
      </c>
    </row>
    <row r="1500" spans="1:18" x14ac:dyDescent="0.3">
      <c r="A1500" s="1" t="s">
        <v>45</v>
      </c>
      <c r="B1500">
        <f>IF(OR(RIGHT(Full_2016_2017_Games_Data[[#This Row],[Column1]],4)="2016",RIGHT(Full_2016_2017_Games_Data[[#This Row],[Column1]],4)="2017"),1,0)</f>
        <v>0</v>
      </c>
      <c r="C1500">
        <f>IF(AND(B1499=1,B1500=0,LEFT(Full_2016_2017_Games_Data[[#This Row],[Column1]],4)&lt;&gt;"OTat"),C1498+1,IF(AND(B1499=0,B1500=0,LEFT(Full_2016_2017_Games_Data[[#This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Row],[Column1]],5)&lt;&gt;"4OTat"),C1499+1,IF(OR(LEFT(Full_2016_2017_Games_Data[[#This Row],[Column1]],4)="OTat",LEFT(Full_2016_2017_Games_Data[[#This Row],[Column1]],4)="Full",LEFT(Full_2016_2017_Games_Data[[#This Row],[Column1]],5)="2OTat",LEFT(Full_2016_2017_Games_Data[[#This Row],[Column1]],5)="4OTat"),C1499,"N/A")))</f>
        <v>1256</v>
      </c>
      <c r="D1500" t="str">
        <f>IF(AND(C1500&lt;&gt;"N/A",C1500&lt;&gt;C1499),LEFT(Full_2016_2017_Games_Data[[#This Row],[Column1]],FIND("-",Full_2016_2017_Games_Data[[#This Row],[Column1]])-1),"N/A")</f>
        <v>N/A</v>
      </c>
      <c r="E1500" t="str">
        <f>IFERROR(IF(AND(C1500&lt;&gt;"N/A",C1500&lt;&gt;C1499),MID(Full_2016_2017_Games_Data[[#This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00" t="str">
        <f>IFERROR(IF(AND(D1500&lt;&gt;"N/A",E1500&lt;&gt;"N/A",C1500&lt;&gt;C1501),RIGHT(Full_2016_2017_Games_Data[[#This Row],[Column1]],LEN(Full_2016_2017_Games_Data[[#This Row],[Column1]])-FIND("at ",Full_2016_2017_Games_Data[[#This Row],[Column1]])-2),IF(AND(C1500&lt;&gt;"N/A",C1500&lt;&gt;C1499),RIGHT(A1501,LEN(A1501)-FIND("at ",A1501)-2),"N/A")),RIGHT(Full_2016_2017_Games_Data[[#This Row],[Column1]],LEN(Full_2016_2017_Games_Data[[#This Row],[Column1]])-FIND("at ",Full_2016_2017_Games_Data[[#This Row],[Column1]])-2))</f>
        <v>N/A</v>
      </c>
      <c r="G1500" t="str">
        <f t="shared" si="253"/>
        <v>N/A</v>
      </c>
      <c r="H1500" t="str">
        <f t="shared" si="254"/>
        <v>N/A</v>
      </c>
      <c r="I1500" t="str">
        <f t="shared" si="255"/>
        <v>N/A</v>
      </c>
      <c r="J1500" s="3" t="str">
        <f>IF(B1500=1,Full_2016_2017_Games_Data[[#This Row],[Column1]],"N/A")</f>
        <v>N/A</v>
      </c>
      <c r="K1500" t="str">
        <f t="shared" si="256"/>
        <v>Apr 22, 2017</v>
      </c>
      <c r="L1500" t="str">
        <f t="shared" si="257"/>
        <v>N/A</v>
      </c>
      <c r="M1500" t="str">
        <f t="shared" si="258"/>
        <v>N/A</v>
      </c>
      <c r="N1500" t="str">
        <f t="shared" si="259"/>
        <v>N/A</v>
      </c>
      <c r="O1500" t="str">
        <f t="shared" si="260"/>
        <v>N/A</v>
      </c>
      <c r="P1500" s="3" t="str">
        <f t="shared" si="261"/>
        <v>N/A</v>
      </c>
      <c r="Q1500" t="str">
        <f t="shared" si="262"/>
        <v>N/A</v>
      </c>
      <c r="R1500" t="str">
        <f t="shared" si="263"/>
        <v>N/A</v>
      </c>
    </row>
    <row r="1501" spans="1:18" x14ac:dyDescent="0.3">
      <c r="A1501" s="1" t="s">
        <v>1518</v>
      </c>
      <c r="B1501">
        <f>IF(OR(RIGHT(Full_2016_2017_Games_Data[[#This Row],[Column1]],4)="2016",RIGHT(Full_2016_2017_Games_Data[[#This Row],[Column1]],4)="2017"),1,0)</f>
        <v>1</v>
      </c>
      <c r="C1501" t="str">
        <f>IF(AND(B1500=1,B1501=0,LEFT(Full_2016_2017_Games_Data[[#This Row],[Column1]],4)&lt;&gt;"OTat"),C1499+1,IF(AND(B1500=0,B1501=0,LEFT(Full_2016_2017_Games_Data[[#This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Row],[Column1]],5)&lt;&gt;"4OTat"),C1500+1,IF(OR(LEFT(Full_2016_2017_Games_Data[[#This Row],[Column1]],4)="OTat",LEFT(Full_2016_2017_Games_Data[[#This Row],[Column1]],4)="Full",LEFT(Full_2016_2017_Games_Data[[#This Row],[Column1]],5)="2OTat",LEFT(Full_2016_2017_Games_Data[[#This Row],[Column1]],5)="4OTat"),C1500,"N/A")))</f>
        <v>N/A</v>
      </c>
      <c r="D1501" t="str">
        <f>IF(AND(C1501&lt;&gt;"N/A",C1501&lt;&gt;C1500),LEFT(Full_2016_2017_Games_Data[[#This Row],[Column1]],FIND("-",Full_2016_2017_Games_Data[[#This Row],[Column1]])-1),"N/A")</f>
        <v>N/A</v>
      </c>
      <c r="E1501" t="str">
        <f>IFERROR(IF(AND(C1501&lt;&gt;"N/A",C1501&lt;&gt;C1500),MID(Full_2016_2017_Games_Data[[#This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01" t="str">
        <f>IFERROR(IF(AND(D1501&lt;&gt;"N/A",E1501&lt;&gt;"N/A",C1501&lt;&gt;C1502),RIGHT(Full_2016_2017_Games_Data[[#This Row],[Column1]],LEN(Full_2016_2017_Games_Data[[#This Row],[Column1]])-FIND("at ",Full_2016_2017_Games_Data[[#This Row],[Column1]])-2),IF(AND(C1501&lt;&gt;"N/A",C1501&lt;&gt;C1500),RIGHT(A1502,LEN(A1502)-FIND("at ",A1502)-2),"N/A")),RIGHT(Full_2016_2017_Games_Data[[#This Row],[Column1]],LEN(Full_2016_2017_Games_Data[[#This Row],[Column1]])-FIND("at ",Full_2016_2017_Games_Data[[#This Row],[Column1]])-2))</f>
        <v>N/A</v>
      </c>
      <c r="G1501" t="str">
        <f t="shared" si="253"/>
        <v>N/A</v>
      </c>
      <c r="H1501" t="str">
        <f t="shared" si="254"/>
        <v>N/A</v>
      </c>
      <c r="I1501" t="str">
        <f t="shared" si="255"/>
        <v>N/A</v>
      </c>
      <c r="J1501" s="3" t="str">
        <f>IF(B1501=1,Full_2016_2017_Games_Data[[#This Row],[Column1]],"N/A")</f>
        <v>Apr 23, 2017</v>
      </c>
      <c r="K1501" t="str">
        <f t="shared" si="256"/>
        <v>Apr 23, 2017</v>
      </c>
      <c r="L1501" t="str">
        <f t="shared" si="257"/>
        <v>N/A</v>
      </c>
      <c r="M1501" t="str">
        <f t="shared" si="258"/>
        <v>N/A</v>
      </c>
      <c r="N1501" t="str">
        <f t="shared" si="259"/>
        <v>N/A</v>
      </c>
      <c r="O1501" t="str">
        <f t="shared" si="260"/>
        <v>N/A</v>
      </c>
      <c r="P1501" s="3" t="str">
        <f t="shared" si="261"/>
        <v>N/A</v>
      </c>
      <c r="Q1501" t="str">
        <f t="shared" si="262"/>
        <v>N/A</v>
      </c>
      <c r="R1501" t="str">
        <f t="shared" si="263"/>
        <v>N/A</v>
      </c>
    </row>
    <row r="1502" spans="1:18" x14ac:dyDescent="0.3">
      <c r="A1502" s="1" t="s">
        <v>1292</v>
      </c>
      <c r="B1502">
        <f>IF(OR(RIGHT(Full_2016_2017_Games_Data[[#This Row],[Column1]],4)="2016",RIGHT(Full_2016_2017_Games_Data[[#This Row],[Column1]],4)="2017"),1,0)</f>
        <v>0</v>
      </c>
      <c r="C1502">
        <f>IF(AND(B1501=1,B1502=0,LEFT(Full_2016_2017_Games_Data[[#This Row],[Column1]],4)&lt;&gt;"OTat"),C1500+1,IF(AND(B1501=0,B1502=0,LEFT(Full_2016_2017_Games_Data[[#This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Row],[Column1]],5)&lt;&gt;"4OTat"),C1501+1,IF(OR(LEFT(Full_2016_2017_Games_Data[[#This Row],[Column1]],4)="OTat",LEFT(Full_2016_2017_Games_Data[[#This Row],[Column1]],4)="Full",LEFT(Full_2016_2017_Games_Data[[#This Row],[Column1]],5)="2OTat",LEFT(Full_2016_2017_Games_Data[[#This Row],[Column1]],5)="4OTat"),C1501,"N/A")))</f>
        <v>1257</v>
      </c>
      <c r="D1502" t="str">
        <f>IF(AND(C1502&lt;&gt;"N/A",C1502&lt;&gt;C1501),LEFT(Full_2016_2017_Games_Data[[#This Row],[Column1]],FIND("-",Full_2016_2017_Games_Data[[#This Row],[Column1]])-1),"N/A")</f>
        <v>Boston Celtics104</v>
      </c>
      <c r="E1502" t="str">
        <f>IFERROR(IF(AND(C1502&lt;&gt;"N/A",C1502&lt;&gt;C1501),MID(Full_2016_2017_Games_Data[[#This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Bulls95</v>
      </c>
      <c r="F1502" t="str">
        <f>IFERROR(IF(AND(D1502&lt;&gt;"N/A",E1502&lt;&gt;"N/A",C1502&lt;&gt;C1503),RIGHT(Full_2016_2017_Games_Data[[#This Row],[Column1]],LEN(Full_2016_2017_Games_Data[[#This Row],[Column1]])-FIND("at ",Full_2016_2017_Games_Data[[#This Row],[Column1]])-2),IF(AND(C1502&lt;&gt;"N/A",C1502&lt;&gt;C1501),RIGHT(A1503,LEN(A1503)-FIND("at ",A1503)-2),"N/A")),RIGHT(Full_2016_2017_Games_Data[[#This Row],[Column1]],LEN(Full_2016_2017_Games_Data[[#This Row],[Column1]])-FIND("at ",Full_2016_2017_Games_Data[[#This Row],[Column1]])-2))</f>
        <v>Chicago</v>
      </c>
      <c r="G1502" t="str">
        <f t="shared" si="253"/>
        <v>Chicago</v>
      </c>
      <c r="H1502">
        <f t="shared" si="254"/>
        <v>104</v>
      </c>
      <c r="I1502">
        <f t="shared" si="255"/>
        <v>95</v>
      </c>
      <c r="J1502" s="3" t="str">
        <f>IF(B1502=1,Full_2016_2017_Games_Data[[#This Row],[Column1]],"N/A")</f>
        <v>N/A</v>
      </c>
      <c r="K1502" t="str">
        <f t="shared" si="256"/>
        <v>Apr 23, 2017</v>
      </c>
      <c r="L1502" t="str">
        <f t="shared" si="257"/>
        <v>Apr 23, 2017</v>
      </c>
      <c r="M1502">
        <f t="shared" si="258"/>
        <v>4</v>
      </c>
      <c r="N1502">
        <f t="shared" si="259"/>
        <v>23</v>
      </c>
      <c r="O1502">
        <f t="shared" si="260"/>
        <v>2017</v>
      </c>
      <c r="P1502" s="3">
        <f t="shared" si="261"/>
        <v>42848</v>
      </c>
      <c r="Q1502" t="str">
        <f t="shared" si="262"/>
        <v>Boston Celtics</v>
      </c>
      <c r="R1502" t="str">
        <f t="shared" si="263"/>
        <v>Chicago Bulls</v>
      </c>
    </row>
    <row r="1503" spans="1:18" x14ac:dyDescent="0.3">
      <c r="A1503" s="1" t="s">
        <v>1293</v>
      </c>
      <c r="B1503">
        <f>IF(OR(RIGHT(Full_2016_2017_Games_Data[[#This Row],[Column1]],4)="2016",RIGHT(Full_2016_2017_Games_Data[[#This Row],[Column1]],4)="2017"),1,0)</f>
        <v>0</v>
      </c>
      <c r="C1503">
        <f>IF(AND(B1502=1,B1503=0,LEFT(Full_2016_2017_Games_Data[[#This Row],[Column1]],4)&lt;&gt;"OTat"),C1501+1,IF(AND(B1502=0,B1503=0,LEFT(Full_2016_2017_Games_Data[[#This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Row],[Column1]],5)&lt;&gt;"4OTat"),C1502+1,IF(OR(LEFT(Full_2016_2017_Games_Data[[#This Row],[Column1]],4)="OTat",LEFT(Full_2016_2017_Games_Data[[#This Row],[Column1]],4)="Full",LEFT(Full_2016_2017_Games_Data[[#This Row],[Column1]],5)="2OTat",LEFT(Full_2016_2017_Games_Data[[#This Row],[Column1]],5)="4OTat"),C1502,"N/A")))</f>
        <v>1258</v>
      </c>
      <c r="D1503" t="str">
        <f>IF(AND(C1503&lt;&gt;"N/A",C1503&lt;&gt;C1502),LEFT(Full_2016_2017_Games_Data[[#This Row],[Column1]],FIND("-",Full_2016_2017_Games_Data[[#This Row],[Column1]])-1),"N/A")</f>
        <v>Cleveland Cavaliers106</v>
      </c>
      <c r="E1503" t="str">
        <f>IFERROR(IF(AND(C1503&lt;&gt;"N/A",C1503&lt;&gt;C1502),MID(Full_2016_2017_Games_Data[[#This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Indiana Pacers102</v>
      </c>
      <c r="F1503" t="str">
        <f>IFERROR(IF(AND(D1503&lt;&gt;"N/A",E1503&lt;&gt;"N/A",C1503&lt;&gt;C1504),RIGHT(Full_2016_2017_Games_Data[[#This Row],[Column1]],LEN(Full_2016_2017_Games_Data[[#This Row],[Column1]])-FIND("at ",Full_2016_2017_Games_Data[[#This Row],[Column1]])-2),IF(AND(C1503&lt;&gt;"N/A",C1503&lt;&gt;C1502),RIGHT(A1504,LEN(A1504)-FIND("at ",A1504)-2),"N/A")),RIGHT(Full_2016_2017_Games_Data[[#This Row],[Column1]],LEN(Full_2016_2017_Games_Data[[#This Row],[Column1]])-FIND("at ",Full_2016_2017_Games_Data[[#This Row],[Column1]])-2))</f>
        <v>Indiana</v>
      </c>
      <c r="G1503" t="str">
        <f t="shared" si="253"/>
        <v>Indiana</v>
      </c>
      <c r="H1503">
        <f t="shared" si="254"/>
        <v>106</v>
      </c>
      <c r="I1503">
        <f t="shared" si="255"/>
        <v>102</v>
      </c>
      <c r="J1503" s="3" t="str">
        <f>IF(B1503=1,Full_2016_2017_Games_Data[[#This Row],[Column1]],"N/A")</f>
        <v>N/A</v>
      </c>
      <c r="K1503" t="str">
        <f t="shared" si="256"/>
        <v>Apr 23, 2017</v>
      </c>
      <c r="L1503" t="str">
        <f t="shared" si="257"/>
        <v>Apr 23, 2017</v>
      </c>
      <c r="M1503">
        <f t="shared" si="258"/>
        <v>4</v>
      </c>
      <c r="N1503">
        <f t="shared" si="259"/>
        <v>23</v>
      </c>
      <c r="O1503">
        <f t="shared" si="260"/>
        <v>2017</v>
      </c>
      <c r="P1503" s="3">
        <f t="shared" si="261"/>
        <v>42848</v>
      </c>
      <c r="Q1503" t="str">
        <f t="shared" si="262"/>
        <v>Cleveland Cavaliers</v>
      </c>
      <c r="R1503" t="str">
        <f t="shared" si="263"/>
        <v>Indiana Pacers</v>
      </c>
    </row>
    <row r="1504" spans="1:18" x14ac:dyDescent="0.3">
      <c r="A1504" s="1" t="s">
        <v>1294</v>
      </c>
      <c r="B1504">
        <f>IF(OR(RIGHT(Full_2016_2017_Games_Data[[#This Row],[Column1]],4)="2016",RIGHT(Full_2016_2017_Games_Data[[#This Row],[Column1]],4)="2017"),1,0)</f>
        <v>0</v>
      </c>
      <c r="C1504">
        <f>IF(AND(B1503=1,B1504=0,LEFT(Full_2016_2017_Games_Data[[#This Row],[Column1]],4)&lt;&gt;"OTat"),C1502+1,IF(AND(B1503=0,B1504=0,LEFT(Full_2016_2017_Games_Data[[#This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Row],[Column1]],5)&lt;&gt;"4OTat"),C1503+1,IF(OR(LEFT(Full_2016_2017_Games_Data[[#This Row],[Column1]],4)="OTat",LEFT(Full_2016_2017_Games_Data[[#This Row],[Column1]],4)="Full",LEFT(Full_2016_2017_Games_Data[[#This Row],[Column1]],5)="2OTat",LEFT(Full_2016_2017_Games_Data[[#This Row],[Column1]],5)="4OTat"),C1503,"N/A")))</f>
        <v>1259</v>
      </c>
      <c r="D1504" t="str">
        <f>IF(AND(C1504&lt;&gt;"N/A",C1504&lt;&gt;C1503),LEFT(Full_2016_2017_Games_Data[[#This Row],[Column1]],FIND("-",Full_2016_2017_Games_Data[[#This Row],[Column1]])-1),"N/A")</f>
        <v>Houston Rockets113</v>
      </c>
      <c r="E1504" t="str">
        <f>IFERROR(IF(AND(C1504&lt;&gt;"N/A",C1504&lt;&gt;C1503),MID(Full_2016_2017_Games_Data[[#This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Thunder109</v>
      </c>
      <c r="F1504" t="str">
        <f>IFERROR(IF(AND(D1504&lt;&gt;"N/A",E1504&lt;&gt;"N/A",C1504&lt;&gt;C1505),RIGHT(Full_2016_2017_Games_Data[[#This Row],[Column1]],LEN(Full_2016_2017_Games_Data[[#This Row],[Column1]])-FIND("at ",Full_2016_2017_Games_Data[[#This Row],[Column1]])-2),IF(AND(C1504&lt;&gt;"N/A",C1504&lt;&gt;C1503),RIGHT(A1505,LEN(A1505)-FIND("at ",A1505)-2),"N/A")),RIGHT(Full_2016_2017_Games_Data[[#This Row],[Column1]],LEN(Full_2016_2017_Games_Data[[#This Row],[Column1]])-FIND("at ",Full_2016_2017_Games_Data[[#This Row],[Column1]])-2))</f>
        <v>Oklahoma City</v>
      </c>
      <c r="G1504" t="str">
        <f t="shared" si="253"/>
        <v>Oklahoma City</v>
      </c>
      <c r="H1504">
        <f t="shared" si="254"/>
        <v>113</v>
      </c>
      <c r="I1504">
        <f t="shared" si="255"/>
        <v>109</v>
      </c>
      <c r="J1504" s="3" t="str">
        <f>IF(B1504=1,Full_2016_2017_Games_Data[[#This Row],[Column1]],"N/A")</f>
        <v>N/A</v>
      </c>
      <c r="K1504" t="str">
        <f t="shared" si="256"/>
        <v>Apr 23, 2017</v>
      </c>
      <c r="L1504" t="str">
        <f t="shared" si="257"/>
        <v>Apr 23, 2017</v>
      </c>
      <c r="M1504">
        <f t="shared" si="258"/>
        <v>4</v>
      </c>
      <c r="N1504">
        <f t="shared" si="259"/>
        <v>23</v>
      </c>
      <c r="O1504">
        <f t="shared" si="260"/>
        <v>2017</v>
      </c>
      <c r="P1504" s="3">
        <f t="shared" si="261"/>
        <v>42848</v>
      </c>
      <c r="Q1504" t="str">
        <f t="shared" si="262"/>
        <v>Houston Rockets</v>
      </c>
      <c r="R1504" t="str">
        <f t="shared" si="263"/>
        <v>Oklahoma City Thunder</v>
      </c>
    </row>
    <row r="1505" spans="1:18" x14ac:dyDescent="0.3">
      <c r="A1505" s="1" t="s">
        <v>1295</v>
      </c>
      <c r="B1505">
        <f>IF(OR(RIGHT(Full_2016_2017_Games_Data[[#This Row],[Column1]],4)="2016",RIGHT(Full_2016_2017_Games_Data[[#This Row],[Column1]],4)="2017"),1,0)</f>
        <v>0</v>
      </c>
      <c r="C1505">
        <f>IF(AND(B1504=1,B1505=0,LEFT(Full_2016_2017_Games_Data[[#This Row],[Column1]],4)&lt;&gt;"OTat"),C1503+1,IF(AND(B1504=0,B1505=0,LEFT(Full_2016_2017_Games_Data[[#This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Row],[Column1]],5)&lt;&gt;"4OTat"),C1504+1,IF(OR(LEFT(Full_2016_2017_Games_Data[[#This Row],[Column1]],4)="OTat",LEFT(Full_2016_2017_Games_Data[[#This Row],[Column1]],4)="Full",LEFT(Full_2016_2017_Games_Data[[#This Row],[Column1]],5)="2OTat",LEFT(Full_2016_2017_Games_Data[[#This Row],[Column1]],5)="4OTat"),C1504,"N/A")))</f>
        <v>1260</v>
      </c>
      <c r="D1505" t="str">
        <f>IF(AND(C1505&lt;&gt;"N/A",C1505&lt;&gt;C1504),LEFT(Full_2016_2017_Games_Data[[#This Row],[Column1]],FIND("-",Full_2016_2017_Games_Data[[#This Row],[Column1]])-1),"N/A")</f>
        <v>Utah Jazz105</v>
      </c>
      <c r="E1505" t="str">
        <f>IFERROR(IF(AND(C1505&lt;&gt;"N/A",C1505&lt;&gt;C1504),MID(Full_2016_2017_Games_Data[[#This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Clippers98</v>
      </c>
      <c r="F1505" t="str">
        <f>IFERROR(IF(AND(D1505&lt;&gt;"N/A",E1505&lt;&gt;"N/A",C1505&lt;&gt;C1506),RIGHT(Full_2016_2017_Games_Data[[#This Row],[Column1]],LEN(Full_2016_2017_Games_Data[[#This Row],[Column1]])-FIND("at ",Full_2016_2017_Games_Data[[#This Row],[Column1]])-2),IF(AND(C1505&lt;&gt;"N/A",C1505&lt;&gt;C1504),RIGHT(A1506,LEN(A1506)-FIND("at ",A1506)-2),"N/A")),RIGHT(Full_2016_2017_Games_Data[[#This Row],[Column1]],LEN(Full_2016_2017_Games_Data[[#This Row],[Column1]])-FIND("at ",Full_2016_2017_Games_Data[[#This Row],[Column1]])-2))</f>
        <v>Utah</v>
      </c>
      <c r="G1505" t="str">
        <f t="shared" si="253"/>
        <v>Utah</v>
      </c>
      <c r="H1505">
        <f t="shared" si="254"/>
        <v>105</v>
      </c>
      <c r="I1505">
        <f t="shared" si="255"/>
        <v>98</v>
      </c>
      <c r="J1505" s="3" t="str">
        <f>IF(B1505=1,Full_2016_2017_Games_Data[[#This Row],[Column1]],"N/A")</f>
        <v>N/A</v>
      </c>
      <c r="K1505" t="str">
        <f t="shared" si="256"/>
        <v>Apr 23, 2017</v>
      </c>
      <c r="L1505" t="str">
        <f t="shared" si="257"/>
        <v>Apr 23, 2017</v>
      </c>
      <c r="M1505">
        <f t="shared" si="258"/>
        <v>4</v>
      </c>
      <c r="N1505">
        <f t="shared" si="259"/>
        <v>23</v>
      </c>
      <c r="O1505">
        <f t="shared" si="260"/>
        <v>2017</v>
      </c>
      <c r="P1505" s="3">
        <f t="shared" si="261"/>
        <v>42848</v>
      </c>
      <c r="Q1505" t="str">
        <f t="shared" si="262"/>
        <v>Utah Jazz</v>
      </c>
      <c r="R1505" t="str">
        <f t="shared" si="263"/>
        <v>Los Angeles Clippers</v>
      </c>
    </row>
    <row r="1506" spans="1:18" x14ac:dyDescent="0.3">
      <c r="A1506" s="1" t="s">
        <v>1519</v>
      </c>
      <c r="B1506">
        <f>IF(OR(RIGHT(Full_2016_2017_Games_Data[[#This Row],[Column1]],4)="2016",RIGHT(Full_2016_2017_Games_Data[[#This Row],[Column1]],4)="2017"),1,0)</f>
        <v>1</v>
      </c>
      <c r="C1506" t="str">
        <f>IF(AND(B1505=1,B1506=0,LEFT(Full_2016_2017_Games_Data[[#This Row],[Column1]],4)&lt;&gt;"OTat"),C1504+1,IF(AND(B1505=0,B1506=0,LEFT(Full_2016_2017_Games_Data[[#This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Row],[Column1]],5)&lt;&gt;"4OTat"),C1505+1,IF(OR(LEFT(Full_2016_2017_Games_Data[[#This Row],[Column1]],4)="OTat",LEFT(Full_2016_2017_Games_Data[[#This Row],[Column1]],4)="Full",LEFT(Full_2016_2017_Games_Data[[#This Row],[Column1]],5)="2OTat",LEFT(Full_2016_2017_Games_Data[[#This Row],[Column1]],5)="4OTat"),C1505,"N/A")))</f>
        <v>N/A</v>
      </c>
      <c r="D1506" t="str">
        <f>IF(AND(C1506&lt;&gt;"N/A",C1506&lt;&gt;C1505),LEFT(Full_2016_2017_Games_Data[[#This Row],[Column1]],FIND("-",Full_2016_2017_Games_Data[[#This Row],[Column1]])-1),"N/A")</f>
        <v>N/A</v>
      </c>
      <c r="E1506" t="str">
        <f>IFERROR(IF(AND(C1506&lt;&gt;"N/A",C1506&lt;&gt;C1505),MID(Full_2016_2017_Games_Data[[#This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06" t="str">
        <f>IFERROR(IF(AND(D1506&lt;&gt;"N/A",E1506&lt;&gt;"N/A",C1506&lt;&gt;C1507),RIGHT(Full_2016_2017_Games_Data[[#This Row],[Column1]],LEN(Full_2016_2017_Games_Data[[#This Row],[Column1]])-FIND("at ",Full_2016_2017_Games_Data[[#This Row],[Column1]])-2),IF(AND(C1506&lt;&gt;"N/A",C1506&lt;&gt;C1505),RIGHT(A1507,LEN(A1507)-FIND("at ",A1507)-2),"N/A")),RIGHT(Full_2016_2017_Games_Data[[#This Row],[Column1]],LEN(Full_2016_2017_Games_Data[[#This Row],[Column1]])-FIND("at ",Full_2016_2017_Games_Data[[#This Row],[Column1]])-2))</f>
        <v>N/A</v>
      </c>
      <c r="G1506" t="str">
        <f t="shared" si="253"/>
        <v>N/A</v>
      </c>
      <c r="H1506" t="str">
        <f t="shared" si="254"/>
        <v>N/A</v>
      </c>
      <c r="I1506" t="str">
        <f t="shared" si="255"/>
        <v>N/A</v>
      </c>
      <c r="J1506" s="3" t="str">
        <f>IF(B1506=1,Full_2016_2017_Games_Data[[#This Row],[Column1]],"N/A")</f>
        <v>Apr 24, 2017</v>
      </c>
      <c r="K1506" t="str">
        <f t="shared" si="256"/>
        <v>Apr 24, 2017</v>
      </c>
      <c r="L1506" t="str">
        <f t="shared" si="257"/>
        <v>N/A</v>
      </c>
      <c r="M1506" t="str">
        <f t="shared" si="258"/>
        <v>N/A</v>
      </c>
      <c r="N1506" t="str">
        <f t="shared" si="259"/>
        <v>N/A</v>
      </c>
      <c r="O1506" t="str">
        <f t="shared" si="260"/>
        <v>N/A</v>
      </c>
      <c r="P1506" s="3" t="str">
        <f t="shared" si="261"/>
        <v>N/A</v>
      </c>
      <c r="Q1506" t="str">
        <f t="shared" si="262"/>
        <v>N/A</v>
      </c>
      <c r="R1506" t="str">
        <f t="shared" si="263"/>
        <v>N/A</v>
      </c>
    </row>
    <row r="1507" spans="1:18" x14ac:dyDescent="0.3">
      <c r="A1507" s="1" t="s">
        <v>1296</v>
      </c>
      <c r="B1507">
        <f>IF(OR(RIGHT(Full_2016_2017_Games_Data[[#This Row],[Column1]],4)="2016",RIGHT(Full_2016_2017_Games_Data[[#This Row],[Column1]],4)="2017"),1,0)</f>
        <v>0</v>
      </c>
      <c r="C1507">
        <f>IF(AND(B1506=1,B1507=0,LEFT(Full_2016_2017_Games_Data[[#This Row],[Column1]],4)&lt;&gt;"OTat"),C1505+1,IF(AND(B1506=0,B1507=0,LEFT(Full_2016_2017_Games_Data[[#This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Row],[Column1]],5)&lt;&gt;"4OTat"),C1506+1,IF(OR(LEFT(Full_2016_2017_Games_Data[[#This Row],[Column1]],4)="OTat",LEFT(Full_2016_2017_Games_Data[[#This Row],[Column1]],4)="Full",LEFT(Full_2016_2017_Games_Data[[#This Row],[Column1]],5)="2OTat",LEFT(Full_2016_2017_Games_Data[[#This Row],[Column1]],5)="4OTat"),C1506,"N/A")))</f>
        <v>1261</v>
      </c>
      <c r="D1507" t="str">
        <f>IF(AND(C1507&lt;&gt;"N/A",C1507&lt;&gt;C1506),LEFT(Full_2016_2017_Games_Data[[#This Row],[Column1]],FIND("-",Full_2016_2017_Games_Data[[#This Row],[Column1]])-1),"N/A")</f>
        <v>Toronto Raptors118</v>
      </c>
      <c r="E1507" t="str">
        <f>IFERROR(IF(AND(C1507&lt;&gt;"N/A",C1507&lt;&gt;C1506),MID(Full_2016_2017_Games_Data[[#This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Bucks93</v>
      </c>
      <c r="F1507" t="str">
        <f>IFERROR(IF(AND(D1507&lt;&gt;"N/A",E1507&lt;&gt;"N/A",C1507&lt;&gt;C1508),RIGHT(Full_2016_2017_Games_Data[[#This Row],[Column1]],LEN(Full_2016_2017_Games_Data[[#This Row],[Column1]])-FIND("at ",Full_2016_2017_Games_Data[[#This Row],[Column1]])-2),IF(AND(C1507&lt;&gt;"N/A",C1507&lt;&gt;C1506),RIGHT(A1508,LEN(A1508)-FIND("at ",A1508)-2),"N/A")),RIGHT(Full_2016_2017_Games_Data[[#This Row],[Column1]],LEN(Full_2016_2017_Games_Data[[#This Row],[Column1]])-FIND("at ",Full_2016_2017_Games_Data[[#This Row],[Column1]])-2))</f>
        <v>Toronto</v>
      </c>
      <c r="G1507" t="str">
        <f t="shared" si="253"/>
        <v>Toronto</v>
      </c>
      <c r="H1507">
        <f t="shared" si="254"/>
        <v>118</v>
      </c>
      <c r="I1507">
        <f t="shared" si="255"/>
        <v>93</v>
      </c>
      <c r="J1507" s="3" t="str">
        <f>IF(B1507=1,Full_2016_2017_Games_Data[[#This Row],[Column1]],"N/A")</f>
        <v>N/A</v>
      </c>
      <c r="K1507" t="str">
        <f t="shared" si="256"/>
        <v>Apr 24, 2017</v>
      </c>
      <c r="L1507" t="str">
        <f t="shared" si="257"/>
        <v>Apr 24, 2017</v>
      </c>
      <c r="M1507">
        <f t="shared" si="258"/>
        <v>4</v>
      </c>
      <c r="N1507">
        <f t="shared" si="259"/>
        <v>24</v>
      </c>
      <c r="O1507">
        <f t="shared" si="260"/>
        <v>2017</v>
      </c>
      <c r="P1507" s="3">
        <f t="shared" si="261"/>
        <v>42849</v>
      </c>
      <c r="Q1507" t="str">
        <f t="shared" si="262"/>
        <v>Toronto Raptors</v>
      </c>
      <c r="R1507" t="str">
        <f t="shared" si="263"/>
        <v>Milwaukee Bucks</v>
      </c>
    </row>
    <row r="1508" spans="1:18" x14ac:dyDescent="0.3">
      <c r="A1508" s="1" t="s">
        <v>1297</v>
      </c>
      <c r="B1508">
        <f>IF(OR(RIGHT(Full_2016_2017_Games_Data[[#This Row],[Column1]],4)="2016",RIGHT(Full_2016_2017_Games_Data[[#This Row],[Column1]],4)="2017"),1,0)</f>
        <v>0</v>
      </c>
      <c r="C1508">
        <f>IF(AND(B1507=1,B1508=0,LEFT(Full_2016_2017_Games_Data[[#This Row],[Column1]],4)&lt;&gt;"OTat"),C1506+1,IF(AND(B1507=0,B1508=0,LEFT(Full_2016_2017_Games_Data[[#This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Row],[Column1]],5)&lt;&gt;"4OTat"),C1507+1,IF(OR(LEFT(Full_2016_2017_Games_Data[[#This Row],[Column1]],4)="OTat",LEFT(Full_2016_2017_Games_Data[[#This Row],[Column1]],4)="Full",LEFT(Full_2016_2017_Games_Data[[#This Row],[Column1]],5)="2OTat",LEFT(Full_2016_2017_Games_Data[[#This Row],[Column1]],5)="4OTat"),C1507,"N/A")))</f>
        <v>1262</v>
      </c>
      <c r="D1508" t="str">
        <f>IF(AND(C1508&lt;&gt;"N/A",C1508&lt;&gt;C1507),LEFT(Full_2016_2017_Games_Data[[#This Row],[Column1]],FIND("-",Full_2016_2017_Games_Data[[#This Row],[Column1]])-1),"N/A")</f>
        <v>Atlanta Hawks111</v>
      </c>
      <c r="E1508" t="str">
        <f>IFERROR(IF(AND(C1508&lt;&gt;"N/A",C1508&lt;&gt;C1507),MID(Full_2016_2017_Games_Data[[#This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Wizards101</v>
      </c>
      <c r="F1508" t="str">
        <f>IFERROR(IF(AND(D1508&lt;&gt;"N/A",E1508&lt;&gt;"N/A",C1508&lt;&gt;C1509),RIGHT(Full_2016_2017_Games_Data[[#This Row],[Column1]],LEN(Full_2016_2017_Games_Data[[#This Row],[Column1]])-FIND("at ",Full_2016_2017_Games_Data[[#This Row],[Column1]])-2),IF(AND(C1508&lt;&gt;"N/A",C1508&lt;&gt;C1507),RIGHT(A1509,LEN(A1509)-FIND("at ",A1509)-2),"N/A")),RIGHT(Full_2016_2017_Games_Data[[#This Row],[Column1]],LEN(Full_2016_2017_Games_Data[[#This Row],[Column1]])-FIND("at ",Full_2016_2017_Games_Data[[#This Row],[Column1]])-2))</f>
        <v>Atlanta</v>
      </c>
      <c r="G1508" t="str">
        <f t="shared" si="253"/>
        <v>Atlanta</v>
      </c>
      <c r="H1508">
        <f t="shared" si="254"/>
        <v>111</v>
      </c>
      <c r="I1508">
        <f t="shared" si="255"/>
        <v>101</v>
      </c>
      <c r="J1508" s="3" t="str">
        <f>IF(B1508=1,Full_2016_2017_Games_Data[[#This Row],[Column1]],"N/A")</f>
        <v>N/A</v>
      </c>
      <c r="K1508" t="str">
        <f t="shared" si="256"/>
        <v>Apr 24, 2017</v>
      </c>
      <c r="L1508" t="str">
        <f t="shared" si="257"/>
        <v>Apr 24, 2017</v>
      </c>
      <c r="M1508">
        <f t="shared" si="258"/>
        <v>4</v>
      </c>
      <c r="N1508">
        <f t="shared" si="259"/>
        <v>24</v>
      </c>
      <c r="O1508">
        <f t="shared" si="260"/>
        <v>2017</v>
      </c>
      <c r="P1508" s="3">
        <f t="shared" si="261"/>
        <v>42849</v>
      </c>
      <c r="Q1508" t="str">
        <f t="shared" si="262"/>
        <v>Atlanta Hawks</v>
      </c>
      <c r="R1508" t="str">
        <f t="shared" si="263"/>
        <v>Washington Wizards</v>
      </c>
    </row>
    <row r="1509" spans="1:18" x14ac:dyDescent="0.3">
      <c r="A1509" s="1" t="s">
        <v>1298</v>
      </c>
      <c r="B1509">
        <f>IF(OR(RIGHT(Full_2016_2017_Games_Data[[#This Row],[Column1]],4)="2016",RIGHT(Full_2016_2017_Games_Data[[#This Row],[Column1]],4)="2017"),1,0)</f>
        <v>0</v>
      </c>
      <c r="C1509">
        <f>IF(AND(B1508=1,B1509=0,LEFT(Full_2016_2017_Games_Data[[#This Row],[Column1]],4)&lt;&gt;"OTat"),C1507+1,IF(AND(B1508=0,B1509=0,LEFT(Full_2016_2017_Games_Data[[#This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Row],[Column1]],5)&lt;&gt;"4OTat"),C1508+1,IF(OR(LEFT(Full_2016_2017_Games_Data[[#This Row],[Column1]],4)="OTat",LEFT(Full_2016_2017_Games_Data[[#This Row],[Column1]],4)="Full",LEFT(Full_2016_2017_Games_Data[[#This Row],[Column1]],5)="2OTat",LEFT(Full_2016_2017_Games_Data[[#This Row],[Column1]],5)="4OTat"),C1508,"N/A")))</f>
        <v>1263</v>
      </c>
      <c r="D1509" t="str">
        <f>IF(AND(C1509&lt;&gt;"N/A",C1509&lt;&gt;C1508),LEFT(Full_2016_2017_Games_Data[[#This Row],[Column1]],FIND("-",Full_2016_2017_Games_Data[[#This Row],[Column1]])-1),"N/A")</f>
        <v>Golden State Warriors128</v>
      </c>
      <c r="E1509" t="str">
        <f>IFERROR(IF(AND(C1509&lt;&gt;"N/A",C1509&lt;&gt;C1508),MID(Full_2016_2017_Games_Data[[#This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Portland Trail Blazers103</v>
      </c>
      <c r="F1509" t="str">
        <f>IFERROR(IF(AND(D1509&lt;&gt;"N/A",E1509&lt;&gt;"N/A",C1509&lt;&gt;C1510),RIGHT(Full_2016_2017_Games_Data[[#This Row],[Column1]],LEN(Full_2016_2017_Games_Data[[#This Row],[Column1]])-FIND("at ",Full_2016_2017_Games_Data[[#This Row],[Column1]])-2),IF(AND(C1509&lt;&gt;"N/A",C1509&lt;&gt;C1508),RIGHT(A1510,LEN(A1510)-FIND("at ",A1510)-2),"N/A")),RIGHT(Full_2016_2017_Games_Data[[#This Row],[Column1]],LEN(Full_2016_2017_Games_Data[[#This Row],[Column1]])-FIND("at ",Full_2016_2017_Games_Data[[#This Row],[Column1]])-2))</f>
        <v>Portland</v>
      </c>
      <c r="G1509" t="str">
        <f t="shared" si="253"/>
        <v>Portland</v>
      </c>
      <c r="H1509">
        <f t="shared" si="254"/>
        <v>128</v>
      </c>
      <c r="I1509">
        <f t="shared" si="255"/>
        <v>103</v>
      </c>
      <c r="J1509" s="3" t="str">
        <f>IF(B1509=1,Full_2016_2017_Games_Data[[#This Row],[Column1]],"N/A")</f>
        <v>N/A</v>
      </c>
      <c r="K1509" t="str">
        <f t="shared" si="256"/>
        <v>Apr 24, 2017</v>
      </c>
      <c r="L1509" t="str">
        <f t="shared" si="257"/>
        <v>Apr 24, 2017</v>
      </c>
      <c r="M1509">
        <f t="shared" si="258"/>
        <v>4</v>
      </c>
      <c r="N1509">
        <f t="shared" si="259"/>
        <v>24</v>
      </c>
      <c r="O1509">
        <f t="shared" si="260"/>
        <v>2017</v>
      </c>
      <c r="P1509" s="3">
        <f t="shared" si="261"/>
        <v>42849</v>
      </c>
      <c r="Q1509" t="str">
        <f t="shared" si="262"/>
        <v>Golden State Warriors</v>
      </c>
      <c r="R1509" t="str">
        <f t="shared" si="263"/>
        <v>Portland Trail Blazers</v>
      </c>
    </row>
    <row r="1510" spans="1:18" x14ac:dyDescent="0.3">
      <c r="A1510" s="1" t="s">
        <v>1520</v>
      </c>
      <c r="B1510">
        <f>IF(OR(RIGHT(Full_2016_2017_Games_Data[[#This Row],[Column1]],4)="2016",RIGHT(Full_2016_2017_Games_Data[[#This Row],[Column1]],4)="2017"),1,0)</f>
        <v>1</v>
      </c>
      <c r="C1510" t="str">
        <f>IF(AND(B1509=1,B1510=0,LEFT(Full_2016_2017_Games_Data[[#This Row],[Column1]],4)&lt;&gt;"OTat"),C1508+1,IF(AND(B1509=0,B1510=0,LEFT(Full_2016_2017_Games_Data[[#This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Row],[Column1]],5)&lt;&gt;"4OTat"),C1509+1,IF(OR(LEFT(Full_2016_2017_Games_Data[[#This Row],[Column1]],4)="OTat",LEFT(Full_2016_2017_Games_Data[[#This Row],[Column1]],4)="Full",LEFT(Full_2016_2017_Games_Data[[#This Row],[Column1]],5)="2OTat",LEFT(Full_2016_2017_Games_Data[[#This Row],[Column1]],5)="4OTat"),C1509,"N/A")))</f>
        <v>N/A</v>
      </c>
      <c r="D1510" t="str">
        <f>IF(AND(C1510&lt;&gt;"N/A",C1510&lt;&gt;C1509),LEFT(Full_2016_2017_Games_Data[[#This Row],[Column1]],FIND("-",Full_2016_2017_Games_Data[[#This Row],[Column1]])-1),"N/A")</f>
        <v>N/A</v>
      </c>
      <c r="E1510" t="str">
        <f>IFERROR(IF(AND(C1510&lt;&gt;"N/A",C1510&lt;&gt;C1509),MID(Full_2016_2017_Games_Data[[#This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10" t="str">
        <f>IFERROR(IF(AND(D1510&lt;&gt;"N/A",E1510&lt;&gt;"N/A",C1510&lt;&gt;C1511),RIGHT(Full_2016_2017_Games_Data[[#This Row],[Column1]],LEN(Full_2016_2017_Games_Data[[#This Row],[Column1]])-FIND("at ",Full_2016_2017_Games_Data[[#This Row],[Column1]])-2),IF(AND(C1510&lt;&gt;"N/A",C1510&lt;&gt;C1509),RIGHT(A1511,LEN(A1511)-FIND("at ",A1511)-2),"N/A")),RIGHT(Full_2016_2017_Games_Data[[#This Row],[Column1]],LEN(Full_2016_2017_Games_Data[[#This Row],[Column1]])-FIND("at ",Full_2016_2017_Games_Data[[#This Row],[Column1]])-2))</f>
        <v>N/A</v>
      </c>
      <c r="G1510" t="str">
        <f t="shared" si="253"/>
        <v>N/A</v>
      </c>
      <c r="H1510" t="str">
        <f t="shared" si="254"/>
        <v>N/A</v>
      </c>
      <c r="I1510" t="str">
        <f t="shared" si="255"/>
        <v>N/A</v>
      </c>
      <c r="J1510" s="3" t="str">
        <f>IF(B1510=1,Full_2016_2017_Games_Data[[#This Row],[Column1]],"N/A")</f>
        <v>Apr 25, 2017</v>
      </c>
      <c r="K1510" t="str">
        <f t="shared" si="256"/>
        <v>Apr 25, 2017</v>
      </c>
      <c r="L1510" t="str">
        <f t="shared" si="257"/>
        <v>N/A</v>
      </c>
      <c r="M1510" t="str">
        <f t="shared" si="258"/>
        <v>N/A</v>
      </c>
      <c r="N1510" t="str">
        <f t="shared" si="259"/>
        <v>N/A</v>
      </c>
      <c r="O1510" t="str">
        <f t="shared" si="260"/>
        <v>N/A</v>
      </c>
      <c r="P1510" s="3" t="str">
        <f t="shared" si="261"/>
        <v>N/A</v>
      </c>
      <c r="Q1510" t="str">
        <f t="shared" si="262"/>
        <v>N/A</v>
      </c>
      <c r="R1510" t="str">
        <f t="shared" si="263"/>
        <v>N/A</v>
      </c>
    </row>
    <row r="1511" spans="1:18" x14ac:dyDescent="0.3">
      <c r="A1511" s="1" t="s">
        <v>1299</v>
      </c>
      <c r="B1511">
        <f>IF(OR(RIGHT(Full_2016_2017_Games_Data[[#This Row],[Column1]],4)="2016",RIGHT(Full_2016_2017_Games_Data[[#This Row],[Column1]],4)="2017"),1,0)</f>
        <v>0</v>
      </c>
      <c r="C1511">
        <f>IF(AND(B1510=1,B1511=0,LEFT(Full_2016_2017_Games_Data[[#This Row],[Column1]],4)&lt;&gt;"OTat"),C1509+1,IF(AND(B1510=0,B1511=0,LEFT(Full_2016_2017_Games_Data[[#This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Row],[Column1]],5)&lt;&gt;"4OTat"),C1510+1,IF(OR(LEFT(Full_2016_2017_Games_Data[[#This Row],[Column1]],4)="OTat",LEFT(Full_2016_2017_Games_Data[[#This Row],[Column1]],4)="Full",LEFT(Full_2016_2017_Games_Data[[#This Row],[Column1]],5)="2OTat",LEFT(Full_2016_2017_Games_Data[[#This Row],[Column1]],5)="4OTat"),C1510,"N/A")))</f>
        <v>1264</v>
      </c>
      <c r="D1511" t="str">
        <f>IF(AND(C1511&lt;&gt;"N/A",C1511&lt;&gt;C1510),LEFT(Full_2016_2017_Games_Data[[#This Row],[Column1]],FIND("-",Full_2016_2017_Games_Data[[#This Row],[Column1]])-1),"N/A")</f>
        <v>San Antonio Spurs116</v>
      </c>
      <c r="E1511" t="str">
        <f>IFERROR(IF(AND(C1511&lt;&gt;"N/A",C1511&lt;&gt;C1510),MID(Full_2016_2017_Games_Data[[#This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Grizzlies103</v>
      </c>
      <c r="F1511" t="str">
        <f>IFERROR(IF(AND(D1511&lt;&gt;"N/A",E1511&lt;&gt;"N/A",C1511&lt;&gt;C1512),RIGHT(Full_2016_2017_Games_Data[[#This Row],[Column1]],LEN(Full_2016_2017_Games_Data[[#This Row],[Column1]])-FIND("at ",Full_2016_2017_Games_Data[[#This Row],[Column1]])-2),IF(AND(C1511&lt;&gt;"N/A",C1511&lt;&gt;C1510),RIGHT(A1512,LEN(A1512)-FIND("at ",A1512)-2),"N/A")),RIGHT(Full_2016_2017_Games_Data[[#This Row],[Column1]],LEN(Full_2016_2017_Games_Data[[#This Row],[Column1]])-FIND("at ",Full_2016_2017_Games_Data[[#This Row],[Column1]])-2))</f>
        <v>San Antonio</v>
      </c>
      <c r="G1511" t="str">
        <f t="shared" si="253"/>
        <v>San Antonio</v>
      </c>
      <c r="H1511">
        <f t="shared" si="254"/>
        <v>116</v>
      </c>
      <c r="I1511">
        <f t="shared" si="255"/>
        <v>103</v>
      </c>
      <c r="J1511" s="3" t="str">
        <f>IF(B1511=1,Full_2016_2017_Games_Data[[#This Row],[Column1]],"N/A")</f>
        <v>N/A</v>
      </c>
      <c r="K1511" t="str">
        <f t="shared" si="256"/>
        <v>Apr 25, 2017</v>
      </c>
      <c r="L1511" t="str">
        <f t="shared" si="257"/>
        <v>Apr 25, 2017</v>
      </c>
      <c r="M1511">
        <f t="shared" si="258"/>
        <v>4</v>
      </c>
      <c r="N1511">
        <f t="shared" si="259"/>
        <v>25</v>
      </c>
      <c r="O1511">
        <f t="shared" si="260"/>
        <v>2017</v>
      </c>
      <c r="P1511" s="3">
        <f t="shared" si="261"/>
        <v>42850</v>
      </c>
      <c r="Q1511" t="str">
        <f t="shared" si="262"/>
        <v>San Antonio Spurs</v>
      </c>
      <c r="R1511" t="str">
        <f t="shared" si="263"/>
        <v>Memphis Grizzlies</v>
      </c>
    </row>
    <row r="1512" spans="1:18" x14ac:dyDescent="0.3">
      <c r="A1512" s="1" t="s">
        <v>1300</v>
      </c>
      <c r="B1512">
        <f>IF(OR(RIGHT(Full_2016_2017_Games_Data[[#This Row],[Column1]],4)="2016",RIGHT(Full_2016_2017_Games_Data[[#This Row],[Column1]],4)="2017"),1,0)</f>
        <v>0</v>
      </c>
      <c r="C1512">
        <f>IF(AND(B1511=1,B1512=0,LEFT(Full_2016_2017_Games_Data[[#This Row],[Column1]],4)&lt;&gt;"OTat"),C1510+1,IF(AND(B1511=0,B1512=0,LEFT(Full_2016_2017_Games_Data[[#This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Row],[Column1]],5)&lt;&gt;"4OTat"),C1511+1,IF(OR(LEFT(Full_2016_2017_Games_Data[[#This Row],[Column1]],4)="OTat",LEFT(Full_2016_2017_Games_Data[[#This Row],[Column1]],4)="Full",LEFT(Full_2016_2017_Games_Data[[#This Row],[Column1]],5)="2OTat",LEFT(Full_2016_2017_Games_Data[[#This Row],[Column1]],5)="4OTat"),C1511,"N/A")))</f>
        <v>1265</v>
      </c>
      <c r="D1512" t="str">
        <f>IF(AND(C1512&lt;&gt;"N/A",C1512&lt;&gt;C1511),LEFT(Full_2016_2017_Games_Data[[#This Row],[Column1]],FIND("-",Full_2016_2017_Games_Data[[#This Row],[Column1]])-1),"N/A")</f>
        <v>Houston Rockets105</v>
      </c>
      <c r="E1512" t="str">
        <f>IFERROR(IF(AND(C1512&lt;&gt;"N/A",C1512&lt;&gt;C1511),MID(Full_2016_2017_Games_Data[[#This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Oklahoma City Thunder99</v>
      </c>
      <c r="F1512" t="str">
        <f>IFERROR(IF(AND(D1512&lt;&gt;"N/A",E1512&lt;&gt;"N/A",C1512&lt;&gt;C1513),RIGHT(Full_2016_2017_Games_Data[[#This Row],[Column1]],LEN(Full_2016_2017_Games_Data[[#This Row],[Column1]])-FIND("at ",Full_2016_2017_Games_Data[[#This Row],[Column1]])-2),IF(AND(C1512&lt;&gt;"N/A",C1512&lt;&gt;C1511),RIGHT(A1513,LEN(A1513)-FIND("at ",A1513)-2),"N/A")),RIGHT(Full_2016_2017_Games_Data[[#This Row],[Column1]],LEN(Full_2016_2017_Games_Data[[#This Row],[Column1]])-FIND("at ",Full_2016_2017_Games_Data[[#This Row],[Column1]])-2))</f>
        <v>Houston</v>
      </c>
      <c r="G1512" t="str">
        <f t="shared" si="253"/>
        <v>Houston</v>
      </c>
      <c r="H1512">
        <f t="shared" si="254"/>
        <v>105</v>
      </c>
      <c r="I1512">
        <f t="shared" si="255"/>
        <v>99</v>
      </c>
      <c r="J1512" s="3" t="str">
        <f>IF(B1512=1,Full_2016_2017_Games_Data[[#This Row],[Column1]],"N/A")</f>
        <v>N/A</v>
      </c>
      <c r="K1512" t="str">
        <f t="shared" si="256"/>
        <v>Apr 25, 2017</v>
      </c>
      <c r="L1512" t="str">
        <f t="shared" si="257"/>
        <v>Apr 25, 2017</v>
      </c>
      <c r="M1512">
        <f t="shared" si="258"/>
        <v>4</v>
      </c>
      <c r="N1512">
        <f t="shared" si="259"/>
        <v>25</v>
      </c>
      <c r="O1512">
        <f t="shared" si="260"/>
        <v>2017</v>
      </c>
      <c r="P1512" s="3">
        <f t="shared" si="261"/>
        <v>42850</v>
      </c>
      <c r="Q1512" t="str">
        <f t="shared" si="262"/>
        <v>Houston Rockets</v>
      </c>
      <c r="R1512" t="str">
        <f t="shared" si="263"/>
        <v>Oklahoma City Thunder</v>
      </c>
    </row>
    <row r="1513" spans="1:18" x14ac:dyDescent="0.3">
      <c r="A1513" s="1" t="s">
        <v>1301</v>
      </c>
      <c r="B1513">
        <f>IF(OR(RIGHT(Full_2016_2017_Games_Data[[#This Row],[Column1]],4)="2016",RIGHT(Full_2016_2017_Games_Data[[#This Row],[Column1]],4)="2017"),1,0)</f>
        <v>0</v>
      </c>
      <c r="C1513">
        <f>IF(AND(B1512=1,B1513=0,LEFT(Full_2016_2017_Games_Data[[#This Row],[Column1]],4)&lt;&gt;"OTat"),C1511+1,IF(AND(B1512=0,B1513=0,LEFT(Full_2016_2017_Games_Data[[#This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Row],[Column1]],5)&lt;&gt;"4OTat"),C1512+1,IF(OR(LEFT(Full_2016_2017_Games_Data[[#This Row],[Column1]],4)="OTat",LEFT(Full_2016_2017_Games_Data[[#This Row],[Column1]],4)="Full",LEFT(Full_2016_2017_Games_Data[[#This Row],[Column1]],5)="2OTat",LEFT(Full_2016_2017_Games_Data[[#This Row],[Column1]],5)="4OTat"),C1512,"N/A")))</f>
        <v>1266</v>
      </c>
      <c r="D1513" t="str">
        <f>IF(AND(C1513&lt;&gt;"N/A",C1513&lt;&gt;C1512),LEFT(Full_2016_2017_Games_Data[[#This Row],[Column1]],FIND("-",Full_2016_2017_Games_Data[[#This Row],[Column1]])-1),"N/A")</f>
        <v>Utah Jazz96</v>
      </c>
      <c r="E1513" t="str">
        <f>IFERROR(IF(AND(C1513&lt;&gt;"N/A",C1513&lt;&gt;C1512),MID(Full_2016_2017_Games_Data[[#This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Clippers92</v>
      </c>
      <c r="F1513" t="str">
        <f>IFERROR(IF(AND(D1513&lt;&gt;"N/A",E1513&lt;&gt;"N/A",C1513&lt;&gt;C1514),RIGHT(Full_2016_2017_Games_Data[[#This Row],[Column1]],LEN(Full_2016_2017_Games_Data[[#This Row],[Column1]])-FIND("at ",Full_2016_2017_Games_Data[[#This Row],[Column1]])-2),IF(AND(C1513&lt;&gt;"N/A",C1513&lt;&gt;C1512),RIGHT(A1514,LEN(A1514)-FIND("at ",A1514)-2),"N/A")),RIGHT(Full_2016_2017_Games_Data[[#This Row],[Column1]],LEN(Full_2016_2017_Games_Data[[#This Row],[Column1]])-FIND("at ",Full_2016_2017_Games_Data[[#This Row],[Column1]])-2))</f>
        <v>Los Angeles</v>
      </c>
      <c r="G1513" t="str">
        <f t="shared" si="253"/>
        <v>Los Angeles</v>
      </c>
      <c r="H1513">
        <f t="shared" si="254"/>
        <v>96</v>
      </c>
      <c r="I1513">
        <f t="shared" si="255"/>
        <v>92</v>
      </c>
      <c r="J1513" s="3" t="str">
        <f>IF(B1513=1,Full_2016_2017_Games_Data[[#This Row],[Column1]],"N/A")</f>
        <v>N/A</v>
      </c>
      <c r="K1513" t="str">
        <f t="shared" si="256"/>
        <v>Apr 25, 2017</v>
      </c>
      <c r="L1513" t="str">
        <f t="shared" si="257"/>
        <v>Apr 25, 2017</v>
      </c>
      <c r="M1513">
        <f t="shared" si="258"/>
        <v>4</v>
      </c>
      <c r="N1513">
        <f t="shared" si="259"/>
        <v>25</v>
      </c>
      <c r="O1513">
        <f t="shared" si="260"/>
        <v>2017</v>
      </c>
      <c r="P1513" s="3">
        <f t="shared" si="261"/>
        <v>42850</v>
      </c>
      <c r="Q1513" t="str">
        <f t="shared" si="262"/>
        <v>Utah Jazz</v>
      </c>
      <c r="R1513" t="str">
        <f t="shared" si="263"/>
        <v>Los Angeles Clippers</v>
      </c>
    </row>
    <row r="1514" spans="1:18" x14ac:dyDescent="0.3">
      <c r="A1514" s="1" t="s">
        <v>1521</v>
      </c>
      <c r="B1514">
        <f>IF(OR(RIGHT(Full_2016_2017_Games_Data[[#This Row],[Column1]],4)="2016",RIGHT(Full_2016_2017_Games_Data[[#This Row],[Column1]],4)="2017"),1,0)</f>
        <v>1</v>
      </c>
      <c r="C1514" t="str">
        <f>IF(AND(B1513=1,B1514=0,LEFT(Full_2016_2017_Games_Data[[#This Row],[Column1]],4)&lt;&gt;"OTat"),C1512+1,IF(AND(B1513=0,B1514=0,LEFT(Full_2016_2017_Games_Data[[#This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Row],[Column1]],5)&lt;&gt;"4OTat"),C1513+1,IF(OR(LEFT(Full_2016_2017_Games_Data[[#This Row],[Column1]],4)="OTat",LEFT(Full_2016_2017_Games_Data[[#This Row],[Column1]],4)="Full",LEFT(Full_2016_2017_Games_Data[[#This Row],[Column1]],5)="2OTat",LEFT(Full_2016_2017_Games_Data[[#This Row],[Column1]],5)="4OTat"),C1513,"N/A")))</f>
        <v>N/A</v>
      </c>
      <c r="D1514" t="str">
        <f>IF(AND(C1514&lt;&gt;"N/A",C1514&lt;&gt;C1513),LEFT(Full_2016_2017_Games_Data[[#This Row],[Column1]],FIND("-",Full_2016_2017_Games_Data[[#This Row],[Column1]])-1),"N/A")</f>
        <v>N/A</v>
      </c>
      <c r="E1514" t="str">
        <f>IFERROR(IF(AND(C1514&lt;&gt;"N/A",C1514&lt;&gt;C1513),MID(Full_2016_2017_Games_Data[[#This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14" t="str">
        <f>IFERROR(IF(AND(D1514&lt;&gt;"N/A",E1514&lt;&gt;"N/A",C1514&lt;&gt;C1515),RIGHT(Full_2016_2017_Games_Data[[#This Row],[Column1]],LEN(Full_2016_2017_Games_Data[[#This Row],[Column1]])-FIND("at ",Full_2016_2017_Games_Data[[#This Row],[Column1]])-2),IF(AND(C1514&lt;&gt;"N/A",C1514&lt;&gt;C1513),RIGHT(A1515,LEN(A1515)-FIND("at ",A1515)-2),"N/A")),RIGHT(Full_2016_2017_Games_Data[[#This Row],[Column1]],LEN(Full_2016_2017_Games_Data[[#This Row],[Column1]])-FIND("at ",Full_2016_2017_Games_Data[[#This Row],[Column1]])-2))</f>
        <v>N/A</v>
      </c>
      <c r="G1514" t="str">
        <f t="shared" si="253"/>
        <v>N/A</v>
      </c>
      <c r="H1514" t="str">
        <f t="shared" si="254"/>
        <v>N/A</v>
      </c>
      <c r="I1514" t="str">
        <f t="shared" si="255"/>
        <v>N/A</v>
      </c>
      <c r="J1514" s="3" t="str">
        <f>IF(B1514=1,Full_2016_2017_Games_Data[[#This Row],[Column1]],"N/A")</f>
        <v>Apr 26, 2017</v>
      </c>
      <c r="K1514" t="str">
        <f t="shared" si="256"/>
        <v>Apr 26, 2017</v>
      </c>
      <c r="L1514" t="str">
        <f t="shared" si="257"/>
        <v>N/A</v>
      </c>
      <c r="M1514" t="str">
        <f t="shared" si="258"/>
        <v>N/A</v>
      </c>
      <c r="N1514" t="str">
        <f t="shared" si="259"/>
        <v>N/A</v>
      </c>
      <c r="O1514" t="str">
        <f t="shared" si="260"/>
        <v>N/A</v>
      </c>
      <c r="P1514" s="3" t="str">
        <f t="shared" si="261"/>
        <v>N/A</v>
      </c>
      <c r="Q1514" t="str">
        <f t="shared" si="262"/>
        <v>N/A</v>
      </c>
      <c r="R1514" t="str">
        <f t="shared" si="263"/>
        <v>N/A</v>
      </c>
    </row>
    <row r="1515" spans="1:18" x14ac:dyDescent="0.3">
      <c r="A1515" s="1" t="s">
        <v>1302</v>
      </c>
      <c r="B1515">
        <f>IF(OR(RIGHT(Full_2016_2017_Games_Data[[#This Row],[Column1]],4)="2016",RIGHT(Full_2016_2017_Games_Data[[#This Row],[Column1]],4)="2017"),1,0)</f>
        <v>0</v>
      </c>
      <c r="C1515">
        <f>IF(AND(B1514=1,B1515=0,LEFT(Full_2016_2017_Games_Data[[#This Row],[Column1]],4)&lt;&gt;"OTat"),C1513+1,IF(AND(B1514=0,B1515=0,LEFT(Full_2016_2017_Games_Data[[#This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Row],[Column1]],5)&lt;&gt;"4OTat"),C1514+1,IF(OR(LEFT(Full_2016_2017_Games_Data[[#This Row],[Column1]],4)="OTat",LEFT(Full_2016_2017_Games_Data[[#This Row],[Column1]],4)="Full",LEFT(Full_2016_2017_Games_Data[[#This Row],[Column1]],5)="2OTat",LEFT(Full_2016_2017_Games_Data[[#This Row],[Column1]],5)="4OTat"),C1514,"N/A")))</f>
        <v>1267</v>
      </c>
      <c r="D1515" t="str">
        <f>IF(AND(C1515&lt;&gt;"N/A",C1515&lt;&gt;C1514),LEFT(Full_2016_2017_Games_Data[[#This Row],[Column1]],FIND("-",Full_2016_2017_Games_Data[[#This Row],[Column1]])-1),"N/A")</f>
        <v>Boston Celtics108</v>
      </c>
      <c r="E1515" t="str">
        <f>IFERROR(IF(AND(C1515&lt;&gt;"N/A",C1515&lt;&gt;C1514),MID(Full_2016_2017_Games_Data[[#This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Bulls97</v>
      </c>
      <c r="F1515" t="str">
        <f>IFERROR(IF(AND(D1515&lt;&gt;"N/A",E1515&lt;&gt;"N/A",C1515&lt;&gt;C1516),RIGHT(Full_2016_2017_Games_Data[[#This Row],[Column1]],LEN(Full_2016_2017_Games_Data[[#This Row],[Column1]])-FIND("at ",Full_2016_2017_Games_Data[[#This Row],[Column1]])-2),IF(AND(C1515&lt;&gt;"N/A",C1515&lt;&gt;C1514),RIGHT(A1516,LEN(A1516)-FIND("at ",A1516)-2),"N/A")),RIGHT(Full_2016_2017_Games_Data[[#This Row],[Column1]],LEN(Full_2016_2017_Games_Data[[#This Row],[Column1]])-FIND("at ",Full_2016_2017_Games_Data[[#This Row],[Column1]])-2))</f>
        <v>Boston</v>
      </c>
      <c r="G1515" t="str">
        <f t="shared" si="253"/>
        <v>Boston</v>
      </c>
      <c r="H1515">
        <f t="shared" si="254"/>
        <v>108</v>
      </c>
      <c r="I1515">
        <f t="shared" si="255"/>
        <v>97</v>
      </c>
      <c r="J1515" s="3" t="str">
        <f>IF(B1515=1,Full_2016_2017_Games_Data[[#This Row],[Column1]],"N/A")</f>
        <v>N/A</v>
      </c>
      <c r="K1515" t="str">
        <f t="shared" si="256"/>
        <v>Apr 26, 2017</v>
      </c>
      <c r="L1515" t="str">
        <f t="shared" si="257"/>
        <v>Apr 26, 2017</v>
      </c>
      <c r="M1515">
        <f t="shared" si="258"/>
        <v>4</v>
      </c>
      <c r="N1515">
        <f t="shared" si="259"/>
        <v>26</v>
      </c>
      <c r="O1515">
        <f t="shared" si="260"/>
        <v>2017</v>
      </c>
      <c r="P1515" s="3">
        <f t="shared" si="261"/>
        <v>42851</v>
      </c>
      <c r="Q1515" t="str">
        <f t="shared" si="262"/>
        <v>Boston Celtics</v>
      </c>
      <c r="R1515" t="str">
        <f t="shared" si="263"/>
        <v>Chicago Bulls</v>
      </c>
    </row>
    <row r="1516" spans="1:18" x14ac:dyDescent="0.3">
      <c r="A1516" s="1" t="s">
        <v>1303</v>
      </c>
      <c r="B1516">
        <f>IF(OR(RIGHT(Full_2016_2017_Games_Data[[#This Row],[Column1]],4)="2016",RIGHT(Full_2016_2017_Games_Data[[#This Row],[Column1]],4)="2017"),1,0)</f>
        <v>0</v>
      </c>
      <c r="C1516">
        <f>IF(AND(B1515=1,B1516=0,LEFT(Full_2016_2017_Games_Data[[#This Row],[Column1]],4)&lt;&gt;"OTat"),C1514+1,IF(AND(B1515=0,B1516=0,LEFT(Full_2016_2017_Games_Data[[#This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Row],[Column1]],5)&lt;&gt;"4OTat"),C1515+1,IF(OR(LEFT(Full_2016_2017_Games_Data[[#This Row],[Column1]],4)="OTat",LEFT(Full_2016_2017_Games_Data[[#This Row],[Column1]],4)="Full",LEFT(Full_2016_2017_Games_Data[[#This Row],[Column1]],5)="2OTat",LEFT(Full_2016_2017_Games_Data[[#This Row],[Column1]],5)="4OTat"),C1515,"N/A")))</f>
        <v>1268</v>
      </c>
      <c r="D1516" t="str">
        <f>IF(AND(C1516&lt;&gt;"N/A",C1516&lt;&gt;C1515),LEFT(Full_2016_2017_Games_Data[[#This Row],[Column1]],FIND("-",Full_2016_2017_Games_Data[[#This Row],[Column1]])-1),"N/A")</f>
        <v>Washington Wizards103</v>
      </c>
      <c r="E1516" t="str">
        <f>IFERROR(IF(AND(C1516&lt;&gt;"N/A",C1516&lt;&gt;C1515),MID(Full_2016_2017_Games_Data[[#This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Hawks99</v>
      </c>
      <c r="F1516" t="str">
        <f>IFERROR(IF(AND(D1516&lt;&gt;"N/A",E1516&lt;&gt;"N/A",C1516&lt;&gt;C1517),RIGHT(Full_2016_2017_Games_Data[[#This Row],[Column1]],LEN(Full_2016_2017_Games_Data[[#This Row],[Column1]])-FIND("at ",Full_2016_2017_Games_Data[[#This Row],[Column1]])-2),IF(AND(C1516&lt;&gt;"N/A",C1516&lt;&gt;C1515),RIGHT(A1517,LEN(A1517)-FIND("at ",A1517)-2),"N/A")),RIGHT(Full_2016_2017_Games_Data[[#This Row],[Column1]],LEN(Full_2016_2017_Games_Data[[#This Row],[Column1]])-FIND("at ",Full_2016_2017_Games_Data[[#This Row],[Column1]])-2))</f>
        <v>Washington</v>
      </c>
      <c r="G1516" t="str">
        <f t="shared" si="253"/>
        <v>Washington</v>
      </c>
      <c r="H1516">
        <f t="shared" si="254"/>
        <v>103</v>
      </c>
      <c r="I1516">
        <f t="shared" si="255"/>
        <v>99</v>
      </c>
      <c r="J1516" s="3" t="str">
        <f>IF(B1516=1,Full_2016_2017_Games_Data[[#This Row],[Column1]],"N/A")</f>
        <v>N/A</v>
      </c>
      <c r="K1516" t="str">
        <f t="shared" si="256"/>
        <v>Apr 26, 2017</v>
      </c>
      <c r="L1516" t="str">
        <f t="shared" si="257"/>
        <v>Apr 26, 2017</v>
      </c>
      <c r="M1516">
        <f t="shared" si="258"/>
        <v>4</v>
      </c>
      <c r="N1516">
        <f t="shared" si="259"/>
        <v>26</v>
      </c>
      <c r="O1516">
        <f t="shared" si="260"/>
        <v>2017</v>
      </c>
      <c r="P1516" s="3">
        <f t="shared" si="261"/>
        <v>42851</v>
      </c>
      <c r="Q1516" t="str">
        <f t="shared" si="262"/>
        <v>Washington Wizards</v>
      </c>
      <c r="R1516" t="str">
        <f t="shared" si="263"/>
        <v>Atlanta Hawks</v>
      </c>
    </row>
    <row r="1517" spans="1:18" x14ac:dyDescent="0.3">
      <c r="A1517" s="1" t="s">
        <v>1522</v>
      </c>
      <c r="B1517">
        <f>IF(OR(RIGHT(Full_2016_2017_Games_Data[[#This Row],[Column1]],4)="2016",RIGHT(Full_2016_2017_Games_Data[[#This Row],[Column1]],4)="2017"),1,0)</f>
        <v>1</v>
      </c>
      <c r="C1517" t="str">
        <f>IF(AND(B1516=1,B1517=0,LEFT(Full_2016_2017_Games_Data[[#This Row],[Column1]],4)&lt;&gt;"OTat"),C1515+1,IF(AND(B1516=0,B1517=0,LEFT(Full_2016_2017_Games_Data[[#This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Row],[Column1]],5)&lt;&gt;"4OTat"),C1516+1,IF(OR(LEFT(Full_2016_2017_Games_Data[[#This Row],[Column1]],4)="OTat",LEFT(Full_2016_2017_Games_Data[[#This Row],[Column1]],4)="Full",LEFT(Full_2016_2017_Games_Data[[#This Row],[Column1]],5)="2OTat",LEFT(Full_2016_2017_Games_Data[[#This Row],[Column1]],5)="4OTat"),C1516,"N/A")))</f>
        <v>N/A</v>
      </c>
      <c r="D1517" t="str">
        <f>IF(AND(C1517&lt;&gt;"N/A",C1517&lt;&gt;C1516),LEFT(Full_2016_2017_Games_Data[[#This Row],[Column1]],FIND("-",Full_2016_2017_Games_Data[[#This Row],[Column1]])-1),"N/A")</f>
        <v>N/A</v>
      </c>
      <c r="E1517" t="str">
        <f>IFERROR(IF(AND(C1517&lt;&gt;"N/A",C1517&lt;&gt;C1516),MID(Full_2016_2017_Games_Data[[#This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17" t="str">
        <f>IFERROR(IF(AND(D1517&lt;&gt;"N/A",E1517&lt;&gt;"N/A",C1517&lt;&gt;C1518),RIGHT(Full_2016_2017_Games_Data[[#This Row],[Column1]],LEN(Full_2016_2017_Games_Data[[#This Row],[Column1]])-FIND("at ",Full_2016_2017_Games_Data[[#This Row],[Column1]])-2),IF(AND(C1517&lt;&gt;"N/A",C1517&lt;&gt;C1516),RIGHT(A1518,LEN(A1518)-FIND("at ",A1518)-2),"N/A")),RIGHT(Full_2016_2017_Games_Data[[#This Row],[Column1]],LEN(Full_2016_2017_Games_Data[[#This Row],[Column1]])-FIND("at ",Full_2016_2017_Games_Data[[#This Row],[Column1]])-2))</f>
        <v>N/A</v>
      </c>
      <c r="G1517" t="str">
        <f t="shared" si="253"/>
        <v>N/A</v>
      </c>
      <c r="H1517" t="str">
        <f t="shared" si="254"/>
        <v>N/A</v>
      </c>
      <c r="I1517" t="str">
        <f t="shared" si="255"/>
        <v>N/A</v>
      </c>
      <c r="J1517" s="3" t="str">
        <f>IF(B1517=1,Full_2016_2017_Games_Data[[#This Row],[Column1]],"N/A")</f>
        <v>Apr 27, 2017</v>
      </c>
      <c r="K1517" t="str">
        <f t="shared" si="256"/>
        <v>Apr 27, 2017</v>
      </c>
      <c r="L1517" t="str">
        <f t="shared" si="257"/>
        <v>N/A</v>
      </c>
      <c r="M1517" t="str">
        <f t="shared" si="258"/>
        <v>N/A</v>
      </c>
      <c r="N1517" t="str">
        <f t="shared" si="259"/>
        <v>N/A</v>
      </c>
      <c r="O1517" t="str">
        <f t="shared" si="260"/>
        <v>N/A</v>
      </c>
      <c r="P1517" s="3" t="str">
        <f t="shared" si="261"/>
        <v>N/A</v>
      </c>
      <c r="Q1517" t="str">
        <f t="shared" si="262"/>
        <v>N/A</v>
      </c>
      <c r="R1517" t="str">
        <f t="shared" si="263"/>
        <v>N/A</v>
      </c>
    </row>
    <row r="1518" spans="1:18" x14ac:dyDescent="0.3">
      <c r="A1518" s="1" t="s">
        <v>1304</v>
      </c>
      <c r="B1518">
        <f>IF(OR(RIGHT(Full_2016_2017_Games_Data[[#This Row],[Column1]],4)="2016",RIGHT(Full_2016_2017_Games_Data[[#This Row],[Column1]],4)="2017"),1,0)</f>
        <v>0</v>
      </c>
      <c r="C1518">
        <f>IF(AND(B1517=1,B1518=0,LEFT(Full_2016_2017_Games_Data[[#This Row],[Column1]],4)&lt;&gt;"OTat"),C1516+1,IF(AND(B1517=0,B1518=0,LEFT(Full_2016_2017_Games_Data[[#This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Row],[Column1]],5)&lt;&gt;"4OTat"),C1517+1,IF(OR(LEFT(Full_2016_2017_Games_Data[[#This Row],[Column1]],4)="OTat",LEFT(Full_2016_2017_Games_Data[[#This Row],[Column1]],4)="Full",LEFT(Full_2016_2017_Games_Data[[#This Row],[Column1]],5)="2OTat",LEFT(Full_2016_2017_Games_Data[[#This Row],[Column1]],5)="4OTat"),C1517,"N/A")))</f>
        <v>1269</v>
      </c>
      <c r="D1518" t="str">
        <f>IF(AND(C1518&lt;&gt;"N/A",C1518&lt;&gt;C1517),LEFT(Full_2016_2017_Games_Data[[#This Row],[Column1]],FIND("-",Full_2016_2017_Games_Data[[#This Row],[Column1]])-1),"N/A")</f>
        <v>Toronto Raptors92</v>
      </c>
      <c r="E1518" t="str">
        <f>IFERROR(IF(AND(C1518&lt;&gt;"N/A",C1518&lt;&gt;C1517),MID(Full_2016_2017_Games_Data[[#This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Milwaukee Bucks89</v>
      </c>
      <c r="F1518" t="str">
        <f>IFERROR(IF(AND(D1518&lt;&gt;"N/A",E1518&lt;&gt;"N/A",C1518&lt;&gt;C1519),RIGHT(Full_2016_2017_Games_Data[[#This Row],[Column1]],LEN(Full_2016_2017_Games_Data[[#This Row],[Column1]])-FIND("at ",Full_2016_2017_Games_Data[[#This Row],[Column1]])-2),IF(AND(C1518&lt;&gt;"N/A",C1518&lt;&gt;C1517),RIGHT(A1519,LEN(A1519)-FIND("at ",A1519)-2),"N/A")),RIGHT(Full_2016_2017_Games_Data[[#This Row],[Column1]],LEN(Full_2016_2017_Games_Data[[#This Row],[Column1]])-FIND("at ",Full_2016_2017_Games_Data[[#This Row],[Column1]])-2))</f>
        <v>Milwaukee</v>
      </c>
      <c r="G1518" t="str">
        <f t="shared" si="253"/>
        <v>Milwaukee</v>
      </c>
      <c r="H1518">
        <f t="shared" si="254"/>
        <v>92</v>
      </c>
      <c r="I1518">
        <f t="shared" si="255"/>
        <v>89</v>
      </c>
      <c r="J1518" s="3" t="str">
        <f>IF(B1518=1,Full_2016_2017_Games_Data[[#This Row],[Column1]],"N/A")</f>
        <v>N/A</v>
      </c>
      <c r="K1518" t="str">
        <f t="shared" si="256"/>
        <v>Apr 27, 2017</v>
      </c>
      <c r="L1518" t="str">
        <f t="shared" si="257"/>
        <v>Apr 27, 2017</v>
      </c>
      <c r="M1518">
        <f t="shared" si="258"/>
        <v>4</v>
      </c>
      <c r="N1518">
        <f t="shared" si="259"/>
        <v>27</v>
      </c>
      <c r="O1518">
        <f t="shared" si="260"/>
        <v>2017</v>
      </c>
      <c r="P1518" s="3">
        <f t="shared" si="261"/>
        <v>42852</v>
      </c>
      <c r="Q1518" t="str">
        <f t="shared" si="262"/>
        <v>Toronto Raptors</v>
      </c>
      <c r="R1518" t="str">
        <f t="shared" si="263"/>
        <v>Milwaukee Bucks</v>
      </c>
    </row>
    <row r="1519" spans="1:18" x14ac:dyDescent="0.3">
      <c r="A1519" s="1" t="s">
        <v>1305</v>
      </c>
      <c r="B1519">
        <f>IF(OR(RIGHT(Full_2016_2017_Games_Data[[#This Row],[Column1]],4)="2016",RIGHT(Full_2016_2017_Games_Data[[#This Row],[Column1]],4)="2017"),1,0)</f>
        <v>0</v>
      </c>
      <c r="C1519">
        <f>IF(AND(B1518=1,B1519=0,LEFT(Full_2016_2017_Games_Data[[#This Row],[Column1]],4)&lt;&gt;"OTat"),C1517+1,IF(AND(B1518=0,B1519=0,LEFT(Full_2016_2017_Games_Data[[#This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Row],[Column1]],5)&lt;&gt;"4OTat"),C1518+1,IF(OR(LEFT(Full_2016_2017_Games_Data[[#This Row],[Column1]],4)="OTat",LEFT(Full_2016_2017_Games_Data[[#This Row],[Column1]],4)="Full",LEFT(Full_2016_2017_Games_Data[[#This Row],[Column1]],5)="2OTat",LEFT(Full_2016_2017_Games_Data[[#This Row],[Column1]],5)="4OTat"),C1518,"N/A")))</f>
        <v>1270</v>
      </c>
      <c r="D1519" t="str">
        <f>IF(AND(C1519&lt;&gt;"N/A",C1519&lt;&gt;C1518),LEFT(Full_2016_2017_Games_Data[[#This Row],[Column1]],FIND("-",Full_2016_2017_Games_Data[[#This Row],[Column1]])-1),"N/A")</f>
        <v>San Antonio Spurs103</v>
      </c>
      <c r="E1519" t="str">
        <f>IFERROR(IF(AND(C1519&lt;&gt;"N/A",C1519&lt;&gt;C1518),MID(Full_2016_2017_Games_Data[[#This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Memphis Grizzlies96</v>
      </c>
      <c r="F1519" t="str">
        <f>IFERROR(IF(AND(D1519&lt;&gt;"N/A",E1519&lt;&gt;"N/A",C1519&lt;&gt;C1520),RIGHT(Full_2016_2017_Games_Data[[#This Row],[Column1]],LEN(Full_2016_2017_Games_Data[[#This Row],[Column1]])-FIND("at ",Full_2016_2017_Games_Data[[#This Row],[Column1]])-2),IF(AND(C1519&lt;&gt;"N/A",C1519&lt;&gt;C1518),RIGHT(A1520,LEN(A1520)-FIND("at ",A1520)-2),"N/A")),RIGHT(Full_2016_2017_Games_Data[[#This Row],[Column1]],LEN(Full_2016_2017_Games_Data[[#This Row],[Column1]])-FIND("at ",Full_2016_2017_Games_Data[[#This Row],[Column1]])-2))</f>
        <v>Memphis</v>
      </c>
      <c r="G1519" t="str">
        <f t="shared" si="253"/>
        <v>Memphis</v>
      </c>
      <c r="H1519">
        <f t="shared" si="254"/>
        <v>103</v>
      </c>
      <c r="I1519">
        <f t="shared" si="255"/>
        <v>96</v>
      </c>
      <c r="J1519" s="3" t="str">
        <f>IF(B1519=1,Full_2016_2017_Games_Data[[#This Row],[Column1]],"N/A")</f>
        <v>N/A</v>
      </c>
      <c r="K1519" t="str">
        <f t="shared" si="256"/>
        <v>Apr 27, 2017</v>
      </c>
      <c r="L1519" t="str">
        <f t="shared" si="257"/>
        <v>Apr 27, 2017</v>
      </c>
      <c r="M1519">
        <f t="shared" si="258"/>
        <v>4</v>
      </c>
      <c r="N1519">
        <f t="shared" si="259"/>
        <v>27</v>
      </c>
      <c r="O1519">
        <f t="shared" si="260"/>
        <v>2017</v>
      </c>
      <c r="P1519" s="3">
        <f t="shared" si="261"/>
        <v>42852</v>
      </c>
      <c r="Q1519" t="str">
        <f t="shared" si="262"/>
        <v>San Antonio Spurs</v>
      </c>
      <c r="R1519" t="str">
        <f t="shared" si="263"/>
        <v>Memphis Grizzlies</v>
      </c>
    </row>
    <row r="1520" spans="1:18" x14ac:dyDescent="0.3">
      <c r="A1520" s="1" t="s">
        <v>1523</v>
      </c>
      <c r="B1520">
        <f>IF(OR(RIGHT(Full_2016_2017_Games_Data[[#This Row],[Column1]],4)="2016",RIGHT(Full_2016_2017_Games_Data[[#This Row],[Column1]],4)="2017"),1,0)</f>
        <v>1</v>
      </c>
      <c r="C1520" t="str">
        <f>IF(AND(B1519=1,B1520=0,LEFT(Full_2016_2017_Games_Data[[#This Row],[Column1]],4)&lt;&gt;"OTat"),C1518+1,IF(AND(B1519=0,B1520=0,LEFT(Full_2016_2017_Games_Data[[#This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Row],[Column1]],5)&lt;&gt;"4OTat"),C1519+1,IF(OR(LEFT(Full_2016_2017_Games_Data[[#This Row],[Column1]],4)="OTat",LEFT(Full_2016_2017_Games_Data[[#This Row],[Column1]],4)="Full",LEFT(Full_2016_2017_Games_Data[[#This Row],[Column1]],5)="2OTat",LEFT(Full_2016_2017_Games_Data[[#This Row],[Column1]],5)="4OTat"),C1519,"N/A")))</f>
        <v>N/A</v>
      </c>
      <c r="D1520" t="str">
        <f>IF(AND(C1520&lt;&gt;"N/A",C1520&lt;&gt;C1519),LEFT(Full_2016_2017_Games_Data[[#This Row],[Column1]],FIND("-",Full_2016_2017_Games_Data[[#This Row],[Column1]])-1),"N/A")</f>
        <v>N/A</v>
      </c>
      <c r="E1520" t="str">
        <f>IFERROR(IF(AND(C1520&lt;&gt;"N/A",C1520&lt;&gt;C1519),MID(Full_2016_2017_Games_Data[[#This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20" t="str">
        <f>IFERROR(IF(AND(D1520&lt;&gt;"N/A",E1520&lt;&gt;"N/A",C1520&lt;&gt;C1521),RIGHT(Full_2016_2017_Games_Data[[#This Row],[Column1]],LEN(Full_2016_2017_Games_Data[[#This Row],[Column1]])-FIND("at ",Full_2016_2017_Games_Data[[#This Row],[Column1]])-2),IF(AND(C1520&lt;&gt;"N/A",C1520&lt;&gt;C1519),RIGHT(A1521,LEN(A1521)-FIND("at ",A1521)-2),"N/A")),RIGHT(Full_2016_2017_Games_Data[[#This Row],[Column1]],LEN(Full_2016_2017_Games_Data[[#This Row],[Column1]])-FIND("at ",Full_2016_2017_Games_Data[[#This Row],[Column1]])-2))</f>
        <v>N/A</v>
      </c>
      <c r="G1520" t="str">
        <f t="shared" si="253"/>
        <v>N/A</v>
      </c>
      <c r="H1520" t="str">
        <f t="shared" si="254"/>
        <v>N/A</v>
      </c>
      <c r="I1520" t="str">
        <f t="shared" si="255"/>
        <v>N/A</v>
      </c>
      <c r="J1520" s="3" t="str">
        <f>IF(B1520=1,Full_2016_2017_Games_Data[[#This Row],[Column1]],"N/A")</f>
        <v>Apr 28, 2017</v>
      </c>
      <c r="K1520" t="str">
        <f t="shared" si="256"/>
        <v>Apr 28, 2017</v>
      </c>
      <c r="L1520" t="str">
        <f t="shared" si="257"/>
        <v>N/A</v>
      </c>
      <c r="M1520" t="str">
        <f t="shared" si="258"/>
        <v>N/A</v>
      </c>
      <c r="N1520" t="str">
        <f t="shared" si="259"/>
        <v>N/A</v>
      </c>
      <c r="O1520" t="str">
        <f t="shared" si="260"/>
        <v>N/A</v>
      </c>
      <c r="P1520" s="3" t="str">
        <f t="shared" si="261"/>
        <v>N/A</v>
      </c>
      <c r="Q1520" t="str">
        <f t="shared" si="262"/>
        <v>N/A</v>
      </c>
      <c r="R1520" t="str">
        <f t="shared" si="263"/>
        <v>N/A</v>
      </c>
    </row>
    <row r="1521" spans="1:18" x14ac:dyDescent="0.3">
      <c r="A1521" s="1" t="s">
        <v>1306</v>
      </c>
      <c r="B1521">
        <f>IF(OR(RIGHT(Full_2016_2017_Games_Data[[#This Row],[Column1]],4)="2016",RIGHT(Full_2016_2017_Games_Data[[#This Row],[Column1]],4)="2017"),1,0)</f>
        <v>0</v>
      </c>
      <c r="C1521">
        <f>IF(AND(B1520=1,B1521=0,LEFT(Full_2016_2017_Games_Data[[#This Row],[Column1]],4)&lt;&gt;"OTat"),C1519+1,IF(AND(B1520=0,B1521=0,LEFT(Full_2016_2017_Games_Data[[#This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Row],[Column1]],5)&lt;&gt;"4OTat"),C1520+1,IF(OR(LEFT(Full_2016_2017_Games_Data[[#This Row],[Column1]],4)="OTat",LEFT(Full_2016_2017_Games_Data[[#This Row],[Column1]],4)="Full",LEFT(Full_2016_2017_Games_Data[[#This Row],[Column1]],5)="2OTat",LEFT(Full_2016_2017_Games_Data[[#This Row],[Column1]],5)="4OTat"),C1520,"N/A")))</f>
        <v>1271</v>
      </c>
      <c r="D1521" t="str">
        <f>IF(AND(C1521&lt;&gt;"N/A",C1521&lt;&gt;C1520),LEFT(Full_2016_2017_Games_Data[[#This Row],[Column1]],FIND("-",Full_2016_2017_Games_Data[[#This Row],[Column1]])-1),"N/A")</f>
        <v>Boston Celtics105</v>
      </c>
      <c r="E1521" t="str">
        <f>IFERROR(IF(AND(C1521&lt;&gt;"N/A",C1521&lt;&gt;C1520),MID(Full_2016_2017_Games_Data[[#This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Chicago Bulls83</v>
      </c>
      <c r="F1521" t="str">
        <f>IFERROR(IF(AND(D1521&lt;&gt;"N/A",E1521&lt;&gt;"N/A",C1521&lt;&gt;C1522),RIGHT(Full_2016_2017_Games_Data[[#This Row],[Column1]],LEN(Full_2016_2017_Games_Data[[#This Row],[Column1]])-FIND("at ",Full_2016_2017_Games_Data[[#This Row],[Column1]])-2),IF(AND(C1521&lt;&gt;"N/A",C1521&lt;&gt;C1520),RIGHT(A1522,LEN(A1522)-FIND("at ",A1522)-2),"N/A")),RIGHT(Full_2016_2017_Games_Data[[#This Row],[Column1]],LEN(Full_2016_2017_Games_Data[[#This Row],[Column1]])-FIND("at ",Full_2016_2017_Games_Data[[#This Row],[Column1]])-2))</f>
        <v>Chicago</v>
      </c>
      <c r="G1521" t="str">
        <f t="shared" si="253"/>
        <v>Chicago</v>
      </c>
      <c r="H1521">
        <f t="shared" si="254"/>
        <v>105</v>
      </c>
      <c r="I1521">
        <f t="shared" si="255"/>
        <v>83</v>
      </c>
      <c r="J1521" s="3" t="str">
        <f>IF(B1521=1,Full_2016_2017_Games_Data[[#This Row],[Column1]],"N/A")</f>
        <v>N/A</v>
      </c>
      <c r="K1521" t="str">
        <f t="shared" si="256"/>
        <v>Apr 28, 2017</v>
      </c>
      <c r="L1521" t="str">
        <f t="shared" si="257"/>
        <v>Apr 28, 2017</v>
      </c>
      <c r="M1521">
        <f t="shared" si="258"/>
        <v>4</v>
      </c>
      <c r="N1521">
        <f t="shared" si="259"/>
        <v>28</v>
      </c>
      <c r="O1521">
        <f t="shared" si="260"/>
        <v>2017</v>
      </c>
      <c r="P1521" s="3">
        <f t="shared" si="261"/>
        <v>42853</v>
      </c>
      <c r="Q1521" t="str">
        <f t="shared" si="262"/>
        <v>Boston Celtics</v>
      </c>
      <c r="R1521" t="str">
        <f t="shared" si="263"/>
        <v>Chicago Bulls</v>
      </c>
    </row>
    <row r="1522" spans="1:18" x14ac:dyDescent="0.3">
      <c r="A1522" s="1" t="s">
        <v>1307</v>
      </c>
      <c r="B1522">
        <f>IF(OR(RIGHT(Full_2016_2017_Games_Data[[#This Row],[Column1]],4)="2016",RIGHT(Full_2016_2017_Games_Data[[#This Row],[Column1]],4)="2017"),1,0)</f>
        <v>0</v>
      </c>
      <c r="C1522">
        <f>IF(AND(B1521=1,B1522=0,LEFT(Full_2016_2017_Games_Data[[#This Row],[Column1]],4)&lt;&gt;"OTat"),C1520+1,IF(AND(B1521=0,B1522=0,LEFT(Full_2016_2017_Games_Data[[#This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Row],[Column1]],5)&lt;&gt;"4OTat"),C1521+1,IF(OR(LEFT(Full_2016_2017_Games_Data[[#This Row],[Column1]],4)="OTat",LEFT(Full_2016_2017_Games_Data[[#This Row],[Column1]],4)="Full",LEFT(Full_2016_2017_Games_Data[[#This Row],[Column1]],5)="2OTat",LEFT(Full_2016_2017_Games_Data[[#This Row],[Column1]],5)="4OTat"),C1521,"N/A")))</f>
        <v>1272</v>
      </c>
      <c r="D1522" t="str">
        <f>IF(AND(C1522&lt;&gt;"N/A",C1522&lt;&gt;C1521),LEFT(Full_2016_2017_Games_Data[[#This Row],[Column1]],FIND("-",Full_2016_2017_Games_Data[[#This Row],[Column1]])-1),"N/A")</f>
        <v>Washington Wizards115</v>
      </c>
      <c r="E1522" t="str">
        <f>IFERROR(IF(AND(C1522&lt;&gt;"N/A",C1522&lt;&gt;C1521),MID(Full_2016_2017_Games_Data[[#This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Atlanta Hawks99</v>
      </c>
      <c r="F1522" t="str">
        <f>IFERROR(IF(AND(D1522&lt;&gt;"N/A",E1522&lt;&gt;"N/A",C1522&lt;&gt;C1523),RIGHT(Full_2016_2017_Games_Data[[#This Row],[Column1]],LEN(Full_2016_2017_Games_Data[[#This Row],[Column1]])-FIND("at ",Full_2016_2017_Games_Data[[#This Row],[Column1]])-2),IF(AND(C1522&lt;&gt;"N/A",C1522&lt;&gt;C1521),RIGHT(A1523,LEN(A1523)-FIND("at ",A1523)-2),"N/A")),RIGHT(Full_2016_2017_Games_Data[[#This Row],[Column1]],LEN(Full_2016_2017_Games_Data[[#This Row],[Column1]])-FIND("at ",Full_2016_2017_Games_Data[[#This Row],[Column1]])-2))</f>
        <v>Atlanta</v>
      </c>
      <c r="G1522" t="str">
        <f t="shared" si="253"/>
        <v>Atlanta</v>
      </c>
      <c r="H1522">
        <f t="shared" si="254"/>
        <v>115</v>
      </c>
      <c r="I1522">
        <f t="shared" si="255"/>
        <v>99</v>
      </c>
      <c r="J1522" s="3" t="str">
        <f>IF(B1522=1,Full_2016_2017_Games_Data[[#This Row],[Column1]],"N/A")</f>
        <v>N/A</v>
      </c>
      <c r="K1522" t="str">
        <f t="shared" si="256"/>
        <v>Apr 28, 2017</v>
      </c>
      <c r="L1522" t="str">
        <f t="shared" si="257"/>
        <v>Apr 28, 2017</v>
      </c>
      <c r="M1522">
        <f t="shared" si="258"/>
        <v>4</v>
      </c>
      <c r="N1522">
        <f t="shared" si="259"/>
        <v>28</v>
      </c>
      <c r="O1522">
        <f t="shared" si="260"/>
        <v>2017</v>
      </c>
      <c r="P1522" s="3">
        <f t="shared" si="261"/>
        <v>42853</v>
      </c>
      <c r="Q1522" t="str">
        <f t="shared" si="262"/>
        <v>Washington Wizards</v>
      </c>
      <c r="R1522" t="str">
        <f t="shared" si="263"/>
        <v>Atlanta Hawks</v>
      </c>
    </row>
    <row r="1523" spans="1:18" x14ac:dyDescent="0.3">
      <c r="A1523" s="1" t="s">
        <v>1308</v>
      </c>
      <c r="B1523">
        <f>IF(OR(RIGHT(Full_2016_2017_Games_Data[[#This Row],[Column1]],4)="2016",RIGHT(Full_2016_2017_Games_Data[[#This Row],[Column1]],4)="2017"),1,0)</f>
        <v>0</v>
      </c>
      <c r="C1523">
        <f>IF(AND(B1522=1,B1523=0,LEFT(Full_2016_2017_Games_Data[[#This Row],[Column1]],4)&lt;&gt;"OTat"),C1521+1,IF(AND(B1522=0,B1523=0,LEFT(Full_2016_2017_Games_Data[[#This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Row],[Column1]],5)&lt;&gt;"4OTat"),C1522+1,IF(OR(LEFT(Full_2016_2017_Games_Data[[#This Row],[Column1]],4)="OTat",LEFT(Full_2016_2017_Games_Data[[#This Row],[Column1]],4)="Full",LEFT(Full_2016_2017_Games_Data[[#This Row],[Column1]],5)="2OTat",LEFT(Full_2016_2017_Games_Data[[#This Row],[Column1]],5)="4OTat"),C1522,"N/A")))</f>
        <v>1273</v>
      </c>
      <c r="D1523" t="str">
        <f>IF(AND(C1523&lt;&gt;"N/A",C1523&lt;&gt;C1522),LEFT(Full_2016_2017_Games_Data[[#This Row],[Column1]],FIND("-",Full_2016_2017_Games_Data[[#This Row],[Column1]])-1),"N/A")</f>
        <v>Los Angeles Clippers98</v>
      </c>
      <c r="E1523" t="str">
        <f>IFERROR(IF(AND(C1523&lt;&gt;"N/A",C1523&lt;&gt;C1522),MID(Full_2016_2017_Games_Data[[#This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Jazz93</v>
      </c>
      <c r="F1523" t="str">
        <f>IFERROR(IF(AND(D1523&lt;&gt;"N/A",E1523&lt;&gt;"N/A",C1523&lt;&gt;C1524),RIGHT(Full_2016_2017_Games_Data[[#This Row],[Column1]],LEN(Full_2016_2017_Games_Data[[#This Row],[Column1]])-FIND("at ",Full_2016_2017_Games_Data[[#This Row],[Column1]])-2),IF(AND(C1523&lt;&gt;"N/A",C1523&lt;&gt;C1522),RIGHT(A1524,LEN(A1524)-FIND("at ",A1524)-2),"N/A")),RIGHT(Full_2016_2017_Games_Data[[#This Row],[Column1]],LEN(Full_2016_2017_Games_Data[[#This Row],[Column1]])-FIND("at ",Full_2016_2017_Games_Data[[#This Row],[Column1]])-2))</f>
        <v>Utah</v>
      </c>
      <c r="G1523" t="str">
        <f t="shared" si="253"/>
        <v>Utah</v>
      </c>
      <c r="H1523">
        <f t="shared" si="254"/>
        <v>98</v>
      </c>
      <c r="I1523">
        <f t="shared" si="255"/>
        <v>93</v>
      </c>
      <c r="J1523" s="3" t="str">
        <f>IF(B1523=1,Full_2016_2017_Games_Data[[#This Row],[Column1]],"N/A")</f>
        <v>N/A</v>
      </c>
      <c r="K1523" t="str">
        <f t="shared" si="256"/>
        <v>Apr 28, 2017</v>
      </c>
      <c r="L1523" t="str">
        <f t="shared" si="257"/>
        <v>Apr 28, 2017</v>
      </c>
      <c r="M1523">
        <f t="shared" si="258"/>
        <v>4</v>
      </c>
      <c r="N1523">
        <f t="shared" si="259"/>
        <v>28</v>
      </c>
      <c r="O1523">
        <f t="shared" si="260"/>
        <v>2017</v>
      </c>
      <c r="P1523" s="3">
        <f t="shared" si="261"/>
        <v>42853</v>
      </c>
      <c r="Q1523" t="str">
        <f t="shared" si="262"/>
        <v>Los Angeles Clippers</v>
      </c>
      <c r="R1523" t="str">
        <f t="shared" si="263"/>
        <v>Utah Jazz</v>
      </c>
    </row>
    <row r="1524" spans="1:18" x14ac:dyDescent="0.3">
      <c r="A1524" s="1" t="s">
        <v>1524</v>
      </c>
      <c r="B1524">
        <f>IF(OR(RIGHT(Full_2016_2017_Games_Data[[#This Row],[Column1]],4)="2016",RIGHT(Full_2016_2017_Games_Data[[#This Row],[Column1]],4)="2017"),1,0)</f>
        <v>1</v>
      </c>
      <c r="C1524" t="str">
        <f>IF(AND(B1523=1,B1524=0,LEFT(Full_2016_2017_Games_Data[[#This Row],[Column1]],4)&lt;&gt;"OTat"),C1522+1,IF(AND(B1523=0,B1524=0,LEFT(Full_2016_2017_Games_Data[[#This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Row],[Column1]],5)&lt;&gt;"4OTat"),C1523+1,IF(OR(LEFT(Full_2016_2017_Games_Data[[#This Row],[Column1]],4)="OTat",LEFT(Full_2016_2017_Games_Data[[#This Row],[Column1]],4)="Full",LEFT(Full_2016_2017_Games_Data[[#This Row],[Column1]],5)="2OTat",LEFT(Full_2016_2017_Games_Data[[#This Row],[Column1]],5)="4OTat"),C1523,"N/A")))</f>
        <v>N/A</v>
      </c>
      <c r="D1524" t="str">
        <f>IF(AND(C1524&lt;&gt;"N/A",C1524&lt;&gt;C1523),LEFT(Full_2016_2017_Games_Data[[#This Row],[Column1]],FIND("-",Full_2016_2017_Games_Data[[#This Row],[Column1]])-1),"N/A")</f>
        <v>N/A</v>
      </c>
      <c r="E1524" t="str">
        <f>IFERROR(IF(AND(C1524&lt;&gt;"N/A",C1524&lt;&gt;C1523),MID(Full_2016_2017_Games_Data[[#This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24" t="str">
        <f>IFERROR(IF(AND(D1524&lt;&gt;"N/A",E1524&lt;&gt;"N/A",C1524&lt;&gt;C1525),RIGHT(Full_2016_2017_Games_Data[[#This Row],[Column1]],LEN(Full_2016_2017_Games_Data[[#This Row],[Column1]])-FIND("at ",Full_2016_2017_Games_Data[[#This Row],[Column1]])-2),IF(AND(C1524&lt;&gt;"N/A",C1524&lt;&gt;C1523),RIGHT(A1525,LEN(A1525)-FIND("at ",A1525)-2),"N/A")),RIGHT(Full_2016_2017_Games_Data[[#This Row],[Column1]],LEN(Full_2016_2017_Games_Data[[#This Row],[Column1]])-FIND("at ",Full_2016_2017_Games_Data[[#This Row],[Column1]])-2))</f>
        <v>N/A</v>
      </c>
      <c r="G1524" t="str">
        <f t="shared" si="253"/>
        <v>N/A</v>
      </c>
      <c r="H1524" t="str">
        <f t="shared" si="254"/>
        <v>N/A</v>
      </c>
      <c r="I1524" t="str">
        <f t="shared" si="255"/>
        <v>N/A</v>
      </c>
      <c r="J1524" s="3" t="str">
        <f>IF(B1524=1,Full_2016_2017_Games_Data[[#This Row],[Column1]],"N/A")</f>
        <v>Apr 30, 2017</v>
      </c>
      <c r="K1524" t="str">
        <f t="shared" si="256"/>
        <v>Apr 30, 2017</v>
      </c>
      <c r="L1524" t="str">
        <f t="shared" si="257"/>
        <v>N/A</v>
      </c>
      <c r="M1524" t="str">
        <f t="shared" si="258"/>
        <v>N/A</v>
      </c>
      <c r="N1524" t="str">
        <f t="shared" si="259"/>
        <v>N/A</v>
      </c>
      <c r="O1524" t="str">
        <f t="shared" si="260"/>
        <v>N/A</v>
      </c>
      <c r="P1524" s="3" t="str">
        <f t="shared" si="261"/>
        <v>N/A</v>
      </c>
      <c r="Q1524" t="str">
        <f t="shared" si="262"/>
        <v>N/A</v>
      </c>
      <c r="R1524" t="str">
        <f t="shared" si="263"/>
        <v>N/A</v>
      </c>
    </row>
    <row r="1525" spans="1:18" x14ac:dyDescent="0.3">
      <c r="A1525" s="1" t="s">
        <v>1309</v>
      </c>
      <c r="B1525">
        <f>IF(OR(RIGHT(Full_2016_2017_Games_Data[[#This Row],[Column1]],4)="2016",RIGHT(Full_2016_2017_Games_Data[[#This Row],[Column1]],4)="2017"),1,0)</f>
        <v>0</v>
      </c>
      <c r="C1525">
        <f>IF(AND(B1524=1,B1525=0,LEFT(Full_2016_2017_Games_Data[[#This Row],[Column1]],4)&lt;&gt;"OTat"),C1523+1,IF(AND(B1524=0,B1525=0,LEFT(Full_2016_2017_Games_Data[[#This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Row],[Column1]],5)&lt;&gt;"4OTat"),C1524+1,IF(OR(LEFT(Full_2016_2017_Games_Data[[#This Row],[Column1]],4)="OTat",LEFT(Full_2016_2017_Games_Data[[#This Row],[Column1]],4)="Full",LEFT(Full_2016_2017_Games_Data[[#This Row],[Column1]],5)="2OTat",LEFT(Full_2016_2017_Games_Data[[#This Row],[Column1]],5)="4OTat"),C1524,"N/A")))</f>
        <v>1274</v>
      </c>
      <c r="D1525" t="str">
        <f>IF(AND(C1525&lt;&gt;"N/A",C1525&lt;&gt;C1524),LEFT(Full_2016_2017_Games_Data[[#This Row],[Column1]],FIND("-",Full_2016_2017_Games_Data[[#This Row],[Column1]])-1),"N/A")</f>
        <v>Utah Jazz104</v>
      </c>
      <c r="E1525" t="str">
        <f>IFERROR(IF(AND(C1525&lt;&gt;"N/A",C1525&lt;&gt;C1524),MID(Full_2016_2017_Games_Data[[#This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Los Angeles Clippers91</v>
      </c>
      <c r="F1525" t="str">
        <f>IFERROR(IF(AND(D1525&lt;&gt;"N/A",E1525&lt;&gt;"N/A",C1525&lt;&gt;C1526),RIGHT(Full_2016_2017_Games_Data[[#This Row],[Column1]],LEN(Full_2016_2017_Games_Data[[#This Row],[Column1]])-FIND("at ",Full_2016_2017_Games_Data[[#This Row],[Column1]])-2),IF(AND(C1525&lt;&gt;"N/A",C1525&lt;&gt;C1524),RIGHT(A1526,LEN(A1526)-FIND("at ",A1526)-2),"N/A")),RIGHT(Full_2016_2017_Games_Data[[#This Row],[Column1]],LEN(Full_2016_2017_Games_Data[[#This Row],[Column1]])-FIND("at ",Full_2016_2017_Games_Data[[#This Row],[Column1]])-2))</f>
        <v>Los Angeles</v>
      </c>
      <c r="G1525" t="str">
        <f t="shared" si="253"/>
        <v>Los Angeles</v>
      </c>
      <c r="H1525">
        <f t="shared" si="254"/>
        <v>104</v>
      </c>
      <c r="I1525">
        <f t="shared" si="255"/>
        <v>91</v>
      </c>
      <c r="J1525" s="3" t="str">
        <f>IF(B1525=1,Full_2016_2017_Games_Data[[#This Row],[Column1]],"N/A")</f>
        <v>N/A</v>
      </c>
      <c r="K1525" t="str">
        <f t="shared" si="256"/>
        <v>Apr 30, 2017</v>
      </c>
      <c r="L1525" t="str">
        <f t="shared" si="257"/>
        <v>Apr 30, 2017</v>
      </c>
      <c r="M1525">
        <f t="shared" si="258"/>
        <v>4</v>
      </c>
      <c r="N1525">
        <f t="shared" si="259"/>
        <v>30</v>
      </c>
      <c r="O1525">
        <f t="shared" si="260"/>
        <v>2017</v>
      </c>
      <c r="P1525" s="3">
        <f t="shared" si="261"/>
        <v>42855</v>
      </c>
      <c r="Q1525" t="str">
        <f t="shared" si="262"/>
        <v>Utah Jazz</v>
      </c>
      <c r="R1525" t="str">
        <f t="shared" si="263"/>
        <v>Los Angeles Clippers</v>
      </c>
    </row>
    <row r="1526" spans="1:18" x14ac:dyDescent="0.3">
      <c r="A1526" s="1" t="s">
        <v>1310</v>
      </c>
      <c r="B1526">
        <f>IF(OR(RIGHT(Full_2016_2017_Games_Data[[#This Row],[Column1]],4)="2016",RIGHT(Full_2016_2017_Games_Data[[#This Row],[Column1]],4)="2017"),1,0)</f>
        <v>0</v>
      </c>
      <c r="C1526">
        <f>IF(AND(B1525=1,B1526=0,LEFT(Full_2016_2017_Games_Data[[#This Row],[Column1]],4)&lt;&gt;"OTat"),C1524+1,IF(AND(B1525=0,B1526=0,LEFT(Full_2016_2017_Games_Data[[#This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Row],[Column1]],5)&lt;&gt;"4OTat"),C1525+1,IF(OR(LEFT(Full_2016_2017_Games_Data[[#This Row],[Column1]],4)="OTat",LEFT(Full_2016_2017_Games_Data[[#This Row],[Column1]],4)="Full",LEFT(Full_2016_2017_Games_Data[[#This Row],[Column1]],5)="2OTat",LEFT(Full_2016_2017_Games_Data[[#This Row],[Column1]],5)="4OTat"),C1525,"N/A")))</f>
        <v>1275</v>
      </c>
      <c r="D1526" t="str">
        <f>IF(AND(C1526&lt;&gt;"N/A",C1526&lt;&gt;C1525),LEFT(Full_2016_2017_Games_Data[[#This Row],[Column1]],FIND("-",Full_2016_2017_Games_Data[[#This Row],[Column1]])-1),"N/A")</f>
        <v>Boston Celtics123</v>
      </c>
      <c r="E1526" t="str">
        <f>IFERROR(IF(AND(C1526&lt;&gt;"N/A",C1526&lt;&gt;C1525),MID(Full_2016_2017_Games_Data[[#This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Wizards111</v>
      </c>
      <c r="F1526" t="str">
        <f>IFERROR(IF(AND(D1526&lt;&gt;"N/A",E1526&lt;&gt;"N/A",C1526&lt;&gt;C1527),RIGHT(Full_2016_2017_Games_Data[[#This Row],[Column1]],LEN(Full_2016_2017_Games_Data[[#This Row],[Column1]])-FIND("at ",Full_2016_2017_Games_Data[[#This Row],[Column1]])-2),IF(AND(C1526&lt;&gt;"N/A",C1526&lt;&gt;C1525),RIGHT(A1527,LEN(A1527)-FIND("at ",A1527)-2),"N/A")),RIGHT(Full_2016_2017_Games_Data[[#This Row],[Column1]],LEN(Full_2016_2017_Games_Data[[#This Row],[Column1]])-FIND("at ",Full_2016_2017_Games_Data[[#This Row],[Column1]])-2))</f>
        <v>Boston</v>
      </c>
      <c r="G1526" t="str">
        <f t="shared" si="253"/>
        <v>Boston</v>
      </c>
      <c r="H1526">
        <f t="shared" si="254"/>
        <v>123</v>
      </c>
      <c r="I1526">
        <f t="shared" si="255"/>
        <v>111</v>
      </c>
      <c r="J1526" s="3" t="str">
        <f>IF(B1526=1,Full_2016_2017_Games_Data[[#This Row],[Column1]],"N/A")</f>
        <v>N/A</v>
      </c>
      <c r="K1526" t="str">
        <f t="shared" si="256"/>
        <v>Apr 30, 2017</v>
      </c>
      <c r="L1526" t="str">
        <f t="shared" si="257"/>
        <v>Apr 30, 2017</v>
      </c>
      <c r="M1526">
        <f t="shared" si="258"/>
        <v>4</v>
      </c>
      <c r="N1526">
        <f t="shared" si="259"/>
        <v>30</v>
      </c>
      <c r="O1526">
        <f t="shared" si="260"/>
        <v>2017</v>
      </c>
      <c r="P1526" s="3">
        <f t="shared" si="261"/>
        <v>42855</v>
      </c>
      <c r="Q1526" t="str">
        <f t="shared" si="262"/>
        <v>Boston Celtics</v>
      </c>
      <c r="R1526" t="str">
        <f t="shared" si="263"/>
        <v>Washington Wizards</v>
      </c>
    </row>
    <row r="1527" spans="1:18" x14ac:dyDescent="0.3">
      <c r="A1527" s="1" t="s">
        <v>1525</v>
      </c>
      <c r="B1527">
        <f>IF(OR(RIGHT(Full_2016_2017_Games_Data[[#This Row],[Column1]],4)="2016",RIGHT(Full_2016_2017_Games_Data[[#This Row],[Column1]],4)="2017"),1,0)</f>
        <v>1</v>
      </c>
      <c r="C1527" t="str">
        <f>IF(AND(B1526=1,B1527=0,LEFT(Full_2016_2017_Games_Data[[#This Row],[Column1]],4)&lt;&gt;"OTat"),C1525+1,IF(AND(B1526=0,B1527=0,LEFT(Full_2016_2017_Games_Data[[#This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Row],[Column1]],5)&lt;&gt;"4OTat"),C1526+1,IF(OR(LEFT(Full_2016_2017_Games_Data[[#This Row],[Column1]],4)="OTat",LEFT(Full_2016_2017_Games_Data[[#This Row],[Column1]],4)="Full",LEFT(Full_2016_2017_Games_Data[[#This Row],[Column1]],5)="2OTat",LEFT(Full_2016_2017_Games_Data[[#This Row],[Column1]],5)="4OTat"),C1526,"N/A")))</f>
        <v>N/A</v>
      </c>
      <c r="D1527" t="str">
        <f>IF(AND(C1527&lt;&gt;"N/A",C1527&lt;&gt;C1526),LEFT(Full_2016_2017_Games_Data[[#This Row],[Column1]],FIND("-",Full_2016_2017_Games_Data[[#This Row],[Column1]])-1),"N/A")</f>
        <v>N/A</v>
      </c>
      <c r="E1527" t="str">
        <f>IFERROR(IF(AND(C1527&lt;&gt;"N/A",C1527&lt;&gt;C1526),MID(Full_2016_2017_Games_Data[[#This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27" t="str">
        <f>IFERROR(IF(AND(D1527&lt;&gt;"N/A",E1527&lt;&gt;"N/A",C1527&lt;&gt;C1528),RIGHT(Full_2016_2017_Games_Data[[#This Row],[Column1]],LEN(Full_2016_2017_Games_Data[[#This Row],[Column1]])-FIND("at ",Full_2016_2017_Games_Data[[#This Row],[Column1]])-2),IF(AND(C1527&lt;&gt;"N/A",C1527&lt;&gt;C1526),RIGHT(A1528,LEN(A1528)-FIND("at ",A1528)-2),"N/A")),RIGHT(Full_2016_2017_Games_Data[[#This Row],[Column1]],LEN(Full_2016_2017_Games_Data[[#This Row],[Column1]])-FIND("at ",Full_2016_2017_Games_Data[[#This Row],[Column1]])-2))</f>
        <v>N/A</v>
      </c>
      <c r="G1527" t="str">
        <f t="shared" si="253"/>
        <v>N/A</v>
      </c>
      <c r="H1527" t="str">
        <f t="shared" si="254"/>
        <v>N/A</v>
      </c>
      <c r="I1527" t="str">
        <f t="shared" si="255"/>
        <v>N/A</v>
      </c>
      <c r="J1527" s="3" t="str">
        <f>IF(B1527=1,Full_2016_2017_Games_Data[[#This Row],[Column1]],"N/A")</f>
        <v>May 1, 2017</v>
      </c>
      <c r="K1527" t="str">
        <f t="shared" si="256"/>
        <v>May 1, 2017</v>
      </c>
      <c r="L1527" t="str">
        <f t="shared" si="257"/>
        <v>N/A</v>
      </c>
      <c r="M1527" t="str">
        <f t="shared" si="258"/>
        <v>N/A</v>
      </c>
      <c r="N1527" t="str">
        <f t="shared" si="259"/>
        <v>N/A</v>
      </c>
      <c r="O1527" t="str">
        <f t="shared" si="260"/>
        <v>N/A</v>
      </c>
      <c r="P1527" s="3" t="str">
        <f t="shared" si="261"/>
        <v>N/A</v>
      </c>
      <c r="Q1527" t="str">
        <f t="shared" si="262"/>
        <v>N/A</v>
      </c>
      <c r="R1527" t="str">
        <f t="shared" si="263"/>
        <v>N/A</v>
      </c>
    </row>
    <row r="1528" spans="1:18" x14ac:dyDescent="0.3">
      <c r="A1528" s="1" t="s">
        <v>1311</v>
      </c>
      <c r="B1528">
        <f>IF(OR(RIGHT(Full_2016_2017_Games_Data[[#This Row],[Column1]],4)="2016",RIGHT(Full_2016_2017_Games_Data[[#This Row],[Column1]],4)="2017"),1,0)</f>
        <v>0</v>
      </c>
      <c r="C1528">
        <f>IF(AND(B1527=1,B1528=0,LEFT(Full_2016_2017_Games_Data[[#This Row],[Column1]],4)&lt;&gt;"OTat"),C1526+1,IF(AND(B1527=0,B1528=0,LEFT(Full_2016_2017_Games_Data[[#This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Row],[Column1]],5)&lt;&gt;"4OTat"),C1527+1,IF(OR(LEFT(Full_2016_2017_Games_Data[[#This Row],[Column1]],4)="OTat",LEFT(Full_2016_2017_Games_Data[[#This Row],[Column1]],4)="Full",LEFT(Full_2016_2017_Games_Data[[#This Row],[Column1]],5)="2OTat",LEFT(Full_2016_2017_Games_Data[[#This Row],[Column1]],5)="4OTat"),C1527,"N/A")))</f>
        <v>1276</v>
      </c>
      <c r="D1528" t="str">
        <f>IF(AND(C1528&lt;&gt;"N/A",C1528&lt;&gt;C1527),LEFT(Full_2016_2017_Games_Data[[#This Row],[Column1]],FIND("-",Full_2016_2017_Games_Data[[#This Row],[Column1]])-1),"N/A")</f>
        <v>Cleveland Cavaliers116</v>
      </c>
      <c r="E1528" t="str">
        <f>IFERROR(IF(AND(C1528&lt;&gt;"N/A",C1528&lt;&gt;C1527),MID(Full_2016_2017_Games_Data[[#This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Raptors105</v>
      </c>
      <c r="F1528" t="str">
        <f>IFERROR(IF(AND(D1528&lt;&gt;"N/A",E1528&lt;&gt;"N/A",C1528&lt;&gt;C1529),RIGHT(Full_2016_2017_Games_Data[[#This Row],[Column1]],LEN(Full_2016_2017_Games_Data[[#This Row],[Column1]])-FIND("at ",Full_2016_2017_Games_Data[[#This Row],[Column1]])-2),IF(AND(C1528&lt;&gt;"N/A",C1528&lt;&gt;C1527),RIGHT(A1529,LEN(A1529)-FIND("at ",A1529)-2),"N/A")),RIGHT(Full_2016_2017_Games_Data[[#This Row],[Column1]],LEN(Full_2016_2017_Games_Data[[#This Row],[Column1]])-FIND("at ",Full_2016_2017_Games_Data[[#This Row],[Column1]])-2))</f>
        <v>Cleveland</v>
      </c>
      <c r="G1528" t="str">
        <f t="shared" si="253"/>
        <v>Cleveland</v>
      </c>
      <c r="H1528">
        <f t="shared" si="254"/>
        <v>116</v>
      </c>
      <c r="I1528">
        <f t="shared" si="255"/>
        <v>105</v>
      </c>
      <c r="J1528" s="3" t="str">
        <f>IF(B1528=1,Full_2016_2017_Games_Data[[#This Row],[Column1]],"N/A")</f>
        <v>N/A</v>
      </c>
      <c r="K1528" t="str">
        <f t="shared" si="256"/>
        <v>May 1, 2017</v>
      </c>
      <c r="L1528" t="str">
        <f t="shared" si="257"/>
        <v>May 1, 2017</v>
      </c>
      <c r="M1528">
        <f t="shared" si="258"/>
        <v>5</v>
      </c>
      <c r="N1528">
        <f t="shared" si="259"/>
        <v>1</v>
      </c>
      <c r="O1528">
        <f t="shared" si="260"/>
        <v>2017</v>
      </c>
      <c r="P1528" s="3">
        <f t="shared" si="261"/>
        <v>42856</v>
      </c>
      <c r="Q1528" t="str">
        <f t="shared" si="262"/>
        <v>Cleveland Cavaliers</v>
      </c>
      <c r="R1528" t="str">
        <f t="shared" si="263"/>
        <v>Toronto Raptors</v>
      </c>
    </row>
    <row r="1529" spans="1:18" x14ac:dyDescent="0.3">
      <c r="A1529" s="1" t="s">
        <v>1312</v>
      </c>
      <c r="B1529">
        <f>IF(OR(RIGHT(Full_2016_2017_Games_Data[[#This Row],[Column1]],4)="2016",RIGHT(Full_2016_2017_Games_Data[[#This Row],[Column1]],4)="2017"),1,0)</f>
        <v>0</v>
      </c>
      <c r="C1529">
        <f>IF(AND(B1528=1,B1529=0,LEFT(Full_2016_2017_Games_Data[[#This Row],[Column1]],4)&lt;&gt;"OTat"),C1527+1,IF(AND(B1528=0,B1529=0,LEFT(Full_2016_2017_Games_Data[[#This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Row],[Column1]],5)&lt;&gt;"4OTat"),C1528+1,IF(OR(LEFT(Full_2016_2017_Games_Data[[#This Row],[Column1]],4)="OTat",LEFT(Full_2016_2017_Games_Data[[#This Row],[Column1]],4)="Full",LEFT(Full_2016_2017_Games_Data[[#This Row],[Column1]],5)="2OTat",LEFT(Full_2016_2017_Games_Data[[#This Row],[Column1]],5)="4OTat"),C1528,"N/A")))</f>
        <v>1277</v>
      </c>
      <c r="D1529" t="str">
        <f>IF(AND(C1529&lt;&gt;"N/A",C1529&lt;&gt;C1528),LEFT(Full_2016_2017_Games_Data[[#This Row],[Column1]],FIND("-",Full_2016_2017_Games_Data[[#This Row],[Column1]])-1),"N/A")</f>
        <v>Houston Rockets126</v>
      </c>
      <c r="E1529" t="str">
        <f>IFERROR(IF(AND(C1529&lt;&gt;"N/A",C1529&lt;&gt;C1528),MID(Full_2016_2017_Games_Data[[#This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Spurs99</v>
      </c>
      <c r="F1529" t="str">
        <f>IFERROR(IF(AND(D1529&lt;&gt;"N/A",E1529&lt;&gt;"N/A",C1529&lt;&gt;C1530),RIGHT(Full_2016_2017_Games_Data[[#This Row],[Column1]],LEN(Full_2016_2017_Games_Data[[#This Row],[Column1]])-FIND("at ",Full_2016_2017_Games_Data[[#This Row],[Column1]])-2),IF(AND(C1529&lt;&gt;"N/A",C1529&lt;&gt;C1528),RIGHT(A1530,LEN(A1530)-FIND("at ",A1530)-2),"N/A")),RIGHT(Full_2016_2017_Games_Data[[#This Row],[Column1]],LEN(Full_2016_2017_Games_Data[[#This Row],[Column1]])-FIND("at ",Full_2016_2017_Games_Data[[#This Row],[Column1]])-2))</f>
        <v>San Antonio</v>
      </c>
      <c r="G1529" t="str">
        <f t="shared" si="253"/>
        <v>San Antonio</v>
      </c>
      <c r="H1529">
        <f t="shared" si="254"/>
        <v>126</v>
      </c>
      <c r="I1529">
        <f t="shared" si="255"/>
        <v>99</v>
      </c>
      <c r="J1529" s="3" t="str">
        <f>IF(B1529=1,Full_2016_2017_Games_Data[[#This Row],[Column1]],"N/A")</f>
        <v>N/A</v>
      </c>
      <c r="K1529" t="str">
        <f t="shared" si="256"/>
        <v>May 1, 2017</v>
      </c>
      <c r="L1529" t="str">
        <f t="shared" si="257"/>
        <v>May 1, 2017</v>
      </c>
      <c r="M1529">
        <f t="shared" si="258"/>
        <v>5</v>
      </c>
      <c r="N1529">
        <f t="shared" si="259"/>
        <v>1</v>
      </c>
      <c r="O1529">
        <f t="shared" si="260"/>
        <v>2017</v>
      </c>
      <c r="P1529" s="3">
        <f t="shared" si="261"/>
        <v>42856</v>
      </c>
      <c r="Q1529" t="str">
        <f t="shared" si="262"/>
        <v>Houston Rockets</v>
      </c>
      <c r="R1529" t="str">
        <f t="shared" si="263"/>
        <v>San Antonio Spurs</v>
      </c>
    </row>
    <row r="1530" spans="1:18" x14ac:dyDescent="0.3">
      <c r="A1530" s="1" t="s">
        <v>1526</v>
      </c>
      <c r="B1530">
        <f>IF(OR(RIGHT(Full_2016_2017_Games_Data[[#This Row],[Column1]],4)="2016",RIGHT(Full_2016_2017_Games_Data[[#This Row],[Column1]],4)="2017"),1,0)</f>
        <v>1</v>
      </c>
      <c r="C1530" t="str">
        <f>IF(AND(B1529=1,B1530=0,LEFT(Full_2016_2017_Games_Data[[#This Row],[Column1]],4)&lt;&gt;"OTat"),C1528+1,IF(AND(B1529=0,B1530=0,LEFT(Full_2016_2017_Games_Data[[#This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Row],[Column1]],5)&lt;&gt;"4OTat"),C1529+1,IF(OR(LEFT(Full_2016_2017_Games_Data[[#This Row],[Column1]],4)="OTat",LEFT(Full_2016_2017_Games_Data[[#This Row],[Column1]],4)="Full",LEFT(Full_2016_2017_Games_Data[[#This Row],[Column1]],5)="2OTat",LEFT(Full_2016_2017_Games_Data[[#This Row],[Column1]],5)="4OTat"),C1529,"N/A")))</f>
        <v>N/A</v>
      </c>
      <c r="D1530" t="str">
        <f>IF(AND(C1530&lt;&gt;"N/A",C1530&lt;&gt;C1529),LEFT(Full_2016_2017_Games_Data[[#This Row],[Column1]],FIND("-",Full_2016_2017_Games_Data[[#This Row],[Column1]])-1),"N/A")</f>
        <v>N/A</v>
      </c>
      <c r="E1530" t="str">
        <f>IFERROR(IF(AND(C1530&lt;&gt;"N/A",C1530&lt;&gt;C1529),MID(Full_2016_2017_Games_Data[[#This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30" t="str">
        <f>IFERROR(IF(AND(D1530&lt;&gt;"N/A",E1530&lt;&gt;"N/A",C1530&lt;&gt;C1531),RIGHT(Full_2016_2017_Games_Data[[#This Row],[Column1]],LEN(Full_2016_2017_Games_Data[[#This Row],[Column1]])-FIND("at ",Full_2016_2017_Games_Data[[#This Row],[Column1]])-2),IF(AND(C1530&lt;&gt;"N/A",C1530&lt;&gt;C1529),RIGHT(A1531,LEN(A1531)-FIND("at ",A1531)-2),"N/A")),RIGHT(Full_2016_2017_Games_Data[[#This Row],[Column1]],LEN(Full_2016_2017_Games_Data[[#This Row],[Column1]])-FIND("at ",Full_2016_2017_Games_Data[[#This Row],[Column1]])-2))</f>
        <v>N/A</v>
      </c>
      <c r="G1530" t="str">
        <f t="shared" si="253"/>
        <v>N/A</v>
      </c>
      <c r="H1530" t="str">
        <f t="shared" si="254"/>
        <v>N/A</v>
      </c>
      <c r="I1530" t="str">
        <f t="shared" si="255"/>
        <v>N/A</v>
      </c>
      <c r="J1530" s="3" t="str">
        <f>IF(B1530=1,Full_2016_2017_Games_Data[[#This Row],[Column1]],"N/A")</f>
        <v>May 2, 2017</v>
      </c>
      <c r="K1530" t="str">
        <f t="shared" si="256"/>
        <v>May 2, 2017</v>
      </c>
      <c r="L1530" t="str">
        <f t="shared" si="257"/>
        <v>N/A</v>
      </c>
      <c r="M1530" t="str">
        <f t="shared" si="258"/>
        <v>N/A</v>
      </c>
      <c r="N1530" t="str">
        <f t="shared" si="259"/>
        <v>N/A</v>
      </c>
      <c r="O1530" t="str">
        <f t="shared" si="260"/>
        <v>N/A</v>
      </c>
      <c r="P1530" s="3" t="str">
        <f t="shared" si="261"/>
        <v>N/A</v>
      </c>
      <c r="Q1530" t="str">
        <f t="shared" si="262"/>
        <v>N/A</v>
      </c>
      <c r="R1530" t="str">
        <f t="shared" si="263"/>
        <v>N/A</v>
      </c>
    </row>
    <row r="1531" spans="1:18" x14ac:dyDescent="0.3">
      <c r="A1531" s="1" t="s">
        <v>1313</v>
      </c>
      <c r="B1531">
        <f>IF(OR(RIGHT(Full_2016_2017_Games_Data[[#This Row],[Column1]],4)="2016",RIGHT(Full_2016_2017_Games_Data[[#This Row],[Column1]],4)="2017"),1,0)</f>
        <v>0</v>
      </c>
      <c r="C1531">
        <f>IF(AND(B1530=1,B1531=0,LEFT(Full_2016_2017_Games_Data[[#This Row],[Column1]],4)&lt;&gt;"OTat"),C1529+1,IF(AND(B1530=0,B1531=0,LEFT(Full_2016_2017_Games_Data[[#This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Row],[Column1]],5)&lt;&gt;"4OTat"),C1530+1,IF(OR(LEFT(Full_2016_2017_Games_Data[[#This Row],[Column1]],4)="OTat",LEFT(Full_2016_2017_Games_Data[[#This Row],[Column1]],4)="Full",LEFT(Full_2016_2017_Games_Data[[#This Row],[Column1]],5)="2OTat",LEFT(Full_2016_2017_Games_Data[[#This Row],[Column1]],5)="4OTat"),C1530,"N/A")))</f>
        <v>1278</v>
      </c>
      <c r="D1531" t="str">
        <f>IF(AND(C1531&lt;&gt;"N/A",C1531&lt;&gt;C1530),LEFT(Full_2016_2017_Games_Data[[#This Row],[Column1]],FIND("-",Full_2016_2017_Games_Data[[#This Row],[Column1]])-1),"N/A")</f>
        <v>Boston Celtics129</v>
      </c>
      <c r="E1531" t="str">
        <f>IFERROR(IF(AND(C1531&lt;&gt;"N/A",C1531&lt;&gt;C1530),MID(Full_2016_2017_Games_Data[[#This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Wizards119</v>
      </c>
      <c r="F1531" t="str">
        <f>IFERROR(IF(AND(D1531&lt;&gt;"N/A",E1531&lt;&gt;"N/A",C1531&lt;&gt;C1532),RIGHT(Full_2016_2017_Games_Data[[#This Row],[Column1]],LEN(Full_2016_2017_Games_Data[[#This Row],[Column1]])-FIND("at ",Full_2016_2017_Games_Data[[#This Row],[Column1]])-2),IF(AND(C1531&lt;&gt;"N/A",C1531&lt;&gt;C1530),RIGHT(A1532,LEN(A1532)-FIND("at ",A1532)-2),"N/A")),RIGHT(Full_2016_2017_Games_Data[[#This Row],[Column1]],LEN(Full_2016_2017_Games_Data[[#This Row],[Column1]])-FIND("at ",Full_2016_2017_Games_Data[[#This Row],[Column1]])-2))</f>
        <v>Boston</v>
      </c>
      <c r="G1531" t="str">
        <f t="shared" si="253"/>
        <v>Boston</v>
      </c>
      <c r="H1531">
        <f t="shared" si="254"/>
        <v>129</v>
      </c>
      <c r="I1531">
        <f t="shared" si="255"/>
        <v>119</v>
      </c>
      <c r="J1531" s="3" t="str">
        <f>IF(B1531=1,Full_2016_2017_Games_Data[[#This Row],[Column1]],"N/A")</f>
        <v>N/A</v>
      </c>
      <c r="K1531" t="str">
        <f t="shared" si="256"/>
        <v>May 2, 2017</v>
      </c>
      <c r="L1531" t="str">
        <f t="shared" si="257"/>
        <v>May 2, 2017</v>
      </c>
      <c r="M1531">
        <f t="shared" si="258"/>
        <v>5</v>
      </c>
      <c r="N1531">
        <f t="shared" si="259"/>
        <v>2</v>
      </c>
      <c r="O1531">
        <f t="shared" si="260"/>
        <v>2017</v>
      </c>
      <c r="P1531" s="3">
        <f t="shared" si="261"/>
        <v>42857</v>
      </c>
      <c r="Q1531" t="str">
        <f t="shared" si="262"/>
        <v>Boston Celtics</v>
      </c>
      <c r="R1531" t="str">
        <f t="shared" si="263"/>
        <v>Washington Wizards</v>
      </c>
    </row>
    <row r="1532" spans="1:18" x14ac:dyDescent="0.3">
      <c r="A1532" s="1" t="s">
        <v>674</v>
      </c>
      <c r="B1532">
        <f>IF(OR(RIGHT(Full_2016_2017_Games_Data[[#This Row],[Column1]],4)="2016",RIGHT(Full_2016_2017_Games_Data[[#This Row],[Column1]],4)="2017"),1,0)</f>
        <v>0</v>
      </c>
      <c r="C1532">
        <f>IF(AND(B1531=1,B1532=0,LEFT(Full_2016_2017_Games_Data[[#This Row],[Column1]],4)&lt;&gt;"OTat"),C1530+1,IF(AND(B1531=0,B1532=0,LEFT(Full_2016_2017_Games_Data[[#This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Row],[Column1]],5)&lt;&gt;"4OTat"),C1531+1,IF(OR(LEFT(Full_2016_2017_Games_Data[[#This Row],[Column1]],4)="OTat",LEFT(Full_2016_2017_Games_Data[[#This Row],[Column1]],4)="Full",LEFT(Full_2016_2017_Games_Data[[#This Row],[Column1]],5)="2OTat",LEFT(Full_2016_2017_Games_Data[[#This Row],[Column1]],5)="4OTat"),C1531,"N/A")))</f>
        <v>1278</v>
      </c>
      <c r="D1532" t="str">
        <f>IF(AND(C1532&lt;&gt;"N/A",C1532&lt;&gt;C1531),LEFT(Full_2016_2017_Games_Data[[#This Row],[Column1]],FIND("-",Full_2016_2017_Games_Data[[#This Row],[Column1]])-1),"N/A")</f>
        <v>N/A</v>
      </c>
      <c r="E1532" t="str">
        <f>IFERROR(IF(AND(C1532&lt;&gt;"N/A",C1532&lt;&gt;C1531),MID(Full_2016_2017_Games_Data[[#This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32" t="str">
        <f>IFERROR(IF(AND(D1532&lt;&gt;"N/A",E1532&lt;&gt;"N/A",C1532&lt;&gt;C1533),RIGHT(Full_2016_2017_Games_Data[[#This Row],[Column1]],LEN(Full_2016_2017_Games_Data[[#This Row],[Column1]])-FIND("at ",Full_2016_2017_Games_Data[[#This Row],[Column1]])-2),IF(AND(C1532&lt;&gt;"N/A",C1532&lt;&gt;C1531),RIGHT(A1533,LEN(A1533)-FIND("at ",A1533)-2),"N/A")),RIGHT(Full_2016_2017_Games_Data[[#This Row],[Column1]],LEN(Full_2016_2017_Games_Data[[#This Row],[Column1]])-FIND("at ",Full_2016_2017_Games_Data[[#This Row],[Column1]])-2))</f>
        <v>N/A</v>
      </c>
      <c r="G1532" t="str">
        <f t="shared" si="253"/>
        <v>N/A</v>
      </c>
      <c r="H1532" t="str">
        <f t="shared" si="254"/>
        <v>N/A</v>
      </c>
      <c r="I1532" t="str">
        <f t="shared" si="255"/>
        <v>N/A</v>
      </c>
      <c r="J1532" s="3" t="str">
        <f>IF(B1532=1,Full_2016_2017_Games_Data[[#This Row],[Column1]],"N/A")</f>
        <v>N/A</v>
      </c>
      <c r="K1532" t="str">
        <f t="shared" si="256"/>
        <v>May 2, 2017</v>
      </c>
      <c r="L1532" t="str">
        <f t="shared" si="257"/>
        <v>N/A</v>
      </c>
      <c r="M1532" t="str">
        <f t="shared" si="258"/>
        <v>N/A</v>
      </c>
      <c r="N1532" t="str">
        <f t="shared" si="259"/>
        <v>N/A</v>
      </c>
      <c r="O1532" t="str">
        <f t="shared" si="260"/>
        <v>N/A</v>
      </c>
      <c r="P1532" s="3" t="str">
        <f t="shared" si="261"/>
        <v>N/A</v>
      </c>
      <c r="Q1532" t="str">
        <f t="shared" si="262"/>
        <v>N/A</v>
      </c>
      <c r="R1532" t="str">
        <f t="shared" si="263"/>
        <v>N/A</v>
      </c>
    </row>
    <row r="1533" spans="1:18" x14ac:dyDescent="0.3">
      <c r="A1533" s="1" t="s">
        <v>1314</v>
      </c>
      <c r="B1533">
        <f>IF(OR(RIGHT(Full_2016_2017_Games_Data[[#This Row],[Column1]],4)="2016",RIGHT(Full_2016_2017_Games_Data[[#This Row],[Column1]],4)="2017"),1,0)</f>
        <v>0</v>
      </c>
      <c r="C1533">
        <f>IF(AND(B1532=1,B1533=0,LEFT(Full_2016_2017_Games_Data[[#This Row],[Column1]],4)&lt;&gt;"OTat"),C1531+1,IF(AND(B1532=0,B1533=0,LEFT(Full_2016_2017_Games_Data[[#This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Row],[Column1]],5)&lt;&gt;"4OTat"),C1532+1,IF(OR(LEFT(Full_2016_2017_Games_Data[[#This Row],[Column1]],4)="OTat",LEFT(Full_2016_2017_Games_Data[[#This Row],[Column1]],4)="Full",LEFT(Full_2016_2017_Games_Data[[#This Row],[Column1]],5)="2OTat",LEFT(Full_2016_2017_Games_Data[[#This Row],[Column1]],5)="4OTat"),C1532,"N/A")))</f>
        <v>1279</v>
      </c>
      <c r="D1533" t="str">
        <f>IF(AND(C1533&lt;&gt;"N/A",C1533&lt;&gt;C1532),LEFT(Full_2016_2017_Games_Data[[#This Row],[Column1]],FIND("-",Full_2016_2017_Games_Data[[#This Row],[Column1]])-1),"N/A")</f>
        <v>Golden State Warriors106</v>
      </c>
      <c r="E1533" t="str">
        <f>IFERROR(IF(AND(C1533&lt;&gt;"N/A",C1533&lt;&gt;C1532),MID(Full_2016_2017_Games_Data[[#This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Jazz94</v>
      </c>
      <c r="F1533" t="str">
        <f>IFERROR(IF(AND(D1533&lt;&gt;"N/A",E1533&lt;&gt;"N/A",C1533&lt;&gt;C1534),RIGHT(Full_2016_2017_Games_Data[[#This Row],[Column1]],LEN(Full_2016_2017_Games_Data[[#This Row],[Column1]])-FIND("at ",Full_2016_2017_Games_Data[[#This Row],[Column1]])-2),IF(AND(C1533&lt;&gt;"N/A",C1533&lt;&gt;C1532),RIGHT(A1534,LEN(A1534)-FIND("at ",A1534)-2),"N/A")),RIGHT(Full_2016_2017_Games_Data[[#This Row],[Column1]],LEN(Full_2016_2017_Games_Data[[#This Row],[Column1]])-FIND("at ",Full_2016_2017_Games_Data[[#This Row],[Column1]])-2))</f>
        <v>Golden State</v>
      </c>
      <c r="G1533" t="str">
        <f t="shared" si="253"/>
        <v>Golden State</v>
      </c>
      <c r="H1533">
        <f t="shared" si="254"/>
        <v>106</v>
      </c>
      <c r="I1533">
        <f t="shared" si="255"/>
        <v>94</v>
      </c>
      <c r="J1533" s="3" t="str">
        <f>IF(B1533=1,Full_2016_2017_Games_Data[[#This Row],[Column1]],"N/A")</f>
        <v>N/A</v>
      </c>
      <c r="K1533" t="str">
        <f t="shared" si="256"/>
        <v>May 2, 2017</v>
      </c>
      <c r="L1533" t="str">
        <f t="shared" si="257"/>
        <v>May 2, 2017</v>
      </c>
      <c r="M1533">
        <f t="shared" si="258"/>
        <v>5</v>
      </c>
      <c r="N1533">
        <f t="shared" si="259"/>
        <v>2</v>
      </c>
      <c r="O1533">
        <f t="shared" si="260"/>
        <v>2017</v>
      </c>
      <c r="P1533" s="3">
        <f t="shared" si="261"/>
        <v>42857</v>
      </c>
      <c r="Q1533" t="str">
        <f t="shared" si="262"/>
        <v>Golden State Warriors</v>
      </c>
      <c r="R1533" t="str">
        <f t="shared" si="263"/>
        <v>Utah Jazz</v>
      </c>
    </row>
    <row r="1534" spans="1:18" x14ac:dyDescent="0.3">
      <c r="A1534" s="1" t="s">
        <v>1527</v>
      </c>
      <c r="B1534">
        <f>IF(OR(RIGHT(Full_2016_2017_Games_Data[[#This Row],[Column1]],4)="2016",RIGHT(Full_2016_2017_Games_Data[[#This Row],[Column1]],4)="2017"),1,0)</f>
        <v>1</v>
      </c>
      <c r="C1534" t="str">
        <f>IF(AND(B1533=1,B1534=0,LEFT(Full_2016_2017_Games_Data[[#This Row],[Column1]],4)&lt;&gt;"OTat"),C1532+1,IF(AND(B1533=0,B1534=0,LEFT(Full_2016_2017_Games_Data[[#This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Row],[Column1]],5)&lt;&gt;"4OTat"),C1533+1,IF(OR(LEFT(Full_2016_2017_Games_Data[[#This Row],[Column1]],4)="OTat",LEFT(Full_2016_2017_Games_Data[[#This Row],[Column1]],4)="Full",LEFT(Full_2016_2017_Games_Data[[#This Row],[Column1]],5)="2OTat",LEFT(Full_2016_2017_Games_Data[[#This Row],[Column1]],5)="4OTat"),C1533,"N/A")))</f>
        <v>N/A</v>
      </c>
      <c r="D1534" t="str">
        <f>IF(AND(C1534&lt;&gt;"N/A",C1534&lt;&gt;C1533),LEFT(Full_2016_2017_Games_Data[[#This Row],[Column1]],FIND("-",Full_2016_2017_Games_Data[[#This Row],[Column1]])-1),"N/A")</f>
        <v>N/A</v>
      </c>
      <c r="E1534" t="str">
        <f>IFERROR(IF(AND(C1534&lt;&gt;"N/A",C1534&lt;&gt;C1533),MID(Full_2016_2017_Games_Data[[#This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34" t="str">
        <f>IFERROR(IF(AND(D1534&lt;&gt;"N/A",E1534&lt;&gt;"N/A",C1534&lt;&gt;C1535),RIGHT(Full_2016_2017_Games_Data[[#This Row],[Column1]],LEN(Full_2016_2017_Games_Data[[#This Row],[Column1]])-FIND("at ",Full_2016_2017_Games_Data[[#This Row],[Column1]])-2),IF(AND(C1534&lt;&gt;"N/A",C1534&lt;&gt;C1533),RIGHT(A1535,LEN(A1535)-FIND("at ",A1535)-2),"N/A")),RIGHT(Full_2016_2017_Games_Data[[#This Row],[Column1]],LEN(Full_2016_2017_Games_Data[[#This Row],[Column1]])-FIND("at ",Full_2016_2017_Games_Data[[#This Row],[Column1]])-2))</f>
        <v>N/A</v>
      </c>
      <c r="G1534" t="str">
        <f t="shared" si="253"/>
        <v>N/A</v>
      </c>
      <c r="H1534" t="str">
        <f t="shared" si="254"/>
        <v>N/A</v>
      </c>
      <c r="I1534" t="str">
        <f t="shared" si="255"/>
        <v>N/A</v>
      </c>
      <c r="J1534" s="3" t="str">
        <f>IF(B1534=1,Full_2016_2017_Games_Data[[#This Row],[Column1]],"N/A")</f>
        <v>May 3, 2017</v>
      </c>
      <c r="K1534" t="str">
        <f t="shared" si="256"/>
        <v>May 3, 2017</v>
      </c>
      <c r="L1534" t="str">
        <f t="shared" si="257"/>
        <v>N/A</v>
      </c>
      <c r="M1534" t="str">
        <f t="shared" si="258"/>
        <v>N/A</v>
      </c>
      <c r="N1534" t="str">
        <f t="shared" si="259"/>
        <v>N/A</v>
      </c>
      <c r="O1534" t="str">
        <f t="shared" si="260"/>
        <v>N/A</v>
      </c>
      <c r="P1534" s="3" t="str">
        <f t="shared" si="261"/>
        <v>N/A</v>
      </c>
      <c r="Q1534" t="str">
        <f t="shared" si="262"/>
        <v>N/A</v>
      </c>
      <c r="R1534" t="str">
        <f t="shared" si="263"/>
        <v>N/A</v>
      </c>
    </row>
    <row r="1535" spans="1:18" x14ac:dyDescent="0.3">
      <c r="A1535" s="1" t="s">
        <v>1315</v>
      </c>
      <c r="B1535">
        <f>IF(OR(RIGHT(Full_2016_2017_Games_Data[[#This Row],[Column1]],4)="2016",RIGHT(Full_2016_2017_Games_Data[[#This Row],[Column1]],4)="2017"),1,0)</f>
        <v>0</v>
      </c>
      <c r="C1535">
        <f>IF(AND(B1534=1,B1535=0,LEFT(Full_2016_2017_Games_Data[[#This Row],[Column1]],4)&lt;&gt;"OTat"),C1533+1,IF(AND(B1534=0,B1535=0,LEFT(Full_2016_2017_Games_Data[[#This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Row],[Column1]],5)&lt;&gt;"4OTat"),C1534+1,IF(OR(LEFT(Full_2016_2017_Games_Data[[#This Row],[Column1]],4)="OTat",LEFT(Full_2016_2017_Games_Data[[#This Row],[Column1]],4)="Full",LEFT(Full_2016_2017_Games_Data[[#This Row],[Column1]],5)="2OTat",LEFT(Full_2016_2017_Games_Data[[#This Row],[Column1]],5)="4OTat"),C1534,"N/A")))</f>
        <v>1280</v>
      </c>
      <c r="D1535" t="str">
        <f>IF(AND(C1535&lt;&gt;"N/A",C1535&lt;&gt;C1534),LEFT(Full_2016_2017_Games_Data[[#This Row],[Column1]],FIND("-",Full_2016_2017_Games_Data[[#This Row],[Column1]])-1),"N/A")</f>
        <v>Cleveland Cavaliers125</v>
      </c>
      <c r="E1535" t="str">
        <f>IFERROR(IF(AND(C1535&lt;&gt;"N/A",C1535&lt;&gt;C1534),MID(Full_2016_2017_Games_Data[[#This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Raptors103</v>
      </c>
      <c r="F1535" t="str">
        <f>IFERROR(IF(AND(D1535&lt;&gt;"N/A",E1535&lt;&gt;"N/A",C1535&lt;&gt;C1536),RIGHT(Full_2016_2017_Games_Data[[#This Row],[Column1]],LEN(Full_2016_2017_Games_Data[[#This Row],[Column1]])-FIND("at ",Full_2016_2017_Games_Data[[#This Row],[Column1]])-2),IF(AND(C1535&lt;&gt;"N/A",C1535&lt;&gt;C1534),RIGHT(A1536,LEN(A1536)-FIND("at ",A1536)-2),"N/A")),RIGHT(Full_2016_2017_Games_Data[[#This Row],[Column1]],LEN(Full_2016_2017_Games_Data[[#This Row],[Column1]])-FIND("at ",Full_2016_2017_Games_Data[[#This Row],[Column1]])-2))</f>
        <v>Cleveland</v>
      </c>
      <c r="G1535" t="str">
        <f t="shared" si="253"/>
        <v>Cleveland</v>
      </c>
      <c r="H1535">
        <f t="shared" si="254"/>
        <v>125</v>
      </c>
      <c r="I1535">
        <f t="shared" si="255"/>
        <v>103</v>
      </c>
      <c r="J1535" s="3" t="str">
        <f>IF(B1535=1,Full_2016_2017_Games_Data[[#This Row],[Column1]],"N/A")</f>
        <v>N/A</v>
      </c>
      <c r="K1535" t="str">
        <f t="shared" si="256"/>
        <v>May 3, 2017</v>
      </c>
      <c r="L1535" t="str">
        <f t="shared" si="257"/>
        <v>May 3, 2017</v>
      </c>
      <c r="M1535">
        <f t="shared" si="258"/>
        <v>5</v>
      </c>
      <c r="N1535">
        <f t="shared" si="259"/>
        <v>3</v>
      </c>
      <c r="O1535">
        <f t="shared" si="260"/>
        <v>2017</v>
      </c>
      <c r="P1535" s="3">
        <f t="shared" si="261"/>
        <v>42858</v>
      </c>
      <c r="Q1535" t="str">
        <f t="shared" si="262"/>
        <v>Cleveland Cavaliers</v>
      </c>
      <c r="R1535" t="str">
        <f t="shared" si="263"/>
        <v>Toronto Raptors</v>
      </c>
    </row>
    <row r="1536" spans="1:18" x14ac:dyDescent="0.3">
      <c r="A1536" s="1" t="s">
        <v>1316</v>
      </c>
      <c r="B1536">
        <f>IF(OR(RIGHT(Full_2016_2017_Games_Data[[#This Row],[Column1]],4)="2016",RIGHT(Full_2016_2017_Games_Data[[#This Row],[Column1]],4)="2017"),1,0)</f>
        <v>0</v>
      </c>
      <c r="C1536">
        <f>IF(AND(B1535=1,B1536=0,LEFT(Full_2016_2017_Games_Data[[#This Row],[Column1]],4)&lt;&gt;"OTat"),C1534+1,IF(AND(B1535=0,B1536=0,LEFT(Full_2016_2017_Games_Data[[#This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Row],[Column1]],5)&lt;&gt;"4OTat"),C1535+1,IF(OR(LEFT(Full_2016_2017_Games_Data[[#This Row],[Column1]],4)="OTat",LEFT(Full_2016_2017_Games_Data[[#This Row],[Column1]],4)="Full",LEFT(Full_2016_2017_Games_Data[[#This Row],[Column1]],5)="2OTat",LEFT(Full_2016_2017_Games_Data[[#This Row],[Column1]],5)="4OTat"),C1535,"N/A")))</f>
        <v>1281</v>
      </c>
      <c r="D1536" t="str">
        <f>IF(AND(C1536&lt;&gt;"N/A",C1536&lt;&gt;C1535),LEFT(Full_2016_2017_Games_Data[[#This Row],[Column1]],FIND("-",Full_2016_2017_Games_Data[[#This Row],[Column1]])-1),"N/A")</f>
        <v>San Antonio Spurs121</v>
      </c>
      <c r="E1536" t="str">
        <f>IFERROR(IF(AND(C1536&lt;&gt;"N/A",C1536&lt;&gt;C1535),MID(Full_2016_2017_Games_Data[[#This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Rockets96</v>
      </c>
      <c r="F1536" t="str">
        <f>IFERROR(IF(AND(D1536&lt;&gt;"N/A",E1536&lt;&gt;"N/A",C1536&lt;&gt;C1537),RIGHT(Full_2016_2017_Games_Data[[#This Row],[Column1]],LEN(Full_2016_2017_Games_Data[[#This Row],[Column1]])-FIND("at ",Full_2016_2017_Games_Data[[#This Row],[Column1]])-2),IF(AND(C1536&lt;&gt;"N/A",C1536&lt;&gt;C1535),RIGHT(A1537,LEN(A1537)-FIND("at ",A1537)-2),"N/A")),RIGHT(Full_2016_2017_Games_Data[[#This Row],[Column1]],LEN(Full_2016_2017_Games_Data[[#This Row],[Column1]])-FIND("at ",Full_2016_2017_Games_Data[[#This Row],[Column1]])-2))</f>
        <v>San Antonio</v>
      </c>
      <c r="G1536" t="str">
        <f t="shared" si="253"/>
        <v>San Antonio</v>
      </c>
      <c r="H1536">
        <f t="shared" si="254"/>
        <v>121</v>
      </c>
      <c r="I1536">
        <f t="shared" si="255"/>
        <v>96</v>
      </c>
      <c r="J1536" s="3" t="str">
        <f>IF(B1536=1,Full_2016_2017_Games_Data[[#This Row],[Column1]],"N/A")</f>
        <v>N/A</v>
      </c>
      <c r="K1536" t="str">
        <f t="shared" si="256"/>
        <v>May 3, 2017</v>
      </c>
      <c r="L1536" t="str">
        <f t="shared" si="257"/>
        <v>May 3, 2017</v>
      </c>
      <c r="M1536">
        <f t="shared" si="258"/>
        <v>5</v>
      </c>
      <c r="N1536">
        <f t="shared" si="259"/>
        <v>3</v>
      </c>
      <c r="O1536">
        <f t="shared" si="260"/>
        <v>2017</v>
      </c>
      <c r="P1536" s="3">
        <f t="shared" si="261"/>
        <v>42858</v>
      </c>
      <c r="Q1536" t="str">
        <f t="shared" si="262"/>
        <v>San Antonio Spurs</v>
      </c>
      <c r="R1536" t="str">
        <f t="shared" si="263"/>
        <v>Houston Rockets</v>
      </c>
    </row>
    <row r="1537" spans="1:18" x14ac:dyDescent="0.3">
      <c r="A1537" s="1" t="s">
        <v>1528</v>
      </c>
      <c r="B1537">
        <f>IF(OR(RIGHT(Full_2016_2017_Games_Data[[#This Row],[Column1]],4)="2016",RIGHT(Full_2016_2017_Games_Data[[#This Row],[Column1]],4)="2017"),1,0)</f>
        <v>1</v>
      </c>
      <c r="C1537" t="str">
        <f>IF(AND(B1536=1,B1537=0,LEFT(Full_2016_2017_Games_Data[[#This Row],[Column1]],4)&lt;&gt;"OTat"),C1535+1,IF(AND(B1536=0,B1537=0,LEFT(Full_2016_2017_Games_Data[[#This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Row],[Column1]],5)&lt;&gt;"4OTat"),C1536+1,IF(OR(LEFT(Full_2016_2017_Games_Data[[#This Row],[Column1]],4)="OTat",LEFT(Full_2016_2017_Games_Data[[#This Row],[Column1]],4)="Full",LEFT(Full_2016_2017_Games_Data[[#This Row],[Column1]],5)="2OTat",LEFT(Full_2016_2017_Games_Data[[#This Row],[Column1]],5)="4OTat"),C1536,"N/A")))</f>
        <v>N/A</v>
      </c>
      <c r="D1537" t="str">
        <f>IF(AND(C1537&lt;&gt;"N/A",C1537&lt;&gt;C1536),LEFT(Full_2016_2017_Games_Data[[#This Row],[Column1]],FIND("-",Full_2016_2017_Games_Data[[#This Row],[Column1]])-1),"N/A")</f>
        <v>N/A</v>
      </c>
      <c r="E1537" t="str">
        <f>IFERROR(IF(AND(C1537&lt;&gt;"N/A",C1537&lt;&gt;C1536),MID(Full_2016_2017_Games_Data[[#This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37" t="str">
        <f>IFERROR(IF(AND(D1537&lt;&gt;"N/A",E1537&lt;&gt;"N/A",C1537&lt;&gt;C1538),RIGHT(Full_2016_2017_Games_Data[[#This Row],[Column1]],LEN(Full_2016_2017_Games_Data[[#This Row],[Column1]])-FIND("at ",Full_2016_2017_Games_Data[[#This Row],[Column1]])-2),IF(AND(C1537&lt;&gt;"N/A",C1537&lt;&gt;C1536),RIGHT(A1538,LEN(A1538)-FIND("at ",A1538)-2),"N/A")),RIGHT(Full_2016_2017_Games_Data[[#This Row],[Column1]],LEN(Full_2016_2017_Games_Data[[#This Row],[Column1]])-FIND("at ",Full_2016_2017_Games_Data[[#This Row],[Column1]])-2))</f>
        <v>N/A</v>
      </c>
      <c r="G1537" t="str">
        <f t="shared" si="253"/>
        <v>N/A</v>
      </c>
      <c r="H1537" t="str">
        <f t="shared" si="254"/>
        <v>N/A</v>
      </c>
      <c r="I1537" t="str">
        <f t="shared" si="255"/>
        <v>N/A</v>
      </c>
      <c r="J1537" s="3" t="str">
        <f>IF(B1537=1,Full_2016_2017_Games_Data[[#This Row],[Column1]],"N/A")</f>
        <v>May 4, 2017</v>
      </c>
      <c r="K1537" t="str">
        <f t="shared" si="256"/>
        <v>May 4, 2017</v>
      </c>
      <c r="L1537" t="str">
        <f t="shared" si="257"/>
        <v>N/A</v>
      </c>
      <c r="M1537" t="str">
        <f t="shared" si="258"/>
        <v>N/A</v>
      </c>
      <c r="N1537" t="str">
        <f t="shared" si="259"/>
        <v>N/A</v>
      </c>
      <c r="O1537" t="str">
        <f t="shared" si="260"/>
        <v>N/A</v>
      </c>
      <c r="P1537" s="3" t="str">
        <f t="shared" si="261"/>
        <v>N/A</v>
      </c>
      <c r="Q1537" t="str">
        <f t="shared" si="262"/>
        <v>N/A</v>
      </c>
      <c r="R1537" t="str">
        <f t="shared" si="263"/>
        <v>N/A</v>
      </c>
    </row>
    <row r="1538" spans="1:18" x14ac:dyDescent="0.3">
      <c r="A1538" s="1" t="s">
        <v>1317</v>
      </c>
      <c r="B1538">
        <f>IF(OR(RIGHT(Full_2016_2017_Games_Data[[#This Row],[Column1]],4)="2016",RIGHT(Full_2016_2017_Games_Data[[#This Row],[Column1]],4)="2017"),1,0)</f>
        <v>0</v>
      </c>
      <c r="C1538">
        <f>IF(AND(B1537=1,B1538=0,LEFT(Full_2016_2017_Games_Data[[#This Row],[Column1]],4)&lt;&gt;"OTat"),C1536+1,IF(AND(B1537=0,B1538=0,LEFT(Full_2016_2017_Games_Data[[#This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Row],[Column1]],5)&lt;&gt;"4OTat"),C1537+1,IF(OR(LEFT(Full_2016_2017_Games_Data[[#This Row],[Column1]],4)="OTat",LEFT(Full_2016_2017_Games_Data[[#This Row],[Column1]],4)="Full",LEFT(Full_2016_2017_Games_Data[[#This Row],[Column1]],5)="2OTat",LEFT(Full_2016_2017_Games_Data[[#This Row],[Column1]],5)="4OTat"),C1537,"N/A")))</f>
        <v>1282</v>
      </c>
      <c r="D1538" t="str">
        <f>IF(AND(C1538&lt;&gt;"N/A",C1538&lt;&gt;C1537),LEFT(Full_2016_2017_Games_Data[[#This Row],[Column1]],FIND("-",Full_2016_2017_Games_Data[[#This Row],[Column1]])-1),"N/A")</f>
        <v>Washington Wizards116</v>
      </c>
      <c r="E1538" t="str">
        <f>IFERROR(IF(AND(C1538&lt;&gt;"N/A",C1538&lt;&gt;C1537),MID(Full_2016_2017_Games_Data[[#This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Celtics89</v>
      </c>
      <c r="F1538" t="str">
        <f>IFERROR(IF(AND(D1538&lt;&gt;"N/A",E1538&lt;&gt;"N/A",C1538&lt;&gt;C1539),RIGHT(Full_2016_2017_Games_Data[[#This Row],[Column1]],LEN(Full_2016_2017_Games_Data[[#This Row],[Column1]])-FIND("at ",Full_2016_2017_Games_Data[[#This Row],[Column1]])-2),IF(AND(C1538&lt;&gt;"N/A",C1538&lt;&gt;C1537),RIGHT(A1539,LEN(A1539)-FIND("at ",A1539)-2),"N/A")),RIGHT(Full_2016_2017_Games_Data[[#This Row],[Column1]],LEN(Full_2016_2017_Games_Data[[#This Row],[Column1]])-FIND("at ",Full_2016_2017_Games_Data[[#This Row],[Column1]])-2))</f>
        <v>Washington</v>
      </c>
      <c r="G1538" t="str">
        <f t="shared" si="253"/>
        <v>Washington</v>
      </c>
      <c r="H1538">
        <f t="shared" si="254"/>
        <v>116</v>
      </c>
      <c r="I1538">
        <f t="shared" si="255"/>
        <v>89</v>
      </c>
      <c r="J1538" s="3" t="str">
        <f>IF(B1538=1,Full_2016_2017_Games_Data[[#This Row],[Column1]],"N/A")</f>
        <v>N/A</v>
      </c>
      <c r="K1538" t="str">
        <f t="shared" si="256"/>
        <v>May 4, 2017</v>
      </c>
      <c r="L1538" t="str">
        <f t="shared" si="257"/>
        <v>May 4, 2017</v>
      </c>
      <c r="M1538">
        <f t="shared" si="258"/>
        <v>5</v>
      </c>
      <c r="N1538">
        <f t="shared" si="259"/>
        <v>4</v>
      </c>
      <c r="O1538">
        <f t="shared" si="260"/>
        <v>2017</v>
      </c>
      <c r="P1538" s="3">
        <f t="shared" si="261"/>
        <v>42859</v>
      </c>
      <c r="Q1538" t="str">
        <f t="shared" si="262"/>
        <v>Washington Wizards</v>
      </c>
      <c r="R1538" t="str">
        <f t="shared" si="263"/>
        <v>Boston Celtics</v>
      </c>
    </row>
    <row r="1539" spans="1:18" x14ac:dyDescent="0.3">
      <c r="A1539" s="1" t="s">
        <v>1318</v>
      </c>
      <c r="B1539">
        <f>IF(OR(RIGHT(Full_2016_2017_Games_Data[[#This Row],[Column1]],4)="2016",RIGHT(Full_2016_2017_Games_Data[[#This Row],[Column1]],4)="2017"),1,0)</f>
        <v>0</v>
      </c>
      <c r="C1539">
        <f>IF(AND(B1538=1,B1539=0,LEFT(Full_2016_2017_Games_Data[[#This Row],[Column1]],4)&lt;&gt;"OTat"),C1537+1,IF(AND(B1538=0,B1539=0,LEFT(Full_2016_2017_Games_Data[[#This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Row],[Column1]],5)&lt;&gt;"4OTat"),C1538+1,IF(OR(LEFT(Full_2016_2017_Games_Data[[#This Row],[Column1]],4)="OTat",LEFT(Full_2016_2017_Games_Data[[#This Row],[Column1]],4)="Full",LEFT(Full_2016_2017_Games_Data[[#This Row],[Column1]],5)="2OTat",LEFT(Full_2016_2017_Games_Data[[#This Row],[Column1]],5)="4OTat"),C1538,"N/A")))</f>
        <v>1283</v>
      </c>
      <c r="D1539" t="str">
        <f>IF(AND(C1539&lt;&gt;"N/A",C1539&lt;&gt;C1538),LEFT(Full_2016_2017_Games_Data[[#This Row],[Column1]],FIND("-",Full_2016_2017_Games_Data[[#This Row],[Column1]])-1),"N/A")</f>
        <v>Golden State Warriors115</v>
      </c>
      <c r="E1539" t="str">
        <f>IFERROR(IF(AND(C1539&lt;&gt;"N/A",C1539&lt;&gt;C1538),MID(Full_2016_2017_Games_Data[[#This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Jazz104</v>
      </c>
      <c r="F1539" t="str">
        <f>IFERROR(IF(AND(D1539&lt;&gt;"N/A",E1539&lt;&gt;"N/A",C1539&lt;&gt;C1540),RIGHT(Full_2016_2017_Games_Data[[#This Row],[Column1]],LEN(Full_2016_2017_Games_Data[[#This Row],[Column1]])-FIND("at ",Full_2016_2017_Games_Data[[#This Row],[Column1]])-2),IF(AND(C1539&lt;&gt;"N/A",C1539&lt;&gt;C1538),RIGHT(A1540,LEN(A1540)-FIND("at ",A1540)-2),"N/A")),RIGHT(Full_2016_2017_Games_Data[[#This Row],[Column1]],LEN(Full_2016_2017_Games_Data[[#This Row],[Column1]])-FIND("at ",Full_2016_2017_Games_Data[[#This Row],[Column1]])-2))</f>
        <v>Golden State</v>
      </c>
      <c r="G1539" t="str">
        <f t="shared" si="253"/>
        <v>Golden State</v>
      </c>
      <c r="H1539">
        <f t="shared" si="254"/>
        <v>115</v>
      </c>
      <c r="I1539">
        <f t="shared" si="255"/>
        <v>104</v>
      </c>
      <c r="J1539" s="3" t="str">
        <f>IF(B1539=1,Full_2016_2017_Games_Data[[#This Row],[Column1]],"N/A")</f>
        <v>N/A</v>
      </c>
      <c r="K1539" t="str">
        <f t="shared" si="256"/>
        <v>May 4, 2017</v>
      </c>
      <c r="L1539" t="str">
        <f t="shared" si="257"/>
        <v>May 4, 2017</v>
      </c>
      <c r="M1539">
        <f t="shared" si="258"/>
        <v>5</v>
      </c>
      <c r="N1539">
        <f t="shared" si="259"/>
        <v>4</v>
      </c>
      <c r="O1539">
        <f t="shared" si="260"/>
        <v>2017</v>
      </c>
      <c r="P1539" s="3">
        <f t="shared" si="261"/>
        <v>42859</v>
      </c>
      <c r="Q1539" t="str">
        <f t="shared" si="262"/>
        <v>Golden State Warriors</v>
      </c>
      <c r="R1539" t="str">
        <f t="shared" si="263"/>
        <v>Utah Jazz</v>
      </c>
    </row>
    <row r="1540" spans="1:18" x14ac:dyDescent="0.3">
      <c r="A1540" s="1" t="s">
        <v>1529</v>
      </c>
      <c r="B1540">
        <f>IF(OR(RIGHT(Full_2016_2017_Games_Data[[#This Row],[Column1]],4)="2016",RIGHT(Full_2016_2017_Games_Data[[#This Row],[Column1]],4)="2017"),1,0)</f>
        <v>1</v>
      </c>
      <c r="C1540" t="str">
        <f>IF(AND(B1539=1,B1540=0,LEFT(Full_2016_2017_Games_Data[[#This Row],[Column1]],4)&lt;&gt;"OTat"),C1538+1,IF(AND(B1539=0,B1540=0,LEFT(Full_2016_2017_Games_Data[[#This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Row],[Column1]],5)&lt;&gt;"4OTat"),C1539+1,IF(OR(LEFT(Full_2016_2017_Games_Data[[#This Row],[Column1]],4)="OTat",LEFT(Full_2016_2017_Games_Data[[#This Row],[Column1]],4)="Full",LEFT(Full_2016_2017_Games_Data[[#This Row],[Column1]],5)="2OTat",LEFT(Full_2016_2017_Games_Data[[#This Row],[Column1]],5)="4OTat"),C1539,"N/A")))</f>
        <v>N/A</v>
      </c>
      <c r="D1540" t="str">
        <f>IF(AND(C1540&lt;&gt;"N/A",C1540&lt;&gt;C1539),LEFT(Full_2016_2017_Games_Data[[#This Row],[Column1]],FIND("-",Full_2016_2017_Games_Data[[#This Row],[Column1]])-1),"N/A")</f>
        <v>N/A</v>
      </c>
      <c r="E1540" t="str">
        <f>IFERROR(IF(AND(C1540&lt;&gt;"N/A",C1540&lt;&gt;C1539),MID(Full_2016_2017_Games_Data[[#This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40" t="str">
        <f>IFERROR(IF(AND(D1540&lt;&gt;"N/A",E1540&lt;&gt;"N/A",C1540&lt;&gt;C1541),RIGHT(Full_2016_2017_Games_Data[[#This Row],[Column1]],LEN(Full_2016_2017_Games_Data[[#This Row],[Column1]])-FIND("at ",Full_2016_2017_Games_Data[[#This Row],[Column1]])-2),IF(AND(C1540&lt;&gt;"N/A",C1540&lt;&gt;C1539),RIGHT(A1541,LEN(A1541)-FIND("at ",A1541)-2),"N/A")),RIGHT(Full_2016_2017_Games_Data[[#This Row],[Column1]],LEN(Full_2016_2017_Games_Data[[#This Row],[Column1]])-FIND("at ",Full_2016_2017_Games_Data[[#This Row],[Column1]])-2))</f>
        <v>N/A</v>
      </c>
      <c r="G1540" t="str">
        <f t="shared" si="253"/>
        <v>N/A</v>
      </c>
      <c r="H1540" t="str">
        <f t="shared" si="254"/>
        <v>N/A</v>
      </c>
      <c r="I1540" t="str">
        <f t="shared" si="255"/>
        <v>N/A</v>
      </c>
      <c r="J1540" s="3" t="str">
        <f>IF(B1540=1,Full_2016_2017_Games_Data[[#This Row],[Column1]],"N/A")</f>
        <v>May 5, 2017</v>
      </c>
      <c r="K1540" t="str">
        <f t="shared" si="256"/>
        <v>May 5, 2017</v>
      </c>
      <c r="L1540" t="str">
        <f t="shared" si="257"/>
        <v>N/A</v>
      </c>
      <c r="M1540" t="str">
        <f t="shared" si="258"/>
        <v>N/A</v>
      </c>
      <c r="N1540" t="str">
        <f t="shared" si="259"/>
        <v>N/A</v>
      </c>
      <c r="O1540" t="str">
        <f t="shared" si="260"/>
        <v>N/A</v>
      </c>
      <c r="P1540" s="3" t="str">
        <f t="shared" si="261"/>
        <v>N/A</v>
      </c>
      <c r="Q1540" t="str">
        <f t="shared" si="262"/>
        <v>N/A</v>
      </c>
      <c r="R1540" t="str">
        <f t="shared" si="263"/>
        <v>N/A</v>
      </c>
    </row>
    <row r="1541" spans="1:18" x14ac:dyDescent="0.3">
      <c r="A1541" s="1" t="s">
        <v>1319</v>
      </c>
      <c r="B1541">
        <f>IF(OR(RIGHT(Full_2016_2017_Games_Data[[#This Row],[Column1]],4)="2016",RIGHT(Full_2016_2017_Games_Data[[#This Row],[Column1]],4)="2017"),1,0)</f>
        <v>0</v>
      </c>
      <c r="C1541">
        <f>IF(AND(B1540=1,B1541=0,LEFT(Full_2016_2017_Games_Data[[#This Row],[Column1]],4)&lt;&gt;"OTat"),C1539+1,IF(AND(B1540=0,B1541=0,LEFT(Full_2016_2017_Games_Data[[#This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Row],[Column1]],5)&lt;&gt;"4OTat"),C1540+1,IF(OR(LEFT(Full_2016_2017_Games_Data[[#This Row],[Column1]],4)="OTat",LEFT(Full_2016_2017_Games_Data[[#This Row],[Column1]],4)="Full",LEFT(Full_2016_2017_Games_Data[[#This Row],[Column1]],5)="2OTat",LEFT(Full_2016_2017_Games_Data[[#This Row],[Column1]],5)="4OTat"),C1540,"N/A")))</f>
        <v>1284</v>
      </c>
      <c r="D1541" t="str">
        <f>IF(AND(C1541&lt;&gt;"N/A",C1541&lt;&gt;C1540),LEFT(Full_2016_2017_Games_Data[[#This Row],[Column1]],FIND("-",Full_2016_2017_Games_Data[[#This Row],[Column1]])-1),"N/A")</f>
        <v>Cleveland Cavaliers115</v>
      </c>
      <c r="E1541" t="str">
        <f>IFERROR(IF(AND(C1541&lt;&gt;"N/A",C1541&lt;&gt;C1540),MID(Full_2016_2017_Games_Data[[#This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Raptors94</v>
      </c>
      <c r="F1541" t="str">
        <f>IFERROR(IF(AND(D1541&lt;&gt;"N/A",E1541&lt;&gt;"N/A",C1541&lt;&gt;C1542),RIGHT(Full_2016_2017_Games_Data[[#This Row],[Column1]],LEN(Full_2016_2017_Games_Data[[#This Row],[Column1]])-FIND("at ",Full_2016_2017_Games_Data[[#This Row],[Column1]])-2),IF(AND(C1541&lt;&gt;"N/A",C1541&lt;&gt;C1540),RIGHT(A1542,LEN(A1542)-FIND("at ",A1542)-2),"N/A")),RIGHT(Full_2016_2017_Games_Data[[#This Row],[Column1]],LEN(Full_2016_2017_Games_Data[[#This Row],[Column1]])-FIND("at ",Full_2016_2017_Games_Data[[#This Row],[Column1]])-2))</f>
        <v>Toronto</v>
      </c>
      <c r="G1541" t="str">
        <f t="shared" ref="G1541:G1589" si="264">IFERROR(LEFT(F1541,FIND("Originally",F1541)-2),F1541)</f>
        <v>Toronto</v>
      </c>
      <c r="H1541">
        <f t="shared" ref="H1541:H1589" si="265">IFERROR(VALUE(RIGHT(D1541,3)),IFERROR(VALUE(RIGHT(D1541,2)),"N/A"))</f>
        <v>115</v>
      </c>
      <c r="I1541">
        <f t="shared" ref="I1541:I1589" si="266">IFERROR(VALUE(RIGHT(E1541,3)),IFERROR(VALUE(RIGHT(E1541,2)),"N/A"))</f>
        <v>94</v>
      </c>
      <c r="J1541" s="3" t="str">
        <f>IF(B1541=1,Full_2016_2017_Games_Data[[#This Row],[Column1]],"N/A")</f>
        <v>N/A</v>
      </c>
      <c r="K1541" t="str">
        <f t="shared" ref="K1541:K1589" si="267">IF(J1541&lt;&gt;"N/A",J1541,K1540)</f>
        <v>May 5, 2017</v>
      </c>
      <c r="L1541" t="str">
        <f t="shared" ref="L1541:L1589" si="268">IF(I1541&lt;&gt;"N/A",K1541,"N/A")</f>
        <v>May 5, 2017</v>
      </c>
      <c r="M1541">
        <f t="shared" ref="M1541:M1589" si="269">IFERROR(MONTH(1&amp;LEFT(L1541,3)),"N/A")</f>
        <v>5</v>
      </c>
      <c r="N1541">
        <f t="shared" ref="N1541:N1589" si="270">IFERROR(VALUE(MID(L1541,FIND(" ",L1541)+1,FIND(",",L1541)-FIND(" ",L1541)-1)),"N/A")</f>
        <v>5</v>
      </c>
      <c r="O1541">
        <f t="shared" ref="O1541:O1589" si="271">IFERROR(VALUE(RIGHT(L1541,4)),"N/A")</f>
        <v>2017</v>
      </c>
      <c r="P1541" s="3">
        <f t="shared" ref="P1541:P1589" si="272">IFERROR(DATE(O1541,M1541,N1541),"N/A")</f>
        <v>42860</v>
      </c>
      <c r="Q1541" t="str">
        <f t="shared" ref="Q1541:Q1589" si="273">IF(D1541&lt;&gt;H1541,LEFT(D1541,LEN(D1541)-LEN(H1541)),"N/A")</f>
        <v>Cleveland Cavaliers</v>
      </c>
      <c r="R1541" t="str">
        <f t="shared" ref="R1541:R1589" si="274">IF(E1541&lt;&gt;I1541,LEFT(E1541,LEN(E1541)-LEN(I1541)),"N/A")</f>
        <v>Toronto Raptors</v>
      </c>
    </row>
    <row r="1542" spans="1:18" x14ac:dyDescent="0.3">
      <c r="A1542" s="1" t="s">
        <v>1320</v>
      </c>
      <c r="B1542">
        <f>IF(OR(RIGHT(Full_2016_2017_Games_Data[[#This Row],[Column1]],4)="2016",RIGHT(Full_2016_2017_Games_Data[[#This Row],[Column1]],4)="2017"),1,0)</f>
        <v>0</v>
      </c>
      <c r="C1542">
        <f>IF(AND(B1541=1,B1542=0,LEFT(Full_2016_2017_Games_Data[[#This Row],[Column1]],4)&lt;&gt;"OTat"),C1540+1,IF(AND(B1541=0,B1542=0,LEFT(Full_2016_2017_Games_Data[[#This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Row],[Column1]],5)&lt;&gt;"4OTat"),C1541+1,IF(OR(LEFT(Full_2016_2017_Games_Data[[#This Row],[Column1]],4)="OTat",LEFT(Full_2016_2017_Games_Data[[#This Row],[Column1]],4)="Full",LEFT(Full_2016_2017_Games_Data[[#This Row],[Column1]],5)="2OTat",LEFT(Full_2016_2017_Games_Data[[#This Row],[Column1]],5)="4OTat"),C1541,"N/A")))</f>
        <v>1285</v>
      </c>
      <c r="D1542" t="str">
        <f>IF(AND(C1542&lt;&gt;"N/A",C1542&lt;&gt;C1541),LEFT(Full_2016_2017_Games_Data[[#This Row],[Column1]],FIND("-",Full_2016_2017_Games_Data[[#This Row],[Column1]])-1),"N/A")</f>
        <v>San Antonio Spurs103</v>
      </c>
      <c r="E1542" t="str">
        <f>IFERROR(IF(AND(C1542&lt;&gt;"N/A",C1542&lt;&gt;C1541),MID(Full_2016_2017_Games_Data[[#This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Rockets92</v>
      </c>
      <c r="F1542" t="str">
        <f>IFERROR(IF(AND(D1542&lt;&gt;"N/A",E1542&lt;&gt;"N/A",C1542&lt;&gt;C1543),RIGHT(Full_2016_2017_Games_Data[[#This Row],[Column1]],LEN(Full_2016_2017_Games_Data[[#This Row],[Column1]])-FIND("at ",Full_2016_2017_Games_Data[[#This Row],[Column1]])-2),IF(AND(C1542&lt;&gt;"N/A",C1542&lt;&gt;C1541),RIGHT(A1543,LEN(A1543)-FIND("at ",A1543)-2),"N/A")),RIGHT(Full_2016_2017_Games_Data[[#This Row],[Column1]],LEN(Full_2016_2017_Games_Data[[#This Row],[Column1]])-FIND("at ",Full_2016_2017_Games_Data[[#This Row],[Column1]])-2))</f>
        <v>Houston</v>
      </c>
      <c r="G1542" t="str">
        <f t="shared" si="264"/>
        <v>Houston</v>
      </c>
      <c r="H1542">
        <f t="shared" si="265"/>
        <v>103</v>
      </c>
      <c r="I1542">
        <f t="shared" si="266"/>
        <v>92</v>
      </c>
      <c r="J1542" s="3" t="str">
        <f>IF(B1542=1,Full_2016_2017_Games_Data[[#This Row],[Column1]],"N/A")</f>
        <v>N/A</v>
      </c>
      <c r="K1542" t="str">
        <f t="shared" si="267"/>
        <v>May 5, 2017</v>
      </c>
      <c r="L1542" t="str">
        <f t="shared" si="268"/>
        <v>May 5, 2017</v>
      </c>
      <c r="M1542">
        <f t="shared" si="269"/>
        <v>5</v>
      </c>
      <c r="N1542">
        <f t="shared" si="270"/>
        <v>5</v>
      </c>
      <c r="O1542">
        <f t="shared" si="271"/>
        <v>2017</v>
      </c>
      <c r="P1542" s="3">
        <f t="shared" si="272"/>
        <v>42860</v>
      </c>
      <c r="Q1542" t="str">
        <f t="shared" si="273"/>
        <v>San Antonio Spurs</v>
      </c>
      <c r="R1542" t="str">
        <f t="shared" si="274"/>
        <v>Houston Rockets</v>
      </c>
    </row>
    <row r="1543" spans="1:18" x14ac:dyDescent="0.3">
      <c r="A1543" s="1" t="s">
        <v>1530</v>
      </c>
      <c r="B1543">
        <f>IF(OR(RIGHT(Full_2016_2017_Games_Data[[#This Row],[Column1]],4)="2016",RIGHT(Full_2016_2017_Games_Data[[#This Row],[Column1]],4)="2017"),1,0)</f>
        <v>1</v>
      </c>
      <c r="C1543" t="str">
        <f>IF(AND(B1542=1,B1543=0,LEFT(Full_2016_2017_Games_Data[[#This Row],[Column1]],4)&lt;&gt;"OTat"),C1541+1,IF(AND(B1542=0,B1543=0,LEFT(Full_2016_2017_Games_Data[[#This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Row],[Column1]],5)&lt;&gt;"4OTat"),C1542+1,IF(OR(LEFT(Full_2016_2017_Games_Data[[#This Row],[Column1]],4)="OTat",LEFT(Full_2016_2017_Games_Data[[#This Row],[Column1]],4)="Full",LEFT(Full_2016_2017_Games_Data[[#This Row],[Column1]],5)="2OTat",LEFT(Full_2016_2017_Games_Data[[#This Row],[Column1]],5)="4OTat"),C1542,"N/A")))</f>
        <v>N/A</v>
      </c>
      <c r="D1543" t="str">
        <f>IF(AND(C1543&lt;&gt;"N/A",C1543&lt;&gt;C1542),LEFT(Full_2016_2017_Games_Data[[#This Row],[Column1]],FIND("-",Full_2016_2017_Games_Data[[#This Row],[Column1]])-1),"N/A")</f>
        <v>N/A</v>
      </c>
      <c r="E1543" t="str">
        <f>IFERROR(IF(AND(C1543&lt;&gt;"N/A",C1543&lt;&gt;C1542),MID(Full_2016_2017_Games_Data[[#This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43" t="str">
        <f>IFERROR(IF(AND(D1543&lt;&gt;"N/A",E1543&lt;&gt;"N/A",C1543&lt;&gt;C1544),RIGHT(Full_2016_2017_Games_Data[[#This Row],[Column1]],LEN(Full_2016_2017_Games_Data[[#This Row],[Column1]])-FIND("at ",Full_2016_2017_Games_Data[[#This Row],[Column1]])-2),IF(AND(C1543&lt;&gt;"N/A",C1543&lt;&gt;C1542),RIGHT(A1544,LEN(A1544)-FIND("at ",A1544)-2),"N/A")),RIGHT(Full_2016_2017_Games_Data[[#This Row],[Column1]],LEN(Full_2016_2017_Games_Data[[#This Row],[Column1]])-FIND("at ",Full_2016_2017_Games_Data[[#This Row],[Column1]])-2))</f>
        <v>N/A</v>
      </c>
      <c r="G1543" t="str">
        <f t="shared" si="264"/>
        <v>N/A</v>
      </c>
      <c r="H1543" t="str">
        <f t="shared" si="265"/>
        <v>N/A</v>
      </c>
      <c r="I1543" t="str">
        <f t="shared" si="266"/>
        <v>N/A</v>
      </c>
      <c r="J1543" s="3" t="str">
        <f>IF(B1543=1,Full_2016_2017_Games_Data[[#This Row],[Column1]],"N/A")</f>
        <v>May 6, 2017</v>
      </c>
      <c r="K1543" t="str">
        <f t="shared" si="267"/>
        <v>May 6, 2017</v>
      </c>
      <c r="L1543" t="str">
        <f t="shared" si="268"/>
        <v>N/A</v>
      </c>
      <c r="M1543" t="str">
        <f t="shared" si="269"/>
        <v>N/A</v>
      </c>
      <c r="N1543" t="str">
        <f t="shared" si="270"/>
        <v>N/A</v>
      </c>
      <c r="O1543" t="str">
        <f t="shared" si="271"/>
        <v>N/A</v>
      </c>
      <c r="P1543" s="3" t="str">
        <f t="shared" si="272"/>
        <v>N/A</v>
      </c>
      <c r="Q1543" t="str">
        <f t="shared" si="273"/>
        <v>N/A</v>
      </c>
      <c r="R1543" t="str">
        <f t="shared" si="274"/>
        <v>N/A</v>
      </c>
    </row>
    <row r="1544" spans="1:18" x14ac:dyDescent="0.3">
      <c r="A1544" s="1" t="s">
        <v>1321</v>
      </c>
      <c r="B1544">
        <f>IF(OR(RIGHT(Full_2016_2017_Games_Data[[#This Row],[Column1]],4)="2016",RIGHT(Full_2016_2017_Games_Data[[#This Row],[Column1]],4)="2017"),1,0)</f>
        <v>0</v>
      </c>
      <c r="C1544">
        <f>IF(AND(B1543=1,B1544=0,LEFT(Full_2016_2017_Games_Data[[#This Row],[Column1]],4)&lt;&gt;"OTat"),C1542+1,IF(AND(B1543=0,B1544=0,LEFT(Full_2016_2017_Games_Data[[#This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Row],[Column1]],5)&lt;&gt;"4OTat"),C1543+1,IF(OR(LEFT(Full_2016_2017_Games_Data[[#This Row],[Column1]],4)="OTat",LEFT(Full_2016_2017_Games_Data[[#This Row],[Column1]],4)="Full",LEFT(Full_2016_2017_Games_Data[[#This Row],[Column1]],5)="2OTat",LEFT(Full_2016_2017_Games_Data[[#This Row],[Column1]],5)="4OTat"),C1543,"N/A")))</f>
        <v>1286</v>
      </c>
      <c r="D1544" t="str">
        <f>IF(AND(C1544&lt;&gt;"N/A",C1544&lt;&gt;C1543),LEFT(Full_2016_2017_Games_Data[[#This Row],[Column1]],FIND("-",Full_2016_2017_Games_Data[[#This Row],[Column1]])-1),"N/A")</f>
        <v>Golden State Warriors102</v>
      </c>
      <c r="E1544" t="str">
        <f>IFERROR(IF(AND(C1544&lt;&gt;"N/A",C1544&lt;&gt;C1543),MID(Full_2016_2017_Games_Data[[#This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Jazz91</v>
      </c>
      <c r="F1544" t="str">
        <f>IFERROR(IF(AND(D1544&lt;&gt;"N/A",E1544&lt;&gt;"N/A",C1544&lt;&gt;C1545),RIGHT(Full_2016_2017_Games_Data[[#This Row],[Column1]],LEN(Full_2016_2017_Games_Data[[#This Row],[Column1]])-FIND("at ",Full_2016_2017_Games_Data[[#This Row],[Column1]])-2),IF(AND(C1544&lt;&gt;"N/A",C1544&lt;&gt;C1543),RIGHT(A1545,LEN(A1545)-FIND("at ",A1545)-2),"N/A")),RIGHT(Full_2016_2017_Games_Data[[#This Row],[Column1]],LEN(Full_2016_2017_Games_Data[[#This Row],[Column1]])-FIND("at ",Full_2016_2017_Games_Data[[#This Row],[Column1]])-2))</f>
        <v>Utah</v>
      </c>
      <c r="G1544" t="str">
        <f t="shared" si="264"/>
        <v>Utah</v>
      </c>
      <c r="H1544">
        <f t="shared" si="265"/>
        <v>102</v>
      </c>
      <c r="I1544">
        <f t="shared" si="266"/>
        <v>91</v>
      </c>
      <c r="J1544" s="3" t="str">
        <f>IF(B1544=1,Full_2016_2017_Games_Data[[#This Row],[Column1]],"N/A")</f>
        <v>N/A</v>
      </c>
      <c r="K1544" t="str">
        <f t="shared" si="267"/>
        <v>May 6, 2017</v>
      </c>
      <c r="L1544" t="str">
        <f t="shared" si="268"/>
        <v>May 6, 2017</v>
      </c>
      <c r="M1544">
        <f t="shared" si="269"/>
        <v>5</v>
      </c>
      <c r="N1544">
        <f t="shared" si="270"/>
        <v>6</v>
      </c>
      <c r="O1544">
        <f t="shared" si="271"/>
        <v>2017</v>
      </c>
      <c r="P1544" s="3">
        <f t="shared" si="272"/>
        <v>42861</v>
      </c>
      <c r="Q1544" t="str">
        <f t="shared" si="273"/>
        <v>Golden State Warriors</v>
      </c>
      <c r="R1544" t="str">
        <f t="shared" si="274"/>
        <v>Utah Jazz</v>
      </c>
    </row>
    <row r="1545" spans="1:18" x14ac:dyDescent="0.3">
      <c r="A1545" s="1" t="s">
        <v>1531</v>
      </c>
      <c r="B1545">
        <f>IF(OR(RIGHT(Full_2016_2017_Games_Data[[#This Row],[Column1]],4)="2016",RIGHT(Full_2016_2017_Games_Data[[#This Row],[Column1]],4)="2017"),1,0)</f>
        <v>1</v>
      </c>
      <c r="C1545" t="str">
        <f>IF(AND(B1544=1,B1545=0,LEFT(Full_2016_2017_Games_Data[[#This Row],[Column1]],4)&lt;&gt;"OTat"),C1543+1,IF(AND(B1544=0,B1545=0,LEFT(Full_2016_2017_Games_Data[[#This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Row],[Column1]],5)&lt;&gt;"4OTat"),C1544+1,IF(OR(LEFT(Full_2016_2017_Games_Data[[#This Row],[Column1]],4)="OTat",LEFT(Full_2016_2017_Games_Data[[#This Row],[Column1]],4)="Full",LEFT(Full_2016_2017_Games_Data[[#This Row],[Column1]],5)="2OTat",LEFT(Full_2016_2017_Games_Data[[#This Row],[Column1]],5)="4OTat"),C1544,"N/A")))</f>
        <v>N/A</v>
      </c>
      <c r="D1545" t="str">
        <f>IF(AND(C1545&lt;&gt;"N/A",C1545&lt;&gt;C1544),LEFT(Full_2016_2017_Games_Data[[#This Row],[Column1]],FIND("-",Full_2016_2017_Games_Data[[#This Row],[Column1]])-1),"N/A")</f>
        <v>N/A</v>
      </c>
      <c r="E1545" t="str">
        <f>IFERROR(IF(AND(C1545&lt;&gt;"N/A",C1545&lt;&gt;C1544),MID(Full_2016_2017_Games_Data[[#This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45" t="str">
        <f>IFERROR(IF(AND(D1545&lt;&gt;"N/A",E1545&lt;&gt;"N/A",C1545&lt;&gt;C1546),RIGHT(Full_2016_2017_Games_Data[[#This Row],[Column1]],LEN(Full_2016_2017_Games_Data[[#This Row],[Column1]])-FIND("at ",Full_2016_2017_Games_Data[[#This Row],[Column1]])-2),IF(AND(C1545&lt;&gt;"N/A",C1545&lt;&gt;C1544),RIGHT(A1546,LEN(A1546)-FIND("at ",A1546)-2),"N/A")),RIGHT(Full_2016_2017_Games_Data[[#This Row],[Column1]],LEN(Full_2016_2017_Games_Data[[#This Row],[Column1]])-FIND("at ",Full_2016_2017_Games_Data[[#This Row],[Column1]])-2))</f>
        <v>N/A</v>
      </c>
      <c r="G1545" t="str">
        <f t="shared" si="264"/>
        <v>N/A</v>
      </c>
      <c r="H1545" t="str">
        <f t="shared" si="265"/>
        <v>N/A</v>
      </c>
      <c r="I1545" t="str">
        <f t="shared" si="266"/>
        <v>N/A</v>
      </c>
      <c r="J1545" s="3" t="str">
        <f>IF(B1545=1,Full_2016_2017_Games_Data[[#This Row],[Column1]],"N/A")</f>
        <v>May 7, 2017</v>
      </c>
      <c r="K1545" t="str">
        <f t="shared" si="267"/>
        <v>May 7, 2017</v>
      </c>
      <c r="L1545" t="str">
        <f t="shared" si="268"/>
        <v>N/A</v>
      </c>
      <c r="M1545" t="str">
        <f t="shared" si="269"/>
        <v>N/A</v>
      </c>
      <c r="N1545" t="str">
        <f t="shared" si="270"/>
        <v>N/A</v>
      </c>
      <c r="O1545" t="str">
        <f t="shared" si="271"/>
        <v>N/A</v>
      </c>
      <c r="P1545" s="3" t="str">
        <f t="shared" si="272"/>
        <v>N/A</v>
      </c>
      <c r="Q1545" t="str">
        <f t="shared" si="273"/>
        <v>N/A</v>
      </c>
      <c r="R1545" t="str">
        <f t="shared" si="274"/>
        <v>N/A</v>
      </c>
    </row>
    <row r="1546" spans="1:18" x14ac:dyDescent="0.3">
      <c r="A1546" s="1" t="s">
        <v>1322</v>
      </c>
      <c r="B1546">
        <f>IF(OR(RIGHT(Full_2016_2017_Games_Data[[#This Row],[Column1]],4)="2016",RIGHT(Full_2016_2017_Games_Data[[#This Row],[Column1]],4)="2017"),1,0)</f>
        <v>0</v>
      </c>
      <c r="C1546">
        <f>IF(AND(B1545=1,B1546=0,LEFT(Full_2016_2017_Games_Data[[#This Row],[Column1]],4)&lt;&gt;"OTat"),C1544+1,IF(AND(B1545=0,B1546=0,LEFT(Full_2016_2017_Games_Data[[#This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Row],[Column1]],5)&lt;&gt;"4OTat"),C1545+1,IF(OR(LEFT(Full_2016_2017_Games_Data[[#This Row],[Column1]],4)="OTat",LEFT(Full_2016_2017_Games_Data[[#This Row],[Column1]],4)="Full",LEFT(Full_2016_2017_Games_Data[[#This Row],[Column1]],5)="2OTat",LEFT(Full_2016_2017_Games_Data[[#This Row],[Column1]],5)="4OTat"),C1545,"N/A")))</f>
        <v>1287</v>
      </c>
      <c r="D1546" t="str">
        <f>IF(AND(C1546&lt;&gt;"N/A",C1546&lt;&gt;C1545),LEFT(Full_2016_2017_Games_Data[[#This Row],[Column1]],FIND("-",Full_2016_2017_Games_Data[[#This Row],[Column1]])-1),"N/A")</f>
        <v>Cleveland Cavaliers109</v>
      </c>
      <c r="E1546" t="str">
        <f>IFERROR(IF(AND(C1546&lt;&gt;"N/A",C1546&lt;&gt;C1545),MID(Full_2016_2017_Games_Data[[#This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Toronto Raptors102</v>
      </c>
      <c r="F1546" t="str">
        <f>IFERROR(IF(AND(D1546&lt;&gt;"N/A",E1546&lt;&gt;"N/A",C1546&lt;&gt;C1547),RIGHT(Full_2016_2017_Games_Data[[#This Row],[Column1]],LEN(Full_2016_2017_Games_Data[[#This Row],[Column1]])-FIND("at ",Full_2016_2017_Games_Data[[#This Row],[Column1]])-2),IF(AND(C1546&lt;&gt;"N/A",C1546&lt;&gt;C1545),RIGHT(A1547,LEN(A1547)-FIND("at ",A1547)-2),"N/A")),RIGHT(Full_2016_2017_Games_Data[[#This Row],[Column1]],LEN(Full_2016_2017_Games_Data[[#This Row],[Column1]])-FIND("at ",Full_2016_2017_Games_Data[[#This Row],[Column1]])-2))</f>
        <v>Toronto</v>
      </c>
      <c r="G1546" t="str">
        <f t="shared" si="264"/>
        <v>Toronto</v>
      </c>
      <c r="H1546">
        <f t="shared" si="265"/>
        <v>109</v>
      </c>
      <c r="I1546">
        <f t="shared" si="266"/>
        <v>102</v>
      </c>
      <c r="J1546" s="3" t="str">
        <f>IF(B1546=1,Full_2016_2017_Games_Data[[#This Row],[Column1]],"N/A")</f>
        <v>N/A</v>
      </c>
      <c r="K1546" t="str">
        <f t="shared" si="267"/>
        <v>May 7, 2017</v>
      </c>
      <c r="L1546" t="str">
        <f t="shared" si="268"/>
        <v>May 7, 2017</v>
      </c>
      <c r="M1546">
        <f t="shared" si="269"/>
        <v>5</v>
      </c>
      <c r="N1546">
        <f t="shared" si="270"/>
        <v>7</v>
      </c>
      <c r="O1546">
        <f t="shared" si="271"/>
        <v>2017</v>
      </c>
      <c r="P1546" s="3">
        <f t="shared" si="272"/>
        <v>42862</v>
      </c>
      <c r="Q1546" t="str">
        <f t="shared" si="273"/>
        <v>Cleveland Cavaliers</v>
      </c>
      <c r="R1546" t="str">
        <f t="shared" si="274"/>
        <v>Toronto Raptors</v>
      </c>
    </row>
    <row r="1547" spans="1:18" x14ac:dyDescent="0.3">
      <c r="A1547" s="1" t="s">
        <v>1323</v>
      </c>
      <c r="B1547">
        <f>IF(OR(RIGHT(Full_2016_2017_Games_Data[[#This Row],[Column1]],4)="2016",RIGHT(Full_2016_2017_Games_Data[[#This Row],[Column1]],4)="2017"),1,0)</f>
        <v>0</v>
      </c>
      <c r="C1547">
        <f>IF(AND(B1546=1,B1547=0,LEFT(Full_2016_2017_Games_Data[[#This Row],[Column1]],4)&lt;&gt;"OTat"),C1545+1,IF(AND(B1546=0,B1547=0,LEFT(Full_2016_2017_Games_Data[[#This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Row],[Column1]],5)&lt;&gt;"4OTat"),C1546+1,IF(OR(LEFT(Full_2016_2017_Games_Data[[#This Row],[Column1]],4)="OTat",LEFT(Full_2016_2017_Games_Data[[#This Row],[Column1]],4)="Full",LEFT(Full_2016_2017_Games_Data[[#This Row],[Column1]],5)="2OTat",LEFT(Full_2016_2017_Games_Data[[#This Row],[Column1]],5)="4OTat"),C1546,"N/A")))</f>
        <v>1288</v>
      </c>
      <c r="D1547" t="str">
        <f>IF(AND(C1547&lt;&gt;"N/A",C1547&lt;&gt;C1546),LEFT(Full_2016_2017_Games_Data[[#This Row],[Column1]],FIND("-",Full_2016_2017_Games_Data[[#This Row],[Column1]])-1),"N/A")</f>
        <v>Houston Rockets125</v>
      </c>
      <c r="E1547" t="str">
        <f>IFERROR(IF(AND(C1547&lt;&gt;"N/A",C1547&lt;&gt;C1546),MID(Full_2016_2017_Games_Data[[#This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Spurs104</v>
      </c>
      <c r="F1547" t="str">
        <f>IFERROR(IF(AND(D1547&lt;&gt;"N/A",E1547&lt;&gt;"N/A",C1547&lt;&gt;C1548),RIGHT(Full_2016_2017_Games_Data[[#This Row],[Column1]],LEN(Full_2016_2017_Games_Data[[#This Row],[Column1]])-FIND("at ",Full_2016_2017_Games_Data[[#This Row],[Column1]])-2),IF(AND(C1547&lt;&gt;"N/A",C1547&lt;&gt;C1546),RIGHT(A1548,LEN(A1548)-FIND("at ",A1548)-2),"N/A")),RIGHT(Full_2016_2017_Games_Data[[#This Row],[Column1]],LEN(Full_2016_2017_Games_Data[[#This Row],[Column1]])-FIND("at ",Full_2016_2017_Games_Data[[#This Row],[Column1]])-2))</f>
        <v>Houston</v>
      </c>
      <c r="G1547" t="str">
        <f t="shared" si="264"/>
        <v>Houston</v>
      </c>
      <c r="H1547">
        <f t="shared" si="265"/>
        <v>125</v>
      </c>
      <c r="I1547">
        <f t="shared" si="266"/>
        <v>104</v>
      </c>
      <c r="J1547" s="3" t="str">
        <f>IF(B1547=1,Full_2016_2017_Games_Data[[#This Row],[Column1]],"N/A")</f>
        <v>N/A</v>
      </c>
      <c r="K1547" t="str">
        <f t="shared" si="267"/>
        <v>May 7, 2017</v>
      </c>
      <c r="L1547" t="str">
        <f t="shared" si="268"/>
        <v>May 7, 2017</v>
      </c>
      <c r="M1547">
        <f t="shared" si="269"/>
        <v>5</v>
      </c>
      <c r="N1547">
        <f t="shared" si="270"/>
        <v>7</v>
      </c>
      <c r="O1547">
        <f t="shared" si="271"/>
        <v>2017</v>
      </c>
      <c r="P1547" s="3">
        <f t="shared" si="272"/>
        <v>42862</v>
      </c>
      <c r="Q1547" t="str">
        <f t="shared" si="273"/>
        <v>Houston Rockets</v>
      </c>
      <c r="R1547" t="str">
        <f t="shared" si="274"/>
        <v>San Antonio Spurs</v>
      </c>
    </row>
    <row r="1548" spans="1:18" x14ac:dyDescent="0.3">
      <c r="A1548" s="1" t="s">
        <v>1324</v>
      </c>
      <c r="B1548">
        <f>IF(OR(RIGHT(Full_2016_2017_Games_Data[[#This Row],[Column1]],4)="2016",RIGHT(Full_2016_2017_Games_Data[[#This Row],[Column1]],4)="2017"),1,0)</f>
        <v>0</v>
      </c>
      <c r="C1548">
        <f>IF(AND(B1547=1,B1548=0,LEFT(Full_2016_2017_Games_Data[[#This Row],[Column1]],4)&lt;&gt;"OTat"),C1546+1,IF(AND(B1547=0,B1548=0,LEFT(Full_2016_2017_Games_Data[[#This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Row],[Column1]],5)&lt;&gt;"4OTat"),C1547+1,IF(OR(LEFT(Full_2016_2017_Games_Data[[#This Row],[Column1]],4)="OTat",LEFT(Full_2016_2017_Games_Data[[#This Row],[Column1]],4)="Full",LEFT(Full_2016_2017_Games_Data[[#This Row],[Column1]],5)="2OTat",LEFT(Full_2016_2017_Games_Data[[#This Row],[Column1]],5)="4OTat"),C1547,"N/A")))</f>
        <v>1289</v>
      </c>
      <c r="D1548" t="str">
        <f>IF(AND(C1548&lt;&gt;"N/A",C1548&lt;&gt;C1547),LEFT(Full_2016_2017_Games_Data[[#This Row],[Column1]],FIND("-",Full_2016_2017_Games_Data[[#This Row],[Column1]])-1),"N/A")</f>
        <v>Washington Wizards121</v>
      </c>
      <c r="E1548" t="str">
        <f>IFERROR(IF(AND(C1548&lt;&gt;"N/A",C1548&lt;&gt;C1547),MID(Full_2016_2017_Games_Data[[#This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Celtics102</v>
      </c>
      <c r="F1548" t="str">
        <f>IFERROR(IF(AND(D1548&lt;&gt;"N/A",E1548&lt;&gt;"N/A",C1548&lt;&gt;C1549),RIGHT(Full_2016_2017_Games_Data[[#This Row],[Column1]],LEN(Full_2016_2017_Games_Data[[#This Row],[Column1]])-FIND("at ",Full_2016_2017_Games_Data[[#This Row],[Column1]])-2),IF(AND(C1548&lt;&gt;"N/A",C1548&lt;&gt;C1547),RIGHT(A1549,LEN(A1549)-FIND("at ",A1549)-2),"N/A")),RIGHT(Full_2016_2017_Games_Data[[#This Row],[Column1]],LEN(Full_2016_2017_Games_Data[[#This Row],[Column1]])-FIND("at ",Full_2016_2017_Games_Data[[#This Row],[Column1]])-2))</f>
        <v>Washington</v>
      </c>
      <c r="G1548" t="str">
        <f t="shared" si="264"/>
        <v>Washington</v>
      </c>
      <c r="H1548">
        <f t="shared" si="265"/>
        <v>121</v>
      </c>
      <c r="I1548">
        <f t="shared" si="266"/>
        <v>102</v>
      </c>
      <c r="J1548" s="3" t="str">
        <f>IF(B1548=1,Full_2016_2017_Games_Data[[#This Row],[Column1]],"N/A")</f>
        <v>N/A</v>
      </c>
      <c r="K1548" t="str">
        <f t="shared" si="267"/>
        <v>May 7, 2017</v>
      </c>
      <c r="L1548" t="str">
        <f t="shared" si="268"/>
        <v>May 7, 2017</v>
      </c>
      <c r="M1548">
        <f t="shared" si="269"/>
        <v>5</v>
      </c>
      <c r="N1548">
        <f t="shared" si="270"/>
        <v>7</v>
      </c>
      <c r="O1548">
        <f t="shared" si="271"/>
        <v>2017</v>
      </c>
      <c r="P1548" s="3">
        <f t="shared" si="272"/>
        <v>42862</v>
      </c>
      <c r="Q1548" t="str">
        <f t="shared" si="273"/>
        <v>Washington Wizards</v>
      </c>
      <c r="R1548" t="str">
        <f t="shared" si="274"/>
        <v>Boston Celtics</v>
      </c>
    </row>
    <row r="1549" spans="1:18" x14ac:dyDescent="0.3">
      <c r="A1549" s="1" t="s">
        <v>1532</v>
      </c>
      <c r="B1549">
        <f>IF(OR(RIGHT(Full_2016_2017_Games_Data[[#This Row],[Column1]],4)="2016",RIGHT(Full_2016_2017_Games_Data[[#This Row],[Column1]],4)="2017"),1,0)</f>
        <v>1</v>
      </c>
      <c r="C1549" t="str">
        <f>IF(AND(B1548=1,B1549=0,LEFT(Full_2016_2017_Games_Data[[#This Row],[Column1]],4)&lt;&gt;"OTat"),C1547+1,IF(AND(B1548=0,B1549=0,LEFT(Full_2016_2017_Games_Data[[#This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Row],[Column1]],5)&lt;&gt;"4OTat"),C1548+1,IF(OR(LEFT(Full_2016_2017_Games_Data[[#This Row],[Column1]],4)="OTat",LEFT(Full_2016_2017_Games_Data[[#This Row],[Column1]],4)="Full",LEFT(Full_2016_2017_Games_Data[[#This Row],[Column1]],5)="2OTat",LEFT(Full_2016_2017_Games_Data[[#This Row],[Column1]],5)="4OTat"),C1548,"N/A")))</f>
        <v>N/A</v>
      </c>
      <c r="D1549" t="str">
        <f>IF(AND(C1549&lt;&gt;"N/A",C1549&lt;&gt;C1548),LEFT(Full_2016_2017_Games_Data[[#This Row],[Column1]],FIND("-",Full_2016_2017_Games_Data[[#This Row],[Column1]])-1),"N/A")</f>
        <v>N/A</v>
      </c>
      <c r="E1549" t="str">
        <f>IFERROR(IF(AND(C1549&lt;&gt;"N/A",C1549&lt;&gt;C1548),MID(Full_2016_2017_Games_Data[[#This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49" t="str">
        <f>IFERROR(IF(AND(D1549&lt;&gt;"N/A",E1549&lt;&gt;"N/A",C1549&lt;&gt;C1550),RIGHT(Full_2016_2017_Games_Data[[#This Row],[Column1]],LEN(Full_2016_2017_Games_Data[[#This Row],[Column1]])-FIND("at ",Full_2016_2017_Games_Data[[#This Row],[Column1]])-2),IF(AND(C1549&lt;&gt;"N/A",C1549&lt;&gt;C1548),RIGHT(A1550,LEN(A1550)-FIND("at ",A1550)-2),"N/A")),RIGHT(Full_2016_2017_Games_Data[[#This Row],[Column1]],LEN(Full_2016_2017_Games_Data[[#This Row],[Column1]])-FIND("at ",Full_2016_2017_Games_Data[[#This Row],[Column1]])-2))</f>
        <v>N/A</v>
      </c>
      <c r="G1549" t="str">
        <f t="shared" si="264"/>
        <v>N/A</v>
      </c>
      <c r="H1549" t="str">
        <f t="shared" si="265"/>
        <v>N/A</v>
      </c>
      <c r="I1549" t="str">
        <f t="shared" si="266"/>
        <v>N/A</v>
      </c>
      <c r="J1549" s="3" t="str">
        <f>IF(B1549=1,Full_2016_2017_Games_Data[[#This Row],[Column1]],"N/A")</f>
        <v>May 8, 2017</v>
      </c>
      <c r="K1549" t="str">
        <f t="shared" si="267"/>
        <v>May 8, 2017</v>
      </c>
      <c r="L1549" t="str">
        <f t="shared" si="268"/>
        <v>N/A</v>
      </c>
      <c r="M1549" t="str">
        <f t="shared" si="269"/>
        <v>N/A</v>
      </c>
      <c r="N1549" t="str">
        <f t="shared" si="270"/>
        <v>N/A</v>
      </c>
      <c r="O1549" t="str">
        <f t="shared" si="271"/>
        <v>N/A</v>
      </c>
      <c r="P1549" s="3" t="str">
        <f t="shared" si="272"/>
        <v>N/A</v>
      </c>
      <c r="Q1549" t="str">
        <f t="shared" si="273"/>
        <v>N/A</v>
      </c>
      <c r="R1549" t="str">
        <f t="shared" si="274"/>
        <v>N/A</v>
      </c>
    </row>
    <row r="1550" spans="1:18" x14ac:dyDescent="0.3">
      <c r="A1550" s="1" t="s">
        <v>1325</v>
      </c>
      <c r="B1550">
        <f>IF(OR(RIGHT(Full_2016_2017_Games_Data[[#This Row],[Column1]],4)="2016",RIGHT(Full_2016_2017_Games_Data[[#This Row],[Column1]],4)="2017"),1,0)</f>
        <v>0</v>
      </c>
      <c r="C1550">
        <f>IF(AND(B1549=1,B1550=0,LEFT(Full_2016_2017_Games_Data[[#This Row],[Column1]],4)&lt;&gt;"OTat"),C1548+1,IF(AND(B1549=0,B1550=0,LEFT(Full_2016_2017_Games_Data[[#This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Row],[Column1]],5)&lt;&gt;"4OTat"),C1549+1,IF(OR(LEFT(Full_2016_2017_Games_Data[[#This Row],[Column1]],4)="OTat",LEFT(Full_2016_2017_Games_Data[[#This Row],[Column1]],4)="Full",LEFT(Full_2016_2017_Games_Data[[#This Row],[Column1]],5)="2OTat",LEFT(Full_2016_2017_Games_Data[[#This Row],[Column1]],5)="4OTat"),C1549,"N/A")))</f>
        <v>1290</v>
      </c>
      <c r="D1550" t="str">
        <f>IF(AND(C1550&lt;&gt;"N/A",C1550&lt;&gt;C1549),LEFT(Full_2016_2017_Games_Data[[#This Row],[Column1]],FIND("-",Full_2016_2017_Games_Data[[#This Row],[Column1]])-1),"N/A")</f>
        <v>Golden State Warriors121</v>
      </c>
      <c r="E1550" t="str">
        <f>IFERROR(IF(AND(C1550&lt;&gt;"N/A",C1550&lt;&gt;C1549),MID(Full_2016_2017_Games_Data[[#This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Utah Jazz95</v>
      </c>
      <c r="F1550" t="str">
        <f>IFERROR(IF(AND(D1550&lt;&gt;"N/A",E1550&lt;&gt;"N/A",C1550&lt;&gt;C1551),RIGHT(Full_2016_2017_Games_Data[[#This Row],[Column1]],LEN(Full_2016_2017_Games_Data[[#This Row],[Column1]])-FIND("at ",Full_2016_2017_Games_Data[[#This Row],[Column1]])-2),IF(AND(C1550&lt;&gt;"N/A",C1550&lt;&gt;C1549),RIGHT(A1551,LEN(A1551)-FIND("at ",A1551)-2),"N/A")),RIGHT(Full_2016_2017_Games_Data[[#This Row],[Column1]],LEN(Full_2016_2017_Games_Data[[#This Row],[Column1]])-FIND("at ",Full_2016_2017_Games_Data[[#This Row],[Column1]])-2))</f>
        <v>Utah</v>
      </c>
      <c r="G1550" t="str">
        <f t="shared" si="264"/>
        <v>Utah</v>
      </c>
      <c r="H1550">
        <f t="shared" si="265"/>
        <v>121</v>
      </c>
      <c r="I1550">
        <f t="shared" si="266"/>
        <v>95</v>
      </c>
      <c r="J1550" s="3" t="str">
        <f>IF(B1550=1,Full_2016_2017_Games_Data[[#This Row],[Column1]],"N/A")</f>
        <v>N/A</v>
      </c>
      <c r="K1550" t="str">
        <f t="shared" si="267"/>
        <v>May 8, 2017</v>
      </c>
      <c r="L1550" t="str">
        <f t="shared" si="268"/>
        <v>May 8, 2017</v>
      </c>
      <c r="M1550">
        <f t="shared" si="269"/>
        <v>5</v>
      </c>
      <c r="N1550">
        <f t="shared" si="270"/>
        <v>8</v>
      </c>
      <c r="O1550">
        <f t="shared" si="271"/>
        <v>2017</v>
      </c>
      <c r="P1550" s="3">
        <f t="shared" si="272"/>
        <v>42863</v>
      </c>
      <c r="Q1550" t="str">
        <f t="shared" si="273"/>
        <v>Golden State Warriors</v>
      </c>
      <c r="R1550" t="str">
        <f t="shared" si="274"/>
        <v>Utah Jazz</v>
      </c>
    </row>
    <row r="1551" spans="1:18" x14ac:dyDescent="0.3">
      <c r="A1551" s="1" t="s">
        <v>1533</v>
      </c>
      <c r="B1551">
        <f>IF(OR(RIGHT(Full_2016_2017_Games_Data[[#This Row],[Column1]],4)="2016",RIGHT(Full_2016_2017_Games_Data[[#This Row],[Column1]],4)="2017"),1,0)</f>
        <v>1</v>
      </c>
      <c r="C1551" t="str">
        <f>IF(AND(B1550=1,B1551=0,LEFT(Full_2016_2017_Games_Data[[#This Row],[Column1]],4)&lt;&gt;"OTat"),C1549+1,IF(AND(B1550=0,B1551=0,LEFT(Full_2016_2017_Games_Data[[#This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Row],[Column1]],5)&lt;&gt;"4OTat"),C1550+1,IF(OR(LEFT(Full_2016_2017_Games_Data[[#This Row],[Column1]],4)="OTat",LEFT(Full_2016_2017_Games_Data[[#This Row],[Column1]],4)="Full",LEFT(Full_2016_2017_Games_Data[[#This Row],[Column1]],5)="2OTat",LEFT(Full_2016_2017_Games_Data[[#This Row],[Column1]],5)="4OTat"),C1550,"N/A")))</f>
        <v>N/A</v>
      </c>
      <c r="D1551" t="str">
        <f>IF(AND(C1551&lt;&gt;"N/A",C1551&lt;&gt;C1550),LEFT(Full_2016_2017_Games_Data[[#This Row],[Column1]],FIND("-",Full_2016_2017_Games_Data[[#This Row],[Column1]])-1),"N/A")</f>
        <v>N/A</v>
      </c>
      <c r="E1551" t="str">
        <f>IFERROR(IF(AND(C1551&lt;&gt;"N/A",C1551&lt;&gt;C1550),MID(Full_2016_2017_Games_Data[[#This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51" t="str">
        <f>IFERROR(IF(AND(D1551&lt;&gt;"N/A",E1551&lt;&gt;"N/A",C1551&lt;&gt;C1552),RIGHT(Full_2016_2017_Games_Data[[#This Row],[Column1]],LEN(Full_2016_2017_Games_Data[[#This Row],[Column1]])-FIND("at ",Full_2016_2017_Games_Data[[#This Row],[Column1]])-2),IF(AND(C1551&lt;&gt;"N/A",C1551&lt;&gt;C1550),RIGHT(A1552,LEN(A1552)-FIND("at ",A1552)-2),"N/A")),RIGHT(Full_2016_2017_Games_Data[[#This Row],[Column1]],LEN(Full_2016_2017_Games_Data[[#This Row],[Column1]])-FIND("at ",Full_2016_2017_Games_Data[[#This Row],[Column1]])-2))</f>
        <v>N/A</v>
      </c>
      <c r="G1551" t="str">
        <f t="shared" si="264"/>
        <v>N/A</v>
      </c>
      <c r="H1551" t="str">
        <f t="shared" si="265"/>
        <v>N/A</v>
      </c>
      <c r="I1551" t="str">
        <f t="shared" si="266"/>
        <v>N/A</v>
      </c>
      <c r="J1551" s="3" t="str">
        <f>IF(B1551=1,Full_2016_2017_Games_Data[[#This Row],[Column1]],"N/A")</f>
        <v>May 9, 2017</v>
      </c>
      <c r="K1551" t="str">
        <f t="shared" si="267"/>
        <v>May 9, 2017</v>
      </c>
      <c r="L1551" t="str">
        <f t="shared" si="268"/>
        <v>N/A</v>
      </c>
      <c r="M1551" t="str">
        <f t="shared" si="269"/>
        <v>N/A</v>
      </c>
      <c r="N1551" t="str">
        <f t="shared" si="270"/>
        <v>N/A</v>
      </c>
      <c r="O1551" t="str">
        <f t="shared" si="271"/>
        <v>N/A</v>
      </c>
      <c r="P1551" s="3" t="str">
        <f t="shared" si="272"/>
        <v>N/A</v>
      </c>
      <c r="Q1551" t="str">
        <f t="shared" si="273"/>
        <v>N/A</v>
      </c>
      <c r="R1551" t="str">
        <f t="shared" si="274"/>
        <v>N/A</v>
      </c>
    </row>
    <row r="1552" spans="1:18" x14ac:dyDescent="0.3">
      <c r="A1552" s="1" t="s">
        <v>1326</v>
      </c>
      <c r="B1552">
        <f>IF(OR(RIGHT(Full_2016_2017_Games_Data[[#This Row],[Column1]],4)="2016",RIGHT(Full_2016_2017_Games_Data[[#This Row],[Column1]],4)="2017"),1,0)</f>
        <v>0</v>
      </c>
      <c r="C1552">
        <f>IF(AND(B1551=1,B1552=0,LEFT(Full_2016_2017_Games_Data[[#This Row],[Column1]],4)&lt;&gt;"OTat"),C1550+1,IF(AND(B1551=0,B1552=0,LEFT(Full_2016_2017_Games_Data[[#This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Row],[Column1]],5)&lt;&gt;"4OTat"),C1551+1,IF(OR(LEFT(Full_2016_2017_Games_Data[[#This Row],[Column1]],4)="OTat",LEFT(Full_2016_2017_Games_Data[[#This Row],[Column1]],4)="Full",LEFT(Full_2016_2017_Games_Data[[#This Row],[Column1]],5)="2OTat",LEFT(Full_2016_2017_Games_Data[[#This Row],[Column1]],5)="4OTat"),C1551,"N/A")))</f>
        <v>1291</v>
      </c>
      <c r="D1552" t="str">
        <f>IF(AND(C1552&lt;&gt;"N/A",C1552&lt;&gt;C1551),LEFT(Full_2016_2017_Games_Data[[#This Row],[Column1]],FIND("-",Full_2016_2017_Games_Data[[#This Row],[Column1]])-1),"N/A")</f>
        <v>San Antonio Spurs110</v>
      </c>
      <c r="E1552" t="str">
        <f>IFERROR(IF(AND(C1552&lt;&gt;"N/A",C1552&lt;&gt;C1551),MID(Full_2016_2017_Games_Data[[#This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Rockets107</v>
      </c>
      <c r="F1552" t="str">
        <f>IFERROR(IF(AND(D1552&lt;&gt;"N/A",E1552&lt;&gt;"N/A",C1552&lt;&gt;C1553),RIGHT(Full_2016_2017_Games_Data[[#This Row],[Column1]],LEN(Full_2016_2017_Games_Data[[#This Row],[Column1]])-FIND("at ",Full_2016_2017_Games_Data[[#This Row],[Column1]])-2),IF(AND(C1552&lt;&gt;"N/A",C1552&lt;&gt;C1551),RIGHT(A1553,LEN(A1553)-FIND("at ",A1553)-2),"N/A")),RIGHT(Full_2016_2017_Games_Data[[#This Row],[Column1]],LEN(Full_2016_2017_Games_Data[[#This Row],[Column1]])-FIND("at ",Full_2016_2017_Games_Data[[#This Row],[Column1]])-2))</f>
        <v>San Antonio</v>
      </c>
      <c r="G1552" t="str">
        <f t="shared" si="264"/>
        <v>San Antonio</v>
      </c>
      <c r="H1552">
        <f t="shared" si="265"/>
        <v>110</v>
      </c>
      <c r="I1552">
        <f t="shared" si="266"/>
        <v>107</v>
      </c>
      <c r="J1552" s="3" t="str">
        <f>IF(B1552=1,Full_2016_2017_Games_Data[[#This Row],[Column1]],"N/A")</f>
        <v>N/A</v>
      </c>
      <c r="K1552" t="str">
        <f t="shared" si="267"/>
        <v>May 9, 2017</v>
      </c>
      <c r="L1552" t="str">
        <f t="shared" si="268"/>
        <v>May 9, 2017</v>
      </c>
      <c r="M1552">
        <f t="shared" si="269"/>
        <v>5</v>
      </c>
      <c r="N1552">
        <f t="shared" si="270"/>
        <v>9</v>
      </c>
      <c r="O1552">
        <f t="shared" si="271"/>
        <v>2017</v>
      </c>
      <c r="P1552" s="3">
        <f t="shared" si="272"/>
        <v>42864</v>
      </c>
      <c r="Q1552" t="str">
        <f t="shared" si="273"/>
        <v>San Antonio Spurs</v>
      </c>
      <c r="R1552" t="str">
        <f t="shared" si="274"/>
        <v>Houston Rockets</v>
      </c>
    </row>
    <row r="1553" spans="1:18" x14ac:dyDescent="0.3">
      <c r="A1553" s="1" t="s">
        <v>958</v>
      </c>
      <c r="B1553">
        <f>IF(OR(RIGHT(Full_2016_2017_Games_Data[[#This Row],[Column1]],4)="2016",RIGHT(Full_2016_2017_Games_Data[[#This Row],[Column1]],4)="2017"),1,0)</f>
        <v>0</v>
      </c>
      <c r="C1553">
        <f>IF(AND(B1552=1,B1553=0,LEFT(Full_2016_2017_Games_Data[[#This Row],[Column1]],4)&lt;&gt;"OTat"),C1551+1,IF(AND(B1552=0,B1553=0,LEFT(Full_2016_2017_Games_Data[[#This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Row],[Column1]],5)&lt;&gt;"4OTat"),C1552+1,IF(OR(LEFT(Full_2016_2017_Games_Data[[#This Row],[Column1]],4)="OTat",LEFT(Full_2016_2017_Games_Data[[#This Row],[Column1]],4)="Full",LEFT(Full_2016_2017_Games_Data[[#This Row],[Column1]],5)="2OTat",LEFT(Full_2016_2017_Games_Data[[#This Row],[Column1]],5)="4OTat"),C1552,"N/A")))</f>
        <v>1291</v>
      </c>
      <c r="D1553" t="str">
        <f>IF(AND(C1553&lt;&gt;"N/A",C1553&lt;&gt;C1552),LEFT(Full_2016_2017_Games_Data[[#This Row],[Column1]],FIND("-",Full_2016_2017_Games_Data[[#This Row],[Column1]])-1),"N/A")</f>
        <v>N/A</v>
      </c>
      <c r="E1553" t="str">
        <f>IFERROR(IF(AND(C1553&lt;&gt;"N/A",C1553&lt;&gt;C1552),MID(Full_2016_2017_Games_Data[[#This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53" t="str">
        <f>IFERROR(IF(AND(D1553&lt;&gt;"N/A",E1553&lt;&gt;"N/A",C1553&lt;&gt;C1554),RIGHT(Full_2016_2017_Games_Data[[#This Row],[Column1]],LEN(Full_2016_2017_Games_Data[[#This Row],[Column1]])-FIND("at ",Full_2016_2017_Games_Data[[#This Row],[Column1]])-2),IF(AND(C1553&lt;&gt;"N/A",C1553&lt;&gt;C1552),RIGHT(A1554,LEN(A1554)-FIND("at ",A1554)-2),"N/A")),RIGHT(Full_2016_2017_Games_Data[[#This Row],[Column1]],LEN(Full_2016_2017_Games_Data[[#This Row],[Column1]])-FIND("at ",Full_2016_2017_Games_Data[[#This Row],[Column1]])-2))</f>
        <v>N/A</v>
      </c>
      <c r="G1553" t="str">
        <f t="shared" si="264"/>
        <v>N/A</v>
      </c>
      <c r="H1553" t="str">
        <f t="shared" si="265"/>
        <v>N/A</v>
      </c>
      <c r="I1553" t="str">
        <f t="shared" si="266"/>
        <v>N/A</v>
      </c>
      <c r="J1553" s="3" t="str">
        <f>IF(B1553=1,Full_2016_2017_Games_Data[[#This Row],[Column1]],"N/A")</f>
        <v>N/A</v>
      </c>
      <c r="K1553" t="str">
        <f t="shared" si="267"/>
        <v>May 9, 2017</v>
      </c>
      <c r="L1553" t="str">
        <f t="shared" si="268"/>
        <v>N/A</v>
      </c>
      <c r="M1553" t="str">
        <f t="shared" si="269"/>
        <v>N/A</v>
      </c>
      <c r="N1553" t="str">
        <f t="shared" si="270"/>
        <v>N/A</v>
      </c>
      <c r="O1553" t="str">
        <f t="shared" si="271"/>
        <v>N/A</v>
      </c>
      <c r="P1553" s="3" t="str">
        <f t="shared" si="272"/>
        <v>N/A</v>
      </c>
      <c r="Q1553" t="str">
        <f t="shared" si="273"/>
        <v>N/A</v>
      </c>
      <c r="R1553" t="str">
        <f t="shared" si="274"/>
        <v>N/A</v>
      </c>
    </row>
    <row r="1554" spans="1:18" x14ac:dyDescent="0.3">
      <c r="A1554" s="1" t="s">
        <v>1534</v>
      </c>
      <c r="B1554">
        <f>IF(OR(RIGHT(Full_2016_2017_Games_Data[[#This Row],[Column1]],4)="2016",RIGHT(Full_2016_2017_Games_Data[[#This Row],[Column1]],4)="2017"),1,0)</f>
        <v>1</v>
      </c>
      <c r="C1554" t="str">
        <f>IF(AND(B1553=1,B1554=0,LEFT(Full_2016_2017_Games_Data[[#This Row],[Column1]],4)&lt;&gt;"OTat"),C1552+1,IF(AND(B1553=0,B1554=0,LEFT(Full_2016_2017_Games_Data[[#This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Row],[Column1]],5)&lt;&gt;"4OTat"),C1553+1,IF(OR(LEFT(Full_2016_2017_Games_Data[[#This Row],[Column1]],4)="OTat",LEFT(Full_2016_2017_Games_Data[[#This Row],[Column1]],4)="Full",LEFT(Full_2016_2017_Games_Data[[#This Row],[Column1]],5)="2OTat",LEFT(Full_2016_2017_Games_Data[[#This Row],[Column1]],5)="4OTat"),C1553,"N/A")))</f>
        <v>N/A</v>
      </c>
      <c r="D1554" t="str">
        <f>IF(AND(C1554&lt;&gt;"N/A",C1554&lt;&gt;C1553),LEFT(Full_2016_2017_Games_Data[[#This Row],[Column1]],FIND("-",Full_2016_2017_Games_Data[[#This Row],[Column1]])-1),"N/A")</f>
        <v>N/A</v>
      </c>
      <c r="E1554" t="str">
        <f>IFERROR(IF(AND(C1554&lt;&gt;"N/A",C1554&lt;&gt;C1553),MID(Full_2016_2017_Games_Data[[#This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54" t="str">
        <f>IFERROR(IF(AND(D1554&lt;&gt;"N/A",E1554&lt;&gt;"N/A",C1554&lt;&gt;C1555),RIGHT(Full_2016_2017_Games_Data[[#This Row],[Column1]],LEN(Full_2016_2017_Games_Data[[#This Row],[Column1]])-FIND("at ",Full_2016_2017_Games_Data[[#This Row],[Column1]])-2),IF(AND(C1554&lt;&gt;"N/A",C1554&lt;&gt;C1553),RIGHT(A1555,LEN(A1555)-FIND("at ",A1555)-2),"N/A")),RIGHT(Full_2016_2017_Games_Data[[#This Row],[Column1]],LEN(Full_2016_2017_Games_Data[[#This Row],[Column1]])-FIND("at ",Full_2016_2017_Games_Data[[#This Row],[Column1]])-2))</f>
        <v>N/A</v>
      </c>
      <c r="G1554" t="str">
        <f t="shared" si="264"/>
        <v>N/A</v>
      </c>
      <c r="H1554" t="str">
        <f t="shared" si="265"/>
        <v>N/A</v>
      </c>
      <c r="I1554" t="str">
        <f t="shared" si="266"/>
        <v>N/A</v>
      </c>
      <c r="J1554" s="3" t="str">
        <f>IF(B1554=1,Full_2016_2017_Games_Data[[#This Row],[Column1]],"N/A")</f>
        <v>May 10, 2017</v>
      </c>
      <c r="K1554" t="str">
        <f t="shared" si="267"/>
        <v>May 10, 2017</v>
      </c>
      <c r="L1554" t="str">
        <f t="shared" si="268"/>
        <v>N/A</v>
      </c>
      <c r="M1554" t="str">
        <f t="shared" si="269"/>
        <v>N/A</v>
      </c>
      <c r="N1554" t="str">
        <f t="shared" si="270"/>
        <v>N/A</v>
      </c>
      <c r="O1554" t="str">
        <f t="shared" si="271"/>
        <v>N/A</v>
      </c>
      <c r="P1554" s="3" t="str">
        <f t="shared" si="272"/>
        <v>N/A</v>
      </c>
      <c r="Q1554" t="str">
        <f t="shared" si="273"/>
        <v>N/A</v>
      </c>
      <c r="R1554" t="str">
        <f t="shared" si="274"/>
        <v>N/A</v>
      </c>
    </row>
    <row r="1555" spans="1:18" x14ac:dyDescent="0.3">
      <c r="A1555" s="1" t="s">
        <v>1327</v>
      </c>
      <c r="B1555">
        <f>IF(OR(RIGHT(Full_2016_2017_Games_Data[[#This Row],[Column1]],4)="2016",RIGHT(Full_2016_2017_Games_Data[[#This Row],[Column1]],4)="2017"),1,0)</f>
        <v>0</v>
      </c>
      <c r="C1555">
        <f>IF(AND(B1554=1,B1555=0,LEFT(Full_2016_2017_Games_Data[[#This Row],[Column1]],4)&lt;&gt;"OTat"),C1553+1,IF(AND(B1554=0,B1555=0,LEFT(Full_2016_2017_Games_Data[[#This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Row],[Column1]],5)&lt;&gt;"4OTat"),C1554+1,IF(OR(LEFT(Full_2016_2017_Games_Data[[#This Row],[Column1]],4)="OTat",LEFT(Full_2016_2017_Games_Data[[#This Row],[Column1]],4)="Full",LEFT(Full_2016_2017_Games_Data[[#This Row],[Column1]],5)="2OTat",LEFT(Full_2016_2017_Games_Data[[#This Row],[Column1]],5)="4OTat"),C1554,"N/A")))</f>
        <v>1292</v>
      </c>
      <c r="D1555" t="str">
        <f>IF(AND(C1555&lt;&gt;"N/A",C1555&lt;&gt;C1554),LEFT(Full_2016_2017_Games_Data[[#This Row],[Column1]],FIND("-",Full_2016_2017_Games_Data[[#This Row],[Column1]])-1),"N/A")</f>
        <v>Boston Celtics123</v>
      </c>
      <c r="E1555" t="str">
        <f>IFERROR(IF(AND(C1555&lt;&gt;"N/A",C1555&lt;&gt;C1554),MID(Full_2016_2017_Games_Data[[#This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Wizards101</v>
      </c>
      <c r="F1555" t="str">
        <f>IFERROR(IF(AND(D1555&lt;&gt;"N/A",E1555&lt;&gt;"N/A",C1555&lt;&gt;C1556),RIGHT(Full_2016_2017_Games_Data[[#This Row],[Column1]],LEN(Full_2016_2017_Games_Data[[#This Row],[Column1]])-FIND("at ",Full_2016_2017_Games_Data[[#This Row],[Column1]])-2),IF(AND(C1555&lt;&gt;"N/A",C1555&lt;&gt;C1554),RIGHT(A1556,LEN(A1556)-FIND("at ",A1556)-2),"N/A")),RIGHT(Full_2016_2017_Games_Data[[#This Row],[Column1]],LEN(Full_2016_2017_Games_Data[[#This Row],[Column1]])-FIND("at ",Full_2016_2017_Games_Data[[#This Row],[Column1]])-2))</f>
        <v>Boston</v>
      </c>
      <c r="G1555" t="str">
        <f t="shared" si="264"/>
        <v>Boston</v>
      </c>
      <c r="H1555">
        <f t="shared" si="265"/>
        <v>123</v>
      </c>
      <c r="I1555">
        <f t="shared" si="266"/>
        <v>101</v>
      </c>
      <c r="J1555" s="3" t="str">
        <f>IF(B1555=1,Full_2016_2017_Games_Data[[#This Row],[Column1]],"N/A")</f>
        <v>N/A</v>
      </c>
      <c r="K1555" t="str">
        <f t="shared" si="267"/>
        <v>May 10, 2017</v>
      </c>
      <c r="L1555" t="str">
        <f t="shared" si="268"/>
        <v>May 10, 2017</v>
      </c>
      <c r="M1555">
        <f t="shared" si="269"/>
        <v>5</v>
      </c>
      <c r="N1555">
        <f t="shared" si="270"/>
        <v>10</v>
      </c>
      <c r="O1555">
        <f t="shared" si="271"/>
        <v>2017</v>
      </c>
      <c r="P1555" s="3">
        <f t="shared" si="272"/>
        <v>42865</v>
      </c>
      <c r="Q1555" t="str">
        <f t="shared" si="273"/>
        <v>Boston Celtics</v>
      </c>
      <c r="R1555" t="str">
        <f t="shared" si="274"/>
        <v>Washington Wizards</v>
      </c>
    </row>
    <row r="1556" spans="1:18" x14ac:dyDescent="0.3">
      <c r="A1556" s="1" t="s">
        <v>1535</v>
      </c>
      <c r="B1556">
        <f>IF(OR(RIGHT(Full_2016_2017_Games_Data[[#This Row],[Column1]],4)="2016",RIGHT(Full_2016_2017_Games_Data[[#This Row],[Column1]],4)="2017"),1,0)</f>
        <v>1</v>
      </c>
      <c r="C1556" t="str">
        <f>IF(AND(B1555=1,B1556=0,LEFT(Full_2016_2017_Games_Data[[#This Row],[Column1]],4)&lt;&gt;"OTat"),C1554+1,IF(AND(B1555=0,B1556=0,LEFT(Full_2016_2017_Games_Data[[#This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Row],[Column1]],5)&lt;&gt;"4OTat"),C1555+1,IF(OR(LEFT(Full_2016_2017_Games_Data[[#This Row],[Column1]],4)="OTat",LEFT(Full_2016_2017_Games_Data[[#This Row],[Column1]],4)="Full",LEFT(Full_2016_2017_Games_Data[[#This Row],[Column1]],5)="2OTat",LEFT(Full_2016_2017_Games_Data[[#This Row],[Column1]],5)="4OTat"),C1555,"N/A")))</f>
        <v>N/A</v>
      </c>
      <c r="D1556" t="str">
        <f>IF(AND(C1556&lt;&gt;"N/A",C1556&lt;&gt;C1555),LEFT(Full_2016_2017_Games_Data[[#This Row],[Column1]],FIND("-",Full_2016_2017_Games_Data[[#This Row],[Column1]])-1),"N/A")</f>
        <v>N/A</v>
      </c>
      <c r="E1556" t="str">
        <f>IFERROR(IF(AND(C1556&lt;&gt;"N/A",C1556&lt;&gt;C1555),MID(Full_2016_2017_Games_Data[[#This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56" t="str">
        <f>IFERROR(IF(AND(D1556&lt;&gt;"N/A",E1556&lt;&gt;"N/A",C1556&lt;&gt;C1557),RIGHT(Full_2016_2017_Games_Data[[#This Row],[Column1]],LEN(Full_2016_2017_Games_Data[[#This Row],[Column1]])-FIND("at ",Full_2016_2017_Games_Data[[#This Row],[Column1]])-2),IF(AND(C1556&lt;&gt;"N/A",C1556&lt;&gt;C1555),RIGHT(A1557,LEN(A1557)-FIND("at ",A1557)-2),"N/A")),RIGHT(Full_2016_2017_Games_Data[[#This Row],[Column1]],LEN(Full_2016_2017_Games_Data[[#This Row],[Column1]])-FIND("at ",Full_2016_2017_Games_Data[[#This Row],[Column1]])-2))</f>
        <v>N/A</v>
      </c>
      <c r="G1556" t="str">
        <f t="shared" si="264"/>
        <v>N/A</v>
      </c>
      <c r="H1556" t="str">
        <f t="shared" si="265"/>
        <v>N/A</v>
      </c>
      <c r="I1556" t="str">
        <f t="shared" si="266"/>
        <v>N/A</v>
      </c>
      <c r="J1556" s="3" t="str">
        <f>IF(B1556=1,Full_2016_2017_Games_Data[[#This Row],[Column1]],"N/A")</f>
        <v>May 11, 2017</v>
      </c>
      <c r="K1556" t="str">
        <f t="shared" si="267"/>
        <v>May 11, 2017</v>
      </c>
      <c r="L1556" t="str">
        <f t="shared" si="268"/>
        <v>N/A</v>
      </c>
      <c r="M1556" t="str">
        <f t="shared" si="269"/>
        <v>N/A</v>
      </c>
      <c r="N1556" t="str">
        <f t="shared" si="270"/>
        <v>N/A</v>
      </c>
      <c r="O1556" t="str">
        <f t="shared" si="271"/>
        <v>N/A</v>
      </c>
      <c r="P1556" s="3" t="str">
        <f t="shared" si="272"/>
        <v>N/A</v>
      </c>
      <c r="Q1556" t="str">
        <f t="shared" si="273"/>
        <v>N/A</v>
      </c>
      <c r="R1556" t="str">
        <f t="shared" si="274"/>
        <v>N/A</v>
      </c>
    </row>
    <row r="1557" spans="1:18" x14ac:dyDescent="0.3">
      <c r="A1557" s="1" t="s">
        <v>1328</v>
      </c>
      <c r="B1557">
        <f>IF(OR(RIGHT(Full_2016_2017_Games_Data[[#This Row],[Column1]],4)="2016",RIGHT(Full_2016_2017_Games_Data[[#This Row],[Column1]],4)="2017"),1,0)</f>
        <v>0</v>
      </c>
      <c r="C1557">
        <f>IF(AND(B1556=1,B1557=0,LEFT(Full_2016_2017_Games_Data[[#This Row],[Column1]],4)&lt;&gt;"OTat"),C1555+1,IF(AND(B1556=0,B1557=0,LEFT(Full_2016_2017_Games_Data[[#This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Row],[Column1]],5)&lt;&gt;"4OTat"),C1556+1,IF(OR(LEFT(Full_2016_2017_Games_Data[[#This Row],[Column1]],4)="OTat",LEFT(Full_2016_2017_Games_Data[[#This Row],[Column1]],4)="Full",LEFT(Full_2016_2017_Games_Data[[#This Row],[Column1]],5)="2OTat",LEFT(Full_2016_2017_Games_Data[[#This Row],[Column1]],5)="4OTat"),C1556,"N/A")))</f>
        <v>1293</v>
      </c>
      <c r="D1557" t="str">
        <f>IF(AND(C1557&lt;&gt;"N/A",C1557&lt;&gt;C1556),LEFT(Full_2016_2017_Games_Data[[#This Row],[Column1]],FIND("-",Full_2016_2017_Games_Data[[#This Row],[Column1]])-1),"N/A")</f>
        <v>San Antonio Spurs114</v>
      </c>
      <c r="E1557" t="str">
        <f>IFERROR(IF(AND(C1557&lt;&gt;"N/A",C1557&lt;&gt;C1556),MID(Full_2016_2017_Games_Data[[#This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Houston Rockets75</v>
      </c>
      <c r="F1557" t="str">
        <f>IFERROR(IF(AND(D1557&lt;&gt;"N/A",E1557&lt;&gt;"N/A",C1557&lt;&gt;C1558),RIGHT(Full_2016_2017_Games_Data[[#This Row],[Column1]],LEN(Full_2016_2017_Games_Data[[#This Row],[Column1]])-FIND("at ",Full_2016_2017_Games_Data[[#This Row],[Column1]])-2),IF(AND(C1557&lt;&gt;"N/A",C1557&lt;&gt;C1556),RIGHT(A1558,LEN(A1558)-FIND("at ",A1558)-2),"N/A")),RIGHT(Full_2016_2017_Games_Data[[#This Row],[Column1]],LEN(Full_2016_2017_Games_Data[[#This Row],[Column1]])-FIND("at ",Full_2016_2017_Games_Data[[#This Row],[Column1]])-2))</f>
        <v>Houston</v>
      </c>
      <c r="G1557" t="str">
        <f t="shared" si="264"/>
        <v>Houston</v>
      </c>
      <c r="H1557">
        <f t="shared" si="265"/>
        <v>114</v>
      </c>
      <c r="I1557">
        <f t="shared" si="266"/>
        <v>75</v>
      </c>
      <c r="J1557" s="3" t="str">
        <f>IF(B1557=1,Full_2016_2017_Games_Data[[#This Row],[Column1]],"N/A")</f>
        <v>N/A</v>
      </c>
      <c r="K1557" t="str">
        <f t="shared" si="267"/>
        <v>May 11, 2017</v>
      </c>
      <c r="L1557" t="str">
        <f t="shared" si="268"/>
        <v>May 11, 2017</v>
      </c>
      <c r="M1557">
        <f t="shared" si="269"/>
        <v>5</v>
      </c>
      <c r="N1557">
        <f t="shared" si="270"/>
        <v>11</v>
      </c>
      <c r="O1557">
        <f t="shared" si="271"/>
        <v>2017</v>
      </c>
      <c r="P1557" s="3">
        <f t="shared" si="272"/>
        <v>42866</v>
      </c>
      <c r="Q1557" t="str">
        <f t="shared" si="273"/>
        <v>San Antonio Spurs</v>
      </c>
      <c r="R1557" t="str">
        <f t="shared" si="274"/>
        <v>Houston Rockets</v>
      </c>
    </row>
    <row r="1558" spans="1:18" x14ac:dyDescent="0.3">
      <c r="A1558" s="1" t="s">
        <v>1536</v>
      </c>
      <c r="B1558">
        <f>IF(OR(RIGHT(Full_2016_2017_Games_Data[[#This Row],[Column1]],4)="2016",RIGHT(Full_2016_2017_Games_Data[[#This Row],[Column1]],4)="2017"),1,0)</f>
        <v>1</v>
      </c>
      <c r="C1558" t="str">
        <f>IF(AND(B1557=1,B1558=0,LEFT(Full_2016_2017_Games_Data[[#This Row],[Column1]],4)&lt;&gt;"OTat"),C1556+1,IF(AND(B1557=0,B1558=0,LEFT(Full_2016_2017_Games_Data[[#This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Row],[Column1]],5)&lt;&gt;"4OTat"),C1557+1,IF(OR(LEFT(Full_2016_2017_Games_Data[[#This Row],[Column1]],4)="OTat",LEFT(Full_2016_2017_Games_Data[[#This Row],[Column1]],4)="Full",LEFT(Full_2016_2017_Games_Data[[#This Row],[Column1]],5)="2OTat",LEFT(Full_2016_2017_Games_Data[[#This Row],[Column1]],5)="4OTat"),C1557,"N/A")))</f>
        <v>N/A</v>
      </c>
      <c r="D1558" t="str">
        <f>IF(AND(C1558&lt;&gt;"N/A",C1558&lt;&gt;C1557),LEFT(Full_2016_2017_Games_Data[[#This Row],[Column1]],FIND("-",Full_2016_2017_Games_Data[[#This Row],[Column1]])-1),"N/A")</f>
        <v>N/A</v>
      </c>
      <c r="E1558" t="str">
        <f>IFERROR(IF(AND(C1558&lt;&gt;"N/A",C1558&lt;&gt;C1557),MID(Full_2016_2017_Games_Data[[#This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58" t="str">
        <f>IFERROR(IF(AND(D1558&lt;&gt;"N/A",E1558&lt;&gt;"N/A",C1558&lt;&gt;C1559),RIGHT(Full_2016_2017_Games_Data[[#This Row],[Column1]],LEN(Full_2016_2017_Games_Data[[#This Row],[Column1]])-FIND("at ",Full_2016_2017_Games_Data[[#This Row],[Column1]])-2),IF(AND(C1558&lt;&gt;"N/A",C1558&lt;&gt;C1557),RIGHT(A1559,LEN(A1559)-FIND("at ",A1559)-2),"N/A")),RIGHT(Full_2016_2017_Games_Data[[#This Row],[Column1]],LEN(Full_2016_2017_Games_Data[[#This Row],[Column1]])-FIND("at ",Full_2016_2017_Games_Data[[#This Row],[Column1]])-2))</f>
        <v>N/A</v>
      </c>
      <c r="G1558" t="str">
        <f t="shared" si="264"/>
        <v>N/A</v>
      </c>
      <c r="H1558" t="str">
        <f t="shared" si="265"/>
        <v>N/A</v>
      </c>
      <c r="I1558" t="str">
        <f t="shared" si="266"/>
        <v>N/A</v>
      </c>
      <c r="J1558" s="3" t="str">
        <f>IF(B1558=1,Full_2016_2017_Games_Data[[#This Row],[Column1]],"N/A")</f>
        <v>May 12, 2017</v>
      </c>
      <c r="K1558" t="str">
        <f t="shared" si="267"/>
        <v>May 12, 2017</v>
      </c>
      <c r="L1558" t="str">
        <f t="shared" si="268"/>
        <v>N/A</v>
      </c>
      <c r="M1558" t="str">
        <f t="shared" si="269"/>
        <v>N/A</v>
      </c>
      <c r="N1558" t="str">
        <f t="shared" si="270"/>
        <v>N/A</v>
      </c>
      <c r="O1558" t="str">
        <f t="shared" si="271"/>
        <v>N/A</v>
      </c>
      <c r="P1558" s="3" t="str">
        <f t="shared" si="272"/>
        <v>N/A</v>
      </c>
      <c r="Q1558" t="str">
        <f t="shared" si="273"/>
        <v>N/A</v>
      </c>
      <c r="R1558" t="str">
        <f t="shared" si="274"/>
        <v>N/A</v>
      </c>
    </row>
    <row r="1559" spans="1:18" x14ac:dyDescent="0.3">
      <c r="A1559" s="1" t="s">
        <v>1329</v>
      </c>
      <c r="B1559">
        <f>IF(OR(RIGHT(Full_2016_2017_Games_Data[[#This Row],[Column1]],4)="2016",RIGHT(Full_2016_2017_Games_Data[[#This Row],[Column1]],4)="2017"),1,0)</f>
        <v>0</v>
      </c>
      <c r="C1559">
        <f>IF(AND(B1558=1,B1559=0,LEFT(Full_2016_2017_Games_Data[[#This Row],[Column1]],4)&lt;&gt;"OTat"),C1557+1,IF(AND(B1558=0,B1559=0,LEFT(Full_2016_2017_Games_Data[[#This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Row],[Column1]],5)&lt;&gt;"4OTat"),C1558+1,IF(OR(LEFT(Full_2016_2017_Games_Data[[#This Row],[Column1]],4)="OTat",LEFT(Full_2016_2017_Games_Data[[#This Row],[Column1]],4)="Full",LEFT(Full_2016_2017_Games_Data[[#This Row],[Column1]],5)="2OTat",LEFT(Full_2016_2017_Games_Data[[#This Row],[Column1]],5)="4OTat"),C1558,"N/A")))</f>
        <v>1294</v>
      </c>
      <c r="D1559" t="str">
        <f>IF(AND(C1559&lt;&gt;"N/A",C1559&lt;&gt;C1558),LEFT(Full_2016_2017_Games_Data[[#This Row],[Column1]],FIND("-",Full_2016_2017_Games_Data[[#This Row],[Column1]])-1),"N/A")</f>
        <v>Washington Wizards92</v>
      </c>
      <c r="E1559" t="str">
        <f>IFERROR(IF(AND(C1559&lt;&gt;"N/A",C1559&lt;&gt;C1558),MID(Full_2016_2017_Games_Data[[#This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Celtics91</v>
      </c>
      <c r="F1559" t="str">
        <f>IFERROR(IF(AND(D1559&lt;&gt;"N/A",E1559&lt;&gt;"N/A",C1559&lt;&gt;C1560),RIGHT(Full_2016_2017_Games_Data[[#This Row],[Column1]],LEN(Full_2016_2017_Games_Data[[#This Row],[Column1]])-FIND("at ",Full_2016_2017_Games_Data[[#This Row],[Column1]])-2),IF(AND(C1559&lt;&gt;"N/A",C1559&lt;&gt;C1558),RIGHT(A1560,LEN(A1560)-FIND("at ",A1560)-2),"N/A")),RIGHT(Full_2016_2017_Games_Data[[#This Row],[Column1]],LEN(Full_2016_2017_Games_Data[[#This Row],[Column1]])-FIND("at ",Full_2016_2017_Games_Data[[#This Row],[Column1]])-2))</f>
        <v>Washington</v>
      </c>
      <c r="G1559" t="str">
        <f t="shared" si="264"/>
        <v>Washington</v>
      </c>
      <c r="H1559">
        <f t="shared" si="265"/>
        <v>92</v>
      </c>
      <c r="I1559">
        <f t="shared" si="266"/>
        <v>91</v>
      </c>
      <c r="J1559" s="3" t="str">
        <f>IF(B1559=1,Full_2016_2017_Games_Data[[#This Row],[Column1]],"N/A")</f>
        <v>N/A</v>
      </c>
      <c r="K1559" t="str">
        <f t="shared" si="267"/>
        <v>May 12, 2017</v>
      </c>
      <c r="L1559" t="str">
        <f t="shared" si="268"/>
        <v>May 12, 2017</v>
      </c>
      <c r="M1559">
        <f t="shared" si="269"/>
        <v>5</v>
      </c>
      <c r="N1559">
        <f t="shared" si="270"/>
        <v>12</v>
      </c>
      <c r="O1559">
        <f t="shared" si="271"/>
        <v>2017</v>
      </c>
      <c r="P1559" s="3">
        <f t="shared" si="272"/>
        <v>42867</v>
      </c>
      <c r="Q1559" t="str">
        <f t="shared" si="273"/>
        <v>Washington Wizards</v>
      </c>
      <c r="R1559" t="str">
        <f t="shared" si="274"/>
        <v>Boston Celtics</v>
      </c>
    </row>
    <row r="1560" spans="1:18" x14ac:dyDescent="0.3">
      <c r="A1560" s="1" t="s">
        <v>1537</v>
      </c>
      <c r="B1560">
        <f>IF(OR(RIGHT(Full_2016_2017_Games_Data[[#This Row],[Column1]],4)="2016",RIGHT(Full_2016_2017_Games_Data[[#This Row],[Column1]],4)="2017"),1,0)</f>
        <v>1</v>
      </c>
      <c r="C1560" t="str">
        <f>IF(AND(B1559=1,B1560=0,LEFT(Full_2016_2017_Games_Data[[#This Row],[Column1]],4)&lt;&gt;"OTat"),C1558+1,IF(AND(B1559=0,B1560=0,LEFT(Full_2016_2017_Games_Data[[#This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Row],[Column1]],5)&lt;&gt;"4OTat"),C1559+1,IF(OR(LEFT(Full_2016_2017_Games_Data[[#This Row],[Column1]],4)="OTat",LEFT(Full_2016_2017_Games_Data[[#This Row],[Column1]],4)="Full",LEFT(Full_2016_2017_Games_Data[[#This Row],[Column1]],5)="2OTat",LEFT(Full_2016_2017_Games_Data[[#This Row],[Column1]],5)="4OTat"),C1559,"N/A")))</f>
        <v>N/A</v>
      </c>
      <c r="D1560" t="str">
        <f>IF(AND(C1560&lt;&gt;"N/A",C1560&lt;&gt;C1559),LEFT(Full_2016_2017_Games_Data[[#This Row],[Column1]],FIND("-",Full_2016_2017_Games_Data[[#This Row],[Column1]])-1),"N/A")</f>
        <v>N/A</v>
      </c>
      <c r="E1560" t="str">
        <f>IFERROR(IF(AND(C1560&lt;&gt;"N/A",C1560&lt;&gt;C1559),MID(Full_2016_2017_Games_Data[[#This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60" t="str">
        <f>IFERROR(IF(AND(D1560&lt;&gt;"N/A",E1560&lt;&gt;"N/A",C1560&lt;&gt;C1561),RIGHT(Full_2016_2017_Games_Data[[#This Row],[Column1]],LEN(Full_2016_2017_Games_Data[[#This Row],[Column1]])-FIND("at ",Full_2016_2017_Games_Data[[#This Row],[Column1]])-2),IF(AND(C1560&lt;&gt;"N/A",C1560&lt;&gt;C1559),RIGHT(A1561,LEN(A1561)-FIND("at ",A1561)-2),"N/A")),RIGHT(Full_2016_2017_Games_Data[[#This Row],[Column1]],LEN(Full_2016_2017_Games_Data[[#This Row],[Column1]])-FIND("at ",Full_2016_2017_Games_Data[[#This Row],[Column1]])-2))</f>
        <v>N/A</v>
      </c>
      <c r="G1560" t="str">
        <f t="shared" si="264"/>
        <v>N/A</v>
      </c>
      <c r="H1560" t="str">
        <f t="shared" si="265"/>
        <v>N/A</v>
      </c>
      <c r="I1560" t="str">
        <f t="shared" si="266"/>
        <v>N/A</v>
      </c>
      <c r="J1560" s="3" t="str">
        <f>IF(B1560=1,Full_2016_2017_Games_Data[[#This Row],[Column1]],"N/A")</f>
        <v>May 14, 2017</v>
      </c>
      <c r="K1560" t="str">
        <f t="shared" si="267"/>
        <v>May 14, 2017</v>
      </c>
      <c r="L1560" t="str">
        <f t="shared" si="268"/>
        <v>N/A</v>
      </c>
      <c r="M1560" t="str">
        <f t="shared" si="269"/>
        <v>N/A</v>
      </c>
      <c r="N1560" t="str">
        <f t="shared" si="270"/>
        <v>N/A</v>
      </c>
      <c r="O1560" t="str">
        <f t="shared" si="271"/>
        <v>N/A</v>
      </c>
      <c r="P1560" s="3" t="str">
        <f t="shared" si="272"/>
        <v>N/A</v>
      </c>
      <c r="Q1560" t="str">
        <f t="shared" si="273"/>
        <v>N/A</v>
      </c>
      <c r="R1560" t="str">
        <f t="shared" si="274"/>
        <v>N/A</v>
      </c>
    </row>
    <row r="1561" spans="1:18" x14ac:dyDescent="0.3">
      <c r="A1561" s="1" t="s">
        <v>1330</v>
      </c>
      <c r="B1561">
        <f>IF(OR(RIGHT(Full_2016_2017_Games_Data[[#This Row],[Column1]],4)="2016",RIGHT(Full_2016_2017_Games_Data[[#This Row],[Column1]],4)="2017"),1,0)</f>
        <v>0</v>
      </c>
      <c r="C1561">
        <f>IF(AND(B1560=1,B1561=0,LEFT(Full_2016_2017_Games_Data[[#This Row],[Column1]],4)&lt;&gt;"OTat"),C1559+1,IF(AND(B1560=0,B1561=0,LEFT(Full_2016_2017_Games_Data[[#This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Row],[Column1]],5)&lt;&gt;"4OTat"),C1560+1,IF(OR(LEFT(Full_2016_2017_Games_Data[[#This Row],[Column1]],4)="OTat",LEFT(Full_2016_2017_Games_Data[[#This Row],[Column1]],4)="Full",LEFT(Full_2016_2017_Games_Data[[#This Row],[Column1]],5)="2OTat",LEFT(Full_2016_2017_Games_Data[[#This Row],[Column1]],5)="4OTat"),C1560,"N/A")))</f>
        <v>1295</v>
      </c>
      <c r="D1561" t="str">
        <f>IF(AND(C1561&lt;&gt;"N/A",C1561&lt;&gt;C1560),LEFT(Full_2016_2017_Games_Data[[#This Row],[Column1]],FIND("-",Full_2016_2017_Games_Data[[#This Row],[Column1]])-1),"N/A")</f>
        <v>Golden State Warriors113</v>
      </c>
      <c r="E1561" t="str">
        <f>IFERROR(IF(AND(C1561&lt;&gt;"N/A",C1561&lt;&gt;C1560),MID(Full_2016_2017_Games_Data[[#This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Spurs111</v>
      </c>
      <c r="F1561" t="str">
        <f>IFERROR(IF(AND(D1561&lt;&gt;"N/A",E1561&lt;&gt;"N/A",C1561&lt;&gt;C1562),RIGHT(Full_2016_2017_Games_Data[[#This Row],[Column1]],LEN(Full_2016_2017_Games_Data[[#This Row],[Column1]])-FIND("at ",Full_2016_2017_Games_Data[[#This Row],[Column1]])-2),IF(AND(C1561&lt;&gt;"N/A",C1561&lt;&gt;C1560),RIGHT(A1562,LEN(A1562)-FIND("at ",A1562)-2),"N/A")),RIGHT(Full_2016_2017_Games_Data[[#This Row],[Column1]],LEN(Full_2016_2017_Games_Data[[#This Row],[Column1]])-FIND("at ",Full_2016_2017_Games_Data[[#This Row],[Column1]])-2))</f>
        <v>Golden State</v>
      </c>
      <c r="G1561" t="str">
        <f t="shared" si="264"/>
        <v>Golden State</v>
      </c>
      <c r="H1561">
        <f t="shared" si="265"/>
        <v>113</v>
      </c>
      <c r="I1561">
        <f t="shared" si="266"/>
        <v>111</v>
      </c>
      <c r="J1561" s="3" t="str">
        <f>IF(B1561=1,Full_2016_2017_Games_Data[[#This Row],[Column1]],"N/A")</f>
        <v>N/A</v>
      </c>
      <c r="K1561" t="str">
        <f t="shared" si="267"/>
        <v>May 14, 2017</v>
      </c>
      <c r="L1561" t="str">
        <f t="shared" si="268"/>
        <v>May 14, 2017</v>
      </c>
      <c r="M1561">
        <f t="shared" si="269"/>
        <v>5</v>
      </c>
      <c r="N1561">
        <f t="shared" si="270"/>
        <v>14</v>
      </c>
      <c r="O1561">
        <f t="shared" si="271"/>
        <v>2017</v>
      </c>
      <c r="P1561" s="3">
        <f t="shared" si="272"/>
        <v>42869</v>
      </c>
      <c r="Q1561" t="str">
        <f t="shared" si="273"/>
        <v>Golden State Warriors</v>
      </c>
      <c r="R1561" t="str">
        <f t="shared" si="274"/>
        <v>San Antonio Spurs</v>
      </c>
    </row>
    <row r="1562" spans="1:18" x14ac:dyDescent="0.3">
      <c r="A1562" s="1" t="s">
        <v>1538</v>
      </c>
      <c r="B1562">
        <f>IF(OR(RIGHT(Full_2016_2017_Games_Data[[#This Row],[Column1]],4)="2016",RIGHT(Full_2016_2017_Games_Data[[#This Row],[Column1]],4)="2017"),1,0)</f>
        <v>1</v>
      </c>
      <c r="C1562" t="str">
        <f>IF(AND(B1561=1,B1562=0,LEFT(Full_2016_2017_Games_Data[[#This Row],[Column1]],4)&lt;&gt;"OTat"),C1560+1,IF(AND(B1561=0,B1562=0,LEFT(Full_2016_2017_Games_Data[[#This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Row],[Column1]],5)&lt;&gt;"4OTat"),C1561+1,IF(OR(LEFT(Full_2016_2017_Games_Data[[#This Row],[Column1]],4)="OTat",LEFT(Full_2016_2017_Games_Data[[#This Row],[Column1]],4)="Full",LEFT(Full_2016_2017_Games_Data[[#This Row],[Column1]],5)="2OTat",LEFT(Full_2016_2017_Games_Data[[#This Row],[Column1]],5)="4OTat"),C1561,"N/A")))</f>
        <v>N/A</v>
      </c>
      <c r="D1562" t="str">
        <f>IF(AND(C1562&lt;&gt;"N/A",C1562&lt;&gt;C1561),LEFT(Full_2016_2017_Games_Data[[#This Row],[Column1]],FIND("-",Full_2016_2017_Games_Data[[#This Row],[Column1]])-1),"N/A")</f>
        <v>N/A</v>
      </c>
      <c r="E1562" t="str">
        <f>IFERROR(IF(AND(C1562&lt;&gt;"N/A",C1562&lt;&gt;C1561),MID(Full_2016_2017_Games_Data[[#This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62" t="str">
        <f>IFERROR(IF(AND(D1562&lt;&gt;"N/A",E1562&lt;&gt;"N/A",C1562&lt;&gt;C1563),RIGHT(Full_2016_2017_Games_Data[[#This Row],[Column1]],LEN(Full_2016_2017_Games_Data[[#This Row],[Column1]])-FIND("at ",Full_2016_2017_Games_Data[[#This Row],[Column1]])-2),IF(AND(C1562&lt;&gt;"N/A",C1562&lt;&gt;C1561),RIGHT(A1563,LEN(A1563)-FIND("at ",A1563)-2),"N/A")),RIGHT(Full_2016_2017_Games_Data[[#This Row],[Column1]],LEN(Full_2016_2017_Games_Data[[#This Row],[Column1]])-FIND("at ",Full_2016_2017_Games_Data[[#This Row],[Column1]])-2))</f>
        <v>N/A</v>
      </c>
      <c r="G1562" t="str">
        <f t="shared" si="264"/>
        <v>N/A</v>
      </c>
      <c r="H1562" t="str">
        <f t="shared" si="265"/>
        <v>N/A</v>
      </c>
      <c r="I1562" t="str">
        <f t="shared" si="266"/>
        <v>N/A</v>
      </c>
      <c r="J1562" s="3" t="str">
        <f>IF(B1562=1,Full_2016_2017_Games_Data[[#This Row],[Column1]],"N/A")</f>
        <v>May 15, 2017</v>
      </c>
      <c r="K1562" t="str">
        <f t="shared" si="267"/>
        <v>May 15, 2017</v>
      </c>
      <c r="L1562" t="str">
        <f t="shared" si="268"/>
        <v>N/A</v>
      </c>
      <c r="M1562" t="str">
        <f t="shared" si="269"/>
        <v>N/A</v>
      </c>
      <c r="N1562" t="str">
        <f t="shared" si="270"/>
        <v>N/A</v>
      </c>
      <c r="O1562" t="str">
        <f t="shared" si="271"/>
        <v>N/A</v>
      </c>
      <c r="P1562" s="3" t="str">
        <f t="shared" si="272"/>
        <v>N/A</v>
      </c>
      <c r="Q1562" t="str">
        <f t="shared" si="273"/>
        <v>N/A</v>
      </c>
      <c r="R1562" t="str">
        <f t="shared" si="274"/>
        <v>N/A</v>
      </c>
    </row>
    <row r="1563" spans="1:18" x14ac:dyDescent="0.3">
      <c r="A1563" s="1" t="s">
        <v>1331</v>
      </c>
      <c r="B1563">
        <f>IF(OR(RIGHT(Full_2016_2017_Games_Data[[#This Row],[Column1]],4)="2016",RIGHT(Full_2016_2017_Games_Data[[#This Row],[Column1]],4)="2017"),1,0)</f>
        <v>0</v>
      </c>
      <c r="C1563">
        <f>IF(AND(B1562=1,B1563=0,LEFT(Full_2016_2017_Games_Data[[#This Row],[Column1]],4)&lt;&gt;"OTat"),C1561+1,IF(AND(B1562=0,B1563=0,LEFT(Full_2016_2017_Games_Data[[#This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Row],[Column1]],5)&lt;&gt;"4OTat"),C1562+1,IF(OR(LEFT(Full_2016_2017_Games_Data[[#This Row],[Column1]],4)="OTat",LEFT(Full_2016_2017_Games_Data[[#This Row],[Column1]],4)="Full",LEFT(Full_2016_2017_Games_Data[[#This Row],[Column1]],5)="2OTat",LEFT(Full_2016_2017_Games_Data[[#This Row],[Column1]],5)="4OTat"),C1562,"N/A")))</f>
        <v>1296</v>
      </c>
      <c r="D1563" t="str">
        <f>IF(AND(C1563&lt;&gt;"N/A",C1563&lt;&gt;C1562),LEFT(Full_2016_2017_Games_Data[[#This Row],[Column1]],FIND("-",Full_2016_2017_Games_Data[[#This Row],[Column1]])-1),"N/A")</f>
        <v>Boston Celtics115</v>
      </c>
      <c r="E1563" t="str">
        <f>IFERROR(IF(AND(C1563&lt;&gt;"N/A",C1563&lt;&gt;C1562),MID(Full_2016_2017_Games_Data[[#This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Washington Wizards105</v>
      </c>
      <c r="F1563" t="str">
        <f>IFERROR(IF(AND(D1563&lt;&gt;"N/A",E1563&lt;&gt;"N/A",C1563&lt;&gt;C1564),RIGHT(Full_2016_2017_Games_Data[[#This Row],[Column1]],LEN(Full_2016_2017_Games_Data[[#This Row],[Column1]])-FIND("at ",Full_2016_2017_Games_Data[[#This Row],[Column1]])-2),IF(AND(C1563&lt;&gt;"N/A",C1563&lt;&gt;C1562),RIGHT(A1564,LEN(A1564)-FIND("at ",A1564)-2),"N/A")),RIGHT(Full_2016_2017_Games_Data[[#This Row],[Column1]],LEN(Full_2016_2017_Games_Data[[#This Row],[Column1]])-FIND("at ",Full_2016_2017_Games_Data[[#This Row],[Column1]])-2))</f>
        <v>Boston</v>
      </c>
      <c r="G1563" t="str">
        <f t="shared" si="264"/>
        <v>Boston</v>
      </c>
      <c r="H1563">
        <f t="shared" si="265"/>
        <v>115</v>
      </c>
      <c r="I1563">
        <f t="shared" si="266"/>
        <v>105</v>
      </c>
      <c r="J1563" s="3" t="str">
        <f>IF(B1563=1,Full_2016_2017_Games_Data[[#This Row],[Column1]],"N/A")</f>
        <v>N/A</v>
      </c>
      <c r="K1563" t="str">
        <f t="shared" si="267"/>
        <v>May 15, 2017</v>
      </c>
      <c r="L1563" t="str">
        <f t="shared" si="268"/>
        <v>May 15, 2017</v>
      </c>
      <c r="M1563">
        <f t="shared" si="269"/>
        <v>5</v>
      </c>
      <c r="N1563">
        <f t="shared" si="270"/>
        <v>15</v>
      </c>
      <c r="O1563">
        <f t="shared" si="271"/>
        <v>2017</v>
      </c>
      <c r="P1563" s="3">
        <f t="shared" si="272"/>
        <v>42870</v>
      </c>
      <c r="Q1563" t="str">
        <f t="shared" si="273"/>
        <v>Boston Celtics</v>
      </c>
      <c r="R1563" t="str">
        <f t="shared" si="274"/>
        <v>Washington Wizards</v>
      </c>
    </row>
    <row r="1564" spans="1:18" x14ac:dyDescent="0.3">
      <c r="A1564" s="1" t="s">
        <v>1539</v>
      </c>
      <c r="B1564">
        <f>IF(OR(RIGHT(Full_2016_2017_Games_Data[[#This Row],[Column1]],4)="2016",RIGHT(Full_2016_2017_Games_Data[[#This Row],[Column1]],4)="2017"),1,0)</f>
        <v>1</v>
      </c>
      <c r="C1564" t="str">
        <f>IF(AND(B1563=1,B1564=0,LEFT(Full_2016_2017_Games_Data[[#This Row],[Column1]],4)&lt;&gt;"OTat"),C1562+1,IF(AND(B1563=0,B1564=0,LEFT(Full_2016_2017_Games_Data[[#This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Row],[Column1]],5)&lt;&gt;"4OTat"),C1563+1,IF(OR(LEFT(Full_2016_2017_Games_Data[[#This Row],[Column1]],4)="OTat",LEFT(Full_2016_2017_Games_Data[[#This Row],[Column1]],4)="Full",LEFT(Full_2016_2017_Games_Data[[#This Row],[Column1]],5)="2OTat",LEFT(Full_2016_2017_Games_Data[[#This Row],[Column1]],5)="4OTat"),C1563,"N/A")))</f>
        <v>N/A</v>
      </c>
      <c r="D1564" t="str">
        <f>IF(AND(C1564&lt;&gt;"N/A",C1564&lt;&gt;C1563),LEFT(Full_2016_2017_Games_Data[[#This Row],[Column1]],FIND("-",Full_2016_2017_Games_Data[[#This Row],[Column1]])-1),"N/A")</f>
        <v>N/A</v>
      </c>
      <c r="E1564" t="str">
        <f>IFERROR(IF(AND(C1564&lt;&gt;"N/A",C1564&lt;&gt;C1563),MID(Full_2016_2017_Games_Data[[#This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64" t="str">
        <f>IFERROR(IF(AND(D1564&lt;&gt;"N/A",E1564&lt;&gt;"N/A",C1564&lt;&gt;C1565),RIGHT(Full_2016_2017_Games_Data[[#This Row],[Column1]],LEN(Full_2016_2017_Games_Data[[#This Row],[Column1]])-FIND("at ",Full_2016_2017_Games_Data[[#This Row],[Column1]])-2),IF(AND(C1564&lt;&gt;"N/A",C1564&lt;&gt;C1563),RIGHT(A1565,LEN(A1565)-FIND("at ",A1565)-2),"N/A")),RIGHT(Full_2016_2017_Games_Data[[#This Row],[Column1]],LEN(Full_2016_2017_Games_Data[[#This Row],[Column1]])-FIND("at ",Full_2016_2017_Games_Data[[#This Row],[Column1]])-2))</f>
        <v>N/A</v>
      </c>
      <c r="G1564" t="str">
        <f t="shared" si="264"/>
        <v>N/A</v>
      </c>
      <c r="H1564" t="str">
        <f t="shared" si="265"/>
        <v>N/A</v>
      </c>
      <c r="I1564" t="str">
        <f t="shared" si="266"/>
        <v>N/A</v>
      </c>
      <c r="J1564" s="3" t="str">
        <f>IF(B1564=1,Full_2016_2017_Games_Data[[#This Row],[Column1]],"N/A")</f>
        <v>May 16, 2017</v>
      </c>
      <c r="K1564" t="str">
        <f t="shared" si="267"/>
        <v>May 16, 2017</v>
      </c>
      <c r="L1564" t="str">
        <f t="shared" si="268"/>
        <v>N/A</v>
      </c>
      <c r="M1564" t="str">
        <f t="shared" si="269"/>
        <v>N/A</v>
      </c>
      <c r="N1564" t="str">
        <f t="shared" si="270"/>
        <v>N/A</v>
      </c>
      <c r="O1564" t="str">
        <f t="shared" si="271"/>
        <v>N/A</v>
      </c>
      <c r="P1564" s="3" t="str">
        <f t="shared" si="272"/>
        <v>N/A</v>
      </c>
      <c r="Q1564" t="str">
        <f t="shared" si="273"/>
        <v>N/A</v>
      </c>
      <c r="R1564" t="str">
        <f t="shared" si="274"/>
        <v>N/A</v>
      </c>
    </row>
    <row r="1565" spans="1:18" x14ac:dyDescent="0.3">
      <c r="A1565" s="1" t="s">
        <v>1332</v>
      </c>
      <c r="B1565">
        <f>IF(OR(RIGHT(Full_2016_2017_Games_Data[[#This Row],[Column1]],4)="2016",RIGHT(Full_2016_2017_Games_Data[[#This Row],[Column1]],4)="2017"),1,0)</f>
        <v>0</v>
      </c>
      <c r="C1565">
        <f>IF(AND(B1564=1,B1565=0,LEFT(Full_2016_2017_Games_Data[[#This Row],[Column1]],4)&lt;&gt;"OTat"),C1563+1,IF(AND(B1564=0,B1565=0,LEFT(Full_2016_2017_Games_Data[[#This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Row],[Column1]],5)&lt;&gt;"4OTat"),C1564+1,IF(OR(LEFT(Full_2016_2017_Games_Data[[#This Row],[Column1]],4)="OTat",LEFT(Full_2016_2017_Games_Data[[#This Row],[Column1]],4)="Full",LEFT(Full_2016_2017_Games_Data[[#This Row],[Column1]],5)="2OTat",LEFT(Full_2016_2017_Games_Data[[#This Row],[Column1]],5)="4OTat"),C1564,"N/A")))</f>
        <v>1297</v>
      </c>
      <c r="D1565" t="str">
        <f>IF(AND(C1565&lt;&gt;"N/A",C1565&lt;&gt;C1564),LEFT(Full_2016_2017_Games_Data[[#This Row],[Column1]],FIND("-",Full_2016_2017_Games_Data[[#This Row],[Column1]])-1),"N/A")</f>
        <v>Golden State Warriors136</v>
      </c>
      <c r="E1565" t="str">
        <f>IFERROR(IF(AND(C1565&lt;&gt;"N/A",C1565&lt;&gt;C1564),MID(Full_2016_2017_Games_Data[[#This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Spurs100</v>
      </c>
      <c r="F1565" t="str">
        <f>IFERROR(IF(AND(D1565&lt;&gt;"N/A",E1565&lt;&gt;"N/A",C1565&lt;&gt;C1566),RIGHT(Full_2016_2017_Games_Data[[#This Row],[Column1]],LEN(Full_2016_2017_Games_Data[[#This Row],[Column1]])-FIND("at ",Full_2016_2017_Games_Data[[#This Row],[Column1]])-2),IF(AND(C1565&lt;&gt;"N/A",C1565&lt;&gt;C1564),RIGHT(A1566,LEN(A1566)-FIND("at ",A1566)-2),"N/A")),RIGHT(Full_2016_2017_Games_Data[[#This Row],[Column1]],LEN(Full_2016_2017_Games_Data[[#This Row],[Column1]])-FIND("at ",Full_2016_2017_Games_Data[[#This Row],[Column1]])-2))</f>
        <v>Golden State</v>
      </c>
      <c r="G1565" t="str">
        <f t="shared" si="264"/>
        <v>Golden State</v>
      </c>
      <c r="H1565">
        <f t="shared" si="265"/>
        <v>136</v>
      </c>
      <c r="I1565">
        <f t="shared" si="266"/>
        <v>100</v>
      </c>
      <c r="J1565" s="3" t="str">
        <f>IF(B1565=1,Full_2016_2017_Games_Data[[#This Row],[Column1]],"N/A")</f>
        <v>N/A</v>
      </c>
      <c r="K1565" t="str">
        <f t="shared" si="267"/>
        <v>May 16, 2017</v>
      </c>
      <c r="L1565" t="str">
        <f t="shared" si="268"/>
        <v>May 16, 2017</v>
      </c>
      <c r="M1565">
        <f t="shared" si="269"/>
        <v>5</v>
      </c>
      <c r="N1565">
        <f t="shared" si="270"/>
        <v>16</v>
      </c>
      <c r="O1565">
        <f t="shared" si="271"/>
        <v>2017</v>
      </c>
      <c r="P1565" s="3">
        <f t="shared" si="272"/>
        <v>42871</v>
      </c>
      <c r="Q1565" t="str">
        <f t="shared" si="273"/>
        <v>Golden State Warriors</v>
      </c>
      <c r="R1565" t="str">
        <f t="shared" si="274"/>
        <v>San Antonio Spurs</v>
      </c>
    </row>
    <row r="1566" spans="1:18" x14ac:dyDescent="0.3">
      <c r="A1566" s="1" t="s">
        <v>1540</v>
      </c>
      <c r="B1566">
        <f>IF(OR(RIGHT(Full_2016_2017_Games_Data[[#This Row],[Column1]],4)="2016",RIGHT(Full_2016_2017_Games_Data[[#This Row],[Column1]],4)="2017"),1,0)</f>
        <v>1</v>
      </c>
      <c r="C1566" t="str">
        <f>IF(AND(B1565=1,B1566=0,LEFT(Full_2016_2017_Games_Data[[#This Row],[Column1]],4)&lt;&gt;"OTat"),C1564+1,IF(AND(B1565=0,B1566=0,LEFT(Full_2016_2017_Games_Data[[#This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Row],[Column1]],5)&lt;&gt;"4OTat"),C1565+1,IF(OR(LEFT(Full_2016_2017_Games_Data[[#This Row],[Column1]],4)="OTat",LEFT(Full_2016_2017_Games_Data[[#This Row],[Column1]],4)="Full",LEFT(Full_2016_2017_Games_Data[[#This Row],[Column1]],5)="2OTat",LEFT(Full_2016_2017_Games_Data[[#This Row],[Column1]],5)="4OTat"),C1565,"N/A")))</f>
        <v>N/A</v>
      </c>
      <c r="D1566" t="str">
        <f>IF(AND(C1566&lt;&gt;"N/A",C1566&lt;&gt;C1565),LEFT(Full_2016_2017_Games_Data[[#This Row],[Column1]],FIND("-",Full_2016_2017_Games_Data[[#This Row],[Column1]])-1),"N/A")</f>
        <v>N/A</v>
      </c>
      <c r="E1566" t="str">
        <f>IFERROR(IF(AND(C1566&lt;&gt;"N/A",C1566&lt;&gt;C1565),MID(Full_2016_2017_Games_Data[[#This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66" t="str">
        <f>IFERROR(IF(AND(D1566&lt;&gt;"N/A",E1566&lt;&gt;"N/A",C1566&lt;&gt;C1567),RIGHT(Full_2016_2017_Games_Data[[#This Row],[Column1]],LEN(Full_2016_2017_Games_Data[[#This Row],[Column1]])-FIND("at ",Full_2016_2017_Games_Data[[#This Row],[Column1]])-2),IF(AND(C1566&lt;&gt;"N/A",C1566&lt;&gt;C1565),RIGHT(A1567,LEN(A1567)-FIND("at ",A1567)-2),"N/A")),RIGHT(Full_2016_2017_Games_Data[[#This Row],[Column1]],LEN(Full_2016_2017_Games_Data[[#This Row],[Column1]])-FIND("at ",Full_2016_2017_Games_Data[[#This Row],[Column1]])-2))</f>
        <v>N/A</v>
      </c>
      <c r="G1566" t="str">
        <f t="shared" si="264"/>
        <v>N/A</v>
      </c>
      <c r="H1566" t="str">
        <f t="shared" si="265"/>
        <v>N/A</v>
      </c>
      <c r="I1566" t="str">
        <f t="shared" si="266"/>
        <v>N/A</v>
      </c>
      <c r="J1566" s="3" t="str">
        <f>IF(B1566=1,Full_2016_2017_Games_Data[[#This Row],[Column1]],"N/A")</f>
        <v>May 17, 2017</v>
      </c>
      <c r="K1566" t="str">
        <f t="shared" si="267"/>
        <v>May 17, 2017</v>
      </c>
      <c r="L1566" t="str">
        <f t="shared" si="268"/>
        <v>N/A</v>
      </c>
      <c r="M1566" t="str">
        <f t="shared" si="269"/>
        <v>N/A</v>
      </c>
      <c r="N1566" t="str">
        <f t="shared" si="270"/>
        <v>N/A</v>
      </c>
      <c r="O1566" t="str">
        <f t="shared" si="271"/>
        <v>N/A</v>
      </c>
      <c r="P1566" s="3" t="str">
        <f t="shared" si="272"/>
        <v>N/A</v>
      </c>
      <c r="Q1566" t="str">
        <f t="shared" si="273"/>
        <v>N/A</v>
      </c>
      <c r="R1566" t="str">
        <f t="shared" si="274"/>
        <v>N/A</v>
      </c>
    </row>
    <row r="1567" spans="1:18" x14ac:dyDescent="0.3">
      <c r="A1567" s="1" t="s">
        <v>1333</v>
      </c>
      <c r="B1567">
        <f>IF(OR(RIGHT(Full_2016_2017_Games_Data[[#This Row],[Column1]],4)="2016",RIGHT(Full_2016_2017_Games_Data[[#This Row],[Column1]],4)="2017"),1,0)</f>
        <v>0</v>
      </c>
      <c r="C1567">
        <f>IF(AND(B1566=1,B1567=0,LEFT(Full_2016_2017_Games_Data[[#This Row],[Column1]],4)&lt;&gt;"OTat"),C1565+1,IF(AND(B1566=0,B1567=0,LEFT(Full_2016_2017_Games_Data[[#This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Row],[Column1]],5)&lt;&gt;"4OTat"),C1566+1,IF(OR(LEFT(Full_2016_2017_Games_Data[[#This Row],[Column1]],4)="OTat",LEFT(Full_2016_2017_Games_Data[[#This Row],[Column1]],4)="Full",LEFT(Full_2016_2017_Games_Data[[#This Row],[Column1]],5)="2OTat",LEFT(Full_2016_2017_Games_Data[[#This Row],[Column1]],5)="4OTat"),C1566,"N/A")))</f>
        <v>1298</v>
      </c>
      <c r="D1567" t="str">
        <f>IF(AND(C1567&lt;&gt;"N/A",C1567&lt;&gt;C1566),LEFT(Full_2016_2017_Games_Data[[#This Row],[Column1]],FIND("-",Full_2016_2017_Games_Data[[#This Row],[Column1]])-1),"N/A")</f>
        <v>Cleveland Cavaliers117</v>
      </c>
      <c r="E1567" t="str">
        <f>IFERROR(IF(AND(C1567&lt;&gt;"N/A",C1567&lt;&gt;C1566),MID(Full_2016_2017_Games_Data[[#This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Celtics104</v>
      </c>
      <c r="F1567" t="str">
        <f>IFERROR(IF(AND(D1567&lt;&gt;"N/A",E1567&lt;&gt;"N/A",C1567&lt;&gt;C1568),RIGHT(Full_2016_2017_Games_Data[[#This Row],[Column1]],LEN(Full_2016_2017_Games_Data[[#This Row],[Column1]])-FIND("at ",Full_2016_2017_Games_Data[[#This Row],[Column1]])-2),IF(AND(C1567&lt;&gt;"N/A",C1567&lt;&gt;C1566),RIGHT(A1568,LEN(A1568)-FIND("at ",A1568)-2),"N/A")),RIGHT(Full_2016_2017_Games_Data[[#This Row],[Column1]],LEN(Full_2016_2017_Games_Data[[#This Row],[Column1]])-FIND("at ",Full_2016_2017_Games_Data[[#This Row],[Column1]])-2))</f>
        <v>Boston</v>
      </c>
      <c r="G1567" t="str">
        <f t="shared" si="264"/>
        <v>Boston</v>
      </c>
      <c r="H1567">
        <f t="shared" si="265"/>
        <v>117</v>
      </c>
      <c r="I1567">
        <f t="shared" si="266"/>
        <v>104</v>
      </c>
      <c r="J1567" s="3" t="str">
        <f>IF(B1567=1,Full_2016_2017_Games_Data[[#This Row],[Column1]],"N/A")</f>
        <v>N/A</v>
      </c>
      <c r="K1567" t="str">
        <f t="shared" si="267"/>
        <v>May 17, 2017</v>
      </c>
      <c r="L1567" t="str">
        <f t="shared" si="268"/>
        <v>May 17, 2017</v>
      </c>
      <c r="M1567">
        <f t="shared" si="269"/>
        <v>5</v>
      </c>
      <c r="N1567">
        <f t="shared" si="270"/>
        <v>17</v>
      </c>
      <c r="O1567">
        <f t="shared" si="271"/>
        <v>2017</v>
      </c>
      <c r="P1567" s="3">
        <f t="shared" si="272"/>
        <v>42872</v>
      </c>
      <c r="Q1567" t="str">
        <f t="shared" si="273"/>
        <v>Cleveland Cavaliers</v>
      </c>
      <c r="R1567" t="str">
        <f t="shared" si="274"/>
        <v>Boston Celtics</v>
      </c>
    </row>
    <row r="1568" spans="1:18" x14ac:dyDescent="0.3">
      <c r="A1568" s="1" t="s">
        <v>1541</v>
      </c>
      <c r="B1568">
        <f>IF(OR(RIGHT(Full_2016_2017_Games_Data[[#This Row],[Column1]],4)="2016",RIGHT(Full_2016_2017_Games_Data[[#This Row],[Column1]],4)="2017"),1,0)</f>
        <v>1</v>
      </c>
      <c r="C1568" t="str">
        <f>IF(AND(B1567=1,B1568=0,LEFT(Full_2016_2017_Games_Data[[#This Row],[Column1]],4)&lt;&gt;"OTat"),C1566+1,IF(AND(B1567=0,B1568=0,LEFT(Full_2016_2017_Games_Data[[#This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Row],[Column1]],5)&lt;&gt;"4OTat"),C1567+1,IF(OR(LEFT(Full_2016_2017_Games_Data[[#This Row],[Column1]],4)="OTat",LEFT(Full_2016_2017_Games_Data[[#This Row],[Column1]],4)="Full",LEFT(Full_2016_2017_Games_Data[[#This Row],[Column1]],5)="2OTat",LEFT(Full_2016_2017_Games_Data[[#This Row],[Column1]],5)="4OTat"),C1567,"N/A")))</f>
        <v>N/A</v>
      </c>
      <c r="D1568" t="str">
        <f>IF(AND(C1568&lt;&gt;"N/A",C1568&lt;&gt;C1567),LEFT(Full_2016_2017_Games_Data[[#This Row],[Column1]],FIND("-",Full_2016_2017_Games_Data[[#This Row],[Column1]])-1),"N/A")</f>
        <v>N/A</v>
      </c>
      <c r="E1568" t="str">
        <f>IFERROR(IF(AND(C1568&lt;&gt;"N/A",C1568&lt;&gt;C1567),MID(Full_2016_2017_Games_Data[[#This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68" t="str">
        <f>IFERROR(IF(AND(D1568&lt;&gt;"N/A",E1568&lt;&gt;"N/A",C1568&lt;&gt;C1569),RIGHT(Full_2016_2017_Games_Data[[#This Row],[Column1]],LEN(Full_2016_2017_Games_Data[[#This Row],[Column1]])-FIND("at ",Full_2016_2017_Games_Data[[#This Row],[Column1]])-2),IF(AND(C1568&lt;&gt;"N/A",C1568&lt;&gt;C1567),RIGHT(A1569,LEN(A1569)-FIND("at ",A1569)-2),"N/A")),RIGHT(Full_2016_2017_Games_Data[[#This Row],[Column1]],LEN(Full_2016_2017_Games_Data[[#This Row],[Column1]])-FIND("at ",Full_2016_2017_Games_Data[[#This Row],[Column1]])-2))</f>
        <v>N/A</v>
      </c>
      <c r="G1568" t="str">
        <f t="shared" si="264"/>
        <v>N/A</v>
      </c>
      <c r="H1568" t="str">
        <f t="shared" si="265"/>
        <v>N/A</v>
      </c>
      <c r="I1568" t="str">
        <f t="shared" si="266"/>
        <v>N/A</v>
      </c>
      <c r="J1568" s="3" t="str">
        <f>IF(B1568=1,Full_2016_2017_Games_Data[[#This Row],[Column1]],"N/A")</f>
        <v>May 19, 2017</v>
      </c>
      <c r="K1568" t="str">
        <f t="shared" si="267"/>
        <v>May 19, 2017</v>
      </c>
      <c r="L1568" t="str">
        <f t="shared" si="268"/>
        <v>N/A</v>
      </c>
      <c r="M1568" t="str">
        <f t="shared" si="269"/>
        <v>N/A</v>
      </c>
      <c r="N1568" t="str">
        <f t="shared" si="270"/>
        <v>N/A</v>
      </c>
      <c r="O1568" t="str">
        <f t="shared" si="271"/>
        <v>N/A</v>
      </c>
      <c r="P1568" s="3" t="str">
        <f t="shared" si="272"/>
        <v>N/A</v>
      </c>
      <c r="Q1568" t="str">
        <f t="shared" si="273"/>
        <v>N/A</v>
      </c>
      <c r="R1568" t="str">
        <f t="shared" si="274"/>
        <v>N/A</v>
      </c>
    </row>
    <row r="1569" spans="1:18" x14ac:dyDescent="0.3">
      <c r="A1569" s="1" t="s">
        <v>1334</v>
      </c>
      <c r="B1569">
        <f>IF(OR(RIGHT(Full_2016_2017_Games_Data[[#This Row],[Column1]],4)="2016",RIGHT(Full_2016_2017_Games_Data[[#This Row],[Column1]],4)="2017"),1,0)</f>
        <v>0</v>
      </c>
      <c r="C1569">
        <f>IF(AND(B1568=1,B1569=0,LEFT(Full_2016_2017_Games_Data[[#This Row],[Column1]],4)&lt;&gt;"OTat"),C1567+1,IF(AND(B1568=0,B1569=0,LEFT(Full_2016_2017_Games_Data[[#This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Row],[Column1]],5)&lt;&gt;"4OTat"),C1568+1,IF(OR(LEFT(Full_2016_2017_Games_Data[[#This Row],[Column1]],4)="OTat",LEFT(Full_2016_2017_Games_Data[[#This Row],[Column1]],4)="Full",LEFT(Full_2016_2017_Games_Data[[#This Row],[Column1]],5)="2OTat",LEFT(Full_2016_2017_Games_Data[[#This Row],[Column1]],5)="4OTat"),C1568,"N/A")))</f>
        <v>1299</v>
      </c>
      <c r="D1569" t="str">
        <f>IF(AND(C1569&lt;&gt;"N/A",C1569&lt;&gt;C1568),LEFT(Full_2016_2017_Games_Data[[#This Row],[Column1]],FIND("-",Full_2016_2017_Games_Data[[#This Row],[Column1]])-1),"N/A")</f>
        <v>Cleveland Cavaliers130</v>
      </c>
      <c r="E1569" t="str">
        <f>IFERROR(IF(AND(C1569&lt;&gt;"N/A",C1569&lt;&gt;C1568),MID(Full_2016_2017_Games_Data[[#This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Celtics86</v>
      </c>
      <c r="F1569" t="str">
        <f>IFERROR(IF(AND(D1569&lt;&gt;"N/A",E1569&lt;&gt;"N/A",C1569&lt;&gt;C1570),RIGHT(Full_2016_2017_Games_Data[[#This Row],[Column1]],LEN(Full_2016_2017_Games_Data[[#This Row],[Column1]])-FIND("at ",Full_2016_2017_Games_Data[[#This Row],[Column1]])-2),IF(AND(C1569&lt;&gt;"N/A",C1569&lt;&gt;C1568),RIGHT(A1570,LEN(A1570)-FIND("at ",A1570)-2),"N/A")),RIGHT(Full_2016_2017_Games_Data[[#This Row],[Column1]],LEN(Full_2016_2017_Games_Data[[#This Row],[Column1]])-FIND("at ",Full_2016_2017_Games_Data[[#This Row],[Column1]])-2))</f>
        <v>Boston</v>
      </c>
      <c r="G1569" t="str">
        <f t="shared" si="264"/>
        <v>Boston</v>
      </c>
      <c r="H1569">
        <f t="shared" si="265"/>
        <v>130</v>
      </c>
      <c r="I1569">
        <f t="shared" si="266"/>
        <v>86</v>
      </c>
      <c r="J1569" s="3" t="str">
        <f>IF(B1569=1,Full_2016_2017_Games_Data[[#This Row],[Column1]],"N/A")</f>
        <v>N/A</v>
      </c>
      <c r="K1569" t="str">
        <f t="shared" si="267"/>
        <v>May 19, 2017</v>
      </c>
      <c r="L1569" t="str">
        <f t="shared" si="268"/>
        <v>May 19, 2017</v>
      </c>
      <c r="M1569">
        <f t="shared" si="269"/>
        <v>5</v>
      </c>
      <c r="N1569">
        <f t="shared" si="270"/>
        <v>19</v>
      </c>
      <c r="O1569">
        <f t="shared" si="271"/>
        <v>2017</v>
      </c>
      <c r="P1569" s="3">
        <f t="shared" si="272"/>
        <v>42874</v>
      </c>
      <c r="Q1569" t="str">
        <f t="shared" si="273"/>
        <v>Cleveland Cavaliers</v>
      </c>
      <c r="R1569" t="str">
        <f t="shared" si="274"/>
        <v>Boston Celtics</v>
      </c>
    </row>
    <row r="1570" spans="1:18" x14ac:dyDescent="0.3">
      <c r="A1570" s="1" t="s">
        <v>1542</v>
      </c>
      <c r="B1570">
        <f>IF(OR(RIGHT(Full_2016_2017_Games_Data[[#This Row],[Column1]],4)="2016",RIGHT(Full_2016_2017_Games_Data[[#This Row],[Column1]],4)="2017"),1,0)</f>
        <v>1</v>
      </c>
      <c r="C1570" t="str">
        <f>IF(AND(B1569=1,B1570=0,LEFT(Full_2016_2017_Games_Data[[#This Row],[Column1]],4)&lt;&gt;"OTat"),C1568+1,IF(AND(B1569=0,B1570=0,LEFT(Full_2016_2017_Games_Data[[#This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Row],[Column1]],5)&lt;&gt;"4OTat"),C1569+1,IF(OR(LEFT(Full_2016_2017_Games_Data[[#This Row],[Column1]],4)="OTat",LEFT(Full_2016_2017_Games_Data[[#This Row],[Column1]],4)="Full",LEFT(Full_2016_2017_Games_Data[[#This Row],[Column1]],5)="2OTat",LEFT(Full_2016_2017_Games_Data[[#This Row],[Column1]],5)="4OTat"),C1569,"N/A")))</f>
        <v>N/A</v>
      </c>
      <c r="D1570" t="str">
        <f>IF(AND(C1570&lt;&gt;"N/A",C1570&lt;&gt;C1569),LEFT(Full_2016_2017_Games_Data[[#This Row],[Column1]],FIND("-",Full_2016_2017_Games_Data[[#This Row],[Column1]])-1),"N/A")</f>
        <v>N/A</v>
      </c>
      <c r="E1570" t="str">
        <f>IFERROR(IF(AND(C1570&lt;&gt;"N/A",C1570&lt;&gt;C1569),MID(Full_2016_2017_Games_Data[[#This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70" t="str">
        <f>IFERROR(IF(AND(D1570&lt;&gt;"N/A",E1570&lt;&gt;"N/A",C1570&lt;&gt;C1571),RIGHT(Full_2016_2017_Games_Data[[#This Row],[Column1]],LEN(Full_2016_2017_Games_Data[[#This Row],[Column1]])-FIND("at ",Full_2016_2017_Games_Data[[#This Row],[Column1]])-2),IF(AND(C1570&lt;&gt;"N/A",C1570&lt;&gt;C1569),RIGHT(A1571,LEN(A1571)-FIND("at ",A1571)-2),"N/A")),RIGHT(Full_2016_2017_Games_Data[[#This Row],[Column1]],LEN(Full_2016_2017_Games_Data[[#This Row],[Column1]])-FIND("at ",Full_2016_2017_Games_Data[[#This Row],[Column1]])-2))</f>
        <v>N/A</v>
      </c>
      <c r="G1570" t="str">
        <f t="shared" si="264"/>
        <v>N/A</v>
      </c>
      <c r="H1570" t="str">
        <f t="shared" si="265"/>
        <v>N/A</v>
      </c>
      <c r="I1570" t="str">
        <f t="shared" si="266"/>
        <v>N/A</v>
      </c>
      <c r="J1570" s="3" t="str">
        <f>IF(B1570=1,Full_2016_2017_Games_Data[[#This Row],[Column1]],"N/A")</f>
        <v>May 20, 2017</v>
      </c>
      <c r="K1570" t="str">
        <f t="shared" si="267"/>
        <v>May 20, 2017</v>
      </c>
      <c r="L1570" t="str">
        <f t="shared" si="268"/>
        <v>N/A</v>
      </c>
      <c r="M1570" t="str">
        <f t="shared" si="269"/>
        <v>N/A</v>
      </c>
      <c r="N1570" t="str">
        <f t="shared" si="270"/>
        <v>N/A</v>
      </c>
      <c r="O1570" t="str">
        <f t="shared" si="271"/>
        <v>N/A</v>
      </c>
      <c r="P1570" s="3" t="str">
        <f t="shared" si="272"/>
        <v>N/A</v>
      </c>
      <c r="Q1570" t="str">
        <f t="shared" si="273"/>
        <v>N/A</v>
      </c>
      <c r="R1570" t="str">
        <f t="shared" si="274"/>
        <v>N/A</v>
      </c>
    </row>
    <row r="1571" spans="1:18" x14ac:dyDescent="0.3">
      <c r="A1571" s="1" t="s">
        <v>1335</v>
      </c>
      <c r="B1571">
        <f>IF(OR(RIGHT(Full_2016_2017_Games_Data[[#This Row],[Column1]],4)="2016",RIGHT(Full_2016_2017_Games_Data[[#This Row],[Column1]],4)="2017"),1,0)</f>
        <v>0</v>
      </c>
      <c r="C1571">
        <f>IF(AND(B1570=1,B1571=0,LEFT(Full_2016_2017_Games_Data[[#This Row],[Column1]],4)&lt;&gt;"OTat"),C1569+1,IF(AND(B1570=0,B1571=0,LEFT(Full_2016_2017_Games_Data[[#This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Row],[Column1]],5)&lt;&gt;"4OTat"),C1570+1,IF(OR(LEFT(Full_2016_2017_Games_Data[[#This Row],[Column1]],4)="OTat",LEFT(Full_2016_2017_Games_Data[[#This Row],[Column1]],4)="Full",LEFT(Full_2016_2017_Games_Data[[#This Row],[Column1]],5)="2OTat",LEFT(Full_2016_2017_Games_Data[[#This Row],[Column1]],5)="4OTat"),C1570,"N/A")))</f>
        <v>1300</v>
      </c>
      <c r="D1571" t="str">
        <f>IF(AND(C1571&lt;&gt;"N/A",C1571&lt;&gt;C1570),LEFT(Full_2016_2017_Games_Data[[#This Row],[Column1]],FIND("-",Full_2016_2017_Games_Data[[#This Row],[Column1]])-1),"N/A")</f>
        <v>Golden State Warriors120</v>
      </c>
      <c r="E1571" t="str">
        <f>IFERROR(IF(AND(C1571&lt;&gt;"N/A",C1571&lt;&gt;C1570),MID(Full_2016_2017_Games_Data[[#This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Spurs108</v>
      </c>
      <c r="F1571" t="str">
        <f>IFERROR(IF(AND(D1571&lt;&gt;"N/A",E1571&lt;&gt;"N/A",C1571&lt;&gt;C1572),RIGHT(Full_2016_2017_Games_Data[[#This Row],[Column1]],LEN(Full_2016_2017_Games_Data[[#This Row],[Column1]])-FIND("at ",Full_2016_2017_Games_Data[[#This Row],[Column1]])-2),IF(AND(C1571&lt;&gt;"N/A",C1571&lt;&gt;C1570),RIGHT(A1572,LEN(A1572)-FIND("at ",A1572)-2),"N/A")),RIGHT(Full_2016_2017_Games_Data[[#This Row],[Column1]],LEN(Full_2016_2017_Games_Data[[#This Row],[Column1]])-FIND("at ",Full_2016_2017_Games_Data[[#This Row],[Column1]])-2))</f>
        <v>San Antonio</v>
      </c>
      <c r="G1571" t="str">
        <f t="shared" si="264"/>
        <v>San Antonio</v>
      </c>
      <c r="H1571">
        <f t="shared" si="265"/>
        <v>120</v>
      </c>
      <c r="I1571">
        <f t="shared" si="266"/>
        <v>108</v>
      </c>
      <c r="J1571" s="3" t="str">
        <f>IF(B1571=1,Full_2016_2017_Games_Data[[#This Row],[Column1]],"N/A")</f>
        <v>N/A</v>
      </c>
      <c r="K1571" t="str">
        <f t="shared" si="267"/>
        <v>May 20, 2017</v>
      </c>
      <c r="L1571" t="str">
        <f t="shared" si="268"/>
        <v>May 20, 2017</v>
      </c>
      <c r="M1571">
        <f t="shared" si="269"/>
        <v>5</v>
      </c>
      <c r="N1571">
        <f t="shared" si="270"/>
        <v>20</v>
      </c>
      <c r="O1571">
        <f t="shared" si="271"/>
        <v>2017</v>
      </c>
      <c r="P1571" s="3">
        <f t="shared" si="272"/>
        <v>42875</v>
      </c>
      <c r="Q1571" t="str">
        <f t="shared" si="273"/>
        <v>Golden State Warriors</v>
      </c>
      <c r="R1571" t="str">
        <f t="shared" si="274"/>
        <v>San Antonio Spurs</v>
      </c>
    </row>
    <row r="1572" spans="1:18" x14ac:dyDescent="0.3">
      <c r="A1572" s="1" t="s">
        <v>1543</v>
      </c>
      <c r="B1572">
        <f>IF(OR(RIGHT(Full_2016_2017_Games_Data[[#This Row],[Column1]],4)="2016",RIGHT(Full_2016_2017_Games_Data[[#This Row],[Column1]],4)="2017"),1,0)</f>
        <v>1</v>
      </c>
      <c r="C1572" t="str">
        <f>IF(AND(B1571=1,B1572=0,LEFT(Full_2016_2017_Games_Data[[#This Row],[Column1]],4)&lt;&gt;"OTat"),C1570+1,IF(AND(B1571=0,B1572=0,LEFT(Full_2016_2017_Games_Data[[#This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Row],[Column1]],5)&lt;&gt;"4OTat"),C1571+1,IF(OR(LEFT(Full_2016_2017_Games_Data[[#This Row],[Column1]],4)="OTat",LEFT(Full_2016_2017_Games_Data[[#This Row],[Column1]],4)="Full",LEFT(Full_2016_2017_Games_Data[[#This Row],[Column1]],5)="2OTat",LEFT(Full_2016_2017_Games_Data[[#This Row],[Column1]],5)="4OTat"),C1571,"N/A")))</f>
        <v>N/A</v>
      </c>
      <c r="D1572" t="str">
        <f>IF(AND(C1572&lt;&gt;"N/A",C1572&lt;&gt;C1571),LEFT(Full_2016_2017_Games_Data[[#This Row],[Column1]],FIND("-",Full_2016_2017_Games_Data[[#This Row],[Column1]])-1),"N/A")</f>
        <v>N/A</v>
      </c>
      <c r="E1572" t="str">
        <f>IFERROR(IF(AND(C1572&lt;&gt;"N/A",C1572&lt;&gt;C1571),MID(Full_2016_2017_Games_Data[[#This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72" t="str">
        <f>IFERROR(IF(AND(D1572&lt;&gt;"N/A",E1572&lt;&gt;"N/A",C1572&lt;&gt;C1573),RIGHT(Full_2016_2017_Games_Data[[#This Row],[Column1]],LEN(Full_2016_2017_Games_Data[[#This Row],[Column1]])-FIND("at ",Full_2016_2017_Games_Data[[#This Row],[Column1]])-2),IF(AND(C1572&lt;&gt;"N/A",C1572&lt;&gt;C1571),RIGHT(A1573,LEN(A1573)-FIND("at ",A1573)-2),"N/A")),RIGHT(Full_2016_2017_Games_Data[[#This Row],[Column1]],LEN(Full_2016_2017_Games_Data[[#This Row],[Column1]])-FIND("at ",Full_2016_2017_Games_Data[[#This Row],[Column1]])-2))</f>
        <v>N/A</v>
      </c>
      <c r="G1572" t="str">
        <f t="shared" si="264"/>
        <v>N/A</v>
      </c>
      <c r="H1572" t="str">
        <f t="shared" si="265"/>
        <v>N/A</v>
      </c>
      <c r="I1572" t="str">
        <f t="shared" si="266"/>
        <v>N/A</v>
      </c>
      <c r="J1572" s="3" t="str">
        <f>IF(B1572=1,Full_2016_2017_Games_Data[[#This Row],[Column1]],"N/A")</f>
        <v>May 21, 2017</v>
      </c>
      <c r="K1572" t="str">
        <f t="shared" si="267"/>
        <v>May 21, 2017</v>
      </c>
      <c r="L1572" t="str">
        <f t="shared" si="268"/>
        <v>N/A</v>
      </c>
      <c r="M1572" t="str">
        <f t="shared" si="269"/>
        <v>N/A</v>
      </c>
      <c r="N1572" t="str">
        <f t="shared" si="270"/>
        <v>N/A</v>
      </c>
      <c r="O1572" t="str">
        <f t="shared" si="271"/>
        <v>N/A</v>
      </c>
      <c r="P1572" s="3" t="str">
        <f t="shared" si="272"/>
        <v>N/A</v>
      </c>
      <c r="Q1572" t="str">
        <f t="shared" si="273"/>
        <v>N/A</v>
      </c>
      <c r="R1572" t="str">
        <f t="shared" si="274"/>
        <v>N/A</v>
      </c>
    </row>
    <row r="1573" spans="1:18" x14ac:dyDescent="0.3">
      <c r="A1573" s="1" t="s">
        <v>1336</v>
      </c>
      <c r="B1573">
        <f>IF(OR(RIGHT(Full_2016_2017_Games_Data[[#This Row],[Column1]],4)="2016",RIGHT(Full_2016_2017_Games_Data[[#This Row],[Column1]],4)="2017"),1,0)</f>
        <v>0</v>
      </c>
      <c r="C1573">
        <f>IF(AND(B1572=1,B1573=0,LEFT(Full_2016_2017_Games_Data[[#This Row],[Column1]],4)&lt;&gt;"OTat"),C1571+1,IF(AND(B1572=0,B1573=0,LEFT(Full_2016_2017_Games_Data[[#This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Row],[Column1]],5)&lt;&gt;"4OTat"),C1572+1,IF(OR(LEFT(Full_2016_2017_Games_Data[[#This Row],[Column1]],4)="OTat",LEFT(Full_2016_2017_Games_Data[[#This Row],[Column1]],4)="Full",LEFT(Full_2016_2017_Games_Data[[#This Row],[Column1]],5)="2OTat",LEFT(Full_2016_2017_Games_Data[[#This Row],[Column1]],5)="4OTat"),C1572,"N/A")))</f>
        <v>1301</v>
      </c>
      <c r="D1573" t="str">
        <f>IF(AND(C1573&lt;&gt;"N/A",C1573&lt;&gt;C1572),LEFT(Full_2016_2017_Games_Data[[#This Row],[Column1]],FIND("-",Full_2016_2017_Games_Data[[#This Row],[Column1]])-1),"N/A")</f>
        <v>Boston Celtics111</v>
      </c>
      <c r="E1573" t="str">
        <f>IFERROR(IF(AND(C1573&lt;&gt;"N/A",C1573&lt;&gt;C1572),MID(Full_2016_2017_Games_Data[[#This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Cavaliers108</v>
      </c>
      <c r="F1573" t="str">
        <f>IFERROR(IF(AND(D1573&lt;&gt;"N/A",E1573&lt;&gt;"N/A",C1573&lt;&gt;C1574),RIGHT(Full_2016_2017_Games_Data[[#This Row],[Column1]],LEN(Full_2016_2017_Games_Data[[#This Row],[Column1]])-FIND("at ",Full_2016_2017_Games_Data[[#This Row],[Column1]])-2),IF(AND(C1573&lt;&gt;"N/A",C1573&lt;&gt;C1572),RIGHT(A1574,LEN(A1574)-FIND("at ",A1574)-2),"N/A")),RIGHT(Full_2016_2017_Games_Data[[#This Row],[Column1]],LEN(Full_2016_2017_Games_Data[[#This Row],[Column1]])-FIND("at ",Full_2016_2017_Games_Data[[#This Row],[Column1]])-2))</f>
        <v>Cleveland</v>
      </c>
      <c r="G1573" t="str">
        <f t="shared" si="264"/>
        <v>Cleveland</v>
      </c>
      <c r="H1573">
        <f t="shared" si="265"/>
        <v>111</v>
      </c>
      <c r="I1573">
        <f t="shared" si="266"/>
        <v>108</v>
      </c>
      <c r="J1573" s="3" t="str">
        <f>IF(B1573=1,Full_2016_2017_Games_Data[[#This Row],[Column1]],"N/A")</f>
        <v>N/A</v>
      </c>
      <c r="K1573" t="str">
        <f t="shared" si="267"/>
        <v>May 21, 2017</v>
      </c>
      <c r="L1573" t="str">
        <f t="shared" si="268"/>
        <v>May 21, 2017</v>
      </c>
      <c r="M1573">
        <f t="shared" si="269"/>
        <v>5</v>
      </c>
      <c r="N1573">
        <f t="shared" si="270"/>
        <v>21</v>
      </c>
      <c r="O1573">
        <f t="shared" si="271"/>
        <v>2017</v>
      </c>
      <c r="P1573" s="3">
        <f t="shared" si="272"/>
        <v>42876</v>
      </c>
      <c r="Q1573" t="str">
        <f t="shared" si="273"/>
        <v>Boston Celtics</v>
      </c>
      <c r="R1573" t="str">
        <f t="shared" si="274"/>
        <v>Cleveland Cavaliers</v>
      </c>
    </row>
    <row r="1574" spans="1:18" x14ac:dyDescent="0.3">
      <c r="A1574" s="1" t="s">
        <v>1544</v>
      </c>
      <c r="B1574">
        <f>IF(OR(RIGHT(Full_2016_2017_Games_Data[[#This Row],[Column1]],4)="2016",RIGHT(Full_2016_2017_Games_Data[[#This Row],[Column1]],4)="2017"),1,0)</f>
        <v>1</v>
      </c>
      <c r="C1574" t="str">
        <f>IF(AND(B1573=1,B1574=0,LEFT(Full_2016_2017_Games_Data[[#This Row],[Column1]],4)&lt;&gt;"OTat"),C1572+1,IF(AND(B1573=0,B1574=0,LEFT(Full_2016_2017_Games_Data[[#This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Row],[Column1]],5)&lt;&gt;"4OTat"),C1573+1,IF(OR(LEFT(Full_2016_2017_Games_Data[[#This Row],[Column1]],4)="OTat",LEFT(Full_2016_2017_Games_Data[[#This Row],[Column1]],4)="Full",LEFT(Full_2016_2017_Games_Data[[#This Row],[Column1]],5)="2OTat",LEFT(Full_2016_2017_Games_Data[[#This Row],[Column1]],5)="4OTat"),C1573,"N/A")))</f>
        <v>N/A</v>
      </c>
      <c r="D1574" t="str">
        <f>IF(AND(C1574&lt;&gt;"N/A",C1574&lt;&gt;C1573),LEFT(Full_2016_2017_Games_Data[[#This Row],[Column1]],FIND("-",Full_2016_2017_Games_Data[[#This Row],[Column1]])-1),"N/A")</f>
        <v>N/A</v>
      </c>
      <c r="E1574" t="str">
        <f>IFERROR(IF(AND(C1574&lt;&gt;"N/A",C1574&lt;&gt;C1573),MID(Full_2016_2017_Games_Data[[#This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74" t="str">
        <f>IFERROR(IF(AND(D1574&lt;&gt;"N/A",E1574&lt;&gt;"N/A",C1574&lt;&gt;C1575),RIGHT(Full_2016_2017_Games_Data[[#This Row],[Column1]],LEN(Full_2016_2017_Games_Data[[#This Row],[Column1]])-FIND("at ",Full_2016_2017_Games_Data[[#This Row],[Column1]])-2),IF(AND(C1574&lt;&gt;"N/A",C1574&lt;&gt;C1573),RIGHT(A1575,LEN(A1575)-FIND("at ",A1575)-2),"N/A")),RIGHT(Full_2016_2017_Games_Data[[#This Row],[Column1]],LEN(Full_2016_2017_Games_Data[[#This Row],[Column1]])-FIND("at ",Full_2016_2017_Games_Data[[#This Row],[Column1]])-2))</f>
        <v>N/A</v>
      </c>
      <c r="G1574" t="str">
        <f t="shared" si="264"/>
        <v>N/A</v>
      </c>
      <c r="H1574" t="str">
        <f t="shared" si="265"/>
        <v>N/A</v>
      </c>
      <c r="I1574" t="str">
        <f t="shared" si="266"/>
        <v>N/A</v>
      </c>
      <c r="J1574" s="3" t="str">
        <f>IF(B1574=1,Full_2016_2017_Games_Data[[#This Row],[Column1]],"N/A")</f>
        <v>May 22, 2017</v>
      </c>
      <c r="K1574" t="str">
        <f t="shared" si="267"/>
        <v>May 22, 2017</v>
      </c>
      <c r="L1574" t="str">
        <f t="shared" si="268"/>
        <v>N/A</v>
      </c>
      <c r="M1574" t="str">
        <f t="shared" si="269"/>
        <v>N/A</v>
      </c>
      <c r="N1574" t="str">
        <f t="shared" si="270"/>
        <v>N/A</v>
      </c>
      <c r="O1574" t="str">
        <f t="shared" si="271"/>
        <v>N/A</v>
      </c>
      <c r="P1574" s="3" t="str">
        <f t="shared" si="272"/>
        <v>N/A</v>
      </c>
      <c r="Q1574" t="str">
        <f t="shared" si="273"/>
        <v>N/A</v>
      </c>
      <c r="R1574" t="str">
        <f t="shared" si="274"/>
        <v>N/A</v>
      </c>
    </row>
    <row r="1575" spans="1:18" x14ac:dyDescent="0.3">
      <c r="A1575" s="1" t="s">
        <v>1337</v>
      </c>
      <c r="B1575">
        <f>IF(OR(RIGHT(Full_2016_2017_Games_Data[[#This Row],[Column1]],4)="2016",RIGHT(Full_2016_2017_Games_Data[[#This Row],[Column1]],4)="2017"),1,0)</f>
        <v>0</v>
      </c>
      <c r="C1575">
        <f>IF(AND(B1574=1,B1575=0,LEFT(Full_2016_2017_Games_Data[[#This Row],[Column1]],4)&lt;&gt;"OTat"),C1573+1,IF(AND(B1574=0,B1575=0,LEFT(Full_2016_2017_Games_Data[[#This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Row],[Column1]],5)&lt;&gt;"4OTat"),C1574+1,IF(OR(LEFT(Full_2016_2017_Games_Data[[#This Row],[Column1]],4)="OTat",LEFT(Full_2016_2017_Games_Data[[#This Row],[Column1]],4)="Full",LEFT(Full_2016_2017_Games_Data[[#This Row],[Column1]],5)="2OTat",LEFT(Full_2016_2017_Games_Data[[#This Row],[Column1]],5)="4OTat"),C1574,"N/A")))</f>
        <v>1302</v>
      </c>
      <c r="D1575" t="str">
        <f>IF(AND(C1575&lt;&gt;"N/A",C1575&lt;&gt;C1574),LEFT(Full_2016_2017_Games_Data[[#This Row],[Column1]],FIND("-",Full_2016_2017_Games_Data[[#This Row],[Column1]])-1),"N/A")</f>
        <v>Golden State Warriors129</v>
      </c>
      <c r="E1575" t="str">
        <f>IFERROR(IF(AND(C1575&lt;&gt;"N/A",C1575&lt;&gt;C1574),MID(Full_2016_2017_Games_Data[[#This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San Antonio Spurs115</v>
      </c>
      <c r="F1575" t="str">
        <f>IFERROR(IF(AND(D1575&lt;&gt;"N/A",E1575&lt;&gt;"N/A",C1575&lt;&gt;C1576),RIGHT(Full_2016_2017_Games_Data[[#This Row],[Column1]],LEN(Full_2016_2017_Games_Data[[#This Row],[Column1]])-FIND("at ",Full_2016_2017_Games_Data[[#This Row],[Column1]])-2),IF(AND(C1575&lt;&gt;"N/A",C1575&lt;&gt;C1574),RIGHT(A1576,LEN(A1576)-FIND("at ",A1576)-2),"N/A")),RIGHT(Full_2016_2017_Games_Data[[#This Row],[Column1]],LEN(Full_2016_2017_Games_Data[[#This Row],[Column1]])-FIND("at ",Full_2016_2017_Games_Data[[#This Row],[Column1]])-2))</f>
        <v>San Antonio</v>
      </c>
      <c r="G1575" t="str">
        <f t="shared" si="264"/>
        <v>San Antonio</v>
      </c>
      <c r="H1575">
        <f t="shared" si="265"/>
        <v>129</v>
      </c>
      <c r="I1575">
        <f t="shared" si="266"/>
        <v>115</v>
      </c>
      <c r="J1575" s="3" t="str">
        <f>IF(B1575=1,Full_2016_2017_Games_Data[[#This Row],[Column1]],"N/A")</f>
        <v>N/A</v>
      </c>
      <c r="K1575" t="str">
        <f t="shared" si="267"/>
        <v>May 22, 2017</v>
      </c>
      <c r="L1575" t="str">
        <f t="shared" si="268"/>
        <v>May 22, 2017</v>
      </c>
      <c r="M1575">
        <f t="shared" si="269"/>
        <v>5</v>
      </c>
      <c r="N1575">
        <f t="shared" si="270"/>
        <v>22</v>
      </c>
      <c r="O1575">
        <f t="shared" si="271"/>
        <v>2017</v>
      </c>
      <c r="P1575" s="3">
        <f t="shared" si="272"/>
        <v>42877</v>
      </c>
      <c r="Q1575" t="str">
        <f t="shared" si="273"/>
        <v>Golden State Warriors</v>
      </c>
      <c r="R1575" t="str">
        <f t="shared" si="274"/>
        <v>San Antonio Spurs</v>
      </c>
    </row>
    <row r="1576" spans="1:18" x14ac:dyDescent="0.3">
      <c r="A1576" s="1" t="s">
        <v>1545</v>
      </c>
      <c r="B1576">
        <f>IF(OR(RIGHT(Full_2016_2017_Games_Data[[#This Row],[Column1]],4)="2016",RIGHT(Full_2016_2017_Games_Data[[#This Row],[Column1]],4)="2017"),1,0)</f>
        <v>1</v>
      </c>
      <c r="C1576" t="str">
        <f>IF(AND(B1575=1,B1576=0,LEFT(Full_2016_2017_Games_Data[[#This Row],[Column1]],4)&lt;&gt;"OTat"),C1574+1,IF(AND(B1575=0,B1576=0,LEFT(Full_2016_2017_Games_Data[[#This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Row],[Column1]],5)&lt;&gt;"4OTat"),C1575+1,IF(OR(LEFT(Full_2016_2017_Games_Data[[#This Row],[Column1]],4)="OTat",LEFT(Full_2016_2017_Games_Data[[#This Row],[Column1]],4)="Full",LEFT(Full_2016_2017_Games_Data[[#This Row],[Column1]],5)="2OTat",LEFT(Full_2016_2017_Games_Data[[#This Row],[Column1]],5)="4OTat"),C1575,"N/A")))</f>
        <v>N/A</v>
      </c>
      <c r="D1576" t="str">
        <f>IF(AND(C1576&lt;&gt;"N/A",C1576&lt;&gt;C1575),LEFT(Full_2016_2017_Games_Data[[#This Row],[Column1]],FIND("-",Full_2016_2017_Games_Data[[#This Row],[Column1]])-1),"N/A")</f>
        <v>N/A</v>
      </c>
      <c r="E1576" t="str">
        <f>IFERROR(IF(AND(C1576&lt;&gt;"N/A",C1576&lt;&gt;C1575),MID(Full_2016_2017_Games_Data[[#This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76" t="str">
        <f>IFERROR(IF(AND(D1576&lt;&gt;"N/A",E1576&lt;&gt;"N/A",C1576&lt;&gt;C1577),RIGHT(Full_2016_2017_Games_Data[[#This Row],[Column1]],LEN(Full_2016_2017_Games_Data[[#This Row],[Column1]])-FIND("at ",Full_2016_2017_Games_Data[[#This Row],[Column1]])-2),IF(AND(C1576&lt;&gt;"N/A",C1576&lt;&gt;C1575),RIGHT(A1577,LEN(A1577)-FIND("at ",A1577)-2),"N/A")),RIGHT(Full_2016_2017_Games_Data[[#This Row],[Column1]],LEN(Full_2016_2017_Games_Data[[#This Row],[Column1]])-FIND("at ",Full_2016_2017_Games_Data[[#This Row],[Column1]])-2))</f>
        <v>N/A</v>
      </c>
      <c r="G1576" t="str">
        <f t="shared" si="264"/>
        <v>N/A</v>
      </c>
      <c r="H1576" t="str">
        <f t="shared" si="265"/>
        <v>N/A</v>
      </c>
      <c r="I1576" t="str">
        <f t="shared" si="266"/>
        <v>N/A</v>
      </c>
      <c r="J1576" s="3" t="str">
        <f>IF(B1576=1,Full_2016_2017_Games_Data[[#This Row],[Column1]],"N/A")</f>
        <v>May 23, 2017</v>
      </c>
      <c r="K1576" t="str">
        <f t="shared" si="267"/>
        <v>May 23, 2017</v>
      </c>
      <c r="L1576" t="str">
        <f t="shared" si="268"/>
        <v>N/A</v>
      </c>
      <c r="M1576" t="str">
        <f t="shared" si="269"/>
        <v>N/A</v>
      </c>
      <c r="N1576" t="str">
        <f t="shared" si="270"/>
        <v>N/A</v>
      </c>
      <c r="O1576" t="str">
        <f t="shared" si="271"/>
        <v>N/A</v>
      </c>
      <c r="P1576" s="3" t="str">
        <f t="shared" si="272"/>
        <v>N/A</v>
      </c>
      <c r="Q1576" t="str">
        <f t="shared" si="273"/>
        <v>N/A</v>
      </c>
      <c r="R1576" t="str">
        <f t="shared" si="274"/>
        <v>N/A</v>
      </c>
    </row>
    <row r="1577" spans="1:18" x14ac:dyDescent="0.3">
      <c r="A1577" s="1" t="s">
        <v>1338</v>
      </c>
      <c r="B1577">
        <f>IF(OR(RIGHT(Full_2016_2017_Games_Data[[#This Row],[Column1]],4)="2016",RIGHT(Full_2016_2017_Games_Data[[#This Row],[Column1]],4)="2017"),1,0)</f>
        <v>0</v>
      </c>
      <c r="C1577">
        <f>IF(AND(B1576=1,B1577=0,LEFT(Full_2016_2017_Games_Data[[#This Row],[Column1]],4)&lt;&gt;"OTat"),C1575+1,IF(AND(B1576=0,B1577=0,LEFT(Full_2016_2017_Games_Data[[#This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Row],[Column1]],5)&lt;&gt;"4OTat"),C1576+1,IF(OR(LEFT(Full_2016_2017_Games_Data[[#This Row],[Column1]],4)="OTat",LEFT(Full_2016_2017_Games_Data[[#This Row],[Column1]],4)="Full",LEFT(Full_2016_2017_Games_Data[[#This Row],[Column1]],5)="2OTat",LEFT(Full_2016_2017_Games_Data[[#This Row],[Column1]],5)="4OTat"),C1576,"N/A")))</f>
        <v>1303</v>
      </c>
      <c r="D1577" t="str">
        <f>IF(AND(C1577&lt;&gt;"N/A",C1577&lt;&gt;C1576),LEFT(Full_2016_2017_Games_Data[[#This Row],[Column1]],FIND("-",Full_2016_2017_Games_Data[[#This Row],[Column1]])-1),"N/A")</f>
        <v>Cleveland Cavaliers112</v>
      </c>
      <c r="E1577" t="str">
        <f>IFERROR(IF(AND(C1577&lt;&gt;"N/A",C1577&lt;&gt;C1576),MID(Full_2016_2017_Games_Data[[#This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Celtics99</v>
      </c>
      <c r="F1577" t="str">
        <f>IFERROR(IF(AND(D1577&lt;&gt;"N/A",E1577&lt;&gt;"N/A",C1577&lt;&gt;C1578),RIGHT(Full_2016_2017_Games_Data[[#This Row],[Column1]],LEN(Full_2016_2017_Games_Data[[#This Row],[Column1]])-FIND("at ",Full_2016_2017_Games_Data[[#This Row],[Column1]])-2),IF(AND(C1577&lt;&gt;"N/A",C1577&lt;&gt;C1576),RIGHT(A1578,LEN(A1578)-FIND("at ",A1578)-2),"N/A")),RIGHT(Full_2016_2017_Games_Data[[#This Row],[Column1]],LEN(Full_2016_2017_Games_Data[[#This Row],[Column1]])-FIND("at ",Full_2016_2017_Games_Data[[#This Row],[Column1]])-2))</f>
        <v>Cleveland</v>
      </c>
      <c r="G1577" t="str">
        <f t="shared" si="264"/>
        <v>Cleveland</v>
      </c>
      <c r="H1577">
        <f t="shared" si="265"/>
        <v>112</v>
      </c>
      <c r="I1577">
        <f t="shared" si="266"/>
        <v>99</v>
      </c>
      <c r="J1577" s="3" t="str">
        <f>IF(B1577=1,Full_2016_2017_Games_Data[[#This Row],[Column1]],"N/A")</f>
        <v>N/A</v>
      </c>
      <c r="K1577" t="str">
        <f t="shared" si="267"/>
        <v>May 23, 2017</v>
      </c>
      <c r="L1577" t="str">
        <f t="shared" si="268"/>
        <v>May 23, 2017</v>
      </c>
      <c r="M1577">
        <f t="shared" si="269"/>
        <v>5</v>
      </c>
      <c r="N1577">
        <f t="shared" si="270"/>
        <v>23</v>
      </c>
      <c r="O1577">
        <f t="shared" si="271"/>
        <v>2017</v>
      </c>
      <c r="P1577" s="3">
        <f t="shared" si="272"/>
        <v>42878</v>
      </c>
      <c r="Q1577" t="str">
        <f t="shared" si="273"/>
        <v>Cleveland Cavaliers</v>
      </c>
      <c r="R1577" t="str">
        <f t="shared" si="274"/>
        <v>Boston Celtics</v>
      </c>
    </row>
    <row r="1578" spans="1:18" x14ac:dyDescent="0.3">
      <c r="A1578" s="1" t="s">
        <v>1546</v>
      </c>
      <c r="B1578">
        <f>IF(OR(RIGHT(Full_2016_2017_Games_Data[[#This Row],[Column1]],4)="2016",RIGHT(Full_2016_2017_Games_Data[[#This Row],[Column1]],4)="2017"),1,0)</f>
        <v>1</v>
      </c>
      <c r="C1578" t="str">
        <f>IF(AND(B1577=1,B1578=0,LEFT(Full_2016_2017_Games_Data[[#This Row],[Column1]],4)&lt;&gt;"OTat"),C1576+1,IF(AND(B1577=0,B1578=0,LEFT(Full_2016_2017_Games_Data[[#This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Row],[Column1]],5)&lt;&gt;"4OTat"),C1577+1,IF(OR(LEFT(Full_2016_2017_Games_Data[[#This Row],[Column1]],4)="OTat",LEFT(Full_2016_2017_Games_Data[[#This Row],[Column1]],4)="Full",LEFT(Full_2016_2017_Games_Data[[#This Row],[Column1]],5)="2OTat",LEFT(Full_2016_2017_Games_Data[[#This Row],[Column1]],5)="4OTat"),C1577,"N/A")))</f>
        <v>N/A</v>
      </c>
      <c r="D1578" t="str">
        <f>IF(AND(C1578&lt;&gt;"N/A",C1578&lt;&gt;C1577),LEFT(Full_2016_2017_Games_Data[[#This Row],[Column1]],FIND("-",Full_2016_2017_Games_Data[[#This Row],[Column1]])-1),"N/A")</f>
        <v>N/A</v>
      </c>
      <c r="E1578" t="str">
        <f>IFERROR(IF(AND(C1578&lt;&gt;"N/A",C1578&lt;&gt;C1577),MID(Full_2016_2017_Games_Data[[#This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78" t="str">
        <f>IFERROR(IF(AND(D1578&lt;&gt;"N/A",E1578&lt;&gt;"N/A",C1578&lt;&gt;C1579),RIGHT(Full_2016_2017_Games_Data[[#This Row],[Column1]],LEN(Full_2016_2017_Games_Data[[#This Row],[Column1]])-FIND("at ",Full_2016_2017_Games_Data[[#This Row],[Column1]])-2),IF(AND(C1578&lt;&gt;"N/A",C1578&lt;&gt;C1577),RIGHT(A1579,LEN(A1579)-FIND("at ",A1579)-2),"N/A")),RIGHT(Full_2016_2017_Games_Data[[#This Row],[Column1]],LEN(Full_2016_2017_Games_Data[[#This Row],[Column1]])-FIND("at ",Full_2016_2017_Games_Data[[#This Row],[Column1]])-2))</f>
        <v>N/A</v>
      </c>
      <c r="G1578" t="str">
        <f t="shared" si="264"/>
        <v>N/A</v>
      </c>
      <c r="H1578" t="str">
        <f t="shared" si="265"/>
        <v>N/A</v>
      </c>
      <c r="I1578" t="str">
        <f t="shared" si="266"/>
        <v>N/A</v>
      </c>
      <c r="J1578" s="3" t="str">
        <f>IF(B1578=1,Full_2016_2017_Games_Data[[#This Row],[Column1]],"N/A")</f>
        <v>May 25, 2017</v>
      </c>
      <c r="K1578" t="str">
        <f t="shared" si="267"/>
        <v>May 25, 2017</v>
      </c>
      <c r="L1578" t="str">
        <f t="shared" si="268"/>
        <v>N/A</v>
      </c>
      <c r="M1578" t="str">
        <f t="shared" si="269"/>
        <v>N/A</v>
      </c>
      <c r="N1578" t="str">
        <f t="shared" si="270"/>
        <v>N/A</v>
      </c>
      <c r="O1578" t="str">
        <f t="shared" si="271"/>
        <v>N/A</v>
      </c>
      <c r="P1578" s="3" t="str">
        <f t="shared" si="272"/>
        <v>N/A</v>
      </c>
      <c r="Q1578" t="str">
        <f t="shared" si="273"/>
        <v>N/A</v>
      </c>
      <c r="R1578" t="str">
        <f t="shared" si="274"/>
        <v>N/A</v>
      </c>
    </row>
    <row r="1579" spans="1:18" x14ac:dyDescent="0.3">
      <c r="A1579" s="1" t="s">
        <v>1339</v>
      </c>
      <c r="B1579">
        <f>IF(OR(RIGHT(Full_2016_2017_Games_Data[[#This Row],[Column1]],4)="2016",RIGHT(Full_2016_2017_Games_Data[[#This Row],[Column1]],4)="2017"),1,0)</f>
        <v>0</v>
      </c>
      <c r="C1579">
        <f>IF(AND(B1578=1,B1579=0,LEFT(Full_2016_2017_Games_Data[[#This Row],[Column1]],4)&lt;&gt;"OTat"),C1577+1,IF(AND(B1578=0,B1579=0,LEFT(Full_2016_2017_Games_Data[[#This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Row],[Column1]],5)&lt;&gt;"4OTat"),C1578+1,IF(OR(LEFT(Full_2016_2017_Games_Data[[#This Row],[Column1]],4)="OTat",LEFT(Full_2016_2017_Games_Data[[#This Row],[Column1]],4)="Full",LEFT(Full_2016_2017_Games_Data[[#This Row],[Column1]],5)="2OTat",LEFT(Full_2016_2017_Games_Data[[#This Row],[Column1]],5)="4OTat"),C1578,"N/A")))</f>
        <v>1304</v>
      </c>
      <c r="D1579" t="str">
        <f>IF(AND(C1579&lt;&gt;"N/A",C1579&lt;&gt;C1578),LEFT(Full_2016_2017_Games_Data[[#This Row],[Column1]],FIND("-",Full_2016_2017_Games_Data[[#This Row],[Column1]])-1),"N/A")</f>
        <v>Cleveland Cavaliers135</v>
      </c>
      <c r="E1579" t="str">
        <f>IFERROR(IF(AND(C1579&lt;&gt;"N/A",C1579&lt;&gt;C1578),MID(Full_2016_2017_Games_Data[[#This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Boston Celtics102</v>
      </c>
      <c r="F1579" t="str">
        <f>IFERROR(IF(AND(D1579&lt;&gt;"N/A",E1579&lt;&gt;"N/A",C1579&lt;&gt;C1580),RIGHT(Full_2016_2017_Games_Data[[#This Row],[Column1]],LEN(Full_2016_2017_Games_Data[[#This Row],[Column1]])-FIND("at ",Full_2016_2017_Games_Data[[#This Row],[Column1]])-2),IF(AND(C1579&lt;&gt;"N/A",C1579&lt;&gt;C1578),RIGHT(A1580,LEN(A1580)-FIND("at ",A1580)-2),"N/A")),RIGHT(Full_2016_2017_Games_Data[[#This Row],[Column1]],LEN(Full_2016_2017_Games_Data[[#This Row],[Column1]])-FIND("at ",Full_2016_2017_Games_Data[[#This Row],[Column1]])-2))</f>
        <v>Boston</v>
      </c>
      <c r="G1579" t="str">
        <f t="shared" si="264"/>
        <v>Boston</v>
      </c>
      <c r="H1579">
        <f t="shared" si="265"/>
        <v>135</v>
      </c>
      <c r="I1579">
        <f t="shared" si="266"/>
        <v>102</v>
      </c>
      <c r="J1579" s="3" t="str">
        <f>IF(B1579=1,Full_2016_2017_Games_Data[[#This Row],[Column1]],"N/A")</f>
        <v>N/A</v>
      </c>
      <c r="K1579" t="str">
        <f t="shared" si="267"/>
        <v>May 25, 2017</v>
      </c>
      <c r="L1579" t="str">
        <f t="shared" si="268"/>
        <v>May 25, 2017</v>
      </c>
      <c r="M1579">
        <f t="shared" si="269"/>
        <v>5</v>
      </c>
      <c r="N1579">
        <f t="shared" si="270"/>
        <v>25</v>
      </c>
      <c r="O1579">
        <f t="shared" si="271"/>
        <v>2017</v>
      </c>
      <c r="P1579" s="3">
        <f t="shared" si="272"/>
        <v>42880</v>
      </c>
      <c r="Q1579" t="str">
        <f t="shared" si="273"/>
        <v>Cleveland Cavaliers</v>
      </c>
      <c r="R1579" t="str">
        <f t="shared" si="274"/>
        <v>Boston Celtics</v>
      </c>
    </row>
    <row r="1580" spans="1:18" x14ac:dyDescent="0.3">
      <c r="A1580" s="1" t="s">
        <v>1547</v>
      </c>
      <c r="B1580">
        <f>IF(OR(RIGHT(Full_2016_2017_Games_Data[[#This Row],[Column1]],4)="2016",RIGHT(Full_2016_2017_Games_Data[[#This Row],[Column1]],4)="2017"),1,0)</f>
        <v>1</v>
      </c>
      <c r="C1580" t="str">
        <f>IF(AND(B1579=1,B1580=0,LEFT(Full_2016_2017_Games_Data[[#This Row],[Column1]],4)&lt;&gt;"OTat"),C1578+1,IF(AND(B1579=0,B1580=0,LEFT(Full_2016_2017_Games_Data[[#This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Row],[Column1]],5)&lt;&gt;"4OTat"),C1579+1,IF(OR(LEFT(Full_2016_2017_Games_Data[[#This Row],[Column1]],4)="OTat",LEFT(Full_2016_2017_Games_Data[[#This Row],[Column1]],4)="Full",LEFT(Full_2016_2017_Games_Data[[#This Row],[Column1]],5)="2OTat",LEFT(Full_2016_2017_Games_Data[[#This Row],[Column1]],5)="4OTat"),C1579,"N/A")))</f>
        <v>N/A</v>
      </c>
      <c r="D1580" t="str">
        <f>IF(AND(C1580&lt;&gt;"N/A",C1580&lt;&gt;C1579),LEFT(Full_2016_2017_Games_Data[[#This Row],[Column1]],FIND("-",Full_2016_2017_Games_Data[[#This Row],[Column1]])-1),"N/A")</f>
        <v>N/A</v>
      </c>
      <c r="E1580" t="str">
        <f>IFERROR(IF(AND(C1580&lt;&gt;"N/A",C1580&lt;&gt;C1579),MID(Full_2016_2017_Games_Data[[#This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80" t="str">
        <f>IFERROR(IF(AND(D1580&lt;&gt;"N/A",E1580&lt;&gt;"N/A",C1580&lt;&gt;C1581),RIGHT(Full_2016_2017_Games_Data[[#This Row],[Column1]],LEN(Full_2016_2017_Games_Data[[#This Row],[Column1]])-FIND("at ",Full_2016_2017_Games_Data[[#This Row],[Column1]])-2),IF(AND(C1580&lt;&gt;"N/A",C1580&lt;&gt;C1579),RIGHT(A1581,LEN(A1581)-FIND("at ",A1581)-2),"N/A")),RIGHT(Full_2016_2017_Games_Data[[#This Row],[Column1]],LEN(Full_2016_2017_Games_Data[[#This Row],[Column1]])-FIND("at ",Full_2016_2017_Games_Data[[#This Row],[Column1]])-2))</f>
        <v>N/A</v>
      </c>
      <c r="G1580" t="str">
        <f t="shared" si="264"/>
        <v>N/A</v>
      </c>
      <c r="H1580" t="str">
        <f t="shared" si="265"/>
        <v>N/A</v>
      </c>
      <c r="I1580" t="str">
        <f t="shared" si="266"/>
        <v>N/A</v>
      </c>
      <c r="J1580" s="3" t="str">
        <f>IF(B1580=1,Full_2016_2017_Games_Data[[#This Row],[Column1]],"N/A")</f>
        <v>Jun 1, 2017</v>
      </c>
      <c r="K1580" t="str">
        <f t="shared" si="267"/>
        <v>Jun 1, 2017</v>
      </c>
      <c r="L1580" t="str">
        <f t="shared" si="268"/>
        <v>N/A</v>
      </c>
      <c r="M1580" t="str">
        <f t="shared" si="269"/>
        <v>N/A</v>
      </c>
      <c r="N1580" t="str">
        <f t="shared" si="270"/>
        <v>N/A</v>
      </c>
      <c r="O1580" t="str">
        <f t="shared" si="271"/>
        <v>N/A</v>
      </c>
      <c r="P1580" s="3" t="str">
        <f t="shared" si="272"/>
        <v>N/A</v>
      </c>
      <c r="Q1580" t="str">
        <f t="shared" si="273"/>
        <v>N/A</v>
      </c>
      <c r="R1580" t="str">
        <f t="shared" si="274"/>
        <v>N/A</v>
      </c>
    </row>
    <row r="1581" spans="1:18" x14ac:dyDescent="0.3">
      <c r="A1581" s="1" t="s">
        <v>1340</v>
      </c>
      <c r="B1581">
        <f>IF(OR(RIGHT(Full_2016_2017_Games_Data[[#This Row],[Column1]],4)="2016",RIGHT(Full_2016_2017_Games_Data[[#This Row],[Column1]],4)="2017"),1,0)</f>
        <v>0</v>
      </c>
      <c r="C1581">
        <f>IF(AND(B1580=1,B1581=0,LEFT(Full_2016_2017_Games_Data[[#This Row],[Column1]],4)&lt;&gt;"OTat"),C1579+1,IF(AND(B1580=0,B1581=0,LEFT(Full_2016_2017_Games_Data[[#This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Row],[Column1]],5)&lt;&gt;"4OTat"),C1580+1,IF(OR(LEFT(Full_2016_2017_Games_Data[[#This Row],[Column1]],4)="OTat",LEFT(Full_2016_2017_Games_Data[[#This Row],[Column1]],4)="Full",LEFT(Full_2016_2017_Games_Data[[#This Row],[Column1]],5)="2OTat",LEFT(Full_2016_2017_Games_Data[[#This Row],[Column1]],5)="4OTat"),C1580,"N/A")))</f>
        <v>1305</v>
      </c>
      <c r="D1581" t="str">
        <f>IF(AND(C1581&lt;&gt;"N/A",C1581&lt;&gt;C1580),LEFT(Full_2016_2017_Games_Data[[#This Row],[Column1]],FIND("-",Full_2016_2017_Games_Data[[#This Row],[Column1]])-1),"N/A")</f>
        <v>Golden State Warriors113</v>
      </c>
      <c r="E1581" t="str">
        <f>IFERROR(IF(AND(C1581&lt;&gt;"N/A",C1581&lt;&gt;C1580),MID(Full_2016_2017_Games_Data[[#This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Cavaliers91</v>
      </c>
      <c r="F1581" t="str">
        <f>IFERROR(IF(AND(D1581&lt;&gt;"N/A",E1581&lt;&gt;"N/A",C1581&lt;&gt;C1582),RIGHT(Full_2016_2017_Games_Data[[#This Row],[Column1]],LEN(Full_2016_2017_Games_Data[[#This Row],[Column1]])-FIND("at ",Full_2016_2017_Games_Data[[#This Row],[Column1]])-2),IF(AND(C1581&lt;&gt;"N/A",C1581&lt;&gt;C1580),RIGHT(A1582,LEN(A1582)-FIND("at ",A1582)-2),"N/A")),RIGHT(Full_2016_2017_Games_Data[[#This Row],[Column1]],LEN(Full_2016_2017_Games_Data[[#This Row],[Column1]])-FIND("at ",Full_2016_2017_Games_Data[[#This Row],[Column1]])-2))</f>
        <v>Golden State</v>
      </c>
      <c r="G1581" t="str">
        <f t="shared" si="264"/>
        <v>Golden State</v>
      </c>
      <c r="H1581">
        <f t="shared" si="265"/>
        <v>113</v>
      </c>
      <c r="I1581">
        <f t="shared" si="266"/>
        <v>91</v>
      </c>
      <c r="J1581" s="3" t="str">
        <f>IF(B1581=1,Full_2016_2017_Games_Data[[#This Row],[Column1]],"N/A")</f>
        <v>N/A</v>
      </c>
      <c r="K1581" t="str">
        <f t="shared" si="267"/>
        <v>Jun 1, 2017</v>
      </c>
      <c r="L1581" t="str">
        <f t="shared" si="268"/>
        <v>Jun 1, 2017</v>
      </c>
      <c r="M1581">
        <f t="shared" si="269"/>
        <v>6</v>
      </c>
      <c r="N1581">
        <f t="shared" si="270"/>
        <v>1</v>
      </c>
      <c r="O1581">
        <f t="shared" si="271"/>
        <v>2017</v>
      </c>
      <c r="P1581" s="3">
        <f t="shared" si="272"/>
        <v>42887</v>
      </c>
      <c r="Q1581" t="str">
        <f t="shared" si="273"/>
        <v>Golden State Warriors</v>
      </c>
      <c r="R1581" t="str">
        <f t="shared" si="274"/>
        <v>Cleveland Cavaliers</v>
      </c>
    </row>
    <row r="1582" spans="1:18" x14ac:dyDescent="0.3">
      <c r="A1582" s="1" t="s">
        <v>1548</v>
      </c>
      <c r="B1582">
        <f>IF(OR(RIGHT(Full_2016_2017_Games_Data[[#This Row],[Column1]],4)="2016",RIGHT(Full_2016_2017_Games_Data[[#This Row],[Column1]],4)="2017"),1,0)</f>
        <v>1</v>
      </c>
      <c r="C1582" t="str">
        <f>IF(AND(B1581=1,B1582=0,LEFT(Full_2016_2017_Games_Data[[#This Row],[Column1]],4)&lt;&gt;"OTat"),C1580+1,IF(AND(B1581=0,B1582=0,LEFT(Full_2016_2017_Games_Data[[#This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Row],[Column1]],5)&lt;&gt;"4OTat"),C1581+1,IF(OR(LEFT(Full_2016_2017_Games_Data[[#This Row],[Column1]],4)="OTat",LEFT(Full_2016_2017_Games_Data[[#This Row],[Column1]],4)="Full",LEFT(Full_2016_2017_Games_Data[[#This Row],[Column1]],5)="2OTat",LEFT(Full_2016_2017_Games_Data[[#This Row],[Column1]],5)="4OTat"),C1581,"N/A")))</f>
        <v>N/A</v>
      </c>
      <c r="D1582" t="str">
        <f>IF(AND(C1582&lt;&gt;"N/A",C1582&lt;&gt;C1581),LEFT(Full_2016_2017_Games_Data[[#This Row],[Column1]],FIND("-",Full_2016_2017_Games_Data[[#This Row],[Column1]])-1),"N/A")</f>
        <v>N/A</v>
      </c>
      <c r="E1582" t="str">
        <f>IFERROR(IF(AND(C1582&lt;&gt;"N/A",C1582&lt;&gt;C1581),MID(Full_2016_2017_Games_Data[[#This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82" t="str">
        <f>IFERROR(IF(AND(D1582&lt;&gt;"N/A",E1582&lt;&gt;"N/A",C1582&lt;&gt;C1583),RIGHT(Full_2016_2017_Games_Data[[#This Row],[Column1]],LEN(Full_2016_2017_Games_Data[[#This Row],[Column1]])-FIND("at ",Full_2016_2017_Games_Data[[#This Row],[Column1]])-2),IF(AND(C1582&lt;&gt;"N/A",C1582&lt;&gt;C1581),RIGHT(A1583,LEN(A1583)-FIND("at ",A1583)-2),"N/A")),RIGHT(Full_2016_2017_Games_Data[[#This Row],[Column1]],LEN(Full_2016_2017_Games_Data[[#This Row],[Column1]])-FIND("at ",Full_2016_2017_Games_Data[[#This Row],[Column1]])-2))</f>
        <v>N/A</v>
      </c>
      <c r="G1582" t="str">
        <f t="shared" si="264"/>
        <v>N/A</v>
      </c>
      <c r="H1582" t="str">
        <f t="shared" si="265"/>
        <v>N/A</v>
      </c>
      <c r="I1582" t="str">
        <f t="shared" si="266"/>
        <v>N/A</v>
      </c>
      <c r="J1582" s="3" t="str">
        <f>IF(B1582=1,Full_2016_2017_Games_Data[[#This Row],[Column1]],"N/A")</f>
        <v>Jun 4, 2017</v>
      </c>
      <c r="K1582" t="str">
        <f t="shared" si="267"/>
        <v>Jun 4, 2017</v>
      </c>
      <c r="L1582" t="str">
        <f t="shared" si="268"/>
        <v>N/A</v>
      </c>
      <c r="M1582" t="str">
        <f t="shared" si="269"/>
        <v>N/A</v>
      </c>
      <c r="N1582" t="str">
        <f t="shared" si="270"/>
        <v>N/A</v>
      </c>
      <c r="O1582" t="str">
        <f t="shared" si="271"/>
        <v>N/A</v>
      </c>
      <c r="P1582" s="3" t="str">
        <f t="shared" si="272"/>
        <v>N/A</v>
      </c>
      <c r="Q1582" t="str">
        <f t="shared" si="273"/>
        <v>N/A</v>
      </c>
      <c r="R1582" t="str">
        <f t="shared" si="274"/>
        <v>N/A</v>
      </c>
    </row>
    <row r="1583" spans="1:18" x14ac:dyDescent="0.3">
      <c r="A1583" s="1" t="s">
        <v>1341</v>
      </c>
      <c r="B1583">
        <f>IF(OR(RIGHT(Full_2016_2017_Games_Data[[#This Row],[Column1]],4)="2016",RIGHT(Full_2016_2017_Games_Data[[#This Row],[Column1]],4)="2017"),1,0)</f>
        <v>0</v>
      </c>
      <c r="C1583">
        <f>IF(AND(B1582=1,B1583=0,LEFT(Full_2016_2017_Games_Data[[#This Row],[Column1]],4)&lt;&gt;"OTat"),C1581+1,IF(AND(B1582=0,B1583=0,LEFT(Full_2016_2017_Games_Data[[#This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Row],[Column1]],5)&lt;&gt;"4OTat"),C1582+1,IF(OR(LEFT(Full_2016_2017_Games_Data[[#This Row],[Column1]],4)="OTat",LEFT(Full_2016_2017_Games_Data[[#This Row],[Column1]],4)="Full",LEFT(Full_2016_2017_Games_Data[[#This Row],[Column1]],5)="2OTat",LEFT(Full_2016_2017_Games_Data[[#This Row],[Column1]],5)="4OTat"),C1582,"N/A")))</f>
        <v>1306</v>
      </c>
      <c r="D1583" t="str">
        <f>IF(AND(C1583&lt;&gt;"N/A",C1583&lt;&gt;C1582),LEFT(Full_2016_2017_Games_Data[[#This Row],[Column1]],FIND("-",Full_2016_2017_Games_Data[[#This Row],[Column1]])-1),"N/A")</f>
        <v>Golden State Warriors132</v>
      </c>
      <c r="E1583" t="str">
        <f>IFERROR(IF(AND(C1583&lt;&gt;"N/A",C1583&lt;&gt;C1582),MID(Full_2016_2017_Games_Data[[#This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Cavaliers113</v>
      </c>
      <c r="F1583" t="str">
        <f>IFERROR(IF(AND(D1583&lt;&gt;"N/A",E1583&lt;&gt;"N/A",C1583&lt;&gt;C1584),RIGHT(Full_2016_2017_Games_Data[[#This Row],[Column1]],LEN(Full_2016_2017_Games_Data[[#This Row],[Column1]])-FIND("at ",Full_2016_2017_Games_Data[[#This Row],[Column1]])-2),IF(AND(C1583&lt;&gt;"N/A",C1583&lt;&gt;C1582),RIGHT(A1584,LEN(A1584)-FIND("at ",A1584)-2),"N/A")),RIGHT(Full_2016_2017_Games_Data[[#This Row],[Column1]],LEN(Full_2016_2017_Games_Data[[#This Row],[Column1]])-FIND("at ",Full_2016_2017_Games_Data[[#This Row],[Column1]])-2))</f>
        <v>Golden State</v>
      </c>
      <c r="G1583" t="str">
        <f t="shared" si="264"/>
        <v>Golden State</v>
      </c>
      <c r="H1583">
        <f t="shared" si="265"/>
        <v>132</v>
      </c>
      <c r="I1583">
        <f t="shared" si="266"/>
        <v>113</v>
      </c>
      <c r="J1583" s="3" t="str">
        <f>IF(B1583=1,Full_2016_2017_Games_Data[[#This Row],[Column1]],"N/A")</f>
        <v>N/A</v>
      </c>
      <c r="K1583" t="str">
        <f t="shared" si="267"/>
        <v>Jun 4, 2017</v>
      </c>
      <c r="L1583" t="str">
        <f t="shared" si="268"/>
        <v>Jun 4, 2017</v>
      </c>
      <c r="M1583">
        <f t="shared" si="269"/>
        <v>6</v>
      </c>
      <c r="N1583">
        <f t="shared" si="270"/>
        <v>4</v>
      </c>
      <c r="O1583">
        <f t="shared" si="271"/>
        <v>2017</v>
      </c>
      <c r="P1583" s="3">
        <f t="shared" si="272"/>
        <v>42890</v>
      </c>
      <c r="Q1583" t="str">
        <f t="shared" si="273"/>
        <v>Golden State Warriors</v>
      </c>
      <c r="R1583" t="str">
        <f t="shared" si="274"/>
        <v>Cleveland Cavaliers</v>
      </c>
    </row>
    <row r="1584" spans="1:18" x14ac:dyDescent="0.3">
      <c r="A1584" s="1" t="s">
        <v>1549</v>
      </c>
      <c r="B1584">
        <f>IF(OR(RIGHT(Full_2016_2017_Games_Data[[#This Row],[Column1]],4)="2016",RIGHT(Full_2016_2017_Games_Data[[#This Row],[Column1]],4)="2017"),1,0)</f>
        <v>1</v>
      </c>
      <c r="C1584" t="str">
        <f>IF(AND(B1583=1,B1584=0,LEFT(Full_2016_2017_Games_Data[[#This Row],[Column1]],4)&lt;&gt;"OTat"),C1582+1,IF(AND(B1583=0,B1584=0,LEFT(Full_2016_2017_Games_Data[[#This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Row],[Column1]],5)&lt;&gt;"4OTat"),C1583+1,IF(OR(LEFT(Full_2016_2017_Games_Data[[#This Row],[Column1]],4)="OTat",LEFT(Full_2016_2017_Games_Data[[#This Row],[Column1]],4)="Full",LEFT(Full_2016_2017_Games_Data[[#This Row],[Column1]],5)="2OTat",LEFT(Full_2016_2017_Games_Data[[#This Row],[Column1]],5)="4OTat"),C1583,"N/A")))</f>
        <v>N/A</v>
      </c>
      <c r="D1584" t="str">
        <f>IF(AND(C1584&lt;&gt;"N/A",C1584&lt;&gt;C1583),LEFT(Full_2016_2017_Games_Data[[#This Row],[Column1]],FIND("-",Full_2016_2017_Games_Data[[#This Row],[Column1]])-1),"N/A")</f>
        <v>N/A</v>
      </c>
      <c r="E1584" t="str">
        <f>IFERROR(IF(AND(C1584&lt;&gt;"N/A",C1584&lt;&gt;C1583),MID(Full_2016_2017_Games_Data[[#This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84" t="str">
        <f>IFERROR(IF(AND(D1584&lt;&gt;"N/A",E1584&lt;&gt;"N/A",C1584&lt;&gt;C1585),RIGHT(Full_2016_2017_Games_Data[[#This Row],[Column1]],LEN(Full_2016_2017_Games_Data[[#This Row],[Column1]])-FIND("at ",Full_2016_2017_Games_Data[[#This Row],[Column1]])-2),IF(AND(C1584&lt;&gt;"N/A",C1584&lt;&gt;C1583),RIGHT(A1585,LEN(A1585)-FIND("at ",A1585)-2),"N/A")),RIGHT(Full_2016_2017_Games_Data[[#This Row],[Column1]],LEN(Full_2016_2017_Games_Data[[#This Row],[Column1]])-FIND("at ",Full_2016_2017_Games_Data[[#This Row],[Column1]])-2))</f>
        <v>N/A</v>
      </c>
      <c r="G1584" t="str">
        <f t="shared" si="264"/>
        <v>N/A</v>
      </c>
      <c r="H1584" t="str">
        <f t="shared" si="265"/>
        <v>N/A</v>
      </c>
      <c r="I1584" t="str">
        <f t="shared" si="266"/>
        <v>N/A</v>
      </c>
      <c r="J1584" s="3" t="str">
        <f>IF(B1584=1,Full_2016_2017_Games_Data[[#This Row],[Column1]],"N/A")</f>
        <v>Jun 7, 2017</v>
      </c>
      <c r="K1584" t="str">
        <f t="shared" si="267"/>
        <v>Jun 7, 2017</v>
      </c>
      <c r="L1584" t="str">
        <f t="shared" si="268"/>
        <v>N/A</v>
      </c>
      <c r="M1584" t="str">
        <f t="shared" si="269"/>
        <v>N/A</v>
      </c>
      <c r="N1584" t="str">
        <f t="shared" si="270"/>
        <v>N/A</v>
      </c>
      <c r="O1584" t="str">
        <f t="shared" si="271"/>
        <v>N/A</v>
      </c>
      <c r="P1584" s="3" t="str">
        <f t="shared" si="272"/>
        <v>N/A</v>
      </c>
      <c r="Q1584" t="str">
        <f t="shared" si="273"/>
        <v>N/A</v>
      </c>
      <c r="R1584" t="str">
        <f t="shared" si="274"/>
        <v>N/A</v>
      </c>
    </row>
    <row r="1585" spans="1:18" x14ac:dyDescent="0.3">
      <c r="A1585" s="1" t="s">
        <v>1342</v>
      </c>
      <c r="B1585">
        <f>IF(OR(RIGHT(Full_2016_2017_Games_Data[[#This Row],[Column1]],4)="2016",RIGHT(Full_2016_2017_Games_Data[[#This Row],[Column1]],4)="2017"),1,0)</f>
        <v>0</v>
      </c>
      <c r="C1585">
        <f>IF(AND(B1584=1,B1585=0,LEFT(Full_2016_2017_Games_Data[[#This Row],[Column1]],4)&lt;&gt;"OTat"),C1583+1,IF(AND(B1584=0,B1585=0,LEFT(Full_2016_2017_Games_Data[[#This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Row],[Column1]],5)&lt;&gt;"4OTat"),C1584+1,IF(OR(LEFT(Full_2016_2017_Games_Data[[#This Row],[Column1]],4)="OTat",LEFT(Full_2016_2017_Games_Data[[#This Row],[Column1]],4)="Full",LEFT(Full_2016_2017_Games_Data[[#This Row],[Column1]],5)="2OTat",LEFT(Full_2016_2017_Games_Data[[#This Row],[Column1]],5)="4OTat"),C1584,"N/A")))</f>
        <v>1307</v>
      </c>
      <c r="D1585" t="str">
        <f>IF(AND(C1585&lt;&gt;"N/A",C1585&lt;&gt;C1584),LEFT(Full_2016_2017_Games_Data[[#This Row],[Column1]],FIND("-",Full_2016_2017_Games_Data[[#This Row],[Column1]])-1),"N/A")</f>
        <v>Golden State Warriors118</v>
      </c>
      <c r="E1585" t="str">
        <f>IFERROR(IF(AND(C1585&lt;&gt;"N/A",C1585&lt;&gt;C1584),MID(Full_2016_2017_Games_Data[[#This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Cavaliers113</v>
      </c>
      <c r="F1585" t="str">
        <f>IFERROR(IF(AND(D1585&lt;&gt;"N/A",E1585&lt;&gt;"N/A",C1585&lt;&gt;C1586),RIGHT(Full_2016_2017_Games_Data[[#This Row],[Column1]],LEN(Full_2016_2017_Games_Data[[#This Row],[Column1]])-FIND("at ",Full_2016_2017_Games_Data[[#This Row],[Column1]])-2),IF(AND(C1585&lt;&gt;"N/A",C1585&lt;&gt;C1584),RIGHT(A1586,LEN(A1586)-FIND("at ",A1586)-2),"N/A")),RIGHT(Full_2016_2017_Games_Data[[#This Row],[Column1]],LEN(Full_2016_2017_Games_Data[[#This Row],[Column1]])-FIND("at ",Full_2016_2017_Games_Data[[#This Row],[Column1]])-2))</f>
        <v>Cleveland</v>
      </c>
      <c r="G1585" t="str">
        <f t="shared" si="264"/>
        <v>Cleveland</v>
      </c>
      <c r="H1585">
        <f t="shared" si="265"/>
        <v>118</v>
      </c>
      <c r="I1585">
        <f t="shared" si="266"/>
        <v>113</v>
      </c>
      <c r="J1585" s="3" t="str">
        <f>IF(B1585=1,Full_2016_2017_Games_Data[[#This Row],[Column1]],"N/A")</f>
        <v>N/A</v>
      </c>
      <c r="K1585" t="str">
        <f t="shared" si="267"/>
        <v>Jun 7, 2017</v>
      </c>
      <c r="L1585" t="str">
        <f t="shared" si="268"/>
        <v>Jun 7, 2017</v>
      </c>
      <c r="M1585">
        <f t="shared" si="269"/>
        <v>6</v>
      </c>
      <c r="N1585">
        <f t="shared" si="270"/>
        <v>7</v>
      </c>
      <c r="O1585">
        <f t="shared" si="271"/>
        <v>2017</v>
      </c>
      <c r="P1585" s="3">
        <f t="shared" si="272"/>
        <v>42893</v>
      </c>
      <c r="Q1585" t="str">
        <f t="shared" si="273"/>
        <v>Golden State Warriors</v>
      </c>
      <c r="R1585" t="str">
        <f t="shared" si="274"/>
        <v>Cleveland Cavaliers</v>
      </c>
    </row>
    <row r="1586" spans="1:18" x14ac:dyDescent="0.3">
      <c r="A1586" s="1" t="s">
        <v>1550</v>
      </c>
      <c r="B1586">
        <f>IF(OR(RIGHT(Full_2016_2017_Games_Data[[#This Row],[Column1]],4)="2016",RIGHT(Full_2016_2017_Games_Data[[#This Row],[Column1]],4)="2017"),1,0)</f>
        <v>1</v>
      </c>
      <c r="C1586" t="str">
        <f>IF(AND(B1585=1,B1586=0,LEFT(Full_2016_2017_Games_Data[[#This Row],[Column1]],4)&lt;&gt;"OTat"),C1584+1,IF(AND(B1585=0,B1586=0,LEFT(Full_2016_2017_Games_Data[[#This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Row],[Column1]],5)&lt;&gt;"4OTat"),C1585+1,IF(OR(LEFT(Full_2016_2017_Games_Data[[#This Row],[Column1]],4)="OTat",LEFT(Full_2016_2017_Games_Data[[#This Row],[Column1]],4)="Full",LEFT(Full_2016_2017_Games_Data[[#This Row],[Column1]],5)="2OTat",LEFT(Full_2016_2017_Games_Data[[#This Row],[Column1]],5)="4OTat"),C1585,"N/A")))</f>
        <v>N/A</v>
      </c>
      <c r="D1586" t="str">
        <f>IF(AND(C1586&lt;&gt;"N/A",C1586&lt;&gt;C1585),LEFT(Full_2016_2017_Games_Data[[#This Row],[Column1]],FIND("-",Full_2016_2017_Games_Data[[#This Row],[Column1]])-1),"N/A")</f>
        <v>N/A</v>
      </c>
      <c r="E1586" t="str">
        <f>IFERROR(IF(AND(C1586&lt;&gt;"N/A",C1586&lt;&gt;C1585),MID(Full_2016_2017_Games_Data[[#This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86" t="str">
        <f>IFERROR(IF(AND(D1586&lt;&gt;"N/A",E1586&lt;&gt;"N/A",C1586&lt;&gt;C1587),RIGHT(Full_2016_2017_Games_Data[[#This Row],[Column1]],LEN(Full_2016_2017_Games_Data[[#This Row],[Column1]])-FIND("at ",Full_2016_2017_Games_Data[[#This Row],[Column1]])-2),IF(AND(C1586&lt;&gt;"N/A",C1586&lt;&gt;C1585),RIGHT(A1587,LEN(A1587)-FIND("at ",A1587)-2),"N/A")),RIGHT(Full_2016_2017_Games_Data[[#This Row],[Column1]],LEN(Full_2016_2017_Games_Data[[#This Row],[Column1]])-FIND("at ",Full_2016_2017_Games_Data[[#This Row],[Column1]])-2))</f>
        <v>N/A</v>
      </c>
      <c r="G1586" t="str">
        <f t="shared" si="264"/>
        <v>N/A</v>
      </c>
      <c r="H1586" t="str">
        <f t="shared" si="265"/>
        <v>N/A</v>
      </c>
      <c r="I1586" t="str">
        <f t="shared" si="266"/>
        <v>N/A</v>
      </c>
      <c r="J1586" s="3" t="str">
        <f>IF(B1586=1,Full_2016_2017_Games_Data[[#This Row],[Column1]],"N/A")</f>
        <v>Jun 9, 2017</v>
      </c>
      <c r="K1586" t="str">
        <f t="shared" si="267"/>
        <v>Jun 9, 2017</v>
      </c>
      <c r="L1586" t="str">
        <f t="shared" si="268"/>
        <v>N/A</v>
      </c>
      <c r="M1586" t="str">
        <f t="shared" si="269"/>
        <v>N/A</v>
      </c>
      <c r="N1586" t="str">
        <f t="shared" si="270"/>
        <v>N/A</v>
      </c>
      <c r="O1586" t="str">
        <f t="shared" si="271"/>
        <v>N/A</v>
      </c>
      <c r="P1586" s="3" t="str">
        <f t="shared" si="272"/>
        <v>N/A</v>
      </c>
      <c r="Q1586" t="str">
        <f t="shared" si="273"/>
        <v>N/A</v>
      </c>
      <c r="R1586" t="str">
        <f t="shared" si="274"/>
        <v>N/A</v>
      </c>
    </row>
    <row r="1587" spans="1:18" x14ac:dyDescent="0.3">
      <c r="A1587" s="1" t="s">
        <v>1343</v>
      </c>
      <c r="B1587">
        <f>IF(OR(RIGHT(Full_2016_2017_Games_Data[[#This Row],[Column1]],4)="2016",RIGHT(Full_2016_2017_Games_Data[[#This Row],[Column1]],4)="2017"),1,0)</f>
        <v>0</v>
      </c>
      <c r="C1587">
        <f>IF(AND(B1586=1,B1587=0,LEFT(Full_2016_2017_Games_Data[[#This Row],[Column1]],4)&lt;&gt;"OTat"),C1585+1,IF(AND(B1586=0,B1587=0,LEFT(Full_2016_2017_Games_Data[[#This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Row],[Column1]],5)&lt;&gt;"4OTat"),C1586+1,IF(OR(LEFT(Full_2016_2017_Games_Data[[#This Row],[Column1]],4)="OTat",LEFT(Full_2016_2017_Games_Data[[#This Row],[Column1]],4)="Full",LEFT(Full_2016_2017_Games_Data[[#This Row],[Column1]],5)="2OTat",LEFT(Full_2016_2017_Games_Data[[#This Row],[Column1]],5)="4OTat"),C1586,"N/A")))</f>
        <v>1308</v>
      </c>
      <c r="D1587" t="str">
        <f>IF(AND(C1587&lt;&gt;"N/A",C1587&lt;&gt;C1586),LEFT(Full_2016_2017_Games_Data[[#This Row],[Column1]],FIND("-",Full_2016_2017_Games_Data[[#This Row],[Column1]])-1),"N/A")</f>
        <v>Cleveland Cavaliers137</v>
      </c>
      <c r="E1587" t="str">
        <f>IFERROR(IF(AND(C1587&lt;&gt;"N/A",C1587&lt;&gt;C1586),MID(Full_2016_2017_Games_Data[[#This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Golden State Warriors116</v>
      </c>
      <c r="F1587" t="str">
        <f>IFERROR(IF(AND(D1587&lt;&gt;"N/A",E1587&lt;&gt;"N/A",C1587&lt;&gt;C1588),RIGHT(Full_2016_2017_Games_Data[[#This Row],[Column1]],LEN(Full_2016_2017_Games_Data[[#This Row],[Column1]])-FIND("at ",Full_2016_2017_Games_Data[[#This Row],[Column1]])-2),IF(AND(C1587&lt;&gt;"N/A",C1587&lt;&gt;C1586),RIGHT(A1588,LEN(A1588)-FIND("at ",A1588)-2),"N/A")),RIGHT(Full_2016_2017_Games_Data[[#This Row],[Column1]],LEN(Full_2016_2017_Games_Data[[#This Row],[Column1]])-FIND("at ",Full_2016_2017_Games_Data[[#This Row],[Column1]])-2))</f>
        <v>Cleveland</v>
      </c>
      <c r="G1587" t="str">
        <f t="shared" si="264"/>
        <v>Cleveland</v>
      </c>
      <c r="H1587">
        <f t="shared" si="265"/>
        <v>137</v>
      </c>
      <c r="I1587">
        <f t="shared" si="266"/>
        <v>116</v>
      </c>
      <c r="J1587" s="3" t="str">
        <f>IF(B1587=1,Full_2016_2017_Games_Data[[#This Row],[Column1]],"N/A")</f>
        <v>N/A</v>
      </c>
      <c r="K1587" t="str">
        <f t="shared" si="267"/>
        <v>Jun 9, 2017</v>
      </c>
      <c r="L1587" t="str">
        <f t="shared" si="268"/>
        <v>Jun 9, 2017</v>
      </c>
      <c r="M1587">
        <f t="shared" si="269"/>
        <v>6</v>
      </c>
      <c r="N1587">
        <f t="shared" si="270"/>
        <v>9</v>
      </c>
      <c r="O1587">
        <f t="shared" si="271"/>
        <v>2017</v>
      </c>
      <c r="P1587" s="3">
        <f t="shared" si="272"/>
        <v>42895</v>
      </c>
      <c r="Q1587" t="str">
        <f t="shared" si="273"/>
        <v>Cleveland Cavaliers</v>
      </c>
      <c r="R1587" t="str">
        <f t="shared" si="274"/>
        <v>Golden State Warriors</v>
      </c>
    </row>
    <row r="1588" spans="1:18" x14ac:dyDescent="0.3">
      <c r="A1588" s="1" t="s">
        <v>1551</v>
      </c>
      <c r="B1588">
        <f>IF(OR(RIGHT(Full_2016_2017_Games_Data[[#This Row],[Column1]],4)="2016",RIGHT(Full_2016_2017_Games_Data[[#This Row],[Column1]],4)="2017"),1,0)</f>
        <v>1</v>
      </c>
      <c r="C1588" t="str">
        <f>IF(AND(B1587=1,B1588=0,LEFT(Full_2016_2017_Games_Data[[#This Row],[Column1]],4)&lt;&gt;"OTat"),C1586+1,IF(AND(B1587=0,B1588=0,LEFT(Full_2016_2017_Games_Data[[#This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Row],[Column1]],5)&lt;&gt;"4OTat"),C1587+1,IF(OR(LEFT(Full_2016_2017_Games_Data[[#This Row],[Column1]],4)="OTat",LEFT(Full_2016_2017_Games_Data[[#This Row],[Column1]],4)="Full",LEFT(Full_2016_2017_Games_Data[[#This Row],[Column1]],5)="2OTat",LEFT(Full_2016_2017_Games_Data[[#This Row],[Column1]],5)="4OTat"),C1587,"N/A")))</f>
        <v>N/A</v>
      </c>
      <c r="D1588" t="str">
        <f>IF(AND(C1588&lt;&gt;"N/A",C1588&lt;&gt;C1587),LEFT(Full_2016_2017_Games_Data[[#This Row],[Column1]],FIND("-",Full_2016_2017_Games_Data[[#This Row],[Column1]])-1),"N/A")</f>
        <v>N/A</v>
      </c>
      <c r="E1588" t="str">
        <f>IFERROR(IF(AND(C1588&lt;&gt;"N/A",C1588&lt;&gt;C1587),MID(Full_2016_2017_Games_Data[[#This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N/A</v>
      </c>
      <c r="F1588" t="str">
        <f>IFERROR(IF(AND(D1588&lt;&gt;"N/A",E1588&lt;&gt;"N/A",C1588&lt;&gt;C1589),RIGHT(Full_2016_2017_Games_Data[[#This Row],[Column1]],LEN(Full_2016_2017_Games_Data[[#This Row],[Column1]])-FIND("at ",Full_2016_2017_Games_Data[[#This Row],[Column1]])-2),IF(AND(C1588&lt;&gt;"N/A",C1588&lt;&gt;C1587),RIGHT(A1589,LEN(A1589)-FIND("at ",A1589)-2),"N/A")),RIGHT(Full_2016_2017_Games_Data[[#This Row],[Column1]],LEN(Full_2016_2017_Games_Data[[#This Row],[Column1]])-FIND("at ",Full_2016_2017_Games_Data[[#This Row],[Column1]])-2))</f>
        <v>N/A</v>
      </c>
      <c r="G1588" t="str">
        <f t="shared" si="264"/>
        <v>N/A</v>
      </c>
      <c r="H1588" t="str">
        <f t="shared" si="265"/>
        <v>N/A</v>
      </c>
      <c r="I1588" t="str">
        <f t="shared" si="266"/>
        <v>N/A</v>
      </c>
      <c r="J1588" s="3" t="str">
        <f>IF(B1588=1,Full_2016_2017_Games_Data[[#This Row],[Column1]],"N/A")</f>
        <v>Jun 12, 2017</v>
      </c>
      <c r="K1588" t="str">
        <f t="shared" si="267"/>
        <v>Jun 12, 2017</v>
      </c>
      <c r="L1588" t="str">
        <f t="shared" si="268"/>
        <v>N/A</v>
      </c>
      <c r="M1588" t="str">
        <f t="shared" si="269"/>
        <v>N/A</v>
      </c>
      <c r="N1588" t="str">
        <f t="shared" si="270"/>
        <v>N/A</v>
      </c>
      <c r="O1588" t="str">
        <f t="shared" si="271"/>
        <v>N/A</v>
      </c>
      <c r="P1588" s="3" t="str">
        <f t="shared" si="272"/>
        <v>N/A</v>
      </c>
      <c r="Q1588" t="str">
        <f t="shared" si="273"/>
        <v>N/A</v>
      </c>
      <c r="R1588" t="str">
        <f t="shared" si="274"/>
        <v>N/A</v>
      </c>
    </row>
    <row r="1589" spans="1:18" x14ac:dyDescent="0.3">
      <c r="A1589" s="1" t="s">
        <v>1344</v>
      </c>
      <c r="B1589">
        <f>IF(OR(RIGHT(Full_2016_2017_Games_Data[[#This Row],[Column1]],4)="2016",RIGHT(Full_2016_2017_Games_Data[[#This Row],[Column1]],4)="2017"),1,0)</f>
        <v>0</v>
      </c>
      <c r="C1589">
        <f>IF(AND(B1588=1,B1589=0,LEFT(Full_2016_2017_Games_Data[[#This Row],[Column1]],4)&lt;&gt;"OTat"),C1587+1,IF(AND(B1588=0,B1589=0,LEFT(Full_2016_2017_Games_Data[[#This Row],[Column1]],4)&lt;&gt;"OTat",LEFT(Full_2016_2017_Games_Data[[#This Row],[Column1]],4)&lt;&gt;"Full",LEFT(Full_2016_2017_Games_Data[[#This Row],[Column1]],5)&lt;&gt;"2OTat",LEFT(Full_2016_2017_Games_Data[[#This Row],[Column1]],5)&lt;&gt;"4OTat"),C1588+1,IF(OR(LEFT(Full_2016_2017_Games_Data[[#This Row],[Column1]],4)="OTat",LEFT(Full_2016_2017_Games_Data[[#This Row],[Column1]],4)="Full",LEFT(Full_2016_2017_Games_Data[[#This Row],[Column1]],5)="2OTat",LEFT(Full_2016_2017_Games_Data[[#This Row],[Column1]],5)="4OTat"),C1588,"N/A")))</f>
        <v>1309</v>
      </c>
      <c r="D1589" t="str">
        <f>IF(AND(C1589&lt;&gt;"N/A",C1589&lt;&gt;C1588),LEFT(Full_2016_2017_Games_Data[[#This Row],[Column1]],FIND("-",Full_2016_2017_Games_Data[[#This Row],[Column1]])-1),"N/A")</f>
        <v>Golden State Warriors129</v>
      </c>
      <c r="E1589" t="str">
        <f>IFERROR(IF(AND(C1589&lt;&gt;"N/A",C1589&lt;&gt;C1588),MID(Full_2016_2017_Games_Data[[#This Row],[Column1]],FIND("-",Full_2016_2017_Games_Data[[#This Row],[Column1]])+1,FIND("at ",Full_2016_2017_Games_Data[[#This Row],[Column1]])-1-FIND("-",Full_2016_2017_Games_Data[[#This Row],[Column1]])),"N/A"),RIGHT(Full_2016_2017_Games_Data[[#This Row],[Column1]],LEN(Full_2016_2017_Games_Data[[#This Row],[Column1]])-FIND("-",Full_2016_2017_Games_Data[[#This Row],[Column1]])))</f>
        <v>Cleveland Cavaliers120</v>
      </c>
      <c r="F1589" t="str">
        <f>IFERROR(IF(AND(D1589&lt;&gt;"N/A",E1589&lt;&gt;"N/A",C1589&lt;&gt;C1590),RIGHT(Full_2016_2017_Games_Data[[#This Row],[Column1]],LEN(Full_2016_2017_Games_Data[[#This Row],[Column1]])-FIND("at ",Full_2016_2017_Games_Data[[#This Row],[Column1]])-2),IF(AND(C1589&lt;&gt;"N/A",C1589&lt;&gt;C1588),RIGHT(A1590,LEN(A1590)-FIND("at ",A1590)-2),"N/A")),RIGHT(Full_2016_2017_Games_Data[[#This Row],[Column1]],LEN(Full_2016_2017_Games_Data[[#This Row],[Column1]])-FIND("at ",Full_2016_2017_Games_Data[[#This Row],[Column1]])-2))</f>
        <v>Golden State</v>
      </c>
      <c r="G1589" t="str">
        <f t="shared" si="264"/>
        <v>Golden State</v>
      </c>
      <c r="H1589">
        <f t="shared" si="265"/>
        <v>129</v>
      </c>
      <c r="I1589">
        <f t="shared" si="266"/>
        <v>120</v>
      </c>
      <c r="J1589" s="3" t="str">
        <f>IF(B1589=1,Full_2016_2017_Games_Data[[#This Row],[Column1]],"N/A")</f>
        <v>N/A</v>
      </c>
      <c r="K1589" t="str">
        <f t="shared" si="267"/>
        <v>Jun 12, 2017</v>
      </c>
      <c r="L1589" t="str">
        <f t="shared" si="268"/>
        <v>Jun 12, 2017</v>
      </c>
      <c r="M1589">
        <f t="shared" si="269"/>
        <v>6</v>
      </c>
      <c r="N1589">
        <f t="shared" si="270"/>
        <v>12</v>
      </c>
      <c r="O1589">
        <f t="shared" si="271"/>
        <v>2017</v>
      </c>
      <c r="P1589" s="3">
        <f t="shared" si="272"/>
        <v>42898</v>
      </c>
      <c r="Q1589" t="str">
        <f t="shared" si="273"/>
        <v>Golden State Warriors</v>
      </c>
      <c r="R1589" t="str">
        <f t="shared" si="274"/>
        <v>Cleveland Cavaliers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10"/>
  <sheetViews>
    <sheetView tabSelected="1" workbookViewId="0">
      <selection activeCell="J7" sqref="J7"/>
    </sheetView>
  </sheetViews>
  <sheetFormatPr defaultRowHeight="14.4" x14ac:dyDescent="0.3"/>
  <cols>
    <col min="1" max="1" width="27.6640625" customWidth="1"/>
    <col min="2" max="2" width="27.77734375" customWidth="1"/>
    <col min="3" max="3" width="19.5546875" customWidth="1"/>
    <col min="4" max="4" width="12.6640625" customWidth="1"/>
    <col min="5" max="5" width="12.88671875" customWidth="1"/>
    <col min="6" max="6" width="23.77734375" customWidth="1"/>
  </cols>
  <sheetData>
    <row r="1" spans="1:6" x14ac:dyDescent="0.3">
      <c r="A1" s="2" t="s">
        <v>1554</v>
      </c>
      <c r="B1" s="2" t="s">
        <v>1555</v>
      </c>
      <c r="C1" s="2" t="s">
        <v>1556</v>
      </c>
      <c r="D1" s="2" t="s">
        <v>1557</v>
      </c>
      <c r="E1" s="2" t="s">
        <v>1558</v>
      </c>
      <c r="F1" s="2" t="s">
        <v>1559</v>
      </c>
    </row>
    <row r="2" spans="1:6" x14ac:dyDescent="0.3">
      <c r="A2" t="str">
        <f>VLOOKUP(ROW()-1,'Full 2016-2017 Games Data'!$C$4:$R$1589,15,FALSE)</f>
        <v>Cleveland Cavaliers</v>
      </c>
      <c r="B2" t="str">
        <f>VLOOKUP(ROW()-1,'Full 2016-2017 Games Data'!$C$4:$R$1589,16,FALSE)</f>
        <v>New York Knicks</v>
      </c>
      <c r="C2" t="str">
        <f>VLOOKUP(ROW()-1,'Full 2016-2017 Games Data'!$C$4:$R$1589,5,FALSE)</f>
        <v>Cleveland</v>
      </c>
      <c r="D2">
        <f>VLOOKUP(ROW()-1,'Full 2016-2017 Games Data'!$C$4:$R$1589,6,FALSE)</f>
        <v>117</v>
      </c>
      <c r="E2">
        <f>VLOOKUP(ROW()-1,'Full 2016-2017 Games Data'!$C$4:$R$1589,7,FALSE)</f>
        <v>88</v>
      </c>
      <c r="F2" s="4">
        <f>VLOOKUP(ROW()-1,'Full 2016-2017 Games Data'!$C$4:$R$1589,14,FALSE)</f>
        <v>42668</v>
      </c>
    </row>
    <row r="3" spans="1:6" x14ac:dyDescent="0.3">
      <c r="A3" t="str">
        <f>VLOOKUP(ROW()-1,'Full 2016-2017 Games Data'!$C$4:$R$1589,15,FALSE)</f>
        <v>Portland Trail Blazers</v>
      </c>
      <c r="B3" t="str">
        <f>VLOOKUP(ROW()-1,'Full 2016-2017 Games Data'!$C$4:$R$1589,16,FALSE)</f>
        <v>Utah Jazz</v>
      </c>
      <c r="C3" t="str">
        <f>VLOOKUP(ROW()-1,'Full 2016-2017 Games Data'!$C$4:$R$1589,5,FALSE)</f>
        <v>Portland</v>
      </c>
      <c r="D3">
        <f>VLOOKUP(ROW()-1,'Full 2016-2017 Games Data'!$C$4:$R$1589,6,FALSE)</f>
        <v>113</v>
      </c>
      <c r="E3">
        <f>VLOOKUP(ROW()-1,'Full 2016-2017 Games Data'!$C$4:$R$1589,7,FALSE)</f>
        <v>104</v>
      </c>
      <c r="F3" s="4">
        <f>VLOOKUP(ROW()-1,'Full 2016-2017 Games Data'!$C$4:$R$1589,14,FALSE)</f>
        <v>42668</v>
      </c>
    </row>
    <row r="4" spans="1:6" x14ac:dyDescent="0.3">
      <c r="A4" t="str">
        <f>VLOOKUP(ROW()-1,'Full 2016-2017 Games Data'!$C$4:$R$1589,15,FALSE)</f>
        <v>San Antonio Spurs</v>
      </c>
      <c r="B4" t="str">
        <f>VLOOKUP(ROW()-1,'Full 2016-2017 Games Data'!$C$4:$R$1589,16,FALSE)</f>
        <v>Golden State Warriors</v>
      </c>
      <c r="C4" t="str">
        <f>VLOOKUP(ROW()-1,'Full 2016-2017 Games Data'!$C$4:$R$1589,5,FALSE)</f>
        <v>Golden State</v>
      </c>
      <c r="D4">
        <f>VLOOKUP(ROW()-1,'Full 2016-2017 Games Data'!$C$4:$R$1589,6,FALSE)</f>
        <v>129</v>
      </c>
      <c r="E4">
        <f>VLOOKUP(ROW()-1,'Full 2016-2017 Games Data'!$C$4:$R$1589,7,FALSE)</f>
        <v>100</v>
      </c>
      <c r="F4" s="4">
        <f>VLOOKUP(ROW()-1,'Full 2016-2017 Games Data'!$C$4:$R$1589,14,FALSE)</f>
        <v>42668</v>
      </c>
    </row>
    <row r="5" spans="1:6" x14ac:dyDescent="0.3">
      <c r="A5" t="str">
        <f>VLOOKUP(ROW()-1,'Full 2016-2017 Games Data'!$C$4:$R$1589,15,FALSE)</f>
        <v>Miami Heat</v>
      </c>
      <c r="B5" t="str">
        <f>VLOOKUP(ROW()-1,'Full 2016-2017 Games Data'!$C$4:$R$1589,16,FALSE)</f>
        <v>Orlando Magic</v>
      </c>
      <c r="C5" t="str">
        <f>VLOOKUP(ROW()-1,'Full 2016-2017 Games Data'!$C$4:$R$1589,5,FALSE)</f>
        <v>Orlando</v>
      </c>
      <c r="D5">
        <f>VLOOKUP(ROW()-1,'Full 2016-2017 Games Data'!$C$4:$R$1589,6,FALSE)</f>
        <v>108</v>
      </c>
      <c r="E5">
        <f>VLOOKUP(ROW()-1,'Full 2016-2017 Games Data'!$C$4:$R$1589,7,FALSE)</f>
        <v>96</v>
      </c>
      <c r="F5" s="4">
        <f>VLOOKUP(ROW()-1,'Full 2016-2017 Games Data'!$C$4:$R$1589,14,FALSE)</f>
        <v>42669</v>
      </c>
    </row>
    <row r="6" spans="1:6" x14ac:dyDescent="0.3">
      <c r="A6" t="str">
        <f>VLOOKUP(ROW()-1,'Full 2016-2017 Games Data'!$C$4:$R$1589,15,FALSE)</f>
        <v>Indiana Pacers</v>
      </c>
      <c r="B6" t="str">
        <f>VLOOKUP(ROW()-1,'Full 2016-2017 Games Data'!$C$4:$R$1589,16,FALSE)</f>
        <v>Dallas Mavericks</v>
      </c>
      <c r="C6" t="str">
        <f>VLOOKUP(ROW()-1,'Full 2016-2017 Games Data'!$C$4:$R$1589,5,FALSE)</f>
        <v>Indiana</v>
      </c>
      <c r="D6">
        <f>VLOOKUP(ROW()-1,'Full 2016-2017 Games Data'!$C$4:$R$1589,6,FALSE)</f>
        <v>130</v>
      </c>
      <c r="E6">
        <f>VLOOKUP(ROW()-1,'Full 2016-2017 Games Data'!$C$4:$R$1589,7,FALSE)</f>
        <v>121</v>
      </c>
      <c r="F6" s="4">
        <f>VLOOKUP(ROW()-1,'Full 2016-2017 Games Data'!$C$4:$R$1589,14,FALSE)</f>
        <v>42669</v>
      </c>
    </row>
    <row r="7" spans="1:6" x14ac:dyDescent="0.3">
      <c r="A7" t="str">
        <f>VLOOKUP(ROW()-1,'Full 2016-2017 Games Data'!$C$4:$R$1589,15,FALSE)</f>
        <v>Boston Celtics</v>
      </c>
      <c r="B7" t="str">
        <f>VLOOKUP(ROW()-1,'Full 2016-2017 Games Data'!$C$4:$R$1589,16,FALSE)</f>
        <v>Brooklyn Nets</v>
      </c>
      <c r="C7" t="str">
        <f>VLOOKUP(ROW()-1,'Full 2016-2017 Games Data'!$C$4:$R$1589,5,FALSE)</f>
        <v>Boston</v>
      </c>
      <c r="D7">
        <f>VLOOKUP(ROW()-1,'Full 2016-2017 Games Data'!$C$4:$R$1589,6,FALSE)</f>
        <v>122</v>
      </c>
      <c r="E7">
        <f>VLOOKUP(ROW()-1,'Full 2016-2017 Games Data'!$C$4:$R$1589,7,FALSE)</f>
        <v>117</v>
      </c>
      <c r="F7" s="4">
        <f>VLOOKUP(ROW()-1,'Full 2016-2017 Games Data'!$C$4:$R$1589,14,FALSE)</f>
        <v>42669</v>
      </c>
    </row>
    <row r="8" spans="1:6" x14ac:dyDescent="0.3">
      <c r="A8" t="str">
        <f>VLOOKUP(ROW()-1,'Full 2016-2017 Games Data'!$C$4:$R$1589,15,FALSE)</f>
        <v>Toronto Raptors</v>
      </c>
      <c r="B8" t="str">
        <f>VLOOKUP(ROW()-1,'Full 2016-2017 Games Data'!$C$4:$R$1589,16,FALSE)</f>
        <v>Detroit Pistons</v>
      </c>
      <c r="C8" t="str">
        <f>VLOOKUP(ROW()-1,'Full 2016-2017 Games Data'!$C$4:$R$1589,5,FALSE)</f>
        <v>Toronto</v>
      </c>
      <c r="D8">
        <f>VLOOKUP(ROW()-1,'Full 2016-2017 Games Data'!$C$4:$R$1589,6,FALSE)</f>
        <v>109</v>
      </c>
      <c r="E8">
        <f>VLOOKUP(ROW()-1,'Full 2016-2017 Games Data'!$C$4:$R$1589,7,FALSE)</f>
        <v>91</v>
      </c>
      <c r="F8" s="4">
        <f>VLOOKUP(ROW()-1,'Full 2016-2017 Games Data'!$C$4:$R$1589,14,FALSE)</f>
        <v>42669</v>
      </c>
    </row>
    <row r="9" spans="1:6" x14ac:dyDescent="0.3">
      <c r="A9" t="str">
        <f>VLOOKUP(ROW()-1,'Full 2016-2017 Games Data'!$C$4:$R$1589,15,FALSE)</f>
        <v>Charlotte Hornets</v>
      </c>
      <c r="B9" t="str">
        <f>VLOOKUP(ROW()-1,'Full 2016-2017 Games Data'!$C$4:$R$1589,16,FALSE)</f>
        <v>Milwaukee Bucks</v>
      </c>
      <c r="C9" t="str">
        <f>VLOOKUP(ROW()-1,'Full 2016-2017 Games Data'!$C$4:$R$1589,5,FALSE)</f>
        <v>Milwaukee</v>
      </c>
      <c r="D9">
        <f>VLOOKUP(ROW()-1,'Full 2016-2017 Games Data'!$C$4:$R$1589,6,FALSE)</f>
        <v>107</v>
      </c>
      <c r="E9">
        <f>VLOOKUP(ROW()-1,'Full 2016-2017 Games Data'!$C$4:$R$1589,7,FALSE)</f>
        <v>96</v>
      </c>
      <c r="F9" s="4">
        <f>VLOOKUP(ROW()-1,'Full 2016-2017 Games Data'!$C$4:$R$1589,14,FALSE)</f>
        <v>42669</v>
      </c>
    </row>
    <row r="10" spans="1:6" x14ac:dyDescent="0.3">
      <c r="A10" t="str">
        <f>VLOOKUP(ROW()-1,'Full 2016-2017 Games Data'!$C$4:$R$1589,15,FALSE)</f>
        <v>Memphis Grizzlies</v>
      </c>
      <c r="B10" t="str">
        <f>VLOOKUP(ROW()-1,'Full 2016-2017 Games Data'!$C$4:$R$1589,16,FALSE)</f>
        <v>Minnesota Timberwolves</v>
      </c>
      <c r="C10" t="str">
        <f>VLOOKUP(ROW()-1,'Full 2016-2017 Games Data'!$C$4:$R$1589,5,FALSE)</f>
        <v>Memphis</v>
      </c>
      <c r="D10">
        <f>VLOOKUP(ROW()-1,'Full 2016-2017 Games Data'!$C$4:$R$1589,6,FALSE)</f>
        <v>102</v>
      </c>
      <c r="E10">
        <f>VLOOKUP(ROW()-1,'Full 2016-2017 Games Data'!$C$4:$R$1589,7,FALSE)</f>
        <v>98</v>
      </c>
      <c r="F10" s="4">
        <f>VLOOKUP(ROW()-1,'Full 2016-2017 Games Data'!$C$4:$R$1589,14,FALSE)</f>
        <v>42669</v>
      </c>
    </row>
    <row r="11" spans="1:6" x14ac:dyDescent="0.3">
      <c r="A11" t="str">
        <f>VLOOKUP(ROW()-1,'Full 2016-2017 Games Data'!$C$4:$R$1589,15,FALSE)</f>
        <v>Denver Nuggets</v>
      </c>
      <c r="B11" t="str">
        <f>VLOOKUP(ROW()-1,'Full 2016-2017 Games Data'!$C$4:$R$1589,16,FALSE)</f>
        <v>New Orleans Pelicans</v>
      </c>
      <c r="C11" t="str">
        <f>VLOOKUP(ROW()-1,'Full 2016-2017 Games Data'!$C$4:$R$1589,5,FALSE)</f>
        <v>New Orleans</v>
      </c>
      <c r="D11">
        <f>VLOOKUP(ROW()-1,'Full 2016-2017 Games Data'!$C$4:$R$1589,6,FALSE)</f>
        <v>107</v>
      </c>
      <c r="E11">
        <f>VLOOKUP(ROW()-1,'Full 2016-2017 Games Data'!$C$4:$R$1589,7,FALSE)</f>
        <v>102</v>
      </c>
      <c r="F11" s="4">
        <f>VLOOKUP(ROW()-1,'Full 2016-2017 Games Data'!$C$4:$R$1589,14,FALSE)</f>
        <v>42669</v>
      </c>
    </row>
    <row r="12" spans="1:6" x14ac:dyDescent="0.3">
      <c r="A12" t="str">
        <f>VLOOKUP(ROW()-1,'Full 2016-2017 Games Data'!$C$4:$R$1589,15,FALSE)</f>
        <v>Oklahoma City Thunder</v>
      </c>
      <c r="B12" t="str">
        <f>VLOOKUP(ROW()-1,'Full 2016-2017 Games Data'!$C$4:$R$1589,16,FALSE)</f>
        <v>Philadelphia 76ers</v>
      </c>
      <c r="C12" t="str">
        <f>VLOOKUP(ROW()-1,'Full 2016-2017 Games Data'!$C$4:$R$1589,5,FALSE)</f>
        <v>Philadelphia</v>
      </c>
      <c r="D12">
        <f>VLOOKUP(ROW()-1,'Full 2016-2017 Games Data'!$C$4:$R$1589,6,FALSE)</f>
        <v>103</v>
      </c>
      <c r="E12">
        <f>VLOOKUP(ROW()-1,'Full 2016-2017 Games Data'!$C$4:$R$1589,7,FALSE)</f>
        <v>97</v>
      </c>
      <c r="F12" s="4">
        <f>VLOOKUP(ROW()-1,'Full 2016-2017 Games Data'!$C$4:$R$1589,14,FALSE)</f>
        <v>42669</v>
      </c>
    </row>
    <row r="13" spans="1:6" x14ac:dyDescent="0.3">
      <c r="A13" t="str">
        <f>VLOOKUP(ROW()-1,'Full 2016-2017 Games Data'!$C$4:$R$1589,15,FALSE)</f>
        <v>Sacramento Kings</v>
      </c>
      <c r="B13" t="str">
        <f>VLOOKUP(ROW()-1,'Full 2016-2017 Games Data'!$C$4:$R$1589,16,FALSE)</f>
        <v>Phoenix Suns</v>
      </c>
      <c r="C13" t="str">
        <f>VLOOKUP(ROW()-1,'Full 2016-2017 Games Data'!$C$4:$R$1589,5,FALSE)</f>
        <v>Phoenix</v>
      </c>
      <c r="D13">
        <f>VLOOKUP(ROW()-1,'Full 2016-2017 Games Data'!$C$4:$R$1589,6,FALSE)</f>
        <v>113</v>
      </c>
      <c r="E13">
        <f>VLOOKUP(ROW()-1,'Full 2016-2017 Games Data'!$C$4:$R$1589,7,FALSE)</f>
        <v>94</v>
      </c>
      <c r="F13" s="4">
        <f>VLOOKUP(ROW()-1,'Full 2016-2017 Games Data'!$C$4:$R$1589,14,FALSE)</f>
        <v>42669</v>
      </c>
    </row>
    <row r="14" spans="1:6" x14ac:dyDescent="0.3">
      <c r="A14" t="str">
        <f>VLOOKUP(ROW()-1,'Full 2016-2017 Games Data'!$C$4:$R$1589,15,FALSE)</f>
        <v>Los Angeles Lakers</v>
      </c>
      <c r="B14" t="str">
        <f>VLOOKUP(ROW()-1,'Full 2016-2017 Games Data'!$C$4:$R$1589,16,FALSE)</f>
        <v>Houston Rockets</v>
      </c>
      <c r="C14" t="str">
        <f>VLOOKUP(ROW()-1,'Full 2016-2017 Games Data'!$C$4:$R$1589,5,FALSE)</f>
        <v>Los Angeles</v>
      </c>
      <c r="D14">
        <f>VLOOKUP(ROW()-1,'Full 2016-2017 Games Data'!$C$4:$R$1589,6,FALSE)</f>
        <v>120</v>
      </c>
      <c r="E14">
        <f>VLOOKUP(ROW()-1,'Full 2016-2017 Games Data'!$C$4:$R$1589,7,FALSE)</f>
        <v>114</v>
      </c>
      <c r="F14" s="4">
        <f>VLOOKUP(ROW()-1,'Full 2016-2017 Games Data'!$C$4:$R$1589,14,FALSE)</f>
        <v>42669</v>
      </c>
    </row>
    <row r="15" spans="1:6" x14ac:dyDescent="0.3">
      <c r="A15" t="str">
        <f>VLOOKUP(ROW()-1,'Full 2016-2017 Games Data'!$C$4:$R$1589,15,FALSE)</f>
        <v>Atlanta Hawks</v>
      </c>
      <c r="B15" t="str">
        <f>VLOOKUP(ROW()-1,'Full 2016-2017 Games Data'!$C$4:$R$1589,16,FALSE)</f>
        <v>Washington Wizards</v>
      </c>
      <c r="C15" t="str">
        <f>VLOOKUP(ROW()-1,'Full 2016-2017 Games Data'!$C$4:$R$1589,5,FALSE)</f>
        <v>Atlanta</v>
      </c>
      <c r="D15">
        <f>VLOOKUP(ROW()-1,'Full 2016-2017 Games Data'!$C$4:$R$1589,6,FALSE)</f>
        <v>114</v>
      </c>
      <c r="E15">
        <f>VLOOKUP(ROW()-1,'Full 2016-2017 Games Data'!$C$4:$R$1589,7,FALSE)</f>
        <v>99</v>
      </c>
      <c r="F15" s="4">
        <f>VLOOKUP(ROW()-1,'Full 2016-2017 Games Data'!$C$4:$R$1589,14,FALSE)</f>
        <v>42670</v>
      </c>
    </row>
    <row r="16" spans="1:6" x14ac:dyDescent="0.3">
      <c r="A16" t="str">
        <f>VLOOKUP(ROW()-1,'Full 2016-2017 Games Data'!$C$4:$R$1589,15,FALSE)</f>
        <v>Chicago Bulls</v>
      </c>
      <c r="B16" t="str">
        <f>VLOOKUP(ROW()-1,'Full 2016-2017 Games Data'!$C$4:$R$1589,16,FALSE)</f>
        <v>Boston Celtics</v>
      </c>
      <c r="C16" t="str">
        <f>VLOOKUP(ROW()-1,'Full 2016-2017 Games Data'!$C$4:$R$1589,5,FALSE)</f>
        <v>Chicago</v>
      </c>
      <c r="D16">
        <f>VLOOKUP(ROW()-1,'Full 2016-2017 Games Data'!$C$4:$R$1589,6,FALSE)</f>
        <v>105</v>
      </c>
      <c r="E16">
        <f>VLOOKUP(ROW()-1,'Full 2016-2017 Games Data'!$C$4:$R$1589,7,FALSE)</f>
        <v>99</v>
      </c>
      <c r="F16" s="4">
        <f>VLOOKUP(ROW()-1,'Full 2016-2017 Games Data'!$C$4:$R$1589,14,FALSE)</f>
        <v>42670</v>
      </c>
    </row>
    <row r="17" spans="1:6" x14ac:dyDescent="0.3">
      <c r="A17" t="str">
        <f>VLOOKUP(ROW()-1,'Full 2016-2017 Games Data'!$C$4:$R$1589,15,FALSE)</f>
        <v>San Antonio Spurs</v>
      </c>
      <c r="B17" t="str">
        <f>VLOOKUP(ROW()-1,'Full 2016-2017 Games Data'!$C$4:$R$1589,16,FALSE)</f>
        <v>Sacramento Kings</v>
      </c>
      <c r="C17" t="str">
        <f>VLOOKUP(ROW()-1,'Full 2016-2017 Games Data'!$C$4:$R$1589,5,FALSE)</f>
        <v>Sacramento</v>
      </c>
      <c r="D17">
        <f>VLOOKUP(ROW()-1,'Full 2016-2017 Games Data'!$C$4:$R$1589,6,FALSE)</f>
        <v>102</v>
      </c>
      <c r="E17">
        <f>VLOOKUP(ROW()-1,'Full 2016-2017 Games Data'!$C$4:$R$1589,7,FALSE)</f>
        <v>94</v>
      </c>
      <c r="F17" s="4">
        <f>VLOOKUP(ROW()-1,'Full 2016-2017 Games Data'!$C$4:$R$1589,14,FALSE)</f>
        <v>42670</v>
      </c>
    </row>
    <row r="18" spans="1:6" x14ac:dyDescent="0.3">
      <c r="A18" t="str">
        <f>VLOOKUP(ROW()-1,'Full 2016-2017 Games Data'!$C$4:$R$1589,15,FALSE)</f>
        <v>Los Angeles Clippers</v>
      </c>
      <c r="B18" t="str">
        <f>VLOOKUP(ROW()-1,'Full 2016-2017 Games Data'!$C$4:$R$1589,16,FALSE)</f>
        <v>Portland Trail Blazers</v>
      </c>
      <c r="C18" t="str">
        <f>VLOOKUP(ROW()-1,'Full 2016-2017 Games Data'!$C$4:$R$1589,5,FALSE)</f>
        <v>Portland</v>
      </c>
      <c r="D18">
        <f>VLOOKUP(ROW()-1,'Full 2016-2017 Games Data'!$C$4:$R$1589,6,FALSE)</f>
        <v>114</v>
      </c>
      <c r="E18">
        <f>VLOOKUP(ROW()-1,'Full 2016-2017 Games Data'!$C$4:$R$1589,7,FALSE)</f>
        <v>106</v>
      </c>
      <c r="F18" s="4">
        <f>VLOOKUP(ROW()-1,'Full 2016-2017 Games Data'!$C$4:$R$1589,14,FALSE)</f>
        <v>42670</v>
      </c>
    </row>
    <row r="19" spans="1:6" x14ac:dyDescent="0.3">
      <c r="A19" t="str">
        <f>VLOOKUP(ROW()-1,'Full 2016-2017 Games Data'!$C$4:$R$1589,15,FALSE)</f>
        <v>Cleveland Cavaliers</v>
      </c>
      <c r="B19" t="str">
        <f>VLOOKUP(ROW()-1,'Full 2016-2017 Games Data'!$C$4:$R$1589,16,FALSE)</f>
        <v>Toronto Raptors</v>
      </c>
      <c r="C19" t="str">
        <f>VLOOKUP(ROW()-1,'Full 2016-2017 Games Data'!$C$4:$R$1589,5,FALSE)</f>
        <v>Toronto</v>
      </c>
      <c r="D19">
        <f>VLOOKUP(ROW()-1,'Full 2016-2017 Games Data'!$C$4:$R$1589,6,FALSE)</f>
        <v>94</v>
      </c>
      <c r="E19">
        <f>VLOOKUP(ROW()-1,'Full 2016-2017 Games Data'!$C$4:$R$1589,7,FALSE)</f>
        <v>91</v>
      </c>
      <c r="F19" s="4">
        <f>VLOOKUP(ROW()-1,'Full 2016-2017 Games Data'!$C$4:$R$1589,14,FALSE)</f>
        <v>42671</v>
      </c>
    </row>
    <row r="20" spans="1:6" x14ac:dyDescent="0.3">
      <c r="A20" t="str">
        <f>VLOOKUP(ROW()-1,'Full 2016-2017 Games Data'!$C$4:$R$1589,15,FALSE)</f>
        <v>Brooklyn Nets</v>
      </c>
      <c r="B20" t="str">
        <f>VLOOKUP(ROW()-1,'Full 2016-2017 Games Data'!$C$4:$R$1589,16,FALSE)</f>
        <v>Indiana Pacers</v>
      </c>
      <c r="C20" t="str">
        <f>VLOOKUP(ROW()-1,'Full 2016-2017 Games Data'!$C$4:$R$1589,5,FALSE)</f>
        <v>Brooklyn</v>
      </c>
      <c r="D20">
        <f>VLOOKUP(ROW()-1,'Full 2016-2017 Games Data'!$C$4:$R$1589,6,FALSE)</f>
        <v>103</v>
      </c>
      <c r="E20">
        <f>VLOOKUP(ROW()-1,'Full 2016-2017 Games Data'!$C$4:$R$1589,7,FALSE)</f>
        <v>94</v>
      </c>
      <c r="F20" s="4">
        <f>VLOOKUP(ROW()-1,'Full 2016-2017 Games Data'!$C$4:$R$1589,14,FALSE)</f>
        <v>42671</v>
      </c>
    </row>
    <row r="21" spans="1:6" x14ac:dyDescent="0.3">
      <c r="A21" t="str">
        <f>VLOOKUP(ROW()-1,'Full 2016-2017 Games Data'!$C$4:$R$1589,15,FALSE)</f>
        <v>Detroit Pistons</v>
      </c>
      <c r="B21" t="str">
        <f>VLOOKUP(ROW()-1,'Full 2016-2017 Games Data'!$C$4:$R$1589,16,FALSE)</f>
        <v>Orlando Magic</v>
      </c>
      <c r="C21" t="str">
        <f>VLOOKUP(ROW()-1,'Full 2016-2017 Games Data'!$C$4:$R$1589,5,FALSE)</f>
        <v>Detroit</v>
      </c>
      <c r="D21">
        <f>VLOOKUP(ROW()-1,'Full 2016-2017 Games Data'!$C$4:$R$1589,6,FALSE)</f>
        <v>108</v>
      </c>
      <c r="E21">
        <f>VLOOKUP(ROW()-1,'Full 2016-2017 Games Data'!$C$4:$R$1589,7,FALSE)</f>
        <v>82</v>
      </c>
      <c r="F21" s="4">
        <f>VLOOKUP(ROW()-1,'Full 2016-2017 Games Data'!$C$4:$R$1589,14,FALSE)</f>
        <v>42671</v>
      </c>
    </row>
    <row r="22" spans="1:6" x14ac:dyDescent="0.3">
      <c r="A22" t="str">
        <f>VLOOKUP(ROW()-1,'Full 2016-2017 Games Data'!$C$4:$R$1589,15,FALSE)</f>
        <v>Oklahoma City Thunder</v>
      </c>
      <c r="B22" t="str">
        <f>VLOOKUP(ROW()-1,'Full 2016-2017 Games Data'!$C$4:$R$1589,16,FALSE)</f>
        <v>Phoenix Suns</v>
      </c>
      <c r="C22" t="str">
        <f>VLOOKUP(ROW()-1,'Full 2016-2017 Games Data'!$C$4:$R$1589,5,FALSE)</f>
        <v>Oklahoma City</v>
      </c>
      <c r="D22">
        <f>VLOOKUP(ROW()-1,'Full 2016-2017 Games Data'!$C$4:$R$1589,6,FALSE)</f>
        <v>113</v>
      </c>
      <c r="E22">
        <f>VLOOKUP(ROW()-1,'Full 2016-2017 Games Data'!$C$4:$R$1589,7,FALSE)</f>
        <v>110</v>
      </c>
      <c r="F22" s="4">
        <f>VLOOKUP(ROW()-1,'Full 2016-2017 Games Data'!$C$4:$R$1589,14,FALSE)</f>
        <v>42671</v>
      </c>
    </row>
    <row r="23" spans="1:6" x14ac:dyDescent="0.3">
      <c r="A23" t="str">
        <f>VLOOKUP(ROW()-1,'Full 2016-2017 Games Data'!$C$4:$R$1589,15,FALSE)</f>
        <v>Charlotte Hornets</v>
      </c>
      <c r="B23" t="str">
        <f>VLOOKUP(ROW()-1,'Full 2016-2017 Games Data'!$C$4:$R$1589,16,FALSE)</f>
        <v>Miami Heat</v>
      </c>
      <c r="C23" t="str">
        <f>VLOOKUP(ROW()-1,'Full 2016-2017 Games Data'!$C$4:$R$1589,5,FALSE)</f>
        <v>Miami</v>
      </c>
      <c r="D23">
        <f>VLOOKUP(ROW()-1,'Full 2016-2017 Games Data'!$C$4:$R$1589,6,FALSE)</f>
        <v>97</v>
      </c>
      <c r="E23">
        <f>VLOOKUP(ROW()-1,'Full 2016-2017 Games Data'!$C$4:$R$1589,7,FALSE)</f>
        <v>91</v>
      </c>
      <c r="F23" s="4">
        <f>VLOOKUP(ROW()-1,'Full 2016-2017 Games Data'!$C$4:$R$1589,14,FALSE)</f>
        <v>42671</v>
      </c>
    </row>
    <row r="24" spans="1:6" x14ac:dyDescent="0.3">
      <c r="A24" t="str">
        <f>VLOOKUP(ROW()-1,'Full 2016-2017 Games Data'!$C$4:$R$1589,15,FALSE)</f>
        <v>Houston Rockets</v>
      </c>
      <c r="B24" t="str">
        <f>VLOOKUP(ROW()-1,'Full 2016-2017 Games Data'!$C$4:$R$1589,16,FALSE)</f>
        <v>Dallas Mavericks</v>
      </c>
      <c r="C24" t="str">
        <f>VLOOKUP(ROW()-1,'Full 2016-2017 Games Data'!$C$4:$R$1589,5,FALSE)</f>
        <v>Dallas</v>
      </c>
      <c r="D24">
        <f>VLOOKUP(ROW()-1,'Full 2016-2017 Games Data'!$C$4:$R$1589,6,FALSE)</f>
        <v>106</v>
      </c>
      <c r="E24">
        <f>VLOOKUP(ROW()-1,'Full 2016-2017 Games Data'!$C$4:$R$1589,7,FALSE)</f>
        <v>98</v>
      </c>
      <c r="F24" s="4">
        <f>VLOOKUP(ROW()-1,'Full 2016-2017 Games Data'!$C$4:$R$1589,14,FALSE)</f>
        <v>42671</v>
      </c>
    </row>
    <row r="25" spans="1:6" x14ac:dyDescent="0.3">
      <c r="A25" t="str">
        <f>VLOOKUP(ROW()-1,'Full 2016-2017 Games Data'!$C$4:$R$1589,15,FALSE)</f>
        <v>Utah Jazz</v>
      </c>
      <c r="B25" t="str">
        <f>VLOOKUP(ROW()-1,'Full 2016-2017 Games Data'!$C$4:$R$1589,16,FALSE)</f>
        <v>Los Angeles Lakers</v>
      </c>
      <c r="C25" t="str">
        <f>VLOOKUP(ROW()-1,'Full 2016-2017 Games Data'!$C$4:$R$1589,5,FALSE)</f>
        <v>Utah</v>
      </c>
      <c r="D25">
        <f>VLOOKUP(ROW()-1,'Full 2016-2017 Games Data'!$C$4:$R$1589,6,FALSE)</f>
        <v>96</v>
      </c>
      <c r="E25">
        <f>VLOOKUP(ROW()-1,'Full 2016-2017 Games Data'!$C$4:$R$1589,7,FALSE)</f>
        <v>89</v>
      </c>
      <c r="F25" s="4">
        <f>VLOOKUP(ROW()-1,'Full 2016-2017 Games Data'!$C$4:$R$1589,14,FALSE)</f>
        <v>42671</v>
      </c>
    </row>
    <row r="26" spans="1:6" x14ac:dyDescent="0.3">
      <c r="A26" t="str">
        <f>VLOOKUP(ROW()-1,'Full 2016-2017 Games Data'!$C$4:$R$1589,15,FALSE)</f>
        <v>Golden State Warriors</v>
      </c>
      <c r="B26" t="str">
        <f>VLOOKUP(ROW()-1,'Full 2016-2017 Games Data'!$C$4:$R$1589,16,FALSE)</f>
        <v>New Orleans Pelicans</v>
      </c>
      <c r="C26" t="str">
        <f>VLOOKUP(ROW()-1,'Full 2016-2017 Games Data'!$C$4:$R$1589,5,FALSE)</f>
        <v>New Orleans</v>
      </c>
      <c r="D26">
        <f>VLOOKUP(ROW()-1,'Full 2016-2017 Games Data'!$C$4:$R$1589,6,FALSE)</f>
        <v>122</v>
      </c>
      <c r="E26">
        <f>VLOOKUP(ROW()-1,'Full 2016-2017 Games Data'!$C$4:$R$1589,7,FALSE)</f>
        <v>114</v>
      </c>
      <c r="F26" s="4">
        <f>VLOOKUP(ROW()-1,'Full 2016-2017 Games Data'!$C$4:$R$1589,14,FALSE)</f>
        <v>42671</v>
      </c>
    </row>
    <row r="27" spans="1:6" x14ac:dyDescent="0.3">
      <c r="A27" t="str">
        <f>VLOOKUP(ROW()-1,'Full 2016-2017 Games Data'!$C$4:$R$1589,15,FALSE)</f>
        <v>Atlanta Hawks</v>
      </c>
      <c r="B27" t="str">
        <f>VLOOKUP(ROW()-1,'Full 2016-2017 Games Data'!$C$4:$R$1589,16,FALSE)</f>
        <v>Philadelphia 76ers</v>
      </c>
      <c r="C27" t="str">
        <f>VLOOKUP(ROW()-1,'Full 2016-2017 Games Data'!$C$4:$R$1589,5,FALSE)</f>
        <v>Philadelphia</v>
      </c>
      <c r="D27">
        <f>VLOOKUP(ROW()-1,'Full 2016-2017 Games Data'!$C$4:$R$1589,6,FALSE)</f>
        <v>104</v>
      </c>
      <c r="E27">
        <f>VLOOKUP(ROW()-1,'Full 2016-2017 Games Data'!$C$4:$R$1589,7,FALSE)</f>
        <v>72</v>
      </c>
      <c r="F27" s="4">
        <f>VLOOKUP(ROW()-1,'Full 2016-2017 Games Data'!$C$4:$R$1589,14,FALSE)</f>
        <v>42672</v>
      </c>
    </row>
    <row r="28" spans="1:6" x14ac:dyDescent="0.3">
      <c r="A28" t="str">
        <f>VLOOKUP(ROW()-1,'Full 2016-2017 Games Data'!$C$4:$R$1589,15,FALSE)</f>
        <v>Boston Celtics</v>
      </c>
      <c r="B28" t="str">
        <f>VLOOKUP(ROW()-1,'Full 2016-2017 Games Data'!$C$4:$R$1589,16,FALSE)</f>
        <v>Charlotte Hornets</v>
      </c>
      <c r="C28" t="str">
        <f>VLOOKUP(ROW()-1,'Full 2016-2017 Games Data'!$C$4:$R$1589,5,FALSE)</f>
        <v>Charlotte</v>
      </c>
      <c r="D28">
        <f>VLOOKUP(ROW()-1,'Full 2016-2017 Games Data'!$C$4:$R$1589,6,FALSE)</f>
        <v>104</v>
      </c>
      <c r="E28">
        <f>VLOOKUP(ROW()-1,'Full 2016-2017 Games Data'!$C$4:$R$1589,7,FALSE)</f>
        <v>98</v>
      </c>
      <c r="F28" s="4">
        <f>VLOOKUP(ROW()-1,'Full 2016-2017 Games Data'!$C$4:$R$1589,14,FALSE)</f>
        <v>42672</v>
      </c>
    </row>
    <row r="29" spans="1:6" x14ac:dyDescent="0.3">
      <c r="A29" t="str">
        <f>VLOOKUP(ROW()-1,'Full 2016-2017 Games Data'!$C$4:$R$1589,15,FALSE)</f>
        <v>New York Knicks</v>
      </c>
      <c r="B29" t="str">
        <f>VLOOKUP(ROW()-1,'Full 2016-2017 Games Data'!$C$4:$R$1589,16,FALSE)</f>
        <v>Memphis Grizzlies</v>
      </c>
      <c r="C29" t="str">
        <f>VLOOKUP(ROW()-1,'Full 2016-2017 Games Data'!$C$4:$R$1589,5,FALSE)</f>
        <v>New York</v>
      </c>
      <c r="D29">
        <f>VLOOKUP(ROW()-1,'Full 2016-2017 Games Data'!$C$4:$R$1589,6,FALSE)</f>
        <v>111</v>
      </c>
      <c r="E29">
        <f>VLOOKUP(ROW()-1,'Full 2016-2017 Games Data'!$C$4:$R$1589,7,FALSE)</f>
        <v>104</v>
      </c>
      <c r="F29" s="4">
        <f>VLOOKUP(ROW()-1,'Full 2016-2017 Games Data'!$C$4:$R$1589,14,FALSE)</f>
        <v>42672</v>
      </c>
    </row>
    <row r="30" spans="1:6" x14ac:dyDescent="0.3">
      <c r="A30" t="str">
        <f>VLOOKUP(ROW()-1,'Full 2016-2017 Games Data'!$C$4:$R$1589,15,FALSE)</f>
        <v>Cleveland Cavaliers</v>
      </c>
      <c r="B30" t="str">
        <f>VLOOKUP(ROW()-1,'Full 2016-2017 Games Data'!$C$4:$R$1589,16,FALSE)</f>
        <v>Orlando Magic</v>
      </c>
      <c r="C30" t="str">
        <f>VLOOKUP(ROW()-1,'Full 2016-2017 Games Data'!$C$4:$R$1589,5,FALSE)</f>
        <v>Cleveland</v>
      </c>
      <c r="D30">
        <f>VLOOKUP(ROW()-1,'Full 2016-2017 Games Data'!$C$4:$R$1589,6,FALSE)</f>
        <v>105</v>
      </c>
      <c r="E30">
        <f>VLOOKUP(ROW()-1,'Full 2016-2017 Games Data'!$C$4:$R$1589,7,FALSE)</f>
        <v>99</v>
      </c>
      <c r="F30" s="4">
        <f>VLOOKUP(ROW()-1,'Full 2016-2017 Games Data'!$C$4:$R$1589,14,FALSE)</f>
        <v>42672</v>
      </c>
    </row>
    <row r="31" spans="1:6" x14ac:dyDescent="0.3">
      <c r="A31" t="str">
        <f>VLOOKUP(ROW()-1,'Full 2016-2017 Games Data'!$C$4:$R$1589,15,FALSE)</f>
        <v>Chicago Bulls</v>
      </c>
      <c r="B31" t="str">
        <f>VLOOKUP(ROW()-1,'Full 2016-2017 Games Data'!$C$4:$R$1589,16,FALSE)</f>
        <v>Indiana Pacers</v>
      </c>
      <c r="C31" t="str">
        <f>VLOOKUP(ROW()-1,'Full 2016-2017 Games Data'!$C$4:$R$1589,5,FALSE)</f>
        <v>Chicago</v>
      </c>
      <c r="D31">
        <f>VLOOKUP(ROW()-1,'Full 2016-2017 Games Data'!$C$4:$R$1589,6,FALSE)</f>
        <v>118</v>
      </c>
      <c r="E31">
        <f>VLOOKUP(ROW()-1,'Full 2016-2017 Games Data'!$C$4:$R$1589,7,FALSE)</f>
        <v>101</v>
      </c>
      <c r="F31" s="4">
        <f>VLOOKUP(ROW()-1,'Full 2016-2017 Games Data'!$C$4:$R$1589,14,FALSE)</f>
        <v>42672</v>
      </c>
    </row>
    <row r="32" spans="1:6" x14ac:dyDescent="0.3">
      <c r="A32" t="str">
        <f>VLOOKUP(ROW()-1,'Full 2016-2017 Games Data'!$C$4:$R$1589,15,FALSE)</f>
        <v>Milwaukee Bucks</v>
      </c>
      <c r="B32" t="str">
        <f>VLOOKUP(ROW()-1,'Full 2016-2017 Games Data'!$C$4:$R$1589,16,FALSE)</f>
        <v>Brooklyn Nets</v>
      </c>
      <c r="C32" t="str">
        <f>VLOOKUP(ROW()-1,'Full 2016-2017 Games Data'!$C$4:$R$1589,5,FALSE)</f>
        <v>Milwaukee</v>
      </c>
      <c r="D32">
        <f>VLOOKUP(ROW()-1,'Full 2016-2017 Games Data'!$C$4:$R$1589,6,FALSE)</f>
        <v>110</v>
      </c>
      <c r="E32">
        <f>VLOOKUP(ROW()-1,'Full 2016-2017 Games Data'!$C$4:$R$1589,7,FALSE)</f>
        <v>108</v>
      </c>
      <c r="F32" s="4">
        <f>VLOOKUP(ROW()-1,'Full 2016-2017 Games Data'!$C$4:$R$1589,14,FALSE)</f>
        <v>42672</v>
      </c>
    </row>
    <row r="33" spans="1:6" x14ac:dyDescent="0.3">
      <c r="A33" t="str">
        <f>VLOOKUP(ROW()-1,'Full 2016-2017 Games Data'!$C$4:$R$1589,15,FALSE)</f>
        <v>San Antonio Spurs</v>
      </c>
      <c r="B33" t="str">
        <f>VLOOKUP(ROW()-1,'Full 2016-2017 Games Data'!$C$4:$R$1589,16,FALSE)</f>
        <v>New Orleans Pelicans</v>
      </c>
      <c r="C33" t="str">
        <f>VLOOKUP(ROW()-1,'Full 2016-2017 Games Data'!$C$4:$R$1589,5,FALSE)</f>
        <v>San Antonio</v>
      </c>
      <c r="D33">
        <f>VLOOKUP(ROW()-1,'Full 2016-2017 Games Data'!$C$4:$R$1589,6,FALSE)</f>
        <v>98</v>
      </c>
      <c r="E33">
        <f>VLOOKUP(ROW()-1,'Full 2016-2017 Games Data'!$C$4:$R$1589,7,FALSE)</f>
        <v>79</v>
      </c>
      <c r="F33" s="4">
        <f>VLOOKUP(ROW()-1,'Full 2016-2017 Games Data'!$C$4:$R$1589,14,FALSE)</f>
        <v>42672</v>
      </c>
    </row>
    <row r="34" spans="1:6" x14ac:dyDescent="0.3">
      <c r="A34" t="str">
        <f>VLOOKUP(ROW()-1,'Full 2016-2017 Games Data'!$C$4:$R$1589,15,FALSE)</f>
        <v>Portland Trail Blazers</v>
      </c>
      <c r="B34" t="str">
        <f>VLOOKUP(ROW()-1,'Full 2016-2017 Games Data'!$C$4:$R$1589,16,FALSE)</f>
        <v>Denver Nuggets</v>
      </c>
      <c r="C34" t="str">
        <f>VLOOKUP(ROW()-1,'Full 2016-2017 Games Data'!$C$4:$R$1589,5,FALSE)</f>
        <v>Denver</v>
      </c>
      <c r="D34">
        <f>VLOOKUP(ROW()-1,'Full 2016-2017 Games Data'!$C$4:$R$1589,6,FALSE)</f>
        <v>115</v>
      </c>
      <c r="E34">
        <f>VLOOKUP(ROW()-1,'Full 2016-2017 Games Data'!$C$4:$R$1589,7,FALSE)</f>
        <v>113</v>
      </c>
      <c r="F34" s="4">
        <f>VLOOKUP(ROW()-1,'Full 2016-2017 Games Data'!$C$4:$R$1589,14,FALSE)</f>
        <v>42672</v>
      </c>
    </row>
    <row r="35" spans="1:6" x14ac:dyDescent="0.3">
      <c r="A35" t="str">
        <f>VLOOKUP(ROW()-1,'Full 2016-2017 Games Data'!$C$4:$R$1589,15,FALSE)</f>
        <v>Sacramento Kings</v>
      </c>
      <c r="B35" t="str">
        <f>VLOOKUP(ROW()-1,'Full 2016-2017 Games Data'!$C$4:$R$1589,16,FALSE)</f>
        <v>Minnesota Timberwolves</v>
      </c>
      <c r="C35" t="str">
        <f>VLOOKUP(ROW()-1,'Full 2016-2017 Games Data'!$C$4:$R$1589,5,FALSE)</f>
        <v>Sacramento</v>
      </c>
      <c r="D35">
        <f>VLOOKUP(ROW()-1,'Full 2016-2017 Games Data'!$C$4:$R$1589,6,FALSE)</f>
        <v>106</v>
      </c>
      <c r="E35">
        <f>VLOOKUP(ROW()-1,'Full 2016-2017 Games Data'!$C$4:$R$1589,7,FALSE)</f>
        <v>103</v>
      </c>
      <c r="F35" s="4">
        <f>VLOOKUP(ROW()-1,'Full 2016-2017 Games Data'!$C$4:$R$1589,14,FALSE)</f>
        <v>42672</v>
      </c>
    </row>
    <row r="36" spans="1:6" x14ac:dyDescent="0.3">
      <c r="A36" t="str">
        <f>VLOOKUP(ROW()-1,'Full 2016-2017 Games Data'!$C$4:$R$1589,15,FALSE)</f>
        <v>Los Angeles Clippers</v>
      </c>
      <c r="B36" t="str">
        <f>VLOOKUP(ROW()-1,'Full 2016-2017 Games Data'!$C$4:$R$1589,16,FALSE)</f>
        <v>Utah Jazz</v>
      </c>
      <c r="C36" t="str">
        <f>VLOOKUP(ROW()-1,'Full 2016-2017 Games Data'!$C$4:$R$1589,5,FALSE)</f>
        <v>Los Angeles</v>
      </c>
      <c r="D36">
        <f>VLOOKUP(ROW()-1,'Full 2016-2017 Games Data'!$C$4:$R$1589,6,FALSE)</f>
        <v>88</v>
      </c>
      <c r="E36">
        <f>VLOOKUP(ROW()-1,'Full 2016-2017 Games Data'!$C$4:$R$1589,7,FALSE)</f>
        <v>75</v>
      </c>
      <c r="F36" s="4">
        <f>VLOOKUP(ROW()-1,'Full 2016-2017 Games Data'!$C$4:$R$1589,14,FALSE)</f>
        <v>42673</v>
      </c>
    </row>
    <row r="37" spans="1:6" x14ac:dyDescent="0.3">
      <c r="A37" t="str">
        <f>VLOOKUP(ROW()-1,'Full 2016-2017 Games Data'!$C$4:$R$1589,15,FALSE)</f>
        <v>Golden State Warriors</v>
      </c>
      <c r="B37" t="str">
        <f>VLOOKUP(ROW()-1,'Full 2016-2017 Games Data'!$C$4:$R$1589,16,FALSE)</f>
        <v>Phoenix Suns</v>
      </c>
      <c r="C37" t="str">
        <f>VLOOKUP(ROW()-1,'Full 2016-2017 Games Data'!$C$4:$R$1589,5,FALSE)</f>
        <v>Phoenix</v>
      </c>
      <c r="D37">
        <f>VLOOKUP(ROW()-1,'Full 2016-2017 Games Data'!$C$4:$R$1589,6,FALSE)</f>
        <v>106</v>
      </c>
      <c r="E37">
        <f>VLOOKUP(ROW()-1,'Full 2016-2017 Games Data'!$C$4:$R$1589,7,FALSE)</f>
        <v>100</v>
      </c>
      <c r="F37" s="4">
        <f>VLOOKUP(ROW()-1,'Full 2016-2017 Games Data'!$C$4:$R$1589,14,FALSE)</f>
        <v>42673</v>
      </c>
    </row>
    <row r="38" spans="1:6" x14ac:dyDescent="0.3">
      <c r="A38" t="str">
        <f>VLOOKUP(ROW()-1,'Full 2016-2017 Games Data'!$C$4:$R$1589,15,FALSE)</f>
        <v>San Antonio Spurs</v>
      </c>
      <c r="B38" t="str">
        <f>VLOOKUP(ROW()-1,'Full 2016-2017 Games Data'!$C$4:$R$1589,16,FALSE)</f>
        <v>Miami Heat</v>
      </c>
      <c r="C38" t="str">
        <f>VLOOKUP(ROW()-1,'Full 2016-2017 Games Data'!$C$4:$R$1589,5,FALSE)</f>
        <v>Miami</v>
      </c>
      <c r="D38">
        <f>VLOOKUP(ROW()-1,'Full 2016-2017 Games Data'!$C$4:$R$1589,6,FALSE)</f>
        <v>106</v>
      </c>
      <c r="E38">
        <f>VLOOKUP(ROW()-1,'Full 2016-2017 Games Data'!$C$4:$R$1589,7,FALSE)</f>
        <v>99</v>
      </c>
      <c r="F38" s="4">
        <f>VLOOKUP(ROW()-1,'Full 2016-2017 Games Data'!$C$4:$R$1589,14,FALSE)</f>
        <v>42673</v>
      </c>
    </row>
    <row r="39" spans="1:6" x14ac:dyDescent="0.3">
      <c r="A39" t="str">
        <f>VLOOKUP(ROW()-1,'Full 2016-2017 Games Data'!$C$4:$R$1589,15,FALSE)</f>
        <v>Detroit Pistons</v>
      </c>
      <c r="B39" t="str">
        <f>VLOOKUP(ROW()-1,'Full 2016-2017 Games Data'!$C$4:$R$1589,16,FALSE)</f>
        <v>Milwaukee Bucks</v>
      </c>
      <c r="C39" t="str">
        <f>VLOOKUP(ROW()-1,'Full 2016-2017 Games Data'!$C$4:$R$1589,5,FALSE)</f>
        <v>Detroit</v>
      </c>
      <c r="D39">
        <f>VLOOKUP(ROW()-1,'Full 2016-2017 Games Data'!$C$4:$R$1589,6,FALSE)</f>
        <v>98</v>
      </c>
      <c r="E39">
        <f>VLOOKUP(ROW()-1,'Full 2016-2017 Games Data'!$C$4:$R$1589,7,FALSE)</f>
        <v>83</v>
      </c>
      <c r="F39" s="4">
        <f>VLOOKUP(ROW()-1,'Full 2016-2017 Games Data'!$C$4:$R$1589,14,FALSE)</f>
        <v>42673</v>
      </c>
    </row>
    <row r="40" spans="1:6" x14ac:dyDescent="0.3">
      <c r="A40" t="str">
        <f>VLOOKUP(ROW()-1,'Full 2016-2017 Games Data'!$C$4:$R$1589,15,FALSE)</f>
        <v>Oklahoma City Thunder</v>
      </c>
      <c r="B40" t="str">
        <f>VLOOKUP(ROW()-1,'Full 2016-2017 Games Data'!$C$4:$R$1589,16,FALSE)</f>
        <v>Los Angeles Lakers</v>
      </c>
      <c r="C40" t="str">
        <f>VLOOKUP(ROW()-1,'Full 2016-2017 Games Data'!$C$4:$R$1589,5,FALSE)</f>
        <v>Oklahoma City</v>
      </c>
      <c r="D40">
        <f>VLOOKUP(ROW()-1,'Full 2016-2017 Games Data'!$C$4:$R$1589,6,FALSE)</f>
        <v>113</v>
      </c>
      <c r="E40">
        <f>VLOOKUP(ROW()-1,'Full 2016-2017 Games Data'!$C$4:$R$1589,7,FALSE)</f>
        <v>96</v>
      </c>
      <c r="F40" s="4">
        <f>VLOOKUP(ROW()-1,'Full 2016-2017 Games Data'!$C$4:$R$1589,14,FALSE)</f>
        <v>42673</v>
      </c>
    </row>
    <row r="41" spans="1:6" x14ac:dyDescent="0.3">
      <c r="A41" t="str">
        <f>VLOOKUP(ROW()-1,'Full 2016-2017 Games Data'!$C$4:$R$1589,15,FALSE)</f>
        <v>Memphis Grizzlies</v>
      </c>
      <c r="B41" t="str">
        <f>VLOOKUP(ROW()-1,'Full 2016-2017 Games Data'!$C$4:$R$1589,16,FALSE)</f>
        <v>Washington Wizards</v>
      </c>
      <c r="C41" t="str">
        <f>VLOOKUP(ROW()-1,'Full 2016-2017 Games Data'!$C$4:$R$1589,5,FALSE)</f>
        <v>Memphis</v>
      </c>
      <c r="D41">
        <f>VLOOKUP(ROW()-1,'Full 2016-2017 Games Data'!$C$4:$R$1589,6,FALSE)</f>
        <v>112</v>
      </c>
      <c r="E41">
        <f>VLOOKUP(ROW()-1,'Full 2016-2017 Games Data'!$C$4:$R$1589,7,FALSE)</f>
        <v>103</v>
      </c>
      <c r="F41" s="4">
        <f>VLOOKUP(ROW()-1,'Full 2016-2017 Games Data'!$C$4:$R$1589,14,FALSE)</f>
        <v>42673</v>
      </c>
    </row>
    <row r="42" spans="1:6" x14ac:dyDescent="0.3">
      <c r="A42" t="str">
        <f>VLOOKUP(ROW()-1,'Full 2016-2017 Games Data'!$C$4:$R$1589,15,FALSE)</f>
        <v>Houston Rockets</v>
      </c>
      <c r="B42" t="str">
        <f>VLOOKUP(ROW()-1,'Full 2016-2017 Games Data'!$C$4:$R$1589,16,FALSE)</f>
        <v>Dallas Mavericks</v>
      </c>
      <c r="C42" t="str">
        <f>VLOOKUP(ROW()-1,'Full 2016-2017 Games Data'!$C$4:$R$1589,5,FALSE)</f>
        <v>Houston</v>
      </c>
      <c r="D42">
        <f>VLOOKUP(ROW()-1,'Full 2016-2017 Games Data'!$C$4:$R$1589,6,FALSE)</f>
        <v>93</v>
      </c>
      <c r="E42">
        <f>VLOOKUP(ROW()-1,'Full 2016-2017 Games Data'!$C$4:$R$1589,7,FALSE)</f>
        <v>92</v>
      </c>
      <c r="F42" s="4">
        <f>VLOOKUP(ROW()-1,'Full 2016-2017 Games Data'!$C$4:$R$1589,14,FALSE)</f>
        <v>42673</v>
      </c>
    </row>
    <row r="43" spans="1:6" x14ac:dyDescent="0.3">
      <c r="A43" t="str">
        <f>VLOOKUP(ROW()-1,'Full 2016-2017 Games Data'!$C$4:$R$1589,15,FALSE)</f>
        <v>Toronto Raptors</v>
      </c>
      <c r="B43" t="str">
        <f>VLOOKUP(ROW()-1,'Full 2016-2017 Games Data'!$C$4:$R$1589,16,FALSE)</f>
        <v>Denver Nuggets</v>
      </c>
      <c r="C43" t="str">
        <f>VLOOKUP(ROW()-1,'Full 2016-2017 Games Data'!$C$4:$R$1589,5,FALSE)</f>
        <v>Toronto</v>
      </c>
      <c r="D43">
        <f>VLOOKUP(ROW()-1,'Full 2016-2017 Games Data'!$C$4:$R$1589,6,FALSE)</f>
        <v>105</v>
      </c>
      <c r="E43">
        <f>VLOOKUP(ROW()-1,'Full 2016-2017 Games Data'!$C$4:$R$1589,7,FALSE)</f>
        <v>102</v>
      </c>
      <c r="F43" s="4">
        <f>VLOOKUP(ROW()-1,'Full 2016-2017 Games Data'!$C$4:$R$1589,14,FALSE)</f>
        <v>42674</v>
      </c>
    </row>
    <row r="44" spans="1:6" x14ac:dyDescent="0.3">
      <c r="A44" t="str">
        <f>VLOOKUP(ROW()-1,'Full 2016-2017 Games Data'!$C$4:$R$1589,15,FALSE)</f>
        <v>Chicago Bulls</v>
      </c>
      <c r="B44" t="str">
        <f>VLOOKUP(ROW()-1,'Full 2016-2017 Games Data'!$C$4:$R$1589,16,FALSE)</f>
        <v>Brooklyn Nets</v>
      </c>
      <c r="C44" t="str">
        <f>VLOOKUP(ROW()-1,'Full 2016-2017 Games Data'!$C$4:$R$1589,5,FALSE)</f>
        <v>Brooklyn</v>
      </c>
      <c r="D44">
        <f>VLOOKUP(ROW()-1,'Full 2016-2017 Games Data'!$C$4:$R$1589,6,FALSE)</f>
        <v>118</v>
      </c>
      <c r="E44">
        <f>VLOOKUP(ROW()-1,'Full 2016-2017 Games Data'!$C$4:$R$1589,7,FALSE)</f>
        <v>88</v>
      </c>
      <c r="F44" s="4">
        <f>VLOOKUP(ROW()-1,'Full 2016-2017 Games Data'!$C$4:$R$1589,14,FALSE)</f>
        <v>42674</v>
      </c>
    </row>
    <row r="45" spans="1:6" x14ac:dyDescent="0.3">
      <c r="A45" t="str">
        <f>VLOOKUP(ROW()-1,'Full 2016-2017 Games Data'!$C$4:$R$1589,15,FALSE)</f>
        <v>Atlanta Hawks</v>
      </c>
      <c r="B45" t="str">
        <f>VLOOKUP(ROW()-1,'Full 2016-2017 Games Data'!$C$4:$R$1589,16,FALSE)</f>
        <v>Sacramento Kings</v>
      </c>
      <c r="C45" t="str">
        <f>VLOOKUP(ROW()-1,'Full 2016-2017 Games Data'!$C$4:$R$1589,5,FALSE)</f>
        <v>Atlanta</v>
      </c>
      <c r="D45">
        <f>VLOOKUP(ROW()-1,'Full 2016-2017 Games Data'!$C$4:$R$1589,6,FALSE)</f>
        <v>106</v>
      </c>
      <c r="E45">
        <f>VLOOKUP(ROW()-1,'Full 2016-2017 Games Data'!$C$4:$R$1589,7,FALSE)</f>
        <v>95</v>
      </c>
      <c r="F45" s="4">
        <f>VLOOKUP(ROW()-1,'Full 2016-2017 Games Data'!$C$4:$R$1589,14,FALSE)</f>
        <v>42674</v>
      </c>
    </row>
    <row r="46" spans="1:6" x14ac:dyDescent="0.3">
      <c r="A46" t="str">
        <f>VLOOKUP(ROW()-1,'Full 2016-2017 Games Data'!$C$4:$R$1589,15,FALSE)</f>
        <v>Los Angeles Clippers</v>
      </c>
      <c r="B46" t="str">
        <f>VLOOKUP(ROW()-1,'Full 2016-2017 Games Data'!$C$4:$R$1589,16,FALSE)</f>
        <v>Phoenix Suns</v>
      </c>
      <c r="C46" t="str">
        <f>VLOOKUP(ROW()-1,'Full 2016-2017 Games Data'!$C$4:$R$1589,5,FALSE)</f>
        <v>Los Angeles</v>
      </c>
      <c r="D46">
        <f>VLOOKUP(ROW()-1,'Full 2016-2017 Games Data'!$C$4:$R$1589,6,FALSE)</f>
        <v>116</v>
      </c>
      <c r="E46">
        <f>VLOOKUP(ROW()-1,'Full 2016-2017 Games Data'!$C$4:$R$1589,7,FALSE)</f>
        <v>98</v>
      </c>
      <c r="F46" s="4">
        <f>VLOOKUP(ROW()-1,'Full 2016-2017 Games Data'!$C$4:$R$1589,14,FALSE)</f>
        <v>42674</v>
      </c>
    </row>
    <row r="47" spans="1:6" x14ac:dyDescent="0.3">
      <c r="A47" t="str">
        <f>VLOOKUP(ROW()-1,'Full 2016-2017 Games Data'!$C$4:$R$1589,15,FALSE)</f>
        <v>Orlando Magic</v>
      </c>
      <c r="B47" t="str">
        <f>VLOOKUP(ROW()-1,'Full 2016-2017 Games Data'!$C$4:$R$1589,16,FALSE)</f>
        <v>Philadelphia 76ers</v>
      </c>
      <c r="C47" t="str">
        <f>VLOOKUP(ROW()-1,'Full 2016-2017 Games Data'!$C$4:$R$1589,5,FALSE)</f>
        <v>Philadelphia</v>
      </c>
      <c r="D47">
        <f>VLOOKUP(ROW()-1,'Full 2016-2017 Games Data'!$C$4:$R$1589,6,FALSE)</f>
        <v>103</v>
      </c>
      <c r="E47">
        <f>VLOOKUP(ROW()-1,'Full 2016-2017 Games Data'!$C$4:$R$1589,7,FALSE)</f>
        <v>101</v>
      </c>
      <c r="F47" s="4">
        <f>VLOOKUP(ROW()-1,'Full 2016-2017 Games Data'!$C$4:$R$1589,14,FALSE)</f>
        <v>42675</v>
      </c>
    </row>
    <row r="48" spans="1:6" x14ac:dyDescent="0.3">
      <c r="A48" t="str">
        <f>VLOOKUP(ROW()-1,'Full 2016-2017 Games Data'!$C$4:$R$1589,15,FALSE)</f>
        <v>Cleveland Cavaliers</v>
      </c>
      <c r="B48" t="str">
        <f>VLOOKUP(ROW()-1,'Full 2016-2017 Games Data'!$C$4:$R$1589,16,FALSE)</f>
        <v>Houston Rockets</v>
      </c>
      <c r="C48" t="str">
        <f>VLOOKUP(ROW()-1,'Full 2016-2017 Games Data'!$C$4:$R$1589,5,FALSE)</f>
        <v>Cleveland</v>
      </c>
      <c r="D48">
        <f>VLOOKUP(ROW()-1,'Full 2016-2017 Games Data'!$C$4:$R$1589,6,FALSE)</f>
        <v>128</v>
      </c>
      <c r="E48">
        <f>VLOOKUP(ROW()-1,'Full 2016-2017 Games Data'!$C$4:$R$1589,7,FALSE)</f>
        <v>120</v>
      </c>
      <c r="F48" s="4">
        <f>VLOOKUP(ROW()-1,'Full 2016-2017 Games Data'!$C$4:$R$1589,14,FALSE)</f>
        <v>42675</v>
      </c>
    </row>
    <row r="49" spans="1:6" x14ac:dyDescent="0.3">
      <c r="A49" t="str">
        <f>VLOOKUP(ROW()-1,'Full 2016-2017 Games Data'!$C$4:$R$1589,15,FALSE)</f>
        <v>Indiana Pacers</v>
      </c>
      <c r="B49" t="str">
        <f>VLOOKUP(ROW()-1,'Full 2016-2017 Games Data'!$C$4:$R$1589,16,FALSE)</f>
        <v>Los Angeles Lakers</v>
      </c>
      <c r="C49" t="str">
        <f>VLOOKUP(ROW()-1,'Full 2016-2017 Games Data'!$C$4:$R$1589,5,FALSE)</f>
        <v>Indiana</v>
      </c>
      <c r="D49">
        <f>VLOOKUP(ROW()-1,'Full 2016-2017 Games Data'!$C$4:$R$1589,6,FALSE)</f>
        <v>115</v>
      </c>
      <c r="E49">
        <f>VLOOKUP(ROW()-1,'Full 2016-2017 Games Data'!$C$4:$R$1589,7,FALSE)</f>
        <v>108</v>
      </c>
      <c r="F49" s="4">
        <f>VLOOKUP(ROW()-1,'Full 2016-2017 Games Data'!$C$4:$R$1589,14,FALSE)</f>
        <v>42675</v>
      </c>
    </row>
    <row r="50" spans="1:6" x14ac:dyDescent="0.3">
      <c r="A50" t="str">
        <f>VLOOKUP(ROW()-1,'Full 2016-2017 Games Data'!$C$4:$R$1589,15,FALSE)</f>
        <v>Miami Heat</v>
      </c>
      <c r="B50" t="str">
        <f>VLOOKUP(ROW()-1,'Full 2016-2017 Games Data'!$C$4:$R$1589,16,FALSE)</f>
        <v>Sacramento Kings</v>
      </c>
      <c r="C50" t="str">
        <f>VLOOKUP(ROW()-1,'Full 2016-2017 Games Data'!$C$4:$R$1589,5,FALSE)</f>
        <v>Miami</v>
      </c>
      <c r="D50">
        <f>VLOOKUP(ROW()-1,'Full 2016-2017 Games Data'!$C$4:$R$1589,6,FALSE)</f>
        <v>108</v>
      </c>
      <c r="E50">
        <f>VLOOKUP(ROW()-1,'Full 2016-2017 Games Data'!$C$4:$R$1589,7,FALSE)</f>
        <v>96</v>
      </c>
      <c r="F50" s="4">
        <f>VLOOKUP(ROW()-1,'Full 2016-2017 Games Data'!$C$4:$R$1589,14,FALSE)</f>
        <v>42675</v>
      </c>
    </row>
    <row r="51" spans="1:6" x14ac:dyDescent="0.3">
      <c r="A51" t="str">
        <f>VLOOKUP(ROW()-1,'Full 2016-2017 Games Data'!$C$4:$R$1589,15,FALSE)</f>
        <v>Detroit Pistons</v>
      </c>
      <c r="B51" t="str">
        <f>VLOOKUP(ROW()-1,'Full 2016-2017 Games Data'!$C$4:$R$1589,16,FALSE)</f>
        <v>New York Knicks</v>
      </c>
      <c r="C51" t="str">
        <f>VLOOKUP(ROW()-1,'Full 2016-2017 Games Data'!$C$4:$R$1589,5,FALSE)</f>
        <v>Detroit</v>
      </c>
      <c r="D51">
        <f>VLOOKUP(ROW()-1,'Full 2016-2017 Games Data'!$C$4:$R$1589,6,FALSE)</f>
        <v>102</v>
      </c>
      <c r="E51">
        <f>VLOOKUP(ROW()-1,'Full 2016-2017 Games Data'!$C$4:$R$1589,7,FALSE)</f>
        <v>89</v>
      </c>
      <c r="F51" s="4">
        <f>VLOOKUP(ROW()-1,'Full 2016-2017 Games Data'!$C$4:$R$1589,14,FALSE)</f>
        <v>42675</v>
      </c>
    </row>
    <row r="52" spans="1:6" x14ac:dyDescent="0.3">
      <c r="A52" t="str">
        <f>VLOOKUP(ROW()-1,'Full 2016-2017 Games Data'!$C$4:$R$1589,15,FALSE)</f>
        <v>Milwaukee Bucks</v>
      </c>
      <c r="B52" t="str">
        <f>VLOOKUP(ROW()-1,'Full 2016-2017 Games Data'!$C$4:$R$1589,16,FALSE)</f>
        <v>New Orleans Pelicans</v>
      </c>
      <c r="C52" t="str">
        <f>VLOOKUP(ROW()-1,'Full 2016-2017 Games Data'!$C$4:$R$1589,5,FALSE)</f>
        <v>New Orleans</v>
      </c>
      <c r="D52">
        <f>VLOOKUP(ROW()-1,'Full 2016-2017 Games Data'!$C$4:$R$1589,6,FALSE)</f>
        <v>117</v>
      </c>
      <c r="E52">
        <f>VLOOKUP(ROW()-1,'Full 2016-2017 Games Data'!$C$4:$R$1589,7,FALSE)</f>
        <v>113</v>
      </c>
      <c r="F52" s="4">
        <f>VLOOKUP(ROW()-1,'Full 2016-2017 Games Data'!$C$4:$R$1589,14,FALSE)</f>
        <v>42675</v>
      </c>
    </row>
    <row r="53" spans="1:6" x14ac:dyDescent="0.3">
      <c r="A53" t="str">
        <f>VLOOKUP(ROW()-1,'Full 2016-2017 Games Data'!$C$4:$R$1589,15,FALSE)</f>
        <v>Minnesota Timberwolves</v>
      </c>
      <c r="B53" t="str">
        <f>VLOOKUP(ROW()-1,'Full 2016-2017 Games Data'!$C$4:$R$1589,16,FALSE)</f>
        <v>Memphis Grizzlies</v>
      </c>
      <c r="C53" t="str">
        <f>VLOOKUP(ROW()-1,'Full 2016-2017 Games Data'!$C$4:$R$1589,5,FALSE)</f>
        <v>Minnesota</v>
      </c>
      <c r="D53">
        <f>VLOOKUP(ROW()-1,'Full 2016-2017 Games Data'!$C$4:$R$1589,6,FALSE)</f>
        <v>116</v>
      </c>
      <c r="E53">
        <f>VLOOKUP(ROW()-1,'Full 2016-2017 Games Data'!$C$4:$R$1589,7,FALSE)</f>
        <v>80</v>
      </c>
      <c r="F53" s="4">
        <f>VLOOKUP(ROW()-1,'Full 2016-2017 Games Data'!$C$4:$R$1589,14,FALSE)</f>
        <v>42675</v>
      </c>
    </row>
    <row r="54" spans="1:6" x14ac:dyDescent="0.3">
      <c r="A54" t="str">
        <f>VLOOKUP(ROW()-1,'Full 2016-2017 Games Data'!$C$4:$R$1589,15,FALSE)</f>
        <v>Utah Jazz</v>
      </c>
      <c r="B54" t="str">
        <f>VLOOKUP(ROW()-1,'Full 2016-2017 Games Data'!$C$4:$R$1589,16,FALSE)</f>
        <v>San Antonio Spurs</v>
      </c>
      <c r="C54" t="str">
        <f>VLOOKUP(ROW()-1,'Full 2016-2017 Games Data'!$C$4:$R$1589,5,FALSE)</f>
        <v>San Antonio</v>
      </c>
      <c r="D54">
        <f>VLOOKUP(ROW()-1,'Full 2016-2017 Games Data'!$C$4:$R$1589,6,FALSE)</f>
        <v>106</v>
      </c>
      <c r="E54">
        <f>VLOOKUP(ROW()-1,'Full 2016-2017 Games Data'!$C$4:$R$1589,7,FALSE)</f>
        <v>91</v>
      </c>
      <c r="F54" s="4">
        <f>VLOOKUP(ROW()-1,'Full 2016-2017 Games Data'!$C$4:$R$1589,14,FALSE)</f>
        <v>42675</v>
      </c>
    </row>
    <row r="55" spans="1:6" x14ac:dyDescent="0.3">
      <c r="A55" t="str">
        <f>VLOOKUP(ROW()-1,'Full 2016-2017 Games Data'!$C$4:$R$1589,15,FALSE)</f>
        <v>Golden State Warriors</v>
      </c>
      <c r="B55" t="str">
        <f>VLOOKUP(ROW()-1,'Full 2016-2017 Games Data'!$C$4:$R$1589,16,FALSE)</f>
        <v>Portland Trail Blazers</v>
      </c>
      <c r="C55" t="str">
        <f>VLOOKUP(ROW()-1,'Full 2016-2017 Games Data'!$C$4:$R$1589,5,FALSE)</f>
        <v>Portland</v>
      </c>
      <c r="D55">
        <f>VLOOKUP(ROW()-1,'Full 2016-2017 Games Data'!$C$4:$R$1589,6,FALSE)</f>
        <v>127</v>
      </c>
      <c r="E55">
        <f>VLOOKUP(ROW()-1,'Full 2016-2017 Games Data'!$C$4:$R$1589,7,FALSE)</f>
        <v>104</v>
      </c>
      <c r="F55" s="4">
        <f>VLOOKUP(ROW()-1,'Full 2016-2017 Games Data'!$C$4:$R$1589,14,FALSE)</f>
        <v>42675</v>
      </c>
    </row>
    <row r="56" spans="1:6" x14ac:dyDescent="0.3">
      <c r="A56" t="str">
        <f>VLOOKUP(ROW()-1,'Full 2016-2017 Games Data'!$C$4:$R$1589,15,FALSE)</f>
        <v>Toronto Raptors</v>
      </c>
      <c r="B56" t="str">
        <f>VLOOKUP(ROW()-1,'Full 2016-2017 Games Data'!$C$4:$R$1589,16,FALSE)</f>
        <v>Washington Wizards</v>
      </c>
      <c r="C56" t="str">
        <f>VLOOKUP(ROW()-1,'Full 2016-2017 Games Data'!$C$4:$R$1589,5,FALSE)</f>
        <v>Washington</v>
      </c>
      <c r="D56">
        <f>VLOOKUP(ROW()-1,'Full 2016-2017 Games Data'!$C$4:$R$1589,6,FALSE)</f>
        <v>113</v>
      </c>
      <c r="E56">
        <f>VLOOKUP(ROW()-1,'Full 2016-2017 Games Data'!$C$4:$R$1589,7,FALSE)</f>
        <v>103</v>
      </c>
      <c r="F56" s="4">
        <f>VLOOKUP(ROW()-1,'Full 2016-2017 Games Data'!$C$4:$R$1589,14,FALSE)</f>
        <v>42676</v>
      </c>
    </row>
    <row r="57" spans="1:6" x14ac:dyDescent="0.3">
      <c r="A57" t="str">
        <f>VLOOKUP(ROW()-1,'Full 2016-2017 Games Data'!$C$4:$R$1589,15,FALSE)</f>
        <v>Charlotte Hornets</v>
      </c>
      <c r="B57" t="str">
        <f>VLOOKUP(ROW()-1,'Full 2016-2017 Games Data'!$C$4:$R$1589,16,FALSE)</f>
        <v>Philadelphia 76ers</v>
      </c>
      <c r="C57" t="str">
        <f>VLOOKUP(ROW()-1,'Full 2016-2017 Games Data'!$C$4:$R$1589,5,FALSE)</f>
        <v>Charlotte</v>
      </c>
      <c r="D57">
        <f>VLOOKUP(ROW()-1,'Full 2016-2017 Games Data'!$C$4:$R$1589,6,FALSE)</f>
        <v>109</v>
      </c>
      <c r="E57">
        <f>VLOOKUP(ROW()-1,'Full 2016-2017 Games Data'!$C$4:$R$1589,7,FALSE)</f>
        <v>93</v>
      </c>
      <c r="F57" s="4">
        <f>VLOOKUP(ROW()-1,'Full 2016-2017 Games Data'!$C$4:$R$1589,14,FALSE)</f>
        <v>42676</v>
      </c>
    </row>
    <row r="58" spans="1:6" x14ac:dyDescent="0.3">
      <c r="A58" t="str">
        <f>VLOOKUP(ROW()-1,'Full 2016-2017 Games Data'!$C$4:$R$1589,15,FALSE)</f>
        <v>Brooklyn Nets</v>
      </c>
      <c r="B58" t="str">
        <f>VLOOKUP(ROW()-1,'Full 2016-2017 Games Data'!$C$4:$R$1589,16,FALSE)</f>
        <v>Detroit Pistons</v>
      </c>
      <c r="C58" t="str">
        <f>VLOOKUP(ROW()-1,'Full 2016-2017 Games Data'!$C$4:$R$1589,5,FALSE)</f>
        <v>Brooklyn</v>
      </c>
      <c r="D58">
        <f>VLOOKUP(ROW()-1,'Full 2016-2017 Games Data'!$C$4:$R$1589,6,FALSE)</f>
        <v>109</v>
      </c>
      <c r="E58">
        <f>VLOOKUP(ROW()-1,'Full 2016-2017 Games Data'!$C$4:$R$1589,7,FALSE)</f>
        <v>101</v>
      </c>
      <c r="F58" s="4">
        <f>VLOOKUP(ROW()-1,'Full 2016-2017 Games Data'!$C$4:$R$1589,14,FALSE)</f>
        <v>42676</v>
      </c>
    </row>
    <row r="59" spans="1:6" x14ac:dyDescent="0.3">
      <c r="A59" t="str">
        <f>VLOOKUP(ROW()-1,'Full 2016-2017 Games Data'!$C$4:$R$1589,15,FALSE)</f>
        <v>Houston Rockets</v>
      </c>
      <c r="B59" t="str">
        <f>VLOOKUP(ROW()-1,'Full 2016-2017 Games Data'!$C$4:$R$1589,16,FALSE)</f>
        <v>New York Knicks</v>
      </c>
      <c r="C59" t="str">
        <f>VLOOKUP(ROW()-1,'Full 2016-2017 Games Data'!$C$4:$R$1589,5,FALSE)</f>
        <v>New York</v>
      </c>
      <c r="D59">
        <f>VLOOKUP(ROW()-1,'Full 2016-2017 Games Data'!$C$4:$R$1589,6,FALSE)</f>
        <v>118</v>
      </c>
      <c r="E59">
        <f>VLOOKUP(ROW()-1,'Full 2016-2017 Games Data'!$C$4:$R$1589,7,FALSE)</f>
        <v>99</v>
      </c>
      <c r="F59" s="4">
        <f>VLOOKUP(ROW()-1,'Full 2016-2017 Games Data'!$C$4:$R$1589,14,FALSE)</f>
        <v>42676</v>
      </c>
    </row>
    <row r="60" spans="1:6" x14ac:dyDescent="0.3">
      <c r="A60" t="str">
        <f>VLOOKUP(ROW()-1,'Full 2016-2017 Games Data'!$C$4:$R$1589,15,FALSE)</f>
        <v>Los Angeles Lakers</v>
      </c>
      <c r="B60" t="str">
        <f>VLOOKUP(ROW()-1,'Full 2016-2017 Games Data'!$C$4:$R$1589,16,FALSE)</f>
        <v>Atlanta Hawks</v>
      </c>
      <c r="C60" t="str">
        <f>VLOOKUP(ROW()-1,'Full 2016-2017 Games Data'!$C$4:$R$1589,5,FALSE)</f>
        <v>Atlanta</v>
      </c>
      <c r="D60">
        <f>VLOOKUP(ROW()-1,'Full 2016-2017 Games Data'!$C$4:$R$1589,6,FALSE)</f>
        <v>123</v>
      </c>
      <c r="E60">
        <f>VLOOKUP(ROW()-1,'Full 2016-2017 Games Data'!$C$4:$R$1589,7,FALSE)</f>
        <v>116</v>
      </c>
      <c r="F60" s="4">
        <f>VLOOKUP(ROW()-1,'Full 2016-2017 Games Data'!$C$4:$R$1589,14,FALSE)</f>
        <v>42676</v>
      </c>
    </row>
    <row r="61" spans="1:6" x14ac:dyDescent="0.3">
      <c r="A61" t="str">
        <f>VLOOKUP(ROW()-1,'Full 2016-2017 Games Data'!$C$4:$R$1589,15,FALSE)</f>
        <v>Memphis Grizzlies</v>
      </c>
      <c r="B61" t="str">
        <f>VLOOKUP(ROW()-1,'Full 2016-2017 Games Data'!$C$4:$R$1589,16,FALSE)</f>
        <v>New Orleans Pelicans</v>
      </c>
      <c r="C61" t="str">
        <f>VLOOKUP(ROW()-1,'Full 2016-2017 Games Data'!$C$4:$R$1589,5,FALSE)</f>
        <v>Memphis</v>
      </c>
      <c r="D61">
        <f>VLOOKUP(ROW()-1,'Full 2016-2017 Games Data'!$C$4:$R$1589,6,FALSE)</f>
        <v>89</v>
      </c>
      <c r="E61">
        <f>VLOOKUP(ROW()-1,'Full 2016-2017 Games Data'!$C$4:$R$1589,7,FALSE)</f>
        <v>83</v>
      </c>
      <c r="F61" s="4">
        <f>VLOOKUP(ROW()-1,'Full 2016-2017 Games Data'!$C$4:$R$1589,14,FALSE)</f>
        <v>42676</v>
      </c>
    </row>
    <row r="62" spans="1:6" x14ac:dyDescent="0.3">
      <c r="A62" t="str">
        <f>VLOOKUP(ROW()-1,'Full 2016-2017 Games Data'!$C$4:$R$1589,15,FALSE)</f>
        <v>Boston Celtics</v>
      </c>
      <c r="B62" t="str">
        <f>VLOOKUP(ROW()-1,'Full 2016-2017 Games Data'!$C$4:$R$1589,16,FALSE)</f>
        <v>Chicago Bulls</v>
      </c>
      <c r="C62" t="str">
        <f>VLOOKUP(ROW()-1,'Full 2016-2017 Games Data'!$C$4:$R$1589,5,FALSE)</f>
        <v>Boston</v>
      </c>
      <c r="D62">
        <f>VLOOKUP(ROW()-1,'Full 2016-2017 Games Data'!$C$4:$R$1589,6,FALSE)</f>
        <v>107</v>
      </c>
      <c r="E62">
        <f>VLOOKUP(ROW()-1,'Full 2016-2017 Games Data'!$C$4:$R$1589,7,FALSE)</f>
        <v>100</v>
      </c>
      <c r="F62" s="4">
        <f>VLOOKUP(ROW()-1,'Full 2016-2017 Games Data'!$C$4:$R$1589,14,FALSE)</f>
        <v>42676</v>
      </c>
    </row>
    <row r="63" spans="1:6" x14ac:dyDescent="0.3">
      <c r="A63" t="str">
        <f>VLOOKUP(ROW()-1,'Full 2016-2017 Games Data'!$C$4:$R$1589,15,FALSE)</f>
        <v>Utah Jazz</v>
      </c>
      <c r="B63" t="str">
        <f>VLOOKUP(ROW()-1,'Full 2016-2017 Games Data'!$C$4:$R$1589,16,FALSE)</f>
        <v>Dallas Mavericks</v>
      </c>
      <c r="C63" t="str">
        <f>VLOOKUP(ROW()-1,'Full 2016-2017 Games Data'!$C$4:$R$1589,5,FALSE)</f>
        <v>Utah</v>
      </c>
      <c r="D63">
        <f>VLOOKUP(ROW()-1,'Full 2016-2017 Games Data'!$C$4:$R$1589,6,FALSE)</f>
        <v>97</v>
      </c>
      <c r="E63">
        <f>VLOOKUP(ROW()-1,'Full 2016-2017 Games Data'!$C$4:$R$1589,7,FALSE)</f>
        <v>81</v>
      </c>
      <c r="F63" s="4">
        <f>VLOOKUP(ROW()-1,'Full 2016-2017 Games Data'!$C$4:$R$1589,14,FALSE)</f>
        <v>42676</v>
      </c>
    </row>
    <row r="64" spans="1:6" x14ac:dyDescent="0.3">
      <c r="A64" t="str">
        <f>VLOOKUP(ROW()-1,'Full 2016-2017 Games Data'!$C$4:$R$1589,15,FALSE)</f>
        <v>Phoenix Suns</v>
      </c>
      <c r="B64" t="str">
        <f>VLOOKUP(ROW()-1,'Full 2016-2017 Games Data'!$C$4:$R$1589,16,FALSE)</f>
        <v>Portland Trail Blazers</v>
      </c>
      <c r="C64" t="str">
        <f>VLOOKUP(ROW()-1,'Full 2016-2017 Games Data'!$C$4:$R$1589,5,FALSE)</f>
        <v>Phoenix</v>
      </c>
      <c r="D64">
        <f>VLOOKUP(ROW()-1,'Full 2016-2017 Games Data'!$C$4:$R$1589,6,FALSE)</f>
        <v>118</v>
      </c>
      <c r="E64">
        <f>VLOOKUP(ROW()-1,'Full 2016-2017 Games Data'!$C$4:$R$1589,7,FALSE)</f>
        <v>115</v>
      </c>
      <c r="F64" s="4">
        <f>VLOOKUP(ROW()-1,'Full 2016-2017 Games Data'!$C$4:$R$1589,14,FALSE)</f>
        <v>42676</v>
      </c>
    </row>
    <row r="65" spans="1:6" x14ac:dyDescent="0.3">
      <c r="A65" t="str">
        <f>VLOOKUP(ROW()-1,'Full 2016-2017 Games Data'!$C$4:$R$1589,15,FALSE)</f>
        <v>Oklahoma City Thunder</v>
      </c>
      <c r="B65" t="str">
        <f>VLOOKUP(ROW()-1,'Full 2016-2017 Games Data'!$C$4:$R$1589,16,FALSE)</f>
        <v>Los Angeles Clippers</v>
      </c>
      <c r="C65" t="str">
        <f>VLOOKUP(ROW()-1,'Full 2016-2017 Games Data'!$C$4:$R$1589,5,FALSE)</f>
        <v>Los Angeles</v>
      </c>
      <c r="D65">
        <f>VLOOKUP(ROW()-1,'Full 2016-2017 Games Data'!$C$4:$R$1589,6,FALSE)</f>
        <v>85</v>
      </c>
      <c r="E65">
        <f>VLOOKUP(ROW()-1,'Full 2016-2017 Games Data'!$C$4:$R$1589,7,FALSE)</f>
        <v>83</v>
      </c>
      <c r="F65" s="4">
        <f>VLOOKUP(ROW()-1,'Full 2016-2017 Games Data'!$C$4:$R$1589,14,FALSE)</f>
        <v>42676</v>
      </c>
    </row>
    <row r="66" spans="1:6" x14ac:dyDescent="0.3">
      <c r="A66" t="str">
        <f>VLOOKUP(ROW()-1,'Full 2016-2017 Games Data'!$C$4:$R$1589,15,FALSE)</f>
        <v>Orlando Magic</v>
      </c>
      <c r="B66" t="str">
        <f>VLOOKUP(ROW()-1,'Full 2016-2017 Games Data'!$C$4:$R$1589,16,FALSE)</f>
        <v>Sacramento Kings</v>
      </c>
      <c r="C66" t="str">
        <f>VLOOKUP(ROW()-1,'Full 2016-2017 Games Data'!$C$4:$R$1589,5,FALSE)</f>
        <v>Orlando</v>
      </c>
      <c r="D66">
        <f>VLOOKUP(ROW()-1,'Full 2016-2017 Games Data'!$C$4:$R$1589,6,FALSE)</f>
        <v>102</v>
      </c>
      <c r="E66">
        <f>VLOOKUP(ROW()-1,'Full 2016-2017 Games Data'!$C$4:$R$1589,7,FALSE)</f>
        <v>94</v>
      </c>
      <c r="F66" s="4">
        <f>VLOOKUP(ROW()-1,'Full 2016-2017 Games Data'!$C$4:$R$1589,14,FALSE)</f>
        <v>42677</v>
      </c>
    </row>
    <row r="67" spans="1:6" x14ac:dyDescent="0.3">
      <c r="A67" t="str">
        <f>VLOOKUP(ROW()-1,'Full 2016-2017 Games Data'!$C$4:$R$1589,15,FALSE)</f>
        <v>Milwaukee Bucks</v>
      </c>
      <c r="B67" t="str">
        <f>VLOOKUP(ROW()-1,'Full 2016-2017 Games Data'!$C$4:$R$1589,16,FALSE)</f>
        <v>Indiana Pacers</v>
      </c>
      <c r="C67" t="str">
        <f>VLOOKUP(ROW()-1,'Full 2016-2017 Games Data'!$C$4:$R$1589,5,FALSE)</f>
        <v>Milwaukee</v>
      </c>
      <c r="D67">
        <f>VLOOKUP(ROW()-1,'Full 2016-2017 Games Data'!$C$4:$R$1589,6,FALSE)</f>
        <v>125</v>
      </c>
      <c r="E67">
        <f>VLOOKUP(ROW()-1,'Full 2016-2017 Games Data'!$C$4:$R$1589,7,FALSE)</f>
        <v>107</v>
      </c>
      <c r="F67" s="4">
        <f>VLOOKUP(ROW()-1,'Full 2016-2017 Games Data'!$C$4:$R$1589,14,FALSE)</f>
        <v>42677</v>
      </c>
    </row>
    <row r="68" spans="1:6" x14ac:dyDescent="0.3">
      <c r="A68" t="str">
        <f>VLOOKUP(ROW()-1,'Full 2016-2017 Games Data'!$C$4:$R$1589,15,FALSE)</f>
        <v>Denver Nuggets</v>
      </c>
      <c r="B68" t="str">
        <f>VLOOKUP(ROW()-1,'Full 2016-2017 Games Data'!$C$4:$R$1589,16,FALSE)</f>
        <v>Minnesota Timberwolves</v>
      </c>
      <c r="C68" t="str">
        <f>VLOOKUP(ROW()-1,'Full 2016-2017 Games Data'!$C$4:$R$1589,5,FALSE)</f>
        <v>Minnesota</v>
      </c>
      <c r="D68">
        <f>VLOOKUP(ROW()-1,'Full 2016-2017 Games Data'!$C$4:$R$1589,6,FALSE)</f>
        <v>102</v>
      </c>
      <c r="E68">
        <f>VLOOKUP(ROW()-1,'Full 2016-2017 Games Data'!$C$4:$R$1589,7,FALSE)</f>
        <v>99</v>
      </c>
      <c r="F68" s="4">
        <f>VLOOKUP(ROW()-1,'Full 2016-2017 Games Data'!$C$4:$R$1589,14,FALSE)</f>
        <v>42677</v>
      </c>
    </row>
    <row r="69" spans="1:6" x14ac:dyDescent="0.3">
      <c r="A69" t="str">
        <f>VLOOKUP(ROW()-1,'Full 2016-2017 Games Data'!$C$4:$R$1589,15,FALSE)</f>
        <v>Cleveland Cavaliers</v>
      </c>
      <c r="B69" t="str">
        <f>VLOOKUP(ROW()-1,'Full 2016-2017 Games Data'!$C$4:$R$1589,16,FALSE)</f>
        <v>Boston Celtics</v>
      </c>
      <c r="C69" t="str">
        <f>VLOOKUP(ROW()-1,'Full 2016-2017 Games Data'!$C$4:$R$1589,5,FALSE)</f>
        <v>Cleveland</v>
      </c>
      <c r="D69">
        <f>VLOOKUP(ROW()-1,'Full 2016-2017 Games Data'!$C$4:$R$1589,6,FALSE)</f>
        <v>128</v>
      </c>
      <c r="E69">
        <f>VLOOKUP(ROW()-1,'Full 2016-2017 Games Data'!$C$4:$R$1589,7,FALSE)</f>
        <v>122</v>
      </c>
      <c r="F69" s="4">
        <f>VLOOKUP(ROW()-1,'Full 2016-2017 Games Data'!$C$4:$R$1589,14,FALSE)</f>
        <v>42677</v>
      </c>
    </row>
    <row r="70" spans="1:6" x14ac:dyDescent="0.3">
      <c r="A70" t="str">
        <f>VLOOKUP(ROW()-1,'Full 2016-2017 Games Data'!$C$4:$R$1589,15,FALSE)</f>
        <v>Golden State Warriors</v>
      </c>
      <c r="B70" t="str">
        <f>VLOOKUP(ROW()-1,'Full 2016-2017 Games Data'!$C$4:$R$1589,16,FALSE)</f>
        <v>Oklahoma City Thunder</v>
      </c>
      <c r="C70" t="str">
        <f>VLOOKUP(ROW()-1,'Full 2016-2017 Games Data'!$C$4:$R$1589,5,FALSE)</f>
        <v>Golden State</v>
      </c>
      <c r="D70">
        <f>VLOOKUP(ROW()-1,'Full 2016-2017 Games Data'!$C$4:$R$1589,6,FALSE)</f>
        <v>122</v>
      </c>
      <c r="E70">
        <f>VLOOKUP(ROW()-1,'Full 2016-2017 Games Data'!$C$4:$R$1589,7,FALSE)</f>
        <v>96</v>
      </c>
      <c r="F70" s="4">
        <f>VLOOKUP(ROW()-1,'Full 2016-2017 Games Data'!$C$4:$R$1589,14,FALSE)</f>
        <v>42677</v>
      </c>
    </row>
    <row r="71" spans="1:6" x14ac:dyDescent="0.3">
      <c r="A71" t="str">
        <f>VLOOKUP(ROW()-1,'Full 2016-2017 Games Data'!$C$4:$R$1589,15,FALSE)</f>
        <v>Washington Wizards</v>
      </c>
      <c r="B71" t="str">
        <f>VLOOKUP(ROW()-1,'Full 2016-2017 Games Data'!$C$4:$R$1589,16,FALSE)</f>
        <v>Atlanta Hawks</v>
      </c>
      <c r="C71" t="str">
        <f>VLOOKUP(ROW()-1,'Full 2016-2017 Games Data'!$C$4:$R$1589,5,FALSE)</f>
        <v>Washington</v>
      </c>
      <c r="D71">
        <f>VLOOKUP(ROW()-1,'Full 2016-2017 Games Data'!$C$4:$R$1589,6,FALSE)</f>
        <v>95</v>
      </c>
      <c r="E71">
        <f>VLOOKUP(ROW()-1,'Full 2016-2017 Games Data'!$C$4:$R$1589,7,FALSE)</f>
        <v>92</v>
      </c>
      <c r="F71" s="4">
        <f>VLOOKUP(ROW()-1,'Full 2016-2017 Games Data'!$C$4:$R$1589,14,FALSE)</f>
        <v>42678</v>
      </c>
    </row>
    <row r="72" spans="1:6" x14ac:dyDescent="0.3">
      <c r="A72" t="str">
        <f>VLOOKUP(ROW()-1,'Full 2016-2017 Games Data'!$C$4:$R$1589,15,FALSE)</f>
        <v>Toronto Raptors</v>
      </c>
      <c r="B72" t="str">
        <f>VLOOKUP(ROW()-1,'Full 2016-2017 Games Data'!$C$4:$R$1589,16,FALSE)</f>
        <v>Miami Heat</v>
      </c>
      <c r="C72" t="str">
        <f>VLOOKUP(ROW()-1,'Full 2016-2017 Games Data'!$C$4:$R$1589,5,FALSE)</f>
        <v>Toronto</v>
      </c>
      <c r="D72">
        <f>VLOOKUP(ROW()-1,'Full 2016-2017 Games Data'!$C$4:$R$1589,6,FALSE)</f>
        <v>96</v>
      </c>
      <c r="E72">
        <f>VLOOKUP(ROW()-1,'Full 2016-2017 Games Data'!$C$4:$R$1589,7,FALSE)</f>
        <v>87</v>
      </c>
      <c r="F72" s="4">
        <f>VLOOKUP(ROW()-1,'Full 2016-2017 Games Data'!$C$4:$R$1589,14,FALSE)</f>
        <v>42678</v>
      </c>
    </row>
    <row r="73" spans="1:6" x14ac:dyDescent="0.3">
      <c r="A73" t="str">
        <f>VLOOKUP(ROW()-1,'Full 2016-2017 Games Data'!$C$4:$R$1589,15,FALSE)</f>
        <v>Charlotte Hornets</v>
      </c>
      <c r="B73" t="str">
        <f>VLOOKUP(ROW()-1,'Full 2016-2017 Games Data'!$C$4:$R$1589,16,FALSE)</f>
        <v>Brooklyn Nets</v>
      </c>
      <c r="C73" t="str">
        <f>VLOOKUP(ROW()-1,'Full 2016-2017 Games Data'!$C$4:$R$1589,5,FALSE)</f>
        <v>Brooklyn</v>
      </c>
      <c r="D73">
        <f>VLOOKUP(ROW()-1,'Full 2016-2017 Games Data'!$C$4:$R$1589,6,FALSE)</f>
        <v>99</v>
      </c>
      <c r="E73">
        <f>VLOOKUP(ROW()-1,'Full 2016-2017 Games Data'!$C$4:$R$1589,7,FALSE)</f>
        <v>95</v>
      </c>
      <c r="F73" s="4">
        <f>VLOOKUP(ROW()-1,'Full 2016-2017 Games Data'!$C$4:$R$1589,14,FALSE)</f>
        <v>42678</v>
      </c>
    </row>
    <row r="74" spans="1:6" x14ac:dyDescent="0.3">
      <c r="A74" t="str">
        <f>VLOOKUP(ROW()-1,'Full 2016-2017 Games Data'!$C$4:$R$1589,15,FALSE)</f>
        <v>New York Knicks</v>
      </c>
      <c r="B74" t="str">
        <f>VLOOKUP(ROW()-1,'Full 2016-2017 Games Data'!$C$4:$R$1589,16,FALSE)</f>
        <v>Chicago Bulls</v>
      </c>
      <c r="C74" t="str">
        <f>VLOOKUP(ROW()-1,'Full 2016-2017 Games Data'!$C$4:$R$1589,5,FALSE)</f>
        <v>Chicago</v>
      </c>
      <c r="D74">
        <f>VLOOKUP(ROW()-1,'Full 2016-2017 Games Data'!$C$4:$R$1589,6,FALSE)</f>
        <v>117</v>
      </c>
      <c r="E74">
        <f>VLOOKUP(ROW()-1,'Full 2016-2017 Games Data'!$C$4:$R$1589,7,FALSE)</f>
        <v>104</v>
      </c>
      <c r="F74" s="4">
        <f>VLOOKUP(ROW()-1,'Full 2016-2017 Games Data'!$C$4:$R$1589,14,FALSE)</f>
        <v>42678</v>
      </c>
    </row>
    <row r="75" spans="1:6" x14ac:dyDescent="0.3">
      <c r="A75" t="str">
        <f>VLOOKUP(ROW()-1,'Full 2016-2017 Games Data'!$C$4:$R$1589,15,FALSE)</f>
        <v>Los Angeles Clippers</v>
      </c>
      <c r="B75" t="str">
        <f>VLOOKUP(ROW()-1,'Full 2016-2017 Games Data'!$C$4:$R$1589,16,FALSE)</f>
        <v>Memphis Grizzlies</v>
      </c>
      <c r="C75" t="str">
        <f>VLOOKUP(ROW()-1,'Full 2016-2017 Games Data'!$C$4:$R$1589,5,FALSE)</f>
        <v>Memphis</v>
      </c>
      <c r="D75">
        <f>VLOOKUP(ROW()-1,'Full 2016-2017 Games Data'!$C$4:$R$1589,6,FALSE)</f>
        <v>99</v>
      </c>
      <c r="E75">
        <f>VLOOKUP(ROW()-1,'Full 2016-2017 Games Data'!$C$4:$R$1589,7,FALSE)</f>
        <v>88</v>
      </c>
      <c r="F75" s="4">
        <f>VLOOKUP(ROW()-1,'Full 2016-2017 Games Data'!$C$4:$R$1589,14,FALSE)</f>
        <v>42678</v>
      </c>
    </row>
    <row r="76" spans="1:6" x14ac:dyDescent="0.3">
      <c r="A76" t="str">
        <f>VLOOKUP(ROW()-1,'Full 2016-2017 Games Data'!$C$4:$R$1589,15,FALSE)</f>
        <v>Phoenix Suns</v>
      </c>
      <c r="B76" t="str">
        <f>VLOOKUP(ROW()-1,'Full 2016-2017 Games Data'!$C$4:$R$1589,16,FALSE)</f>
        <v>New Orleans Pelicans</v>
      </c>
      <c r="C76" t="str">
        <f>VLOOKUP(ROW()-1,'Full 2016-2017 Games Data'!$C$4:$R$1589,5,FALSE)</f>
        <v>New Orleans</v>
      </c>
      <c r="D76">
        <f>VLOOKUP(ROW()-1,'Full 2016-2017 Games Data'!$C$4:$R$1589,6,FALSE)</f>
        <v>112</v>
      </c>
      <c r="E76">
        <f>VLOOKUP(ROW()-1,'Full 2016-2017 Games Data'!$C$4:$R$1589,7,FALSE)</f>
        <v>111</v>
      </c>
      <c r="F76" s="4">
        <f>VLOOKUP(ROW()-1,'Full 2016-2017 Games Data'!$C$4:$R$1589,14,FALSE)</f>
        <v>42678</v>
      </c>
    </row>
    <row r="77" spans="1:6" x14ac:dyDescent="0.3">
      <c r="A77" t="str">
        <f>VLOOKUP(ROW()-1,'Full 2016-2017 Games Data'!$C$4:$R$1589,15,FALSE)</f>
        <v>Portland Trail Blazers</v>
      </c>
      <c r="B77" t="str">
        <f>VLOOKUP(ROW()-1,'Full 2016-2017 Games Data'!$C$4:$R$1589,16,FALSE)</f>
        <v>Dallas Mavericks</v>
      </c>
      <c r="C77" t="str">
        <f>VLOOKUP(ROW()-1,'Full 2016-2017 Games Data'!$C$4:$R$1589,5,FALSE)</f>
        <v>Dallas</v>
      </c>
      <c r="D77">
        <f>VLOOKUP(ROW()-1,'Full 2016-2017 Games Data'!$C$4:$R$1589,6,FALSE)</f>
        <v>105</v>
      </c>
      <c r="E77">
        <f>VLOOKUP(ROW()-1,'Full 2016-2017 Games Data'!$C$4:$R$1589,7,FALSE)</f>
        <v>95</v>
      </c>
      <c r="F77" s="4">
        <f>VLOOKUP(ROW()-1,'Full 2016-2017 Games Data'!$C$4:$R$1589,14,FALSE)</f>
        <v>42678</v>
      </c>
    </row>
    <row r="78" spans="1:6" x14ac:dyDescent="0.3">
      <c r="A78" t="str">
        <f>VLOOKUP(ROW()-1,'Full 2016-2017 Games Data'!$C$4:$R$1589,15,FALSE)</f>
        <v>San Antonio Spurs</v>
      </c>
      <c r="B78" t="str">
        <f>VLOOKUP(ROW()-1,'Full 2016-2017 Games Data'!$C$4:$R$1589,16,FALSE)</f>
        <v>Utah Jazz</v>
      </c>
      <c r="C78" t="str">
        <f>VLOOKUP(ROW()-1,'Full 2016-2017 Games Data'!$C$4:$R$1589,5,FALSE)</f>
        <v>Utah</v>
      </c>
      <c r="D78">
        <f>VLOOKUP(ROW()-1,'Full 2016-2017 Games Data'!$C$4:$R$1589,6,FALSE)</f>
        <v>100</v>
      </c>
      <c r="E78">
        <f>VLOOKUP(ROW()-1,'Full 2016-2017 Games Data'!$C$4:$R$1589,7,FALSE)</f>
        <v>86</v>
      </c>
      <c r="F78" s="4">
        <f>VLOOKUP(ROW()-1,'Full 2016-2017 Games Data'!$C$4:$R$1589,14,FALSE)</f>
        <v>42678</v>
      </c>
    </row>
    <row r="79" spans="1:6" x14ac:dyDescent="0.3">
      <c r="A79" t="str">
        <f>VLOOKUP(ROW()-1,'Full 2016-2017 Games Data'!$C$4:$R$1589,15,FALSE)</f>
        <v>Los Angeles Lakers</v>
      </c>
      <c r="B79" t="str">
        <f>VLOOKUP(ROW()-1,'Full 2016-2017 Games Data'!$C$4:$R$1589,16,FALSE)</f>
        <v>Golden State Warriors</v>
      </c>
      <c r="C79" t="str">
        <f>VLOOKUP(ROW()-1,'Full 2016-2017 Games Data'!$C$4:$R$1589,5,FALSE)</f>
        <v>Los Angeles</v>
      </c>
      <c r="D79">
        <f>VLOOKUP(ROW()-1,'Full 2016-2017 Games Data'!$C$4:$R$1589,6,FALSE)</f>
        <v>117</v>
      </c>
      <c r="E79">
        <f>VLOOKUP(ROW()-1,'Full 2016-2017 Games Data'!$C$4:$R$1589,7,FALSE)</f>
        <v>97</v>
      </c>
      <c r="F79" s="4">
        <f>VLOOKUP(ROW()-1,'Full 2016-2017 Games Data'!$C$4:$R$1589,14,FALSE)</f>
        <v>42678</v>
      </c>
    </row>
    <row r="80" spans="1:6" x14ac:dyDescent="0.3">
      <c r="A80" t="str">
        <f>VLOOKUP(ROW()-1,'Full 2016-2017 Games Data'!$C$4:$R$1589,15,FALSE)</f>
        <v>Oklahoma City Thunder</v>
      </c>
      <c r="B80" t="str">
        <f>VLOOKUP(ROW()-1,'Full 2016-2017 Games Data'!$C$4:$R$1589,16,FALSE)</f>
        <v>Minnesota Timberwolves</v>
      </c>
      <c r="C80" t="str">
        <f>VLOOKUP(ROW()-1,'Full 2016-2017 Games Data'!$C$4:$R$1589,5,FALSE)</f>
        <v>Oklahoma City</v>
      </c>
      <c r="D80">
        <f>VLOOKUP(ROW()-1,'Full 2016-2017 Games Data'!$C$4:$R$1589,6,FALSE)</f>
        <v>112</v>
      </c>
      <c r="E80">
        <f>VLOOKUP(ROW()-1,'Full 2016-2017 Games Data'!$C$4:$R$1589,7,FALSE)</f>
        <v>92</v>
      </c>
      <c r="F80" s="4">
        <f>VLOOKUP(ROW()-1,'Full 2016-2017 Games Data'!$C$4:$R$1589,14,FALSE)</f>
        <v>42679</v>
      </c>
    </row>
    <row r="81" spans="1:6" x14ac:dyDescent="0.3">
      <c r="A81" t="str">
        <f>VLOOKUP(ROW()-1,'Full 2016-2017 Games Data'!$C$4:$R$1589,15,FALSE)</f>
        <v>Cleveland Cavaliers</v>
      </c>
      <c r="B81" t="str">
        <f>VLOOKUP(ROW()-1,'Full 2016-2017 Games Data'!$C$4:$R$1589,16,FALSE)</f>
        <v>Philadelphia 76ers</v>
      </c>
      <c r="C81" t="str">
        <f>VLOOKUP(ROW()-1,'Full 2016-2017 Games Data'!$C$4:$R$1589,5,FALSE)</f>
        <v>Philadelphia</v>
      </c>
      <c r="D81">
        <f>VLOOKUP(ROW()-1,'Full 2016-2017 Games Data'!$C$4:$R$1589,6,FALSE)</f>
        <v>102</v>
      </c>
      <c r="E81">
        <f>VLOOKUP(ROW()-1,'Full 2016-2017 Games Data'!$C$4:$R$1589,7,FALSE)</f>
        <v>101</v>
      </c>
      <c r="F81" s="4">
        <f>VLOOKUP(ROW()-1,'Full 2016-2017 Games Data'!$C$4:$R$1589,14,FALSE)</f>
        <v>42679</v>
      </c>
    </row>
    <row r="82" spans="1:6" x14ac:dyDescent="0.3">
      <c r="A82" t="str">
        <f>VLOOKUP(ROW()-1,'Full 2016-2017 Games Data'!$C$4:$R$1589,15,FALSE)</f>
        <v>Orlando Magic</v>
      </c>
      <c r="B82" t="str">
        <f>VLOOKUP(ROW()-1,'Full 2016-2017 Games Data'!$C$4:$R$1589,16,FALSE)</f>
        <v>Washington Wizards</v>
      </c>
      <c r="C82" t="str">
        <f>VLOOKUP(ROW()-1,'Full 2016-2017 Games Data'!$C$4:$R$1589,5,FALSE)</f>
        <v>Orlando</v>
      </c>
      <c r="D82">
        <f>VLOOKUP(ROW()-1,'Full 2016-2017 Games Data'!$C$4:$R$1589,6,FALSE)</f>
        <v>88</v>
      </c>
      <c r="E82">
        <f>VLOOKUP(ROW()-1,'Full 2016-2017 Games Data'!$C$4:$R$1589,7,FALSE)</f>
        <v>86</v>
      </c>
      <c r="F82" s="4">
        <f>VLOOKUP(ROW()-1,'Full 2016-2017 Games Data'!$C$4:$R$1589,14,FALSE)</f>
        <v>42679</v>
      </c>
    </row>
    <row r="83" spans="1:6" x14ac:dyDescent="0.3">
      <c r="A83" t="str">
        <f>VLOOKUP(ROW()-1,'Full 2016-2017 Games Data'!$C$4:$R$1589,15,FALSE)</f>
        <v>Detroit Pistons</v>
      </c>
      <c r="B83" t="str">
        <f>VLOOKUP(ROW()-1,'Full 2016-2017 Games Data'!$C$4:$R$1589,16,FALSE)</f>
        <v>Denver Nuggets</v>
      </c>
      <c r="C83" t="str">
        <f>VLOOKUP(ROW()-1,'Full 2016-2017 Games Data'!$C$4:$R$1589,5,FALSE)</f>
        <v>Detroit</v>
      </c>
      <c r="D83">
        <f>VLOOKUP(ROW()-1,'Full 2016-2017 Games Data'!$C$4:$R$1589,6,FALSE)</f>
        <v>103</v>
      </c>
      <c r="E83">
        <f>VLOOKUP(ROW()-1,'Full 2016-2017 Games Data'!$C$4:$R$1589,7,FALSE)</f>
        <v>86</v>
      </c>
      <c r="F83" s="4">
        <f>VLOOKUP(ROW()-1,'Full 2016-2017 Games Data'!$C$4:$R$1589,14,FALSE)</f>
        <v>42679</v>
      </c>
    </row>
    <row r="84" spans="1:6" x14ac:dyDescent="0.3">
      <c r="A84" t="str">
        <f>VLOOKUP(ROW()-1,'Full 2016-2017 Games Data'!$C$4:$R$1589,15,FALSE)</f>
        <v>Indiana Pacers</v>
      </c>
      <c r="B84" t="str">
        <f>VLOOKUP(ROW()-1,'Full 2016-2017 Games Data'!$C$4:$R$1589,16,FALSE)</f>
        <v>Chicago Bulls</v>
      </c>
      <c r="C84" t="str">
        <f>VLOOKUP(ROW()-1,'Full 2016-2017 Games Data'!$C$4:$R$1589,5,FALSE)</f>
        <v>Indiana</v>
      </c>
      <c r="D84">
        <f>VLOOKUP(ROW()-1,'Full 2016-2017 Games Data'!$C$4:$R$1589,6,FALSE)</f>
        <v>111</v>
      </c>
      <c r="E84">
        <f>VLOOKUP(ROW()-1,'Full 2016-2017 Games Data'!$C$4:$R$1589,7,FALSE)</f>
        <v>94</v>
      </c>
      <c r="F84" s="4">
        <f>VLOOKUP(ROW()-1,'Full 2016-2017 Games Data'!$C$4:$R$1589,14,FALSE)</f>
        <v>42679</v>
      </c>
    </row>
    <row r="85" spans="1:6" x14ac:dyDescent="0.3">
      <c r="A85" t="str">
        <f>VLOOKUP(ROW()-1,'Full 2016-2017 Games Data'!$C$4:$R$1589,15,FALSE)</f>
        <v>Atlanta Hawks</v>
      </c>
      <c r="B85" t="str">
        <f>VLOOKUP(ROW()-1,'Full 2016-2017 Games Data'!$C$4:$R$1589,16,FALSE)</f>
        <v>Houston Rockets</v>
      </c>
      <c r="C85" t="str">
        <f>VLOOKUP(ROW()-1,'Full 2016-2017 Games Data'!$C$4:$R$1589,5,FALSE)</f>
        <v>Atlanta</v>
      </c>
      <c r="D85">
        <f>VLOOKUP(ROW()-1,'Full 2016-2017 Games Data'!$C$4:$R$1589,6,FALSE)</f>
        <v>112</v>
      </c>
      <c r="E85">
        <f>VLOOKUP(ROW()-1,'Full 2016-2017 Games Data'!$C$4:$R$1589,7,FALSE)</f>
        <v>97</v>
      </c>
      <c r="F85" s="4">
        <f>VLOOKUP(ROW()-1,'Full 2016-2017 Games Data'!$C$4:$R$1589,14,FALSE)</f>
        <v>42679</v>
      </c>
    </row>
    <row r="86" spans="1:6" x14ac:dyDescent="0.3">
      <c r="A86" t="str">
        <f>VLOOKUP(ROW()-1,'Full 2016-2017 Games Data'!$C$4:$R$1589,15,FALSE)</f>
        <v>Milwaukee Bucks</v>
      </c>
      <c r="B86" t="str">
        <f>VLOOKUP(ROW()-1,'Full 2016-2017 Games Data'!$C$4:$R$1589,16,FALSE)</f>
        <v>Sacramento Kings</v>
      </c>
      <c r="C86" t="str">
        <f>VLOOKUP(ROW()-1,'Full 2016-2017 Games Data'!$C$4:$R$1589,5,FALSE)</f>
        <v>Milwaukee</v>
      </c>
      <c r="D86">
        <f>VLOOKUP(ROW()-1,'Full 2016-2017 Games Data'!$C$4:$R$1589,6,FALSE)</f>
        <v>117</v>
      </c>
      <c r="E86">
        <f>VLOOKUP(ROW()-1,'Full 2016-2017 Games Data'!$C$4:$R$1589,7,FALSE)</f>
        <v>91</v>
      </c>
      <c r="F86" s="4">
        <f>VLOOKUP(ROW()-1,'Full 2016-2017 Games Data'!$C$4:$R$1589,14,FALSE)</f>
        <v>42679</v>
      </c>
    </row>
    <row r="87" spans="1:6" x14ac:dyDescent="0.3">
      <c r="A87" t="str">
        <f>VLOOKUP(ROW()-1,'Full 2016-2017 Games Data'!$C$4:$R$1589,15,FALSE)</f>
        <v>Los Angeles Clippers</v>
      </c>
      <c r="B87" t="str">
        <f>VLOOKUP(ROW()-1,'Full 2016-2017 Games Data'!$C$4:$R$1589,16,FALSE)</f>
        <v>San Antonio Spurs</v>
      </c>
      <c r="C87" t="str">
        <f>VLOOKUP(ROW()-1,'Full 2016-2017 Games Data'!$C$4:$R$1589,5,FALSE)</f>
        <v>San Antonio</v>
      </c>
      <c r="D87">
        <f>VLOOKUP(ROW()-1,'Full 2016-2017 Games Data'!$C$4:$R$1589,6,FALSE)</f>
        <v>116</v>
      </c>
      <c r="E87">
        <f>VLOOKUP(ROW()-1,'Full 2016-2017 Games Data'!$C$4:$R$1589,7,FALSE)</f>
        <v>92</v>
      </c>
      <c r="F87" s="4">
        <f>VLOOKUP(ROW()-1,'Full 2016-2017 Games Data'!$C$4:$R$1589,14,FALSE)</f>
        <v>42679</v>
      </c>
    </row>
    <row r="88" spans="1:6" x14ac:dyDescent="0.3">
      <c r="A88" t="str">
        <f>VLOOKUP(ROW()-1,'Full 2016-2017 Games Data'!$C$4:$R$1589,15,FALSE)</f>
        <v>Utah Jazz</v>
      </c>
      <c r="B88" t="str">
        <f>VLOOKUP(ROW()-1,'Full 2016-2017 Games Data'!$C$4:$R$1589,16,FALSE)</f>
        <v>New York Knicks</v>
      </c>
      <c r="C88" t="str">
        <f>VLOOKUP(ROW()-1,'Full 2016-2017 Games Data'!$C$4:$R$1589,5,FALSE)</f>
        <v>New York</v>
      </c>
      <c r="D88">
        <f>VLOOKUP(ROW()-1,'Full 2016-2017 Games Data'!$C$4:$R$1589,6,FALSE)</f>
        <v>114</v>
      </c>
      <c r="E88">
        <f>VLOOKUP(ROW()-1,'Full 2016-2017 Games Data'!$C$4:$R$1589,7,FALSE)</f>
        <v>109</v>
      </c>
      <c r="F88" s="4">
        <f>VLOOKUP(ROW()-1,'Full 2016-2017 Games Data'!$C$4:$R$1589,14,FALSE)</f>
        <v>42680</v>
      </c>
    </row>
    <row r="89" spans="1:6" x14ac:dyDescent="0.3">
      <c r="A89" t="str">
        <f>VLOOKUP(ROW()-1,'Full 2016-2017 Games Data'!$C$4:$R$1589,15,FALSE)</f>
        <v>Portland Trail Blazers</v>
      </c>
      <c r="B89" t="str">
        <f>VLOOKUP(ROW()-1,'Full 2016-2017 Games Data'!$C$4:$R$1589,16,FALSE)</f>
        <v>Memphis Grizzlies</v>
      </c>
      <c r="C89" t="str">
        <f>VLOOKUP(ROW()-1,'Full 2016-2017 Games Data'!$C$4:$R$1589,5,FALSE)</f>
        <v>Memphis</v>
      </c>
      <c r="D89">
        <f>VLOOKUP(ROW()-1,'Full 2016-2017 Games Data'!$C$4:$R$1589,6,FALSE)</f>
        <v>100</v>
      </c>
      <c r="E89">
        <f>VLOOKUP(ROW()-1,'Full 2016-2017 Games Data'!$C$4:$R$1589,7,FALSE)</f>
        <v>94</v>
      </c>
      <c r="F89" s="4">
        <f>VLOOKUP(ROW()-1,'Full 2016-2017 Games Data'!$C$4:$R$1589,14,FALSE)</f>
        <v>42680</v>
      </c>
    </row>
    <row r="90" spans="1:6" x14ac:dyDescent="0.3">
      <c r="A90" t="str">
        <f>VLOOKUP(ROW()-1,'Full 2016-2017 Games Data'!$C$4:$R$1589,15,FALSE)</f>
        <v>Sacramento Kings</v>
      </c>
      <c r="B90" t="str">
        <f>VLOOKUP(ROW()-1,'Full 2016-2017 Games Data'!$C$4:$R$1589,16,FALSE)</f>
        <v>Toronto Raptors</v>
      </c>
      <c r="C90" t="str">
        <f>VLOOKUP(ROW()-1,'Full 2016-2017 Games Data'!$C$4:$R$1589,5,FALSE)</f>
        <v>Toronto</v>
      </c>
      <c r="D90">
        <f>VLOOKUP(ROW()-1,'Full 2016-2017 Games Data'!$C$4:$R$1589,6,FALSE)</f>
        <v>96</v>
      </c>
      <c r="E90">
        <f>VLOOKUP(ROW()-1,'Full 2016-2017 Games Data'!$C$4:$R$1589,7,FALSE)</f>
        <v>91</v>
      </c>
      <c r="F90" s="4">
        <f>VLOOKUP(ROW()-1,'Full 2016-2017 Games Data'!$C$4:$R$1589,14,FALSE)</f>
        <v>42680</v>
      </c>
    </row>
    <row r="91" spans="1:6" x14ac:dyDescent="0.3">
      <c r="A91" t="str">
        <f>VLOOKUP(ROW()-1,'Full 2016-2017 Games Data'!$C$4:$R$1589,15,FALSE)</f>
        <v>Dallas Mavericks</v>
      </c>
      <c r="B91" t="str">
        <f>VLOOKUP(ROW()-1,'Full 2016-2017 Games Data'!$C$4:$R$1589,16,FALSE)</f>
        <v>Milwaukee Bucks</v>
      </c>
      <c r="C91" t="str">
        <f>VLOOKUP(ROW()-1,'Full 2016-2017 Games Data'!$C$4:$R$1589,5,FALSE)</f>
        <v>Dallas</v>
      </c>
      <c r="D91">
        <f>VLOOKUP(ROW()-1,'Full 2016-2017 Games Data'!$C$4:$R$1589,6,FALSE)</f>
        <v>86</v>
      </c>
      <c r="E91">
        <f>VLOOKUP(ROW()-1,'Full 2016-2017 Games Data'!$C$4:$R$1589,7,FALSE)</f>
        <v>75</v>
      </c>
      <c r="F91" s="4">
        <f>VLOOKUP(ROW()-1,'Full 2016-2017 Games Data'!$C$4:$R$1589,14,FALSE)</f>
        <v>42680</v>
      </c>
    </row>
    <row r="92" spans="1:6" x14ac:dyDescent="0.3">
      <c r="A92" t="str">
        <f>VLOOKUP(ROW()-1,'Full 2016-2017 Games Data'!$C$4:$R$1589,15,FALSE)</f>
        <v>Denver Nuggets</v>
      </c>
      <c r="B92" t="str">
        <f>VLOOKUP(ROW()-1,'Full 2016-2017 Games Data'!$C$4:$R$1589,16,FALSE)</f>
        <v>Boston Celtics</v>
      </c>
      <c r="C92" t="str">
        <f>VLOOKUP(ROW()-1,'Full 2016-2017 Games Data'!$C$4:$R$1589,5,FALSE)</f>
        <v>Boston</v>
      </c>
      <c r="D92">
        <f>VLOOKUP(ROW()-1,'Full 2016-2017 Games Data'!$C$4:$R$1589,6,FALSE)</f>
        <v>123</v>
      </c>
      <c r="E92">
        <f>VLOOKUP(ROW()-1,'Full 2016-2017 Games Data'!$C$4:$R$1589,7,FALSE)</f>
        <v>107</v>
      </c>
      <c r="F92" s="4">
        <f>VLOOKUP(ROW()-1,'Full 2016-2017 Games Data'!$C$4:$R$1589,14,FALSE)</f>
        <v>42680</v>
      </c>
    </row>
    <row r="93" spans="1:6" x14ac:dyDescent="0.3">
      <c r="A93" t="str">
        <f>VLOOKUP(ROW()-1,'Full 2016-2017 Games Data'!$C$4:$R$1589,15,FALSE)</f>
        <v>Los Angeles Lakers</v>
      </c>
      <c r="B93" t="str">
        <f>VLOOKUP(ROW()-1,'Full 2016-2017 Games Data'!$C$4:$R$1589,16,FALSE)</f>
        <v>Phoenix Suns</v>
      </c>
      <c r="C93" t="str">
        <f>VLOOKUP(ROW()-1,'Full 2016-2017 Games Data'!$C$4:$R$1589,5,FALSE)</f>
        <v>Los Angeles</v>
      </c>
      <c r="D93">
        <f>VLOOKUP(ROW()-1,'Full 2016-2017 Games Data'!$C$4:$R$1589,6,FALSE)</f>
        <v>119</v>
      </c>
      <c r="E93">
        <f>VLOOKUP(ROW()-1,'Full 2016-2017 Games Data'!$C$4:$R$1589,7,FALSE)</f>
        <v>108</v>
      </c>
      <c r="F93" s="4">
        <f>VLOOKUP(ROW()-1,'Full 2016-2017 Games Data'!$C$4:$R$1589,14,FALSE)</f>
        <v>42680</v>
      </c>
    </row>
    <row r="94" spans="1:6" x14ac:dyDescent="0.3">
      <c r="A94" t="str">
        <f>VLOOKUP(ROW()-1,'Full 2016-2017 Games Data'!$C$4:$R$1589,15,FALSE)</f>
        <v>Utah Jazz</v>
      </c>
      <c r="B94" t="str">
        <f>VLOOKUP(ROW()-1,'Full 2016-2017 Games Data'!$C$4:$R$1589,16,FALSE)</f>
        <v>Philadelphia 76ers</v>
      </c>
      <c r="C94" t="str">
        <f>VLOOKUP(ROW()-1,'Full 2016-2017 Games Data'!$C$4:$R$1589,5,FALSE)</f>
        <v>Philadelphia</v>
      </c>
      <c r="D94">
        <f>VLOOKUP(ROW()-1,'Full 2016-2017 Games Data'!$C$4:$R$1589,6,FALSE)</f>
        <v>109</v>
      </c>
      <c r="E94">
        <f>VLOOKUP(ROW()-1,'Full 2016-2017 Games Data'!$C$4:$R$1589,7,FALSE)</f>
        <v>84</v>
      </c>
      <c r="F94" s="4">
        <f>VLOOKUP(ROW()-1,'Full 2016-2017 Games Data'!$C$4:$R$1589,14,FALSE)</f>
        <v>42681</v>
      </c>
    </row>
    <row r="95" spans="1:6" x14ac:dyDescent="0.3">
      <c r="A95" t="str">
        <f>VLOOKUP(ROW()-1,'Full 2016-2017 Games Data'!$C$4:$R$1589,15,FALSE)</f>
        <v>Houston Rockets</v>
      </c>
      <c r="B95" t="str">
        <f>VLOOKUP(ROW()-1,'Full 2016-2017 Games Data'!$C$4:$R$1589,16,FALSE)</f>
        <v>Washington Wizards</v>
      </c>
      <c r="C95" t="str">
        <f>VLOOKUP(ROW()-1,'Full 2016-2017 Games Data'!$C$4:$R$1589,5,FALSE)</f>
        <v>Washington</v>
      </c>
      <c r="D95">
        <f>VLOOKUP(ROW()-1,'Full 2016-2017 Games Data'!$C$4:$R$1589,6,FALSE)</f>
        <v>114</v>
      </c>
      <c r="E95">
        <f>VLOOKUP(ROW()-1,'Full 2016-2017 Games Data'!$C$4:$R$1589,7,FALSE)</f>
        <v>106</v>
      </c>
      <c r="F95" s="4">
        <f>VLOOKUP(ROW()-1,'Full 2016-2017 Games Data'!$C$4:$R$1589,14,FALSE)</f>
        <v>42681</v>
      </c>
    </row>
    <row r="96" spans="1:6" x14ac:dyDescent="0.3">
      <c r="A96" t="str">
        <f>VLOOKUP(ROW()-1,'Full 2016-2017 Games Data'!$C$4:$R$1589,15,FALSE)</f>
        <v>Charlotte Hornets</v>
      </c>
      <c r="B96" t="str">
        <f>VLOOKUP(ROW()-1,'Full 2016-2017 Games Data'!$C$4:$R$1589,16,FALSE)</f>
        <v>Indiana Pacers</v>
      </c>
      <c r="C96" t="str">
        <f>VLOOKUP(ROW()-1,'Full 2016-2017 Games Data'!$C$4:$R$1589,5,FALSE)</f>
        <v>Charlotte</v>
      </c>
      <c r="D96">
        <f>VLOOKUP(ROW()-1,'Full 2016-2017 Games Data'!$C$4:$R$1589,6,FALSE)</f>
        <v>122</v>
      </c>
      <c r="E96">
        <f>VLOOKUP(ROW()-1,'Full 2016-2017 Games Data'!$C$4:$R$1589,7,FALSE)</f>
        <v>100</v>
      </c>
      <c r="F96" s="4">
        <f>VLOOKUP(ROW()-1,'Full 2016-2017 Games Data'!$C$4:$R$1589,14,FALSE)</f>
        <v>42681</v>
      </c>
    </row>
    <row r="97" spans="1:6" x14ac:dyDescent="0.3">
      <c r="A97" t="str">
        <f>VLOOKUP(ROW()-1,'Full 2016-2017 Games Data'!$C$4:$R$1589,15,FALSE)</f>
        <v>Chicago Bulls</v>
      </c>
      <c r="B97" t="str">
        <f>VLOOKUP(ROW()-1,'Full 2016-2017 Games Data'!$C$4:$R$1589,16,FALSE)</f>
        <v>Orlando Magic</v>
      </c>
      <c r="C97" t="str">
        <f>VLOOKUP(ROW()-1,'Full 2016-2017 Games Data'!$C$4:$R$1589,5,FALSE)</f>
        <v>Chicago</v>
      </c>
      <c r="D97">
        <f>VLOOKUP(ROW()-1,'Full 2016-2017 Games Data'!$C$4:$R$1589,6,FALSE)</f>
        <v>112</v>
      </c>
      <c r="E97">
        <f>VLOOKUP(ROW()-1,'Full 2016-2017 Games Data'!$C$4:$R$1589,7,FALSE)</f>
        <v>80</v>
      </c>
      <c r="F97" s="4">
        <f>VLOOKUP(ROW()-1,'Full 2016-2017 Games Data'!$C$4:$R$1589,14,FALSE)</f>
        <v>42681</v>
      </c>
    </row>
    <row r="98" spans="1:6" x14ac:dyDescent="0.3">
      <c r="A98" t="str">
        <f>VLOOKUP(ROW()-1,'Full 2016-2017 Games Data'!$C$4:$R$1589,15,FALSE)</f>
        <v>Oklahoma City Thunder</v>
      </c>
      <c r="B98" t="str">
        <f>VLOOKUP(ROW()-1,'Full 2016-2017 Games Data'!$C$4:$R$1589,16,FALSE)</f>
        <v>Miami Heat</v>
      </c>
      <c r="C98" t="str">
        <f>VLOOKUP(ROW()-1,'Full 2016-2017 Games Data'!$C$4:$R$1589,5,FALSE)</f>
        <v>Oklahoma City</v>
      </c>
      <c r="D98">
        <f>VLOOKUP(ROW()-1,'Full 2016-2017 Games Data'!$C$4:$R$1589,6,FALSE)</f>
        <v>97</v>
      </c>
      <c r="E98">
        <f>VLOOKUP(ROW()-1,'Full 2016-2017 Games Data'!$C$4:$R$1589,7,FALSE)</f>
        <v>85</v>
      </c>
      <c r="F98" s="4">
        <f>VLOOKUP(ROW()-1,'Full 2016-2017 Games Data'!$C$4:$R$1589,14,FALSE)</f>
        <v>42681</v>
      </c>
    </row>
    <row r="99" spans="1:6" x14ac:dyDescent="0.3">
      <c r="A99" t="str">
        <f>VLOOKUP(ROW()-1,'Full 2016-2017 Games Data'!$C$4:$R$1589,15,FALSE)</f>
        <v>Los Angeles Clippers</v>
      </c>
      <c r="B99" t="str">
        <f>VLOOKUP(ROW()-1,'Full 2016-2017 Games Data'!$C$4:$R$1589,16,FALSE)</f>
        <v>Detroit Pistons</v>
      </c>
      <c r="C99" t="str">
        <f>VLOOKUP(ROW()-1,'Full 2016-2017 Games Data'!$C$4:$R$1589,5,FALSE)</f>
        <v>Los Angeles</v>
      </c>
      <c r="D99">
        <f>VLOOKUP(ROW()-1,'Full 2016-2017 Games Data'!$C$4:$R$1589,6,FALSE)</f>
        <v>114</v>
      </c>
      <c r="E99">
        <f>VLOOKUP(ROW()-1,'Full 2016-2017 Games Data'!$C$4:$R$1589,7,FALSE)</f>
        <v>82</v>
      </c>
      <c r="F99" s="4">
        <f>VLOOKUP(ROW()-1,'Full 2016-2017 Games Data'!$C$4:$R$1589,14,FALSE)</f>
        <v>42681</v>
      </c>
    </row>
    <row r="100" spans="1:6" x14ac:dyDescent="0.3">
      <c r="A100" t="str">
        <f>VLOOKUP(ROW()-1,'Full 2016-2017 Games Data'!$C$4:$R$1589,15,FALSE)</f>
        <v>Golden State Warriors</v>
      </c>
      <c r="B100" t="str">
        <f>VLOOKUP(ROW()-1,'Full 2016-2017 Games Data'!$C$4:$R$1589,16,FALSE)</f>
        <v>New Orleans Pelicans</v>
      </c>
      <c r="C100" t="str">
        <f>VLOOKUP(ROW()-1,'Full 2016-2017 Games Data'!$C$4:$R$1589,5,FALSE)</f>
        <v>Golden State</v>
      </c>
      <c r="D100">
        <f>VLOOKUP(ROW()-1,'Full 2016-2017 Games Data'!$C$4:$R$1589,6,FALSE)</f>
        <v>116</v>
      </c>
      <c r="E100">
        <f>VLOOKUP(ROW()-1,'Full 2016-2017 Games Data'!$C$4:$R$1589,7,FALSE)</f>
        <v>106</v>
      </c>
      <c r="F100" s="4">
        <f>VLOOKUP(ROW()-1,'Full 2016-2017 Games Data'!$C$4:$R$1589,14,FALSE)</f>
        <v>42681</v>
      </c>
    </row>
    <row r="101" spans="1:6" x14ac:dyDescent="0.3">
      <c r="A101" t="str">
        <f>VLOOKUP(ROW()-1,'Full 2016-2017 Games Data'!$C$4:$R$1589,15,FALSE)</f>
        <v>Atlanta Hawks</v>
      </c>
      <c r="B101" t="str">
        <f>VLOOKUP(ROW()-1,'Full 2016-2017 Games Data'!$C$4:$R$1589,16,FALSE)</f>
        <v>Cleveland Cavaliers</v>
      </c>
      <c r="C101" t="str">
        <f>VLOOKUP(ROW()-1,'Full 2016-2017 Games Data'!$C$4:$R$1589,5,FALSE)</f>
        <v>Cleveland</v>
      </c>
      <c r="D101">
        <f>VLOOKUP(ROW()-1,'Full 2016-2017 Games Data'!$C$4:$R$1589,6,FALSE)</f>
        <v>110</v>
      </c>
      <c r="E101">
        <f>VLOOKUP(ROW()-1,'Full 2016-2017 Games Data'!$C$4:$R$1589,7,FALSE)</f>
        <v>106</v>
      </c>
      <c r="F101" s="4">
        <f>VLOOKUP(ROW()-1,'Full 2016-2017 Games Data'!$C$4:$R$1589,14,FALSE)</f>
        <v>42682</v>
      </c>
    </row>
    <row r="102" spans="1:6" x14ac:dyDescent="0.3">
      <c r="A102" t="str">
        <f>VLOOKUP(ROW()-1,'Full 2016-2017 Games Data'!$C$4:$R$1589,15,FALSE)</f>
        <v>Brooklyn Nets</v>
      </c>
      <c r="B102" t="str">
        <f>VLOOKUP(ROW()-1,'Full 2016-2017 Games Data'!$C$4:$R$1589,16,FALSE)</f>
        <v>Minnesota Timberwolves</v>
      </c>
      <c r="C102" t="str">
        <f>VLOOKUP(ROW()-1,'Full 2016-2017 Games Data'!$C$4:$R$1589,5,FALSE)</f>
        <v>Brooklyn</v>
      </c>
      <c r="D102">
        <f>VLOOKUP(ROW()-1,'Full 2016-2017 Games Data'!$C$4:$R$1589,6,FALSE)</f>
        <v>119</v>
      </c>
      <c r="E102">
        <f>VLOOKUP(ROW()-1,'Full 2016-2017 Games Data'!$C$4:$R$1589,7,FALSE)</f>
        <v>110</v>
      </c>
      <c r="F102" s="4">
        <f>VLOOKUP(ROW()-1,'Full 2016-2017 Games Data'!$C$4:$R$1589,14,FALSE)</f>
        <v>42682</v>
      </c>
    </row>
    <row r="103" spans="1:6" x14ac:dyDescent="0.3">
      <c r="A103" t="str">
        <f>VLOOKUP(ROW()-1,'Full 2016-2017 Games Data'!$C$4:$R$1589,15,FALSE)</f>
        <v>Memphis Grizzlies</v>
      </c>
      <c r="B103" t="str">
        <f>VLOOKUP(ROW()-1,'Full 2016-2017 Games Data'!$C$4:$R$1589,16,FALSE)</f>
        <v>Denver Nuggets</v>
      </c>
      <c r="C103" t="str">
        <f>VLOOKUP(ROW()-1,'Full 2016-2017 Games Data'!$C$4:$R$1589,5,FALSE)</f>
        <v>Memphis</v>
      </c>
      <c r="D103">
        <f>VLOOKUP(ROW()-1,'Full 2016-2017 Games Data'!$C$4:$R$1589,6,FALSE)</f>
        <v>108</v>
      </c>
      <c r="E103">
        <f>VLOOKUP(ROW()-1,'Full 2016-2017 Games Data'!$C$4:$R$1589,7,FALSE)</f>
        <v>107</v>
      </c>
      <c r="F103" s="4">
        <f>VLOOKUP(ROW()-1,'Full 2016-2017 Games Data'!$C$4:$R$1589,14,FALSE)</f>
        <v>42682</v>
      </c>
    </row>
    <row r="104" spans="1:6" x14ac:dyDescent="0.3">
      <c r="A104" t="str">
        <f>VLOOKUP(ROW()-1,'Full 2016-2017 Games Data'!$C$4:$R$1589,15,FALSE)</f>
        <v>Portland Trail Blazers</v>
      </c>
      <c r="B104" t="str">
        <f>VLOOKUP(ROW()-1,'Full 2016-2017 Games Data'!$C$4:$R$1589,16,FALSE)</f>
        <v>Phoenix Suns</v>
      </c>
      <c r="C104" t="str">
        <f>VLOOKUP(ROW()-1,'Full 2016-2017 Games Data'!$C$4:$R$1589,5,FALSE)</f>
        <v>Portland</v>
      </c>
      <c r="D104">
        <f>VLOOKUP(ROW()-1,'Full 2016-2017 Games Data'!$C$4:$R$1589,6,FALSE)</f>
        <v>124</v>
      </c>
      <c r="E104">
        <f>VLOOKUP(ROW()-1,'Full 2016-2017 Games Data'!$C$4:$R$1589,7,FALSE)</f>
        <v>121</v>
      </c>
      <c r="F104" s="4">
        <f>VLOOKUP(ROW()-1,'Full 2016-2017 Games Data'!$C$4:$R$1589,14,FALSE)</f>
        <v>42682</v>
      </c>
    </row>
    <row r="105" spans="1:6" x14ac:dyDescent="0.3">
      <c r="A105" t="str">
        <f>VLOOKUP(ROW()-1,'Full 2016-2017 Games Data'!$C$4:$R$1589,15,FALSE)</f>
        <v>Dallas Mavericks</v>
      </c>
      <c r="B105" t="str">
        <f>VLOOKUP(ROW()-1,'Full 2016-2017 Games Data'!$C$4:$R$1589,16,FALSE)</f>
        <v>Los Angeles Lakers</v>
      </c>
      <c r="C105" t="str">
        <f>VLOOKUP(ROW()-1,'Full 2016-2017 Games Data'!$C$4:$R$1589,5,FALSE)</f>
        <v>Los Angeles</v>
      </c>
      <c r="D105">
        <f>VLOOKUP(ROW()-1,'Full 2016-2017 Games Data'!$C$4:$R$1589,6,FALSE)</f>
        <v>109</v>
      </c>
      <c r="E105">
        <f>VLOOKUP(ROW()-1,'Full 2016-2017 Games Data'!$C$4:$R$1589,7,FALSE)</f>
        <v>97</v>
      </c>
      <c r="F105" s="4">
        <f>VLOOKUP(ROW()-1,'Full 2016-2017 Games Data'!$C$4:$R$1589,14,FALSE)</f>
        <v>42682</v>
      </c>
    </row>
    <row r="106" spans="1:6" x14ac:dyDescent="0.3">
      <c r="A106" t="str">
        <f>VLOOKUP(ROW()-1,'Full 2016-2017 Games Data'!$C$4:$R$1589,15,FALSE)</f>
        <v>Sacramento Kings</v>
      </c>
      <c r="B106" t="str">
        <f>VLOOKUP(ROW()-1,'Full 2016-2017 Games Data'!$C$4:$R$1589,16,FALSE)</f>
        <v>New Orleans Pelicans</v>
      </c>
      <c r="C106" t="str">
        <f>VLOOKUP(ROW()-1,'Full 2016-2017 Games Data'!$C$4:$R$1589,5,FALSE)</f>
        <v>Sacramento</v>
      </c>
      <c r="D106">
        <f>VLOOKUP(ROW()-1,'Full 2016-2017 Games Data'!$C$4:$R$1589,6,FALSE)</f>
        <v>102</v>
      </c>
      <c r="E106">
        <f>VLOOKUP(ROW()-1,'Full 2016-2017 Games Data'!$C$4:$R$1589,7,FALSE)</f>
        <v>94</v>
      </c>
      <c r="F106" s="4">
        <f>VLOOKUP(ROW()-1,'Full 2016-2017 Games Data'!$C$4:$R$1589,14,FALSE)</f>
        <v>42682</v>
      </c>
    </row>
    <row r="107" spans="1:6" x14ac:dyDescent="0.3">
      <c r="A107" t="str">
        <f>VLOOKUP(ROW()-1,'Full 2016-2017 Games Data'!$C$4:$R$1589,15,FALSE)</f>
        <v>New York Knicks</v>
      </c>
      <c r="B107" t="str">
        <f>VLOOKUP(ROW()-1,'Full 2016-2017 Games Data'!$C$4:$R$1589,16,FALSE)</f>
        <v>Brooklyn Nets</v>
      </c>
      <c r="C107" t="str">
        <f>VLOOKUP(ROW()-1,'Full 2016-2017 Games Data'!$C$4:$R$1589,5,FALSE)</f>
        <v>New York</v>
      </c>
      <c r="D107">
        <f>VLOOKUP(ROW()-1,'Full 2016-2017 Games Data'!$C$4:$R$1589,6,FALSE)</f>
        <v>110</v>
      </c>
      <c r="E107">
        <f>VLOOKUP(ROW()-1,'Full 2016-2017 Games Data'!$C$4:$R$1589,7,FALSE)</f>
        <v>96</v>
      </c>
      <c r="F107" s="4">
        <f>VLOOKUP(ROW()-1,'Full 2016-2017 Games Data'!$C$4:$R$1589,14,FALSE)</f>
        <v>42683</v>
      </c>
    </row>
    <row r="108" spans="1:6" x14ac:dyDescent="0.3">
      <c r="A108" t="str">
        <f>VLOOKUP(ROW()-1,'Full 2016-2017 Games Data'!$C$4:$R$1589,15,FALSE)</f>
        <v>Washington Wizards</v>
      </c>
      <c r="B108" t="str">
        <f>VLOOKUP(ROW()-1,'Full 2016-2017 Games Data'!$C$4:$R$1589,16,FALSE)</f>
        <v>Boston Celtics</v>
      </c>
      <c r="C108" t="str">
        <f>VLOOKUP(ROW()-1,'Full 2016-2017 Games Data'!$C$4:$R$1589,5,FALSE)</f>
        <v>Washington</v>
      </c>
      <c r="D108">
        <f>VLOOKUP(ROW()-1,'Full 2016-2017 Games Data'!$C$4:$R$1589,6,FALSE)</f>
        <v>118</v>
      </c>
      <c r="E108">
        <f>VLOOKUP(ROW()-1,'Full 2016-2017 Games Data'!$C$4:$R$1589,7,FALSE)</f>
        <v>93</v>
      </c>
      <c r="F108" s="4">
        <f>VLOOKUP(ROW()-1,'Full 2016-2017 Games Data'!$C$4:$R$1589,14,FALSE)</f>
        <v>42683</v>
      </c>
    </row>
    <row r="109" spans="1:6" x14ac:dyDescent="0.3">
      <c r="A109" t="str">
        <f>VLOOKUP(ROW()-1,'Full 2016-2017 Games Data'!$C$4:$R$1589,15,FALSE)</f>
        <v>Charlotte Hornets</v>
      </c>
      <c r="B109" t="str">
        <f>VLOOKUP(ROW()-1,'Full 2016-2017 Games Data'!$C$4:$R$1589,16,FALSE)</f>
        <v>Utah Jazz</v>
      </c>
      <c r="C109" t="str">
        <f>VLOOKUP(ROW()-1,'Full 2016-2017 Games Data'!$C$4:$R$1589,5,FALSE)</f>
        <v>Charlotte</v>
      </c>
      <c r="D109">
        <f>VLOOKUP(ROW()-1,'Full 2016-2017 Games Data'!$C$4:$R$1589,6,FALSE)</f>
        <v>104</v>
      </c>
      <c r="E109">
        <f>VLOOKUP(ROW()-1,'Full 2016-2017 Games Data'!$C$4:$R$1589,7,FALSE)</f>
        <v>98</v>
      </c>
      <c r="F109" s="4">
        <f>VLOOKUP(ROW()-1,'Full 2016-2017 Games Data'!$C$4:$R$1589,14,FALSE)</f>
        <v>42683</v>
      </c>
    </row>
    <row r="110" spans="1:6" x14ac:dyDescent="0.3">
      <c r="A110" t="str">
        <f>VLOOKUP(ROW()-1,'Full 2016-2017 Games Data'!$C$4:$R$1589,15,FALSE)</f>
        <v>Minnesota Timberwolves</v>
      </c>
      <c r="B110" t="str">
        <f>VLOOKUP(ROW()-1,'Full 2016-2017 Games Data'!$C$4:$R$1589,16,FALSE)</f>
        <v>Orlando Magic</v>
      </c>
      <c r="C110" t="str">
        <f>VLOOKUP(ROW()-1,'Full 2016-2017 Games Data'!$C$4:$R$1589,5,FALSE)</f>
        <v>Orlando</v>
      </c>
      <c r="D110">
        <f>VLOOKUP(ROW()-1,'Full 2016-2017 Games Data'!$C$4:$R$1589,6,FALSE)</f>
        <v>123</v>
      </c>
      <c r="E110">
        <f>VLOOKUP(ROW()-1,'Full 2016-2017 Games Data'!$C$4:$R$1589,7,FALSE)</f>
        <v>107</v>
      </c>
      <c r="F110" s="4">
        <f>VLOOKUP(ROW()-1,'Full 2016-2017 Games Data'!$C$4:$R$1589,14,FALSE)</f>
        <v>42683</v>
      </c>
    </row>
    <row r="111" spans="1:6" x14ac:dyDescent="0.3">
      <c r="A111" t="str">
        <f>VLOOKUP(ROW()-1,'Full 2016-2017 Games Data'!$C$4:$R$1589,15,FALSE)</f>
        <v>Indiana Pacers</v>
      </c>
      <c r="B111" t="str">
        <f>VLOOKUP(ROW()-1,'Full 2016-2017 Games Data'!$C$4:$R$1589,16,FALSE)</f>
        <v>Philadelphia 76ers</v>
      </c>
      <c r="C111" t="str">
        <f>VLOOKUP(ROW()-1,'Full 2016-2017 Games Data'!$C$4:$R$1589,5,FALSE)</f>
        <v>Indiana</v>
      </c>
      <c r="D111">
        <f>VLOOKUP(ROW()-1,'Full 2016-2017 Games Data'!$C$4:$R$1589,6,FALSE)</f>
        <v>122</v>
      </c>
      <c r="E111">
        <f>VLOOKUP(ROW()-1,'Full 2016-2017 Games Data'!$C$4:$R$1589,7,FALSE)</f>
        <v>115</v>
      </c>
      <c r="F111" s="4">
        <f>VLOOKUP(ROW()-1,'Full 2016-2017 Games Data'!$C$4:$R$1589,14,FALSE)</f>
        <v>42683</v>
      </c>
    </row>
    <row r="112" spans="1:6" x14ac:dyDescent="0.3">
      <c r="A112" t="str">
        <f>VLOOKUP(ROW()-1,'Full 2016-2017 Games Data'!$C$4:$R$1589,15,FALSE)</f>
        <v>Atlanta Hawks</v>
      </c>
      <c r="B112" t="str">
        <f>VLOOKUP(ROW()-1,'Full 2016-2017 Games Data'!$C$4:$R$1589,16,FALSE)</f>
        <v>Chicago Bulls</v>
      </c>
      <c r="C112" t="str">
        <f>VLOOKUP(ROW()-1,'Full 2016-2017 Games Data'!$C$4:$R$1589,5,FALSE)</f>
        <v>Atlanta</v>
      </c>
      <c r="D112">
        <f>VLOOKUP(ROW()-1,'Full 2016-2017 Games Data'!$C$4:$R$1589,6,FALSE)</f>
        <v>115</v>
      </c>
      <c r="E112">
        <f>VLOOKUP(ROW()-1,'Full 2016-2017 Games Data'!$C$4:$R$1589,7,FALSE)</f>
        <v>107</v>
      </c>
      <c r="F112" s="4">
        <f>VLOOKUP(ROW()-1,'Full 2016-2017 Games Data'!$C$4:$R$1589,14,FALSE)</f>
        <v>42683</v>
      </c>
    </row>
    <row r="113" spans="1:6" x14ac:dyDescent="0.3">
      <c r="A113" t="str">
        <f>VLOOKUP(ROW()-1,'Full 2016-2017 Games Data'!$C$4:$R$1589,15,FALSE)</f>
        <v>Toronto Raptors</v>
      </c>
      <c r="B113" t="str">
        <f>VLOOKUP(ROW()-1,'Full 2016-2017 Games Data'!$C$4:$R$1589,16,FALSE)</f>
        <v>Oklahoma City Thunder</v>
      </c>
      <c r="C113" t="str">
        <f>VLOOKUP(ROW()-1,'Full 2016-2017 Games Data'!$C$4:$R$1589,5,FALSE)</f>
        <v>Oklahoma City</v>
      </c>
      <c r="D113">
        <f>VLOOKUP(ROW()-1,'Full 2016-2017 Games Data'!$C$4:$R$1589,6,FALSE)</f>
        <v>112</v>
      </c>
      <c r="E113">
        <f>VLOOKUP(ROW()-1,'Full 2016-2017 Games Data'!$C$4:$R$1589,7,FALSE)</f>
        <v>102</v>
      </c>
      <c r="F113" s="4">
        <f>VLOOKUP(ROW()-1,'Full 2016-2017 Games Data'!$C$4:$R$1589,14,FALSE)</f>
        <v>42683</v>
      </c>
    </row>
    <row r="114" spans="1:6" x14ac:dyDescent="0.3">
      <c r="A114" t="str">
        <f>VLOOKUP(ROW()-1,'Full 2016-2017 Games Data'!$C$4:$R$1589,15,FALSE)</f>
        <v>Phoenix Suns</v>
      </c>
      <c r="B114" t="str">
        <f>VLOOKUP(ROW()-1,'Full 2016-2017 Games Data'!$C$4:$R$1589,16,FALSE)</f>
        <v>Detroit Pistons</v>
      </c>
      <c r="C114" t="str">
        <f>VLOOKUP(ROW()-1,'Full 2016-2017 Games Data'!$C$4:$R$1589,5,FALSE)</f>
        <v>Phoenix</v>
      </c>
      <c r="D114">
        <f>VLOOKUP(ROW()-1,'Full 2016-2017 Games Data'!$C$4:$R$1589,6,FALSE)</f>
        <v>107</v>
      </c>
      <c r="E114">
        <f>VLOOKUP(ROW()-1,'Full 2016-2017 Games Data'!$C$4:$R$1589,7,FALSE)</f>
        <v>100</v>
      </c>
      <c r="F114" s="4">
        <f>VLOOKUP(ROW()-1,'Full 2016-2017 Games Data'!$C$4:$R$1589,14,FALSE)</f>
        <v>42683</v>
      </c>
    </row>
    <row r="115" spans="1:6" x14ac:dyDescent="0.3">
      <c r="A115" t="str">
        <f>VLOOKUP(ROW()-1,'Full 2016-2017 Games Data'!$C$4:$R$1589,15,FALSE)</f>
        <v>Houston Rockets</v>
      </c>
      <c r="B115" t="str">
        <f>VLOOKUP(ROW()-1,'Full 2016-2017 Games Data'!$C$4:$R$1589,16,FALSE)</f>
        <v>San Antonio Spurs</v>
      </c>
      <c r="C115" t="str">
        <f>VLOOKUP(ROW()-1,'Full 2016-2017 Games Data'!$C$4:$R$1589,5,FALSE)</f>
        <v>San Antonio</v>
      </c>
      <c r="D115">
        <f>VLOOKUP(ROW()-1,'Full 2016-2017 Games Data'!$C$4:$R$1589,6,FALSE)</f>
        <v>101</v>
      </c>
      <c r="E115">
        <f>VLOOKUP(ROW()-1,'Full 2016-2017 Games Data'!$C$4:$R$1589,7,FALSE)</f>
        <v>99</v>
      </c>
      <c r="F115" s="4">
        <f>VLOOKUP(ROW()-1,'Full 2016-2017 Games Data'!$C$4:$R$1589,14,FALSE)</f>
        <v>42683</v>
      </c>
    </row>
    <row r="116" spans="1:6" x14ac:dyDescent="0.3">
      <c r="A116" t="str">
        <f>VLOOKUP(ROW()-1,'Full 2016-2017 Games Data'!$C$4:$R$1589,15,FALSE)</f>
        <v>Los Angeles Clippers</v>
      </c>
      <c r="B116" t="str">
        <f>VLOOKUP(ROW()-1,'Full 2016-2017 Games Data'!$C$4:$R$1589,16,FALSE)</f>
        <v>Portland Trail Blazers</v>
      </c>
      <c r="C116" t="str">
        <f>VLOOKUP(ROW()-1,'Full 2016-2017 Games Data'!$C$4:$R$1589,5,FALSE)</f>
        <v>Los Angeles</v>
      </c>
      <c r="D116">
        <f>VLOOKUP(ROW()-1,'Full 2016-2017 Games Data'!$C$4:$R$1589,6,FALSE)</f>
        <v>111</v>
      </c>
      <c r="E116">
        <f>VLOOKUP(ROW()-1,'Full 2016-2017 Games Data'!$C$4:$R$1589,7,FALSE)</f>
        <v>80</v>
      </c>
      <c r="F116" s="4">
        <f>VLOOKUP(ROW()-1,'Full 2016-2017 Games Data'!$C$4:$R$1589,14,FALSE)</f>
        <v>42683</v>
      </c>
    </row>
    <row r="117" spans="1:6" x14ac:dyDescent="0.3">
      <c r="A117" t="str">
        <f>VLOOKUP(ROW()-1,'Full 2016-2017 Games Data'!$C$4:$R$1589,15,FALSE)</f>
        <v>Golden State Warriors</v>
      </c>
      <c r="B117" t="str">
        <f>VLOOKUP(ROW()-1,'Full 2016-2017 Games Data'!$C$4:$R$1589,16,FALSE)</f>
        <v>Dallas Mavericks</v>
      </c>
      <c r="C117" t="str">
        <f>VLOOKUP(ROW()-1,'Full 2016-2017 Games Data'!$C$4:$R$1589,5,FALSE)</f>
        <v>Golden State</v>
      </c>
      <c r="D117">
        <f>VLOOKUP(ROW()-1,'Full 2016-2017 Games Data'!$C$4:$R$1589,6,FALSE)</f>
        <v>116</v>
      </c>
      <c r="E117">
        <f>VLOOKUP(ROW()-1,'Full 2016-2017 Games Data'!$C$4:$R$1589,7,FALSE)</f>
        <v>95</v>
      </c>
      <c r="F117" s="4">
        <f>VLOOKUP(ROW()-1,'Full 2016-2017 Games Data'!$C$4:$R$1589,14,FALSE)</f>
        <v>42683</v>
      </c>
    </row>
    <row r="118" spans="1:6" x14ac:dyDescent="0.3">
      <c r="A118" t="str">
        <f>VLOOKUP(ROW()-1,'Full 2016-2017 Games Data'!$C$4:$R$1589,15,FALSE)</f>
        <v>New Orleans Pelicans</v>
      </c>
      <c r="B118" t="str">
        <f>VLOOKUP(ROW()-1,'Full 2016-2017 Games Data'!$C$4:$R$1589,16,FALSE)</f>
        <v>Milwaukee Bucks</v>
      </c>
      <c r="C118" t="str">
        <f>VLOOKUP(ROW()-1,'Full 2016-2017 Games Data'!$C$4:$R$1589,5,FALSE)</f>
        <v>Milwaukee</v>
      </c>
      <c r="D118">
        <f>VLOOKUP(ROW()-1,'Full 2016-2017 Games Data'!$C$4:$R$1589,6,FALSE)</f>
        <v>112</v>
      </c>
      <c r="E118">
        <f>VLOOKUP(ROW()-1,'Full 2016-2017 Games Data'!$C$4:$R$1589,7,FALSE)</f>
        <v>106</v>
      </c>
      <c r="F118" s="4">
        <f>VLOOKUP(ROW()-1,'Full 2016-2017 Games Data'!$C$4:$R$1589,14,FALSE)</f>
        <v>42684</v>
      </c>
    </row>
    <row r="119" spans="1:6" x14ac:dyDescent="0.3">
      <c r="A119" t="str">
        <f>VLOOKUP(ROW()-1,'Full 2016-2017 Games Data'!$C$4:$R$1589,15,FALSE)</f>
        <v>Chicago Bulls</v>
      </c>
      <c r="B119" t="str">
        <f>VLOOKUP(ROW()-1,'Full 2016-2017 Games Data'!$C$4:$R$1589,16,FALSE)</f>
        <v>Miami Heat</v>
      </c>
      <c r="C119" t="str">
        <f>VLOOKUP(ROW()-1,'Full 2016-2017 Games Data'!$C$4:$R$1589,5,FALSE)</f>
        <v>Miami</v>
      </c>
      <c r="D119">
        <f>VLOOKUP(ROW()-1,'Full 2016-2017 Games Data'!$C$4:$R$1589,6,FALSE)</f>
        <v>98</v>
      </c>
      <c r="E119">
        <f>VLOOKUP(ROW()-1,'Full 2016-2017 Games Data'!$C$4:$R$1589,7,FALSE)</f>
        <v>95</v>
      </c>
      <c r="F119" s="4">
        <f>VLOOKUP(ROW()-1,'Full 2016-2017 Games Data'!$C$4:$R$1589,14,FALSE)</f>
        <v>42684</v>
      </c>
    </row>
    <row r="120" spans="1:6" x14ac:dyDescent="0.3">
      <c r="A120" t="str">
        <f>VLOOKUP(ROW()-1,'Full 2016-2017 Games Data'!$C$4:$R$1589,15,FALSE)</f>
        <v>Golden State Warriors</v>
      </c>
      <c r="B120" t="str">
        <f>VLOOKUP(ROW()-1,'Full 2016-2017 Games Data'!$C$4:$R$1589,16,FALSE)</f>
        <v>Denver Nuggets</v>
      </c>
      <c r="C120" t="str">
        <f>VLOOKUP(ROW()-1,'Full 2016-2017 Games Data'!$C$4:$R$1589,5,FALSE)</f>
        <v>Denver</v>
      </c>
      <c r="D120">
        <f>VLOOKUP(ROW()-1,'Full 2016-2017 Games Data'!$C$4:$R$1589,6,FALSE)</f>
        <v>125</v>
      </c>
      <c r="E120">
        <f>VLOOKUP(ROW()-1,'Full 2016-2017 Games Data'!$C$4:$R$1589,7,FALSE)</f>
        <v>101</v>
      </c>
      <c r="F120" s="4">
        <f>VLOOKUP(ROW()-1,'Full 2016-2017 Games Data'!$C$4:$R$1589,14,FALSE)</f>
        <v>42684</v>
      </c>
    </row>
    <row r="121" spans="1:6" x14ac:dyDescent="0.3">
      <c r="A121" t="str">
        <f>VLOOKUP(ROW()-1,'Full 2016-2017 Games Data'!$C$4:$R$1589,15,FALSE)</f>
        <v>Los Angeles Lakers</v>
      </c>
      <c r="B121" t="str">
        <f>VLOOKUP(ROW()-1,'Full 2016-2017 Games Data'!$C$4:$R$1589,16,FALSE)</f>
        <v>Sacramento Kings</v>
      </c>
      <c r="C121" t="str">
        <f>VLOOKUP(ROW()-1,'Full 2016-2017 Games Data'!$C$4:$R$1589,5,FALSE)</f>
        <v>Sacramento</v>
      </c>
      <c r="D121">
        <f>VLOOKUP(ROW()-1,'Full 2016-2017 Games Data'!$C$4:$R$1589,6,FALSE)</f>
        <v>101</v>
      </c>
      <c r="E121">
        <f>VLOOKUP(ROW()-1,'Full 2016-2017 Games Data'!$C$4:$R$1589,7,FALSE)</f>
        <v>91</v>
      </c>
      <c r="F121" s="4">
        <f>VLOOKUP(ROW()-1,'Full 2016-2017 Games Data'!$C$4:$R$1589,14,FALSE)</f>
        <v>42684</v>
      </c>
    </row>
    <row r="122" spans="1:6" x14ac:dyDescent="0.3">
      <c r="A122" t="str">
        <f>VLOOKUP(ROW()-1,'Full 2016-2017 Games Data'!$C$4:$R$1589,15,FALSE)</f>
        <v>Philadelphia 76ers</v>
      </c>
      <c r="B122" t="str">
        <f>VLOOKUP(ROW()-1,'Full 2016-2017 Games Data'!$C$4:$R$1589,16,FALSE)</f>
        <v>Indiana Pacers</v>
      </c>
      <c r="C122" t="str">
        <f>VLOOKUP(ROW()-1,'Full 2016-2017 Games Data'!$C$4:$R$1589,5,FALSE)</f>
        <v>Philadelphia</v>
      </c>
      <c r="D122">
        <f>VLOOKUP(ROW()-1,'Full 2016-2017 Games Data'!$C$4:$R$1589,6,FALSE)</f>
        <v>109</v>
      </c>
      <c r="E122">
        <f>VLOOKUP(ROW()-1,'Full 2016-2017 Games Data'!$C$4:$R$1589,7,FALSE)</f>
        <v>105</v>
      </c>
      <c r="F122" s="4">
        <f>VLOOKUP(ROW()-1,'Full 2016-2017 Games Data'!$C$4:$R$1589,14,FALSE)</f>
        <v>42685</v>
      </c>
    </row>
    <row r="123" spans="1:6" x14ac:dyDescent="0.3">
      <c r="A123" t="str">
        <f>VLOOKUP(ROW()-1,'Full 2016-2017 Games Data'!$C$4:$R$1589,15,FALSE)</f>
        <v>Cleveland Cavaliers</v>
      </c>
      <c r="B123" t="str">
        <f>VLOOKUP(ROW()-1,'Full 2016-2017 Games Data'!$C$4:$R$1589,16,FALSE)</f>
        <v>Washington Wizards</v>
      </c>
      <c r="C123" t="str">
        <f>VLOOKUP(ROW()-1,'Full 2016-2017 Games Data'!$C$4:$R$1589,5,FALSE)</f>
        <v>Washington</v>
      </c>
      <c r="D123">
        <f>VLOOKUP(ROW()-1,'Full 2016-2017 Games Data'!$C$4:$R$1589,6,FALSE)</f>
        <v>105</v>
      </c>
      <c r="E123">
        <f>VLOOKUP(ROW()-1,'Full 2016-2017 Games Data'!$C$4:$R$1589,7,FALSE)</f>
        <v>94</v>
      </c>
      <c r="F123" s="4">
        <f>VLOOKUP(ROW()-1,'Full 2016-2017 Games Data'!$C$4:$R$1589,14,FALSE)</f>
        <v>42685</v>
      </c>
    </row>
    <row r="124" spans="1:6" x14ac:dyDescent="0.3">
      <c r="A124" t="str">
        <f>VLOOKUP(ROW()-1,'Full 2016-2017 Games Data'!$C$4:$R$1589,15,FALSE)</f>
        <v>Toronto Raptors</v>
      </c>
      <c r="B124" t="str">
        <f>VLOOKUP(ROW()-1,'Full 2016-2017 Games Data'!$C$4:$R$1589,16,FALSE)</f>
        <v>Charlotte Hornets</v>
      </c>
      <c r="C124" t="str">
        <f>VLOOKUP(ROW()-1,'Full 2016-2017 Games Data'!$C$4:$R$1589,5,FALSE)</f>
        <v>Charlotte</v>
      </c>
      <c r="D124">
        <f>VLOOKUP(ROW()-1,'Full 2016-2017 Games Data'!$C$4:$R$1589,6,FALSE)</f>
        <v>113</v>
      </c>
      <c r="E124">
        <f>VLOOKUP(ROW()-1,'Full 2016-2017 Games Data'!$C$4:$R$1589,7,FALSE)</f>
        <v>111</v>
      </c>
      <c r="F124" s="4">
        <f>VLOOKUP(ROW()-1,'Full 2016-2017 Games Data'!$C$4:$R$1589,14,FALSE)</f>
        <v>42685</v>
      </c>
    </row>
    <row r="125" spans="1:6" x14ac:dyDescent="0.3">
      <c r="A125" t="str">
        <f>VLOOKUP(ROW()-1,'Full 2016-2017 Games Data'!$C$4:$R$1589,15,FALSE)</f>
        <v>Utah Jazz</v>
      </c>
      <c r="B125" t="str">
        <f>VLOOKUP(ROW()-1,'Full 2016-2017 Games Data'!$C$4:$R$1589,16,FALSE)</f>
        <v>Orlando Magic</v>
      </c>
      <c r="C125" t="str">
        <f>VLOOKUP(ROW()-1,'Full 2016-2017 Games Data'!$C$4:$R$1589,5,FALSE)</f>
        <v>Orlando</v>
      </c>
      <c r="D125">
        <f>VLOOKUP(ROW()-1,'Full 2016-2017 Games Data'!$C$4:$R$1589,6,FALSE)</f>
        <v>87</v>
      </c>
      <c r="E125">
        <f>VLOOKUP(ROW()-1,'Full 2016-2017 Games Data'!$C$4:$R$1589,7,FALSE)</f>
        <v>74</v>
      </c>
      <c r="F125" s="4">
        <f>VLOOKUP(ROW()-1,'Full 2016-2017 Games Data'!$C$4:$R$1589,14,FALSE)</f>
        <v>42685</v>
      </c>
    </row>
    <row r="126" spans="1:6" x14ac:dyDescent="0.3">
      <c r="A126" t="str">
        <f>VLOOKUP(ROW()-1,'Full 2016-2017 Games Data'!$C$4:$R$1589,15,FALSE)</f>
        <v>Boston Celtics</v>
      </c>
      <c r="B126" t="str">
        <f>VLOOKUP(ROW()-1,'Full 2016-2017 Games Data'!$C$4:$R$1589,16,FALSE)</f>
        <v>New York Knicks</v>
      </c>
      <c r="C126" t="str">
        <f>VLOOKUP(ROW()-1,'Full 2016-2017 Games Data'!$C$4:$R$1589,5,FALSE)</f>
        <v>Boston</v>
      </c>
      <c r="D126">
        <f>VLOOKUP(ROW()-1,'Full 2016-2017 Games Data'!$C$4:$R$1589,6,FALSE)</f>
        <v>115</v>
      </c>
      <c r="E126">
        <f>VLOOKUP(ROW()-1,'Full 2016-2017 Games Data'!$C$4:$R$1589,7,FALSE)</f>
        <v>87</v>
      </c>
      <c r="F126" s="4">
        <f>VLOOKUP(ROW()-1,'Full 2016-2017 Games Data'!$C$4:$R$1589,14,FALSE)</f>
        <v>42685</v>
      </c>
    </row>
    <row r="127" spans="1:6" x14ac:dyDescent="0.3">
      <c r="A127" t="str">
        <f>VLOOKUP(ROW()-1,'Full 2016-2017 Games Data'!$C$4:$R$1589,15,FALSE)</f>
        <v>Los Angeles Clippers</v>
      </c>
      <c r="B127" t="str">
        <f>VLOOKUP(ROW()-1,'Full 2016-2017 Games Data'!$C$4:$R$1589,16,FALSE)</f>
        <v>Oklahoma City Thunder</v>
      </c>
      <c r="C127" t="str">
        <f>VLOOKUP(ROW()-1,'Full 2016-2017 Games Data'!$C$4:$R$1589,5,FALSE)</f>
        <v>Oklahoma City</v>
      </c>
      <c r="D127">
        <f>VLOOKUP(ROW()-1,'Full 2016-2017 Games Data'!$C$4:$R$1589,6,FALSE)</f>
        <v>110</v>
      </c>
      <c r="E127">
        <f>VLOOKUP(ROW()-1,'Full 2016-2017 Games Data'!$C$4:$R$1589,7,FALSE)</f>
        <v>108</v>
      </c>
      <c r="F127" s="4">
        <f>VLOOKUP(ROW()-1,'Full 2016-2017 Games Data'!$C$4:$R$1589,14,FALSE)</f>
        <v>42685</v>
      </c>
    </row>
    <row r="128" spans="1:6" x14ac:dyDescent="0.3">
      <c r="A128" t="str">
        <f>VLOOKUP(ROW()-1,'Full 2016-2017 Games Data'!$C$4:$R$1589,15,FALSE)</f>
        <v>San Antonio Spurs</v>
      </c>
      <c r="B128" t="str">
        <f>VLOOKUP(ROW()-1,'Full 2016-2017 Games Data'!$C$4:$R$1589,16,FALSE)</f>
        <v>Detroit Pistons</v>
      </c>
      <c r="C128" t="str">
        <f>VLOOKUP(ROW()-1,'Full 2016-2017 Games Data'!$C$4:$R$1589,5,FALSE)</f>
        <v>San Antonio</v>
      </c>
      <c r="D128">
        <f>VLOOKUP(ROW()-1,'Full 2016-2017 Games Data'!$C$4:$R$1589,6,FALSE)</f>
        <v>96</v>
      </c>
      <c r="E128">
        <f>VLOOKUP(ROW()-1,'Full 2016-2017 Games Data'!$C$4:$R$1589,7,FALSE)</f>
        <v>86</v>
      </c>
      <c r="F128" s="4">
        <f>VLOOKUP(ROW()-1,'Full 2016-2017 Games Data'!$C$4:$R$1589,14,FALSE)</f>
        <v>42685</v>
      </c>
    </row>
    <row r="129" spans="1:6" x14ac:dyDescent="0.3">
      <c r="A129" t="str">
        <f>VLOOKUP(ROW()-1,'Full 2016-2017 Games Data'!$C$4:$R$1589,15,FALSE)</f>
        <v>Portland Trail Blazers</v>
      </c>
      <c r="B129" t="str">
        <f>VLOOKUP(ROW()-1,'Full 2016-2017 Games Data'!$C$4:$R$1589,16,FALSE)</f>
        <v>Sacramento Kings</v>
      </c>
      <c r="C129" t="str">
        <f>VLOOKUP(ROW()-1,'Full 2016-2017 Games Data'!$C$4:$R$1589,5,FALSE)</f>
        <v>Portland</v>
      </c>
      <c r="D129">
        <f>VLOOKUP(ROW()-1,'Full 2016-2017 Games Data'!$C$4:$R$1589,6,FALSE)</f>
        <v>122</v>
      </c>
      <c r="E129">
        <f>VLOOKUP(ROW()-1,'Full 2016-2017 Games Data'!$C$4:$R$1589,7,FALSE)</f>
        <v>120</v>
      </c>
      <c r="F129" s="4">
        <f>VLOOKUP(ROW()-1,'Full 2016-2017 Games Data'!$C$4:$R$1589,14,FALSE)</f>
        <v>42685</v>
      </c>
    </row>
    <row r="130" spans="1:6" x14ac:dyDescent="0.3">
      <c r="A130" t="str">
        <f>VLOOKUP(ROW()-1,'Full 2016-2017 Games Data'!$C$4:$R$1589,15,FALSE)</f>
        <v>Los Angeles Lakers</v>
      </c>
      <c r="B130" t="str">
        <f>VLOOKUP(ROW()-1,'Full 2016-2017 Games Data'!$C$4:$R$1589,16,FALSE)</f>
        <v>New Orleans Pelicans</v>
      </c>
      <c r="C130" t="str">
        <f>VLOOKUP(ROW()-1,'Full 2016-2017 Games Data'!$C$4:$R$1589,5,FALSE)</f>
        <v>New Orleans</v>
      </c>
      <c r="D130">
        <f>VLOOKUP(ROW()-1,'Full 2016-2017 Games Data'!$C$4:$R$1589,6,FALSE)</f>
        <v>126</v>
      </c>
      <c r="E130">
        <f>VLOOKUP(ROW()-1,'Full 2016-2017 Games Data'!$C$4:$R$1589,7,FALSE)</f>
        <v>99</v>
      </c>
      <c r="F130" s="4">
        <f>VLOOKUP(ROW()-1,'Full 2016-2017 Games Data'!$C$4:$R$1589,14,FALSE)</f>
        <v>42686</v>
      </c>
    </row>
    <row r="131" spans="1:6" x14ac:dyDescent="0.3">
      <c r="A131" t="str">
        <f>VLOOKUP(ROW()-1,'Full 2016-2017 Games Data'!$C$4:$R$1589,15,FALSE)</f>
        <v>Boston Celtics</v>
      </c>
      <c r="B131" t="str">
        <f>VLOOKUP(ROW()-1,'Full 2016-2017 Games Data'!$C$4:$R$1589,16,FALSE)</f>
        <v>Indiana Pacers</v>
      </c>
      <c r="C131" t="str">
        <f>VLOOKUP(ROW()-1,'Full 2016-2017 Games Data'!$C$4:$R$1589,5,FALSE)</f>
        <v>Indiana</v>
      </c>
      <c r="D131">
        <f>VLOOKUP(ROW()-1,'Full 2016-2017 Games Data'!$C$4:$R$1589,6,FALSE)</f>
        <v>105</v>
      </c>
      <c r="E131">
        <f>VLOOKUP(ROW()-1,'Full 2016-2017 Games Data'!$C$4:$R$1589,7,FALSE)</f>
        <v>99</v>
      </c>
      <c r="F131" s="4">
        <f>VLOOKUP(ROW()-1,'Full 2016-2017 Games Data'!$C$4:$R$1589,14,FALSE)</f>
        <v>42686</v>
      </c>
    </row>
    <row r="132" spans="1:6" x14ac:dyDescent="0.3">
      <c r="A132" t="str">
        <f>VLOOKUP(ROW()-1,'Full 2016-2017 Games Data'!$C$4:$R$1589,15,FALSE)</f>
        <v>Toronto Raptors</v>
      </c>
      <c r="B132" t="str">
        <f>VLOOKUP(ROW()-1,'Full 2016-2017 Games Data'!$C$4:$R$1589,16,FALSE)</f>
        <v>New York Knicks</v>
      </c>
      <c r="C132" t="str">
        <f>VLOOKUP(ROW()-1,'Full 2016-2017 Games Data'!$C$4:$R$1589,5,FALSE)</f>
        <v>Toronto</v>
      </c>
      <c r="D132">
        <f>VLOOKUP(ROW()-1,'Full 2016-2017 Games Data'!$C$4:$R$1589,6,FALSE)</f>
        <v>118</v>
      </c>
      <c r="E132">
        <f>VLOOKUP(ROW()-1,'Full 2016-2017 Games Data'!$C$4:$R$1589,7,FALSE)</f>
        <v>107</v>
      </c>
      <c r="F132" s="4">
        <f>VLOOKUP(ROW()-1,'Full 2016-2017 Games Data'!$C$4:$R$1589,14,FALSE)</f>
        <v>42686</v>
      </c>
    </row>
    <row r="133" spans="1:6" x14ac:dyDescent="0.3">
      <c r="A133" t="str">
        <f>VLOOKUP(ROW()-1,'Full 2016-2017 Games Data'!$C$4:$R$1589,15,FALSE)</f>
        <v>Atlanta Hawks</v>
      </c>
      <c r="B133" t="str">
        <f>VLOOKUP(ROW()-1,'Full 2016-2017 Games Data'!$C$4:$R$1589,16,FALSE)</f>
        <v>Philadelphia 76ers</v>
      </c>
      <c r="C133" t="str">
        <f>VLOOKUP(ROW()-1,'Full 2016-2017 Games Data'!$C$4:$R$1589,5,FALSE)</f>
        <v>Atlanta</v>
      </c>
      <c r="D133">
        <f>VLOOKUP(ROW()-1,'Full 2016-2017 Games Data'!$C$4:$R$1589,6,FALSE)</f>
        <v>117</v>
      </c>
      <c r="E133">
        <f>VLOOKUP(ROW()-1,'Full 2016-2017 Games Data'!$C$4:$R$1589,7,FALSE)</f>
        <v>96</v>
      </c>
      <c r="F133" s="4">
        <f>VLOOKUP(ROW()-1,'Full 2016-2017 Games Data'!$C$4:$R$1589,14,FALSE)</f>
        <v>42686</v>
      </c>
    </row>
    <row r="134" spans="1:6" x14ac:dyDescent="0.3">
      <c r="A134" t="str">
        <f>VLOOKUP(ROW()-1,'Full 2016-2017 Games Data'!$C$4:$R$1589,15,FALSE)</f>
        <v>Chicago Bulls</v>
      </c>
      <c r="B134" t="str">
        <f>VLOOKUP(ROW()-1,'Full 2016-2017 Games Data'!$C$4:$R$1589,16,FALSE)</f>
        <v>Washington Wizards</v>
      </c>
      <c r="C134" t="str">
        <f>VLOOKUP(ROW()-1,'Full 2016-2017 Games Data'!$C$4:$R$1589,5,FALSE)</f>
        <v>Chicago</v>
      </c>
      <c r="D134">
        <f>VLOOKUP(ROW()-1,'Full 2016-2017 Games Data'!$C$4:$R$1589,6,FALSE)</f>
        <v>106</v>
      </c>
      <c r="E134">
        <f>VLOOKUP(ROW()-1,'Full 2016-2017 Games Data'!$C$4:$R$1589,7,FALSE)</f>
        <v>95</v>
      </c>
      <c r="F134" s="4">
        <f>VLOOKUP(ROW()-1,'Full 2016-2017 Games Data'!$C$4:$R$1589,14,FALSE)</f>
        <v>42686</v>
      </c>
    </row>
    <row r="135" spans="1:6" x14ac:dyDescent="0.3">
      <c r="A135" t="str">
        <f>VLOOKUP(ROW()-1,'Full 2016-2017 Games Data'!$C$4:$R$1589,15,FALSE)</f>
        <v>San Antonio Spurs</v>
      </c>
      <c r="B135" t="str">
        <f>VLOOKUP(ROW()-1,'Full 2016-2017 Games Data'!$C$4:$R$1589,16,FALSE)</f>
        <v>Houston Rockets</v>
      </c>
      <c r="C135" t="str">
        <f>VLOOKUP(ROW()-1,'Full 2016-2017 Games Data'!$C$4:$R$1589,5,FALSE)</f>
        <v>Houston</v>
      </c>
      <c r="D135">
        <f>VLOOKUP(ROW()-1,'Full 2016-2017 Games Data'!$C$4:$R$1589,6,FALSE)</f>
        <v>106</v>
      </c>
      <c r="E135">
        <f>VLOOKUP(ROW()-1,'Full 2016-2017 Games Data'!$C$4:$R$1589,7,FALSE)</f>
        <v>100</v>
      </c>
      <c r="F135" s="4">
        <f>VLOOKUP(ROW()-1,'Full 2016-2017 Games Data'!$C$4:$R$1589,14,FALSE)</f>
        <v>42686</v>
      </c>
    </row>
    <row r="136" spans="1:6" x14ac:dyDescent="0.3">
      <c r="A136" t="str">
        <f>VLOOKUP(ROW()-1,'Full 2016-2017 Games Data'!$C$4:$R$1589,15,FALSE)</f>
        <v>Los Angeles Clippers</v>
      </c>
      <c r="B136" t="str">
        <f>VLOOKUP(ROW()-1,'Full 2016-2017 Games Data'!$C$4:$R$1589,16,FALSE)</f>
        <v>Minnesota Timberwolves</v>
      </c>
      <c r="C136" t="str">
        <f>VLOOKUP(ROW()-1,'Full 2016-2017 Games Data'!$C$4:$R$1589,5,FALSE)</f>
        <v>Minnesota</v>
      </c>
      <c r="D136">
        <f>VLOOKUP(ROW()-1,'Full 2016-2017 Games Data'!$C$4:$R$1589,6,FALSE)</f>
        <v>119</v>
      </c>
      <c r="E136">
        <f>VLOOKUP(ROW()-1,'Full 2016-2017 Games Data'!$C$4:$R$1589,7,FALSE)</f>
        <v>105</v>
      </c>
      <c r="F136" s="4">
        <f>VLOOKUP(ROW()-1,'Full 2016-2017 Games Data'!$C$4:$R$1589,14,FALSE)</f>
        <v>42686</v>
      </c>
    </row>
    <row r="137" spans="1:6" x14ac:dyDescent="0.3">
      <c r="A137" t="str">
        <f>VLOOKUP(ROW()-1,'Full 2016-2017 Games Data'!$C$4:$R$1589,15,FALSE)</f>
        <v>Utah Jazz</v>
      </c>
      <c r="B137" t="str">
        <f>VLOOKUP(ROW()-1,'Full 2016-2017 Games Data'!$C$4:$R$1589,16,FALSE)</f>
        <v>Miami Heat</v>
      </c>
      <c r="C137" t="str">
        <f>VLOOKUP(ROW()-1,'Full 2016-2017 Games Data'!$C$4:$R$1589,5,FALSE)</f>
        <v>Miami</v>
      </c>
      <c r="D137">
        <f>VLOOKUP(ROW()-1,'Full 2016-2017 Games Data'!$C$4:$R$1589,6,FALSE)</f>
        <v>102</v>
      </c>
      <c r="E137">
        <f>VLOOKUP(ROW()-1,'Full 2016-2017 Games Data'!$C$4:$R$1589,7,FALSE)</f>
        <v>91</v>
      </c>
      <c r="F137" s="4">
        <f>VLOOKUP(ROW()-1,'Full 2016-2017 Games Data'!$C$4:$R$1589,14,FALSE)</f>
        <v>42686</v>
      </c>
    </row>
    <row r="138" spans="1:6" x14ac:dyDescent="0.3">
      <c r="A138" t="str">
        <f>VLOOKUP(ROW()-1,'Full 2016-2017 Games Data'!$C$4:$R$1589,15,FALSE)</f>
        <v>Milwaukee Bucks</v>
      </c>
      <c r="B138" t="str">
        <f>VLOOKUP(ROW()-1,'Full 2016-2017 Games Data'!$C$4:$R$1589,16,FALSE)</f>
        <v>Memphis Grizzlies</v>
      </c>
      <c r="C138" t="str">
        <f>VLOOKUP(ROW()-1,'Full 2016-2017 Games Data'!$C$4:$R$1589,5,FALSE)</f>
        <v>Milwaukee</v>
      </c>
      <c r="D138">
        <f>VLOOKUP(ROW()-1,'Full 2016-2017 Games Data'!$C$4:$R$1589,6,FALSE)</f>
        <v>106</v>
      </c>
      <c r="E138">
        <f>VLOOKUP(ROW()-1,'Full 2016-2017 Games Data'!$C$4:$R$1589,7,FALSE)</f>
        <v>96</v>
      </c>
      <c r="F138" s="4">
        <f>VLOOKUP(ROW()-1,'Full 2016-2017 Games Data'!$C$4:$R$1589,14,FALSE)</f>
        <v>42686</v>
      </c>
    </row>
    <row r="139" spans="1:6" x14ac:dyDescent="0.3">
      <c r="A139" t="str">
        <f>VLOOKUP(ROW()-1,'Full 2016-2017 Games Data'!$C$4:$R$1589,15,FALSE)</f>
        <v>Detroit Pistons</v>
      </c>
      <c r="B139" t="str">
        <f>VLOOKUP(ROW()-1,'Full 2016-2017 Games Data'!$C$4:$R$1589,16,FALSE)</f>
        <v>Denver Nuggets</v>
      </c>
      <c r="C139" t="str">
        <f>VLOOKUP(ROW()-1,'Full 2016-2017 Games Data'!$C$4:$R$1589,5,FALSE)</f>
        <v>Denver</v>
      </c>
      <c r="D139">
        <f>VLOOKUP(ROW()-1,'Full 2016-2017 Games Data'!$C$4:$R$1589,6,FALSE)</f>
        <v>106</v>
      </c>
      <c r="E139">
        <f>VLOOKUP(ROW()-1,'Full 2016-2017 Games Data'!$C$4:$R$1589,7,FALSE)</f>
        <v>95</v>
      </c>
      <c r="F139" s="4">
        <f>VLOOKUP(ROW()-1,'Full 2016-2017 Games Data'!$C$4:$R$1589,14,FALSE)</f>
        <v>42686</v>
      </c>
    </row>
    <row r="140" spans="1:6" x14ac:dyDescent="0.3">
      <c r="A140" t="str">
        <f>VLOOKUP(ROW()-1,'Full 2016-2017 Games Data'!$C$4:$R$1589,15,FALSE)</f>
        <v>Brooklyn Nets</v>
      </c>
      <c r="B140" t="str">
        <f>VLOOKUP(ROW()-1,'Full 2016-2017 Games Data'!$C$4:$R$1589,16,FALSE)</f>
        <v>Phoenix Suns</v>
      </c>
      <c r="C140" t="str">
        <f>VLOOKUP(ROW()-1,'Full 2016-2017 Games Data'!$C$4:$R$1589,5,FALSE)</f>
        <v>Phoenix</v>
      </c>
      <c r="D140">
        <f>VLOOKUP(ROW()-1,'Full 2016-2017 Games Data'!$C$4:$R$1589,6,FALSE)</f>
        <v>122</v>
      </c>
      <c r="E140">
        <f>VLOOKUP(ROW()-1,'Full 2016-2017 Games Data'!$C$4:$R$1589,7,FALSE)</f>
        <v>104</v>
      </c>
      <c r="F140" s="4">
        <f>VLOOKUP(ROW()-1,'Full 2016-2017 Games Data'!$C$4:$R$1589,14,FALSE)</f>
        <v>42686</v>
      </c>
    </row>
    <row r="141" spans="1:6" x14ac:dyDescent="0.3">
      <c r="A141" t="str">
        <f>VLOOKUP(ROW()-1,'Full 2016-2017 Games Data'!$C$4:$R$1589,15,FALSE)</f>
        <v>Cleveland Cavaliers</v>
      </c>
      <c r="B141" t="str">
        <f>VLOOKUP(ROW()-1,'Full 2016-2017 Games Data'!$C$4:$R$1589,16,FALSE)</f>
        <v>Charlotte Hornets</v>
      </c>
      <c r="C141" t="str">
        <f>VLOOKUP(ROW()-1,'Full 2016-2017 Games Data'!$C$4:$R$1589,5,FALSE)</f>
        <v>Cleveland</v>
      </c>
      <c r="D141">
        <f>VLOOKUP(ROW()-1,'Full 2016-2017 Games Data'!$C$4:$R$1589,6,FALSE)</f>
        <v>100</v>
      </c>
      <c r="E141">
        <f>VLOOKUP(ROW()-1,'Full 2016-2017 Games Data'!$C$4:$R$1589,7,FALSE)</f>
        <v>93</v>
      </c>
      <c r="F141" s="4">
        <f>VLOOKUP(ROW()-1,'Full 2016-2017 Games Data'!$C$4:$R$1589,14,FALSE)</f>
        <v>42687</v>
      </c>
    </row>
    <row r="142" spans="1:6" x14ac:dyDescent="0.3">
      <c r="A142" t="str">
        <f>VLOOKUP(ROW()-1,'Full 2016-2017 Games Data'!$C$4:$R$1589,15,FALSE)</f>
        <v>Orlando Magic</v>
      </c>
      <c r="B142" t="str">
        <f>VLOOKUP(ROW()-1,'Full 2016-2017 Games Data'!$C$4:$R$1589,16,FALSE)</f>
        <v>Oklahoma City Thunder</v>
      </c>
      <c r="C142" t="str">
        <f>VLOOKUP(ROW()-1,'Full 2016-2017 Games Data'!$C$4:$R$1589,5,FALSE)</f>
        <v>Oklahoma City</v>
      </c>
      <c r="D142">
        <f>VLOOKUP(ROW()-1,'Full 2016-2017 Games Data'!$C$4:$R$1589,6,FALSE)</f>
        <v>119</v>
      </c>
      <c r="E142">
        <f>VLOOKUP(ROW()-1,'Full 2016-2017 Games Data'!$C$4:$R$1589,7,FALSE)</f>
        <v>117</v>
      </c>
      <c r="F142" s="4">
        <f>VLOOKUP(ROW()-1,'Full 2016-2017 Games Data'!$C$4:$R$1589,14,FALSE)</f>
        <v>42687</v>
      </c>
    </row>
    <row r="143" spans="1:6" x14ac:dyDescent="0.3">
      <c r="A143" t="str">
        <f>VLOOKUP(ROW()-1,'Full 2016-2017 Games Data'!$C$4:$R$1589,15,FALSE)</f>
        <v>Minnesota Timberwolves</v>
      </c>
      <c r="B143" t="str">
        <f>VLOOKUP(ROW()-1,'Full 2016-2017 Games Data'!$C$4:$R$1589,16,FALSE)</f>
        <v>Los Angeles Lakers</v>
      </c>
      <c r="C143" t="str">
        <f>VLOOKUP(ROW()-1,'Full 2016-2017 Games Data'!$C$4:$R$1589,5,FALSE)</f>
        <v>Minnesota</v>
      </c>
      <c r="D143">
        <f>VLOOKUP(ROW()-1,'Full 2016-2017 Games Data'!$C$4:$R$1589,6,FALSE)</f>
        <v>125</v>
      </c>
      <c r="E143">
        <f>VLOOKUP(ROW()-1,'Full 2016-2017 Games Data'!$C$4:$R$1589,7,FALSE)</f>
        <v>99</v>
      </c>
      <c r="F143" s="4">
        <f>VLOOKUP(ROW()-1,'Full 2016-2017 Games Data'!$C$4:$R$1589,14,FALSE)</f>
        <v>42687</v>
      </c>
    </row>
    <row r="144" spans="1:6" x14ac:dyDescent="0.3">
      <c r="A144" t="str">
        <f>VLOOKUP(ROW()-1,'Full 2016-2017 Games Data'!$C$4:$R$1589,15,FALSE)</f>
        <v>Golden State Warriors</v>
      </c>
      <c r="B144" t="str">
        <f>VLOOKUP(ROW()-1,'Full 2016-2017 Games Data'!$C$4:$R$1589,16,FALSE)</f>
        <v>Phoenix Suns</v>
      </c>
      <c r="C144" t="str">
        <f>VLOOKUP(ROW()-1,'Full 2016-2017 Games Data'!$C$4:$R$1589,5,FALSE)</f>
        <v>Golden State</v>
      </c>
      <c r="D144">
        <f>VLOOKUP(ROW()-1,'Full 2016-2017 Games Data'!$C$4:$R$1589,6,FALSE)</f>
        <v>133</v>
      </c>
      <c r="E144">
        <f>VLOOKUP(ROW()-1,'Full 2016-2017 Games Data'!$C$4:$R$1589,7,FALSE)</f>
        <v>120</v>
      </c>
      <c r="F144" s="4">
        <f>VLOOKUP(ROW()-1,'Full 2016-2017 Games Data'!$C$4:$R$1589,14,FALSE)</f>
        <v>42687</v>
      </c>
    </row>
    <row r="145" spans="1:6" x14ac:dyDescent="0.3">
      <c r="A145" t="str">
        <f>VLOOKUP(ROW()-1,'Full 2016-2017 Games Data'!$C$4:$R$1589,15,FALSE)</f>
        <v>Portland Trail Blazers</v>
      </c>
      <c r="B145" t="str">
        <f>VLOOKUP(ROW()-1,'Full 2016-2017 Games Data'!$C$4:$R$1589,16,FALSE)</f>
        <v>Denver Nuggets</v>
      </c>
      <c r="C145" t="str">
        <f>VLOOKUP(ROW()-1,'Full 2016-2017 Games Data'!$C$4:$R$1589,5,FALSE)</f>
        <v>Portland</v>
      </c>
      <c r="D145">
        <f>VLOOKUP(ROW()-1,'Full 2016-2017 Games Data'!$C$4:$R$1589,6,FALSE)</f>
        <v>112</v>
      </c>
      <c r="E145">
        <f>VLOOKUP(ROW()-1,'Full 2016-2017 Games Data'!$C$4:$R$1589,7,FALSE)</f>
        <v>105</v>
      </c>
      <c r="F145" s="4">
        <f>VLOOKUP(ROW()-1,'Full 2016-2017 Games Data'!$C$4:$R$1589,14,FALSE)</f>
        <v>42687</v>
      </c>
    </row>
    <row r="146" spans="1:6" x14ac:dyDescent="0.3">
      <c r="A146" t="str">
        <f>VLOOKUP(ROW()-1,'Full 2016-2017 Games Data'!$C$4:$R$1589,15,FALSE)</f>
        <v>Indiana Pacers</v>
      </c>
      <c r="B146" t="str">
        <f>VLOOKUP(ROW()-1,'Full 2016-2017 Games Data'!$C$4:$R$1589,16,FALSE)</f>
        <v>Orlando Magic</v>
      </c>
      <c r="C146" t="str">
        <f>VLOOKUP(ROW()-1,'Full 2016-2017 Games Data'!$C$4:$R$1589,5,FALSE)</f>
        <v>Indiana</v>
      </c>
      <c r="D146">
        <f>VLOOKUP(ROW()-1,'Full 2016-2017 Games Data'!$C$4:$R$1589,6,FALSE)</f>
        <v>88</v>
      </c>
      <c r="E146">
        <f>VLOOKUP(ROW()-1,'Full 2016-2017 Games Data'!$C$4:$R$1589,7,FALSE)</f>
        <v>69</v>
      </c>
      <c r="F146" s="4">
        <f>VLOOKUP(ROW()-1,'Full 2016-2017 Games Data'!$C$4:$R$1589,14,FALSE)</f>
        <v>42688</v>
      </c>
    </row>
    <row r="147" spans="1:6" x14ac:dyDescent="0.3">
      <c r="A147" t="str">
        <f>VLOOKUP(ROW()-1,'Full 2016-2017 Games Data'!$C$4:$R$1589,15,FALSE)</f>
        <v>New York Knicks</v>
      </c>
      <c r="B147" t="str">
        <f>VLOOKUP(ROW()-1,'Full 2016-2017 Games Data'!$C$4:$R$1589,16,FALSE)</f>
        <v>Dallas Mavericks</v>
      </c>
      <c r="C147" t="str">
        <f>VLOOKUP(ROW()-1,'Full 2016-2017 Games Data'!$C$4:$R$1589,5,FALSE)</f>
        <v>New York</v>
      </c>
      <c r="D147">
        <f>VLOOKUP(ROW()-1,'Full 2016-2017 Games Data'!$C$4:$R$1589,6,FALSE)</f>
        <v>93</v>
      </c>
      <c r="E147">
        <f>VLOOKUP(ROW()-1,'Full 2016-2017 Games Data'!$C$4:$R$1589,7,FALSE)</f>
        <v>77</v>
      </c>
      <c r="F147" s="4">
        <f>VLOOKUP(ROW()-1,'Full 2016-2017 Games Data'!$C$4:$R$1589,14,FALSE)</f>
        <v>42688</v>
      </c>
    </row>
    <row r="148" spans="1:6" x14ac:dyDescent="0.3">
      <c r="A148" t="str">
        <f>VLOOKUP(ROW()-1,'Full 2016-2017 Games Data'!$C$4:$R$1589,15,FALSE)</f>
        <v>Detroit Pistons</v>
      </c>
      <c r="B148" t="str">
        <f>VLOOKUP(ROW()-1,'Full 2016-2017 Games Data'!$C$4:$R$1589,16,FALSE)</f>
        <v>Oklahoma City Thunder</v>
      </c>
      <c r="C148" t="str">
        <f>VLOOKUP(ROW()-1,'Full 2016-2017 Games Data'!$C$4:$R$1589,5,FALSE)</f>
        <v>Detroit</v>
      </c>
      <c r="D148">
        <f>VLOOKUP(ROW()-1,'Full 2016-2017 Games Data'!$C$4:$R$1589,6,FALSE)</f>
        <v>104</v>
      </c>
      <c r="E148">
        <f>VLOOKUP(ROW()-1,'Full 2016-2017 Games Data'!$C$4:$R$1589,7,FALSE)</f>
        <v>88</v>
      </c>
      <c r="F148" s="4">
        <f>VLOOKUP(ROW()-1,'Full 2016-2017 Games Data'!$C$4:$R$1589,14,FALSE)</f>
        <v>42688</v>
      </c>
    </row>
    <row r="149" spans="1:6" x14ac:dyDescent="0.3">
      <c r="A149" t="str">
        <f>VLOOKUP(ROW()-1,'Full 2016-2017 Games Data'!$C$4:$R$1589,15,FALSE)</f>
        <v>New Orleans Pelicans</v>
      </c>
      <c r="B149" t="str">
        <f>VLOOKUP(ROW()-1,'Full 2016-2017 Games Data'!$C$4:$R$1589,16,FALSE)</f>
        <v>Boston Celtics</v>
      </c>
      <c r="C149" t="str">
        <f>VLOOKUP(ROW()-1,'Full 2016-2017 Games Data'!$C$4:$R$1589,5,FALSE)</f>
        <v>New Orleans</v>
      </c>
      <c r="D149">
        <f>VLOOKUP(ROW()-1,'Full 2016-2017 Games Data'!$C$4:$R$1589,6,FALSE)</f>
        <v>106</v>
      </c>
      <c r="E149">
        <f>VLOOKUP(ROW()-1,'Full 2016-2017 Games Data'!$C$4:$R$1589,7,FALSE)</f>
        <v>105</v>
      </c>
      <c r="F149" s="4">
        <f>VLOOKUP(ROW()-1,'Full 2016-2017 Games Data'!$C$4:$R$1589,14,FALSE)</f>
        <v>42688</v>
      </c>
    </row>
    <row r="150" spans="1:6" x14ac:dyDescent="0.3">
      <c r="A150" t="str">
        <f>VLOOKUP(ROW()-1,'Full 2016-2017 Games Data'!$C$4:$R$1589,15,FALSE)</f>
        <v>Houston Rockets</v>
      </c>
      <c r="B150" t="str">
        <f>VLOOKUP(ROW()-1,'Full 2016-2017 Games Data'!$C$4:$R$1589,16,FALSE)</f>
        <v>Philadelphia 76ers</v>
      </c>
      <c r="C150" t="str">
        <f>VLOOKUP(ROW()-1,'Full 2016-2017 Games Data'!$C$4:$R$1589,5,FALSE)</f>
        <v>Houston</v>
      </c>
      <c r="D150">
        <f>VLOOKUP(ROW()-1,'Full 2016-2017 Games Data'!$C$4:$R$1589,6,FALSE)</f>
        <v>115</v>
      </c>
      <c r="E150">
        <f>VLOOKUP(ROW()-1,'Full 2016-2017 Games Data'!$C$4:$R$1589,7,FALSE)</f>
        <v>88</v>
      </c>
      <c r="F150" s="4">
        <f>VLOOKUP(ROW()-1,'Full 2016-2017 Games Data'!$C$4:$R$1589,14,FALSE)</f>
        <v>42688</v>
      </c>
    </row>
    <row r="151" spans="1:6" x14ac:dyDescent="0.3">
      <c r="A151" t="str">
        <f>VLOOKUP(ROW()-1,'Full 2016-2017 Games Data'!$C$4:$R$1589,15,FALSE)</f>
        <v>San Antonio Spurs</v>
      </c>
      <c r="B151" t="str">
        <f>VLOOKUP(ROW()-1,'Full 2016-2017 Games Data'!$C$4:$R$1589,16,FALSE)</f>
        <v>Miami Heat</v>
      </c>
      <c r="C151" t="str">
        <f>VLOOKUP(ROW()-1,'Full 2016-2017 Games Data'!$C$4:$R$1589,5,FALSE)</f>
        <v>San Antonio</v>
      </c>
      <c r="D151">
        <f>VLOOKUP(ROW()-1,'Full 2016-2017 Games Data'!$C$4:$R$1589,6,FALSE)</f>
        <v>94</v>
      </c>
      <c r="E151">
        <f>VLOOKUP(ROW()-1,'Full 2016-2017 Games Data'!$C$4:$R$1589,7,FALSE)</f>
        <v>90</v>
      </c>
      <c r="F151" s="4">
        <f>VLOOKUP(ROW()-1,'Full 2016-2017 Games Data'!$C$4:$R$1589,14,FALSE)</f>
        <v>42688</v>
      </c>
    </row>
    <row r="152" spans="1:6" x14ac:dyDescent="0.3">
      <c r="A152" t="str">
        <f>VLOOKUP(ROW()-1,'Full 2016-2017 Games Data'!$C$4:$R$1589,15,FALSE)</f>
        <v>Memphis Grizzlies</v>
      </c>
      <c r="B152" t="str">
        <f>VLOOKUP(ROW()-1,'Full 2016-2017 Games Data'!$C$4:$R$1589,16,FALSE)</f>
        <v>Utah Jazz</v>
      </c>
      <c r="C152" t="str">
        <f>VLOOKUP(ROW()-1,'Full 2016-2017 Games Data'!$C$4:$R$1589,5,FALSE)</f>
        <v>Utah</v>
      </c>
      <c r="D152">
        <f>VLOOKUP(ROW()-1,'Full 2016-2017 Games Data'!$C$4:$R$1589,6,FALSE)</f>
        <v>102</v>
      </c>
      <c r="E152">
        <f>VLOOKUP(ROW()-1,'Full 2016-2017 Games Data'!$C$4:$R$1589,7,FALSE)</f>
        <v>96</v>
      </c>
      <c r="F152" s="4">
        <f>VLOOKUP(ROW()-1,'Full 2016-2017 Games Data'!$C$4:$R$1589,14,FALSE)</f>
        <v>42688</v>
      </c>
    </row>
    <row r="153" spans="1:6" x14ac:dyDescent="0.3">
      <c r="A153" t="str">
        <f>VLOOKUP(ROW()-1,'Full 2016-2017 Games Data'!$C$4:$R$1589,15,FALSE)</f>
        <v>Los Angeles Clippers</v>
      </c>
      <c r="B153" t="str">
        <f>VLOOKUP(ROW()-1,'Full 2016-2017 Games Data'!$C$4:$R$1589,16,FALSE)</f>
        <v>Brooklyn Nets</v>
      </c>
      <c r="C153" t="str">
        <f>VLOOKUP(ROW()-1,'Full 2016-2017 Games Data'!$C$4:$R$1589,5,FALSE)</f>
        <v>Los Angeles</v>
      </c>
      <c r="D153">
        <f>VLOOKUP(ROW()-1,'Full 2016-2017 Games Data'!$C$4:$R$1589,6,FALSE)</f>
        <v>127</v>
      </c>
      <c r="E153">
        <f>VLOOKUP(ROW()-1,'Full 2016-2017 Games Data'!$C$4:$R$1589,7,FALSE)</f>
        <v>95</v>
      </c>
      <c r="F153" s="4">
        <f>VLOOKUP(ROW()-1,'Full 2016-2017 Games Data'!$C$4:$R$1589,14,FALSE)</f>
        <v>42688</v>
      </c>
    </row>
    <row r="154" spans="1:6" x14ac:dyDescent="0.3">
      <c r="A154" t="str">
        <f>VLOOKUP(ROW()-1,'Full 2016-2017 Games Data'!$C$4:$R$1589,15,FALSE)</f>
        <v>Cleveland Cavaliers</v>
      </c>
      <c r="B154" t="str">
        <f>VLOOKUP(ROW()-1,'Full 2016-2017 Games Data'!$C$4:$R$1589,16,FALSE)</f>
        <v>Toronto Raptors</v>
      </c>
      <c r="C154" t="str">
        <f>VLOOKUP(ROW()-1,'Full 2016-2017 Games Data'!$C$4:$R$1589,5,FALSE)</f>
        <v>Cleveland</v>
      </c>
      <c r="D154">
        <f>VLOOKUP(ROW()-1,'Full 2016-2017 Games Data'!$C$4:$R$1589,6,FALSE)</f>
        <v>121</v>
      </c>
      <c r="E154">
        <f>VLOOKUP(ROW()-1,'Full 2016-2017 Games Data'!$C$4:$R$1589,7,FALSE)</f>
        <v>117</v>
      </c>
      <c r="F154" s="4">
        <f>VLOOKUP(ROW()-1,'Full 2016-2017 Games Data'!$C$4:$R$1589,14,FALSE)</f>
        <v>42689</v>
      </c>
    </row>
    <row r="155" spans="1:6" x14ac:dyDescent="0.3">
      <c r="A155" t="str">
        <f>VLOOKUP(ROW()-1,'Full 2016-2017 Games Data'!$C$4:$R$1589,15,FALSE)</f>
        <v>Atlanta Hawks</v>
      </c>
      <c r="B155" t="str">
        <f>VLOOKUP(ROW()-1,'Full 2016-2017 Games Data'!$C$4:$R$1589,16,FALSE)</f>
        <v>Miami Heat</v>
      </c>
      <c r="C155" t="str">
        <f>VLOOKUP(ROW()-1,'Full 2016-2017 Games Data'!$C$4:$R$1589,5,FALSE)</f>
        <v>Miami</v>
      </c>
      <c r="D155">
        <f>VLOOKUP(ROW()-1,'Full 2016-2017 Games Data'!$C$4:$R$1589,6,FALSE)</f>
        <v>93</v>
      </c>
      <c r="E155">
        <f>VLOOKUP(ROW()-1,'Full 2016-2017 Games Data'!$C$4:$R$1589,7,FALSE)</f>
        <v>90</v>
      </c>
      <c r="F155" s="4">
        <f>VLOOKUP(ROW()-1,'Full 2016-2017 Games Data'!$C$4:$R$1589,14,FALSE)</f>
        <v>42689</v>
      </c>
    </row>
    <row r="156" spans="1:6" x14ac:dyDescent="0.3">
      <c r="A156" t="str">
        <f>VLOOKUP(ROW()-1,'Full 2016-2017 Games Data'!$C$4:$R$1589,15,FALSE)</f>
        <v>Charlotte Hornets</v>
      </c>
      <c r="B156" t="str">
        <f>VLOOKUP(ROW()-1,'Full 2016-2017 Games Data'!$C$4:$R$1589,16,FALSE)</f>
        <v>Minnesota Timberwolves</v>
      </c>
      <c r="C156" t="str">
        <f>VLOOKUP(ROW()-1,'Full 2016-2017 Games Data'!$C$4:$R$1589,5,FALSE)</f>
        <v>Minnesota</v>
      </c>
      <c r="D156">
        <f>VLOOKUP(ROW()-1,'Full 2016-2017 Games Data'!$C$4:$R$1589,6,FALSE)</f>
        <v>115</v>
      </c>
      <c r="E156">
        <f>VLOOKUP(ROW()-1,'Full 2016-2017 Games Data'!$C$4:$R$1589,7,FALSE)</f>
        <v>108</v>
      </c>
      <c r="F156" s="4">
        <f>VLOOKUP(ROW()-1,'Full 2016-2017 Games Data'!$C$4:$R$1589,14,FALSE)</f>
        <v>42689</v>
      </c>
    </row>
    <row r="157" spans="1:6" x14ac:dyDescent="0.3">
      <c r="A157" t="str">
        <f>VLOOKUP(ROW()-1,'Full 2016-2017 Games Data'!$C$4:$R$1589,15,FALSE)</f>
        <v>Chicago Bulls</v>
      </c>
      <c r="B157" t="str">
        <f>VLOOKUP(ROW()-1,'Full 2016-2017 Games Data'!$C$4:$R$1589,16,FALSE)</f>
        <v>Portland Trail Blazers</v>
      </c>
      <c r="C157" t="str">
        <f>VLOOKUP(ROW()-1,'Full 2016-2017 Games Data'!$C$4:$R$1589,5,FALSE)</f>
        <v>Portland</v>
      </c>
      <c r="D157">
        <f>VLOOKUP(ROW()-1,'Full 2016-2017 Games Data'!$C$4:$R$1589,6,FALSE)</f>
        <v>113</v>
      </c>
      <c r="E157">
        <f>VLOOKUP(ROW()-1,'Full 2016-2017 Games Data'!$C$4:$R$1589,7,FALSE)</f>
        <v>88</v>
      </c>
      <c r="F157" s="4">
        <f>VLOOKUP(ROW()-1,'Full 2016-2017 Games Data'!$C$4:$R$1589,14,FALSE)</f>
        <v>42689</v>
      </c>
    </row>
    <row r="158" spans="1:6" x14ac:dyDescent="0.3">
      <c r="A158" t="str">
        <f>VLOOKUP(ROW()-1,'Full 2016-2017 Games Data'!$C$4:$R$1589,15,FALSE)</f>
        <v>Los Angeles Lakers</v>
      </c>
      <c r="B158" t="str">
        <f>VLOOKUP(ROW()-1,'Full 2016-2017 Games Data'!$C$4:$R$1589,16,FALSE)</f>
        <v>Brooklyn Nets</v>
      </c>
      <c r="C158" t="str">
        <f>VLOOKUP(ROW()-1,'Full 2016-2017 Games Data'!$C$4:$R$1589,5,FALSE)</f>
        <v>Los Angeles</v>
      </c>
      <c r="D158">
        <f>VLOOKUP(ROW()-1,'Full 2016-2017 Games Data'!$C$4:$R$1589,6,FALSE)</f>
        <v>125</v>
      </c>
      <c r="E158">
        <f>VLOOKUP(ROW()-1,'Full 2016-2017 Games Data'!$C$4:$R$1589,7,FALSE)</f>
        <v>118</v>
      </c>
      <c r="F158" s="4">
        <f>VLOOKUP(ROW()-1,'Full 2016-2017 Games Data'!$C$4:$R$1589,14,FALSE)</f>
        <v>42689</v>
      </c>
    </row>
    <row r="159" spans="1:6" x14ac:dyDescent="0.3">
      <c r="A159" t="str">
        <f>VLOOKUP(ROW()-1,'Full 2016-2017 Games Data'!$C$4:$R$1589,15,FALSE)</f>
        <v>Philadelphia 76ers</v>
      </c>
      <c r="B159" t="str">
        <f>VLOOKUP(ROW()-1,'Full 2016-2017 Games Data'!$C$4:$R$1589,16,FALSE)</f>
        <v>Washington Wizards</v>
      </c>
      <c r="C159" t="str">
        <f>VLOOKUP(ROW()-1,'Full 2016-2017 Games Data'!$C$4:$R$1589,5,FALSE)</f>
        <v>Philadelphia</v>
      </c>
      <c r="D159">
        <f>VLOOKUP(ROW()-1,'Full 2016-2017 Games Data'!$C$4:$R$1589,6,FALSE)</f>
        <v>109</v>
      </c>
      <c r="E159">
        <f>VLOOKUP(ROW()-1,'Full 2016-2017 Games Data'!$C$4:$R$1589,7,FALSE)</f>
        <v>102</v>
      </c>
      <c r="F159" s="4">
        <f>VLOOKUP(ROW()-1,'Full 2016-2017 Games Data'!$C$4:$R$1589,14,FALSE)</f>
        <v>42690</v>
      </c>
    </row>
    <row r="160" spans="1:6" x14ac:dyDescent="0.3">
      <c r="A160" t="str">
        <f>VLOOKUP(ROW()-1,'Full 2016-2017 Games Data'!$C$4:$R$1589,15,FALSE)</f>
        <v>Orlando Magic</v>
      </c>
      <c r="B160" t="str">
        <f>VLOOKUP(ROW()-1,'Full 2016-2017 Games Data'!$C$4:$R$1589,16,FALSE)</f>
        <v>New Orleans Pelicans</v>
      </c>
      <c r="C160" t="str">
        <f>VLOOKUP(ROW()-1,'Full 2016-2017 Games Data'!$C$4:$R$1589,5,FALSE)</f>
        <v>Orlando</v>
      </c>
      <c r="D160">
        <f>VLOOKUP(ROW()-1,'Full 2016-2017 Games Data'!$C$4:$R$1589,6,FALSE)</f>
        <v>89</v>
      </c>
      <c r="E160">
        <f>VLOOKUP(ROW()-1,'Full 2016-2017 Games Data'!$C$4:$R$1589,7,FALSE)</f>
        <v>82</v>
      </c>
      <c r="F160" s="4">
        <f>VLOOKUP(ROW()-1,'Full 2016-2017 Games Data'!$C$4:$R$1589,14,FALSE)</f>
        <v>42690</v>
      </c>
    </row>
    <row r="161" spans="1:6" x14ac:dyDescent="0.3">
      <c r="A161" t="str">
        <f>VLOOKUP(ROW()-1,'Full 2016-2017 Games Data'!$C$4:$R$1589,15,FALSE)</f>
        <v>Indiana Pacers</v>
      </c>
      <c r="B161" t="str">
        <f>VLOOKUP(ROW()-1,'Full 2016-2017 Games Data'!$C$4:$R$1589,16,FALSE)</f>
        <v>Cleveland Cavaliers</v>
      </c>
      <c r="C161" t="str">
        <f>VLOOKUP(ROW()-1,'Full 2016-2017 Games Data'!$C$4:$R$1589,5,FALSE)</f>
        <v>Indiana</v>
      </c>
      <c r="D161">
        <f>VLOOKUP(ROW()-1,'Full 2016-2017 Games Data'!$C$4:$R$1589,6,FALSE)</f>
        <v>103</v>
      </c>
      <c r="E161">
        <f>VLOOKUP(ROW()-1,'Full 2016-2017 Games Data'!$C$4:$R$1589,7,FALSE)</f>
        <v>93</v>
      </c>
      <c r="F161" s="4">
        <f>VLOOKUP(ROW()-1,'Full 2016-2017 Games Data'!$C$4:$R$1589,14,FALSE)</f>
        <v>42690</v>
      </c>
    </row>
    <row r="162" spans="1:6" x14ac:dyDescent="0.3">
      <c r="A162" t="str">
        <f>VLOOKUP(ROW()-1,'Full 2016-2017 Games Data'!$C$4:$R$1589,15,FALSE)</f>
        <v>Boston Celtics</v>
      </c>
      <c r="B162" t="str">
        <f>VLOOKUP(ROW()-1,'Full 2016-2017 Games Data'!$C$4:$R$1589,16,FALSE)</f>
        <v>Dallas Mavericks</v>
      </c>
      <c r="C162" t="str">
        <f>VLOOKUP(ROW()-1,'Full 2016-2017 Games Data'!$C$4:$R$1589,5,FALSE)</f>
        <v>Boston</v>
      </c>
      <c r="D162">
        <f>VLOOKUP(ROW()-1,'Full 2016-2017 Games Data'!$C$4:$R$1589,6,FALSE)</f>
        <v>90</v>
      </c>
      <c r="E162">
        <f>VLOOKUP(ROW()-1,'Full 2016-2017 Games Data'!$C$4:$R$1589,7,FALSE)</f>
        <v>83</v>
      </c>
      <c r="F162" s="4">
        <f>VLOOKUP(ROW()-1,'Full 2016-2017 Games Data'!$C$4:$R$1589,14,FALSE)</f>
        <v>42690</v>
      </c>
    </row>
    <row r="163" spans="1:6" x14ac:dyDescent="0.3">
      <c r="A163" t="str">
        <f>VLOOKUP(ROW()-1,'Full 2016-2017 Games Data'!$C$4:$R$1589,15,FALSE)</f>
        <v>New York Knicks</v>
      </c>
      <c r="B163" t="str">
        <f>VLOOKUP(ROW()-1,'Full 2016-2017 Games Data'!$C$4:$R$1589,16,FALSE)</f>
        <v>Detroit Pistons</v>
      </c>
      <c r="C163" t="str">
        <f>VLOOKUP(ROW()-1,'Full 2016-2017 Games Data'!$C$4:$R$1589,5,FALSE)</f>
        <v>New York</v>
      </c>
      <c r="D163">
        <f>VLOOKUP(ROW()-1,'Full 2016-2017 Games Data'!$C$4:$R$1589,6,FALSE)</f>
        <v>105</v>
      </c>
      <c r="E163">
        <f>VLOOKUP(ROW()-1,'Full 2016-2017 Games Data'!$C$4:$R$1589,7,FALSE)</f>
        <v>102</v>
      </c>
      <c r="F163" s="4">
        <f>VLOOKUP(ROW()-1,'Full 2016-2017 Games Data'!$C$4:$R$1589,14,FALSE)</f>
        <v>42690</v>
      </c>
    </row>
    <row r="164" spans="1:6" x14ac:dyDescent="0.3">
      <c r="A164" t="str">
        <f>VLOOKUP(ROW()-1,'Full 2016-2017 Games Data'!$C$4:$R$1589,15,FALSE)</f>
        <v>Atlanta Hawks</v>
      </c>
      <c r="B164" t="str">
        <f>VLOOKUP(ROW()-1,'Full 2016-2017 Games Data'!$C$4:$R$1589,16,FALSE)</f>
        <v>Milwaukee Bucks</v>
      </c>
      <c r="C164" t="str">
        <f>VLOOKUP(ROW()-1,'Full 2016-2017 Games Data'!$C$4:$R$1589,5,FALSE)</f>
        <v>Atlanta</v>
      </c>
      <c r="D164">
        <f>VLOOKUP(ROW()-1,'Full 2016-2017 Games Data'!$C$4:$R$1589,6,FALSE)</f>
        <v>107</v>
      </c>
      <c r="E164">
        <f>VLOOKUP(ROW()-1,'Full 2016-2017 Games Data'!$C$4:$R$1589,7,FALSE)</f>
        <v>100</v>
      </c>
      <c r="F164" s="4">
        <f>VLOOKUP(ROW()-1,'Full 2016-2017 Games Data'!$C$4:$R$1589,14,FALSE)</f>
        <v>42690</v>
      </c>
    </row>
    <row r="165" spans="1:6" x14ac:dyDescent="0.3">
      <c r="A165" t="str">
        <f>VLOOKUP(ROW()-1,'Full 2016-2017 Games Data'!$C$4:$R$1589,15,FALSE)</f>
        <v>Oklahoma City Thunder</v>
      </c>
      <c r="B165" t="str">
        <f>VLOOKUP(ROW()-1,'Full 2016-2017 Games Data'!$C$4:$R$1589,16,FALSE)</f>
        <v>Houston Rockets</v>
      </c>
      <c r="C165" t="str">
        <f>VLOOKUP(ROW()-1,'Full 2016-2017 Games Data'!$C$4:$R$1589,5,FALSE)</f>
        <v>Oklahoma City</v>
      </c>
      <c r="D165">
        <f>VLOOKUP(ROW()-1,'Full 2016-2017 Games Data'!$C$4:$R$1589,6,FALSE)</f>
        <v>105</v>
      </c>
      <c r="E165">
        <f>VLOOKUP(ROW()-1,'Full 2016-2017 Games Data'!$C$4:$R$1589,7,FALSE)</f>
        <v>103</v>
      </c>
      <c r="F165" s="4">
        <f>VLOOKUP(ROW()-1,'Full 2016-2017 Games Data'!$C$4:$R$1589,14,FALSE)</f>
        <v>42690</v>
      </c>
    </row>
    <row r="166" spans="1:6" x14ac:dyDescent="0.3">
      <c r="A166" t="str">
        <f>VLOOKUP(ROW()-1,'Full 2016-2017 Games Data'!$C$4:$R$1589,15,FALSE)</f>
        <v>Golden State Warriors</v>
      </c>
      <c r="B166" t="str">
        <f>VLOOKUP(ROW()-1,'Full 2016-2017 Games Data'!$C$4:$R$1589,16,FALSE)</f>
        <v>Toronto Raptors</v>
      </c>
      <c r="C166" t="str">
        <f>VLOOKUP(ROW()-1,'Full 2016-2017 Games Data'!$C$4:$R$1589,5,FALSE)</f>
        <v>Toronto</v>
      </c>
      <c r="D166">
        <f>VLOOKUP(ROW()-1,'Full 2016-2017 Games Data'!$C$4:$R$1589,6,FALSE)</f>
        <v>127</v>
      </c>
      <c r="E166">
        <f>VLOOKUP(ROW()-1,'Full 2016-2017 Games Data'!$C$4:$R$1589,7,FALSE)</f>
        <v>121</v>
      </c>
      <c r="F166" s="4">
        <f>VLOOKUP(ROW()-1,'Full 2016-2017 Games Data'!$C$4:$R$1589,14,FALSE)</f>
        <v>42690</v>
      </c>
    </row>
    <row r="167" spans="1:6" x14ac:dyDescent="0.3">
      <c r="A167" t="str">
        <f>VLOOKUP(ROW()-1,'Full 2016-2017 Games Data'!$C$4:$R$1589,15,FALSE)</f>
        <v>Denver Nuggets</v>
      </c>
      <c r="B167" t="str">
        <f>VLOOKUP(ROW()-1,'Full 2016-2017 Games Data'!$C$4:$R$1589,16,FALSE)</f>
        <v>Phoenix Suns</v>
      </c>
      <c r="C167" t="str">
        <f>VLOOKUP(ROW()-1,'Full 2016-2017 Games Data'!$C$4:$R$1589,5,FALSE)</f>
        <v>Denver</v>
      </c>
      <c r="D167">
        <f>VLOOKUP(ROW()-1,'Full 2016-2017 Games Data'!$C$4:$R$1589,6,FALSE)</f>
        <v>120</v>
      </c>
      <c r="E167">
        <f>VLOOKUP(ROW()-1,'Full 2016-2017 Games Data'!$C$4:$R$1589,7,FALSE)</f>
        <v>104</v>
      </c>
      <c r="F167" s="4">
        <f>VLOOKUP(ROW()-1,'Full 2016-2017 Games Data'!$C$4:$R$1589,14,FALSE)</f>
        <v>42690</v>
      </c>
    </row>
    <row r="168" spans="1:6" x14ac:dyDescent="0.3">
      <c r="A168" t="str">
        <f>VLOOKUP(ROW()-1,'Full 2016-2017 Games Data'!$C$4:$R$1589,15,FALSE)</f>
        <v>Memphis Grizzlies</v>
      </c>
      <c r="B168" t="str">
        <f>VLOOKUP(ROW()-1,'Full 2016-2017 Games Data'!$C$4:$R$1589,16,FALSE)</f>
        <v>Los Angeles Clippers</v>
      </c>
      <c r="C168" t="str">
        <f>VLOOKUP(ROW()-1,'Full 2016-2017 Games Data'!$C$4:$R$1589,5,FALSE)</f>
        <v>Los Angeles</v>
      </c>
      <c r="D168">
        <f>VLOOKUP(ROW()-1,'Full 2016-2017 Games Data'!$C$4:$R$1589,6,FALSE)</f>
        <v>111</v>
      </c>
      <c r="E168">
        <f>VLOOKUP(ROW()-1,'Full 2016-2017 Games Data'!$C$4:$R$1589,7,FALSE)</f>
        <v>107</v>
      </c>
      <c r="F168" s="4">
        <f>VLOOKUP(ROW()-1,'Full 2016-2017 Games Data'!$C$4:$R$1589,14,FALSE)</f>
        <v>42690</v>
      </c>
    </row>
    <row r="169" spans="1:6" x14ac:dyDescent="0.3">
      <c r="A169" t="str">
        <f>VLOOKUP(ROW()-1,'Full 2016-2017 Games Data'!$C$4:$R$1589,15,FALSE)</f>
        <v>San Antonio Spurs</v>
      </c>
      <c r="B169" t="str">
        <f>VLOOKUP(ROW()-1,'Full 2016-2017 Games Data'!$C$4:$R$1589,16,FALSE)</f>
        <v>Sacramento Kings</v>
      </c>
      <c r="C169" t="str">
        <f>VLOOKUP(ROW()-1,'Full 2016-2017 Games Data'!$C$4:$R$1589,5,FALSE)</f>
        <v>Sacramento</v>
      </c>
      <c r="D169">
        <f>VLOOKUP(ROW()-1,'Full 2016-2017 Games Data'!$C$4:$R$1589,6,FALSE)</f>
        <v>110</v>
      </c>
      <c r="E169">
        <f>VLOOKUP(ROW()-1,'Full 2016-2017 Games Data'!$C$4:$R$1589,7,FALSE)</f>
        <v>105</v>
      </c>
      <c r="F169" s="4">
        <f>VLOOKUP(ROW()-1,'Full 2016-2017 Games Data'!$C$4:$R$1589,14,FALSE)</f>
        <v>42690</v>
      </c>
    </row>
    <row r="170" spans="1:6" x14ac:dyDescent="0.3">
      <c r="A170" t="str">
        <f>VLOOKUP(ROW()-1,'Full 2016-2017 Games Data'!$C$4:$R$1589,15,FALSE)</f>
        <v>Washington Wizards</v>
      </c>
      <c r="B170" t="str">
        <f>VLOOKUP(ROW()-1,'Full 2016-2017 Games Data'!$C$4:$R$1589,16,FALSE)</f>
        <v>New York Knicks</v>
      </c>
      <c r="C170" t="str">
        <f>VLOOKUP(ROW()-1,'Full 2016-2017 Games Data'!$C$4:$R$1589,5,FALSE)</f>
        <v>Washington</v>
      </c>
      <c r="D170">
        <f>VLOOKUP(ROW()-1,'Full 2016-2017 Games Data'!$C$4:$R$1589,6,FALSE)</f>
        <v>119</v>
      </c>
      <c r="E170">
        <f>VLOOKUP(ROW()-1,'Full 2016-2017 Games Data'!$C$4:$R$1589,7,FALSE)</f>
        <v>112</v>
      </c>
      <c r="F170" s="4">
        <f>VLOOKUP(ROW()-1,'Full 2016-2017 Games Data'!$C$4:$R$1589,14,FALSE)</f>
        <v>42691</v>
      </c>
    </row>
    <row r="171" spans="1:6" x14ac:dyDescent="0.3">
      <c r="A171" t="str">
        <f>VLOOKUP(ROW()-1,'Full 2016-2017 Games Data'!$C$4:$R$1589,15,FALSE)</f>
        <v>Miami Heat</v>
      </c>
      <c r="B171" t="str">
        <f>VLOOKUP(ROW()-1,'Full 2016-2017 Games Data'!$C$4:$R$1589,16,FALSE)</f>
        <v>Milwaukee Bucks</v>
      </c>
      <c r="C171" t="str">
        <f>VLOOKUP(ROW()-1,'Full 2016-2017 Games Data'!$C$4:$R$1589,5,FALSE)</f>
        <v>Miami</v>
      </c>
      <c r="D171">
        <f>VLOOKUP(ROW()-1,'Full 2016-2017 Games Data'!$C$4:$R$1589,6,FALSE)</f>
        <v>96</v>
      </c>
      <c r="E171">
        <f>VLOOKUP(ROW()-1,'Full 2016-2017 Games Data'!$C$4:$R$1589,7,FALSE)</f>
        <v>73</v>
      </c>
      <c r="F171" s="4">
        <f>VLOOKUP(ROW()-1,'Full 2016-2017 Games Data'!$C$4:$R$1589,14,FALSE)</f>
        <v>42691</v>
      </c>
    </row>
    <row r="172" spans="1:6" x14ac:dyDescent="0.3">
      <c r="A172" t="str">
        <f>VLOOKUP(ROW()-1,'Full 2016-2017 Games Data'!$C$4:$R$1589,15,FALSE)</f>
        <v>Houston Rockets</v>
      </c>
      <c r="B172" t="str">
        <f>VLOOKUP(ROW()-1,'Full 2016-2017 Games Data'!$C$4:$R$1589,16,FALSE)</f>
        <v>Portland Trail Blazers</v>
      </c>
      <c r="C172" t="str">
        <f>VLOOKUP(ROW()-1,'Full 2016-2017 Games Data'!$C$4:$R$1589,5,FALSE)</f>
        <v>Houston</v>
      </c>
      <c r="D172">
        <f>VLOOKUP(ROW()-1,'Full 2016-2017 Games Data'!$C$4:$R$1589,6,FALSE)</f>
        <v>126</v>
      </c>
      <c r="E172">
        <f>VLOOKUP(ROW()-1,'Full 2016-2017 Games Data'!$C$4:$R$1589,7,FALSE)</f>
        <v>109</v>
      </c>
      <c r="F172" s="4">
        <f>VLOOKUP(ROW()-1,'Full 2016-2017 Games Data'!$C$4:$R$1589,14,FALSE)</f>
        <v>42691</v>
      </c>
    </row>
    <row r="173" spans="1:6" x14ac:dyDescent="0.3">
      <c r="A173" t="str">
        <f>VLOOKUP(ROW()-1,'Full 2016-2017 Games Data'!$C$4:$R$1589,15,FALSE)</f>
        <v>Minnesota Timberwolves</v>
      </c>
      <c r="B173" t="str">
        <f>VLOOKUP(ROW()-1,'Full 2016-2017 Games Data'!$C$4:$R$1589,16,FALSE)</f>
        <v>Philadelphia 76ers</v>
      </c>
      <c r="C173" t="str">
        <f>VLOOKUP(ROW()-1,'Full 2016-2017 Games Data'!$C$4:$R$1589,5,FALSE)</f>
        <v>Minnesota</v>
      </c>
      <c r="D173">
        <f>VLOOKUP(ROW()-1,'Full 2016-2017 Games Data'!$C$4:$R$1589,6,FALSE)</f>
        <v>110</v>
      </c>
      <c r="E173">
        <f>VLOOKUP(ROW()-1,'Full 2016-2017 Games Data'!$C$4:$R$1589,7,FALSE)</f>
        <v>86</v>
      </c>
      <c r="F173" s="4">
        <f>VLOOKUP(ROW()-1,'Full 2016-2017 Games Data'!$C$4:$R$1589,14,FALSE)</f>
        <v>42691</v>
      </c>
    </row>
    <row r="174" spans="1:6" x14ac:dyDescent="0.3">
      <c r="A174" t="str">
        <f>VLOOKUP(ROW()-1,'Full 2016-2017 Games Data'!$C$4:$R$1589,15,FALSE)</f>
        <v>Chicago Bulls</v>
      </c>
      <c r="B174" t="str">
        <f>VLOOKUP(ROW()-1,'Full 2016-2017 Games Data'!$C$4:$R$1589,16,FALSE)</f>
        <v>Utah Jazz</v>
      </c>
      <c r="C174" t="str">
        <f>VLOOKUP(ROW()-1,'Full 2016-2017 Games Data'!$C$4:$R$1589,5,FALSE)</f>
        <v>Utah</v>
      </c>
      <c r="D174">
        <f>VLOOKUP(ROW()-1,'Full 2016-2017 Games Data'!$C$4:$R$1589,6,FALSE)</f>
        <v>85</v>
      </c>
      <c r="E174">
        <f>VLOOKUP(ROW()-1,'Full 2016-2017 Games Data'!$C$4:$R$1589,7,FALSE)</f>
        <v>77</v>
      </c>
      <c r="F174" s="4">
        <f>VLOOKUP(ROW()-1,'Full 2016-2017 Games Data'!$C$4:$R$1589,14,FALSE)</f>
        <v>42691</v>
      </c>
    </row>
    <row r="175" spans="1:6" x14ac:dyDescent="0.3">
      <c r="A175" t="str">
        <f>VLOOKUP(ROW()-1,'Full 2016-2017 Games Data'!$C$4:$R$1589,15,FALSE)</f>
        <v>Charlotte Hornets</v>
      </c>
      <c r="B175" t="str">
        <f>VLOOKUP(ROW()-1,'Full 2016-2017 Games Data'!$C$4:$R$1589,16,FALSE)</f>
        <v>Atlanta Hawks</v>
      </c>
      <c r="C175" t="str">
        <f>VLOOKUP(ROW()-1,'Full 2016-2017 Games Data'!$C$4:$R$1589,5,FALSE)</f>
        <v>Charlotte</v>
      </c>
      <c r="D175">
        <f>VLOOKUP(ROW()-1,'Full 2016-2017 Games Data'!$C$4:$R$1589,6,FALSE)</f>
        <v>100</v>
      </c>
      <c r="E175">
        <f>VLOOKUP(ROW()-1,'Full 2016-2017 Games Data'!$C$4:$R$1589,7,FALSE)</f>
        <v>96</v>
      </c>
      <c r="F175" s="4">
        <f>VLOOKUP(ROW()-1,'Full 2016-2017 Games Data'!$C$4:$R$1589,14,FALSE)</f>
        <v>42692</v>
      </c>
    </row>
    <row r="176" spans="1:6" x14ac:dyDescent="0.3">
      <c r="A176" t="str">
        <f>VLOOKUP(ROW()-1,'Full 2016-2017 Games Data'!$C$4:$R$1589,15,FALSE)</f>
        <v>Phoenix Suns</v>
      </c>
      <c r="B176" t="str">
        <f>VLOOKUP(ROW()-1,'Full 2016-2017 Games Data'!$C$4:$R$1589,16,FALSE)</f>
        <v>Indiana Pacers</v>
      </c>
      <c r="C176" t="str">
        <f>VLOOKUP(ROW()-1,'Full 2016-2017 Games Data'!$C$4:$R$1589,5,FALSE)</f>
        <v>Indiana</v>
      </c>
      <c r="D176">
        <f>VLOOKUP(ROW()-1,'Full 2016-2017 Games Data'!$C$4:$R$1589,6,FALSE)</f>
        <v>116</v>
      </c>
      <c r="E176">
        <f>VLOOKUP(ROW()-1,'Full 2016-2017 Games Data'!$C$4:$R$1589,7,FALSE)</f>
        <v>96</v>
      </c>
      <c r="F176" s="4">
        <f>VLOOKUP(ROW()-1,'Full 2016-2017 Games Data'!$C$4:$R$1589,14,FALSE)</f>
        <v>42692</v>
      </c>
    </row>
    <row r="177" spans="1:6" x14ac:dyDescent="0.3">
      <c r="A177" t="str">
        <f>VLOOKUP(ROW()-1,'Full 2016-2017 Games Data'!$C$4:$R$1589,15,FALSE)</f>
        <v>Cleveland Cavaliers</v>
      </c>
      <c r="B177" t="str">
        <f>VLOOKUP(ROW()-1,'Full 2016-2017 Games Data'!$C$4:$R$1589,16,FALSE)</f>
        <v>Detroit Pistons</v>
      </c>
      <c r="C177" t="str">
        <f>VLOOKUP(ROW()-1,'Full 2016-2017 Games Data'!$C$4:$R$1589,5,FALSE)</f>
        <v>Cleveland</v>
      </c>
      <c r="D177">
        <f>VLOOKUP(ROW()-1,'Full 2016-2017 Games Data'!$C$4:$R$1589,6,FALSE)</f>
        <v>104</v>
      </c>
      <c r="E177">
        <f>VLOOKUP(ROW()-1,'Full 2016-2017 Games Data'!$C$4:$R$1589,7,FALSE)</f>
        <v>81</v>
      </c>
      <c r="F177" s="4">
        <f>VLOOKUP(ROW()-1,'Full 2016-2017 Games Data'!$C$4:$R$1589,14,FALSE)</f>
        <v>42692</v>
      </c>
    </row>
    <row r="178" spans="1:6" x14ac:dyDescent="0.3">
      <c r="A178" t="str">
        <f>VLOOKUP(ROW()-1,'Full 2016-2017 Games Data'!$C$4:$R$1589,15,FALSE)</f>
        <v>New Orleans Pelicans</v>
      </c>
      <c r="B178" t="str">
        <f>VLOOKUP(ROW()-1,'Full 2016-2017 Games Data'!$C$4:$R$1589,16,FALSE)</f>
        <v>Portland Trail Blazers</v>
      </c>
      <c r="C178" t="str">
        <f>VLOOKUP(ROW()-1,'Full 2016-2017 Games Data'!$C$4:$R$1589,5,FALSE)</f>
        <v>New Orleans</v>
      </c>
      <c r="D178">
        <f>VLOOKUP(ROW()-1,'Full 2016-2017 Games Data'!$C$4:$R$1589,6,FALSE)</f>
        <v>113</v>
      </c>
      <c r="E178">
        <f>VLOOKUP(ROW()-1,'Full 2016-2017 Games Data'!$C$4:$R$1589,7,FALSE)</f>
        <v>101</v>
      </c>
      <c r="F178" s="4">
        <f>VLOOKUP(ROW()-1,'Full 2016-2017 Games Data'!$C$4:$R$1589,14,FALSE)</f>
        <v>42692</v>
      </c>
    </row>
    <row r="179" spans="1:6" x14ac:dyDescent="0.3">
      <c r="A179" t="str">
        <f>VLOOKUP(ROW()-1,'Full 2016-2017 Games Data'!$C$4:$R$1589,15,FALSE)</f>
        <v>Oklahoma City Thunder</v>
      </c>
      <c r="B179" t="str">
        <f>VLOOKUP(ROW()-1,'Full 2016-2017 Games Data'!$C$4:$R$1589,16,FALSE)</f>
        <v>Brooklyn Nets</v>
      </c>
      <c r="C179" t="str">
        <f>VLOOKUP(ROW()-1,'Full 2016-2017 Games Data'!$C$4:$R$1589,5,FALSE)</f>
        <v>Oklahoma City</v>
      </c>
      <c r="D179">
        <f>VLOOKUP(ROW()-1,'Full 2016-2017 Games Data'!$C$4:$R$1589,6,FALSE)</f>
        <v>124</v>
      </c>
      <c r="E179">
        <f>VLOOKUP(ROW()-1,'Full 2016-2017 Games Data'!$C$4:$R$1589,7,FALSE)</f>
        <v>105</v>
      </c>
      <c r="F179" s="4">
        <f>VLOOKUP(ROW()-1,'Full 2016-2017 Games Data'!$C$4:$R$1589,14,FALSE)</f>
        <v>42692</v>
      </c>
    </row>
    <row r="180" spans="1:6" x14ac:dyDescent="0.3">
      <c r="A180" t="str">
        <f>VLOOKUP(ROW()-1,'Full 2016-2017 Games Data'!$C$4:$R$1589,15,FALSE)</f>
        <v>Golden State Warriors</v>
      </c>
      <c r="B180" t="str">
        <f>VLOOKUP(ROW()-1,'Full 2016-2017 Games Data'!$C$4:$R$1589,16,FALSE)</f>
        <v>Boston Celtics</v>
      </c>
      <c r="C180" t="str">
        <f>VLOOKUP(ROW()-1,'Full 2016-2017 Games Data'!$C$4:$R$1589,5,FALSE)</f>
        <v>Boston</v>
      </c>
      <c r="D180">
        <f>VLOOKUP(ROW()-1,'Full 2016-2017 Games Data'!$C$4:$R$1589,6,FALSE)</f>
        <v>104</v>
      </c>
      <c r="E180">
        <f>VLOOKUP(ROW()-1,'Full 2016-2017 Games Data'!$C$4:$R$1589,7,FALSE)</f>
        <v>88</v>
      </c>
      <c r="F180" s="4">
        <f>VLOOKUP(ROW()-1,'Full 2016-2017 Games Data'!$C$4:$R$1589,14,FALSE)</f>
        <v>42692</v>
      </c>
    </row>
    <row r="181" spans="1:6" x14ac:dyDescent="0.3">
      <c r="A181" t="str">
        <f>VLOOKUP(ROW()-1,'Full 2016-2017 Games Data'!$C$4:$R$1589,15,FALSE)</f>
        <v>Memphis Grizzlies</v>
      </c>
      <c r="B181" t="str">
        <f>VLOOKUP(ROW()-1,'Full 2016-2017 Games Data'!$C$4:$R$1589,16,FALSE)</f>
        <v>Dallas Mavericks</v>
      </c>
      <c r="C181" t="str">
        <f>VLOOKUP(ROW()-1,'Full 2016-2017 Games Data'!$C$4:$R$1589,5,FALSE)</f>
        <v>Dallas</v>
      </c>
      <c r="D181">
        <f>VLOOKUP(ROW()-1,'Full 2016-2017 Games Data'!$C$4:$R$1589,6,FALSE)</f>
        <v>80</v>
      </c>
      <c r="E181">
        <f>VLOOKUP(ROW()-1,'Full 2016-2017 Games Data'!$C$4:$R$1589,7,FALSE)</f>
        <v>64</v>
      </c>
      <c r="F181" s="4">
        <f>VLOOKUP(ROW()-1,'Full 2016-2017 Games Data'!$C$4:$R$1589,14,FALSE)</f>
        <v>42692</v>
      </c>
    </row>
    <row r="182" spans="1:6" x14ac:dyDescent="0.3">
      <c r="A182" t="str">
        <f>VLOOKUP(ROW()-1,'Full 2016-2017 Games Data'!$C$4:$R$1589,15,FALSE)</f>
        <v>Toronto Raptors</v>
      </c>
      <c r="B182" t="str">
        <f>VLOOKUP(ROW()-1,'Full 2016-2017 Games Data'!$C$4:$R$1589,16,FALSE)</f>
        <v>Denver Nuggets</v>
      </c>
      <c r="C182" t="str">
        <f>VLOOKUP(ROW()-1,'Full 2016-2017 Games Data'!$C$4:$R$1589,5,FALSE)</f>
        <v>Denver</v>
      </c>
      <c r="D182">
        <f>VLOOKUP(ROW()-1,'Full 2016-2017 Games Data'!$C$4:$R$1589,6,FALSE)</f>
        <v>113</v>
      </c>
      <c r="E182">
        <f>VLOOKUP(ROW()-1,'Full 2016-2017 Games Data'!$C$4:$R$1589,7,FALSE)</f>
        <v>111</v>
      </c>
      <c r="F182" s="4">
        <f>VLOOKUP(ROW()-1,'Full 2016-2017 Games Data'!$C$4:$R$1589,14,FALSE)</f>
        <v>42692</v>
      </c>
    </row>
    <row r="183" spans="1:6" x14ac:dyDescent="0.3">
      <c r="A183" t="str">
        <f>VLOOKUP(ROW()-1,'Full 2016-2017 Games Data'!$C$4:$R$1589,15,FALSE)</f>
        <v>San Antonio Spurs</v>
      </c>
      <c r="B183" t="str">
        <f>VLOOKUP(ROW()-1,'Full 2016-2017 Games Data'!$C$4:$R$1589,16,FALSE)</f>
        <v>Los Angeles Lakers</v>
      </c>
      <c r="C183" t="str">
        <f>VLOOKUP(ROW()-1,'Full 2016-2017 Games Data'!$C$4:$R$1589,5,FALSE)</f>
        <v>Los Angeles</v>
      </c>
      <c r="D183">
        <f>VLOOKUP(ROW()-1,'Full 2016-2017 Games Data'!$C$4:$R$1589,6,FALSE)</f>
        <v>116</v>
      </c>
      <c r="E183">
        <f>VLOOKUP(ROW()-1,'Full 2016-2017 Games Data'!$C$4:$R$1589,7,FALSE)</f>
        <v>107</v>
      </c>
      <c r="F183" s="4">
        <f>VLOOKUP(ROW()-1,'Full 2016-2017 Games Data'!$C$4:$R$1589,14,FALSE)</f>
        <v>42692</v>
      </c>
    </row>
    <row r="184" spans="1:6" x14ac:dyDescent="0.3">
      <c r="A184" t="str">
        <f>VLOOKUP(ROW()-1,'Full 2016-2017 Games Data'!$C$4:$R$1589,15,FALSE)</f>
        <v>Los Angeles Clippers</v>
      </c>
      <c r="B184" t="str">
        <f>VLOOKUP(ROW()-1,'Full 2016-2017 Games Data'!$C$4:$R$1589,16,FALSE)</f>
        <v>Sacramento Kings</v>
      </c>
      <c r="C184" t="str">
        <f>VLOOKUP(ROW()-1,'Full 2016-2017 Games Data'!$C$4:$R$1589,5,FALSE)</f>
        <v>Sacramento</v>
      </c>
      <c r="D184">
        <f>VLOOKUP(ROW()-1,'Full 2016-2017 Games Data'!$C$4:$R$1589,6,FALSE)</f>
        <v>121</v>
      </c>
      <c r="E184">
        <f>VLOOKUP(ROW()-1,'Full 2016-2017 Games Data'!$C$4:$R$1589,7,FALSE)</f>
        <v>115</v>
      </c>
      <c r="F184" s="4">
        <f>VLOOKUP(ROW()-1,'Full 2016-2017 Games Data'!$C$4:$R$1589,14,FALSE)</f>
        <v>42692</v>
      </c>
    </row>
    <row r="185" spans="1:6" x14ac:dyDescent="0.3">
      <c r="A185" t="str">
        <f>VLOOKUP(ROW()-1,'Full 2016-2017 Games Data'!$C$4:$R$1589,15,FALSE)</f>
        <v>Houston Rockets</v>
      </c>
      <c r="B185" t="str">
        <f>VLOOKUP(ROW()-1,'Full 2016-2017 Games Data'!$C$4:$R$1589,16,FALSE)</f>
        <v>Utah Jazz</v>
      </c>
      <c r="C185" t="str">
        <f>VLOOKUP(ROW()-1,'Full 2016-2017 Games Data'!$C$4:$R$1589,5,FALSE)</f>
        <v>Houston</v>
      </c>
      <c r="D185">
        <f>VLOOKUP(ROW()-1,'Full 2016-2017 Games Data'!$C$4:$R$1589,6,FALSE)</f>
        <v>111</v>
      </c>
      <c r="E185">
        <f>VLOOKUP(ROW()-1,'Full 2016-2017 Games Data'!$C$4:$R$1589,7,FALSE)</f>
        <v>102</v>
      </c>
      <c r="F185" s="4">
        <f>VLOOKUP(ROW()-1,'Full 2016-2017 Games Data'!$C$4:$R$1589,14,FALSE)</f>
        <v>42693</v>
      </c>
    </row>
    <row r="186" spans="1:6" x14ac:dyDescent="0.3">
      <c r="A186" t="str">
        <f>VLOOKUP(ROW()-1,'Full 2016-2017 Games Data'!$C$4:$R$1589,15,FALSE)</f>
        <v>New Orleans Pelicans</v>
      </c>
      <c r="B186" t="str">
        <f>VLOOKUP(ROW()-1,'Full 2016-2017 Games Data'!$C$4:$R$1589,16,FALSE)</f>
        <v>Charlotte Hornets</v>
      </c>
      <c r="C186" t="str">
        <f>VLOOKUP(ROW()-1,'Full 2016-2017 Games Data'!$C$4:$R$1589,5,FALSE)</f>
        <v>New Orleans</v>
      </c>
      <c r="D186">
        <f>VLOOKUP(ROW()-1,'Full 2016-2017 Games Data'!$C$4:$R$1589,6,FALSE)</f>
        <v>121</v>
      </c>
      <c r="E186">
        <f>VLOOKUP(ROW()-1,'Full 2016-2017 Games Data'!$C$4:$R$1589,7,FALSE)</f>
        <v>116</v>
      </c>
      <c r="F186" s="4">
        <f>VLOOKUP(ROW()-1,'Full 2016-2017 Games Data'!$C$4:$R$1589,14,FALSE)</f>
        <v>42693</v>
      </c>
    </row>
    <row r="187" spans="1:6" x14ac:dyDescent="0.3">
      <c r="A187" t="str">
        <f>VLOOKUP(ROW()-1,'Full 2016-2017 Games Data'!$C$4:$R$1589,15,FALSE)</f>
        <v>Miami Heat</v>
      </c>
      <c r="B187" t="str">
        <f>VLOOKUP(ROW()-1,'Full 2016-2017 Games Data'!$C$4:$R$1589,16,FALSE)</f>
        <v>Washington Wizards</v>
      </c>
      <c r="C187" t="str">
        <f>VLOOKUP(ROW()-1,'Full 2016-2017 Games Data'!$C$4:$R$1589,5,FALSE)</f>
        <v>Washington</v>
      </c>
      <c r="D187">
        <f>VLOOKUP(ROW()-1,'Full 2016-2017 Games Data'!$C$4:$R$1589,6,FALSE)</f>
        <v>114</v>
      </c>
      <c r="E187">
        <f>VLOOKUP(ROW()-1,'Full 2016-2017 Games Data'!$C$4:$R$1589,7,FALSE)</f>
        <v>111</v>
      </c>
      <c r="F187" s="4">
        <f>VLOOKUP(ROW()-1,'Full 2016-2017 Games Data'!$C$4:$R$1589,14,FALSE)</f>
        <v>42693</v>
      </c>
    </row>
    <row r="188" spans="1:6" x14ac:dyDescent="0.3">
      <c r="A188" t="str">
        <f>VLOOKUP(ROW()-1,'Full 2016-2017 Games Data'!$C$4:$R$1589,15,FALSE)</f>
        <v>Orlando Magic</v>
      </c>
      <c r="B188" t="str">
        <f>VLOOKUP(ROW()-1,'Full 2016-2017 Games Data'!$C$4:$R$1589,16,FALSE)</f>
        <v>Dallas Mavericks</v>
      </c>
      <c r="C188" t="str">
        <f>VLOOKUP(ROW()-1,'Full 2016-2017 Games Data'!$C$4:$R$1589,5,FALSE)</f>
        <v>Orlando</v>
      </c>
      <c r="D188">
        <f>VLOOKUP(ROW()-1,'Full 2016-2017 Games Data'!$C$4:$R$1589,6,FALSE)</f>
        <v>95</v>
      </c>
      <c r="E188">
        <f>VLOOKUP(ROW()-1,'Full 2016-2017 Games Data'!$C$4:$R$1589,7,FALSE)</f>
        <v>87</v>
      </c>
      <c r="F188" s="4">
        <f>VLOOKUP(ROW()-1,'Full 2016-2017 Games Data'!$C$4:$R$1589,14,FALSE)</f>
        <v>42693</v>
      </c>
    </row>
    <row r="189" spans="1:6" x14ac:dyDescent="0.3">
      <c r="A189" t="str">
        <f>VLOOKUP(ROW()-1,'Full 2016-2017 Games Data'!$C$4:$R$1589,15,FALSE)</f>
        <v>Boston Celtics</v>
      </c>
      <c r="B189" t="str">
        <f>VLOOKUP(ROW()-1,'Full 2016-2017 Games Data'!$C$4:$R$1589,16,FALSE)</f>
        <v>Detroit Pistons</v>
      </c>
      <c r="C189" t="str">
        <f>VLOOKUP(ROW()-1,'Full 2016-2017 Games Data'!$C$4:$R$1589,5,FALSE)</f>
        <v>Detroit</v>
      </c>
      <c r="D189">
        <f>VLOOKUP(ROW()-1,'Full 2016-2017 Games Data'!$C$4:$R$1589,6,FALSE)</f>
        <v>94</v>
      </c>
      <c r="E189">
        <f>VLOOKUP(ROW()-1,'Full 2016-2017 Games Data'!$C$4:$R$1589,7,FALSE)</f>
        <v>92</v>
      </c>
      <c r="F189" s="4">
        <f>VLOOKUP(ROW()-1,'Full 2016-2017 Games Data'!$C$4:$R$1589,14,FALSE)</f>
        <v>42693</v>
      </c>
    </row>
    <row r="190" spans="1:6" x14ac:dyDescent="0.3">
      <c r="A190" t="str">
        <f>VLOOKUP(ROW()-1,'Full 2016-2017 Games Data'!$C$4:$R$1589,15,FALSE)</f>
        <v>Philadelphia 76ers</v>
      </c>
      <c r="B190" t="str">
        <f>VLOOKUP(ROW()-1,'Full 2016-2017 Games Data'!$C$4:$R$1589,16,FALSE)</f>
        <v>Phoenix Suns</v>
      </c>
      <c r="C190" t="str">
        <f>VLOOKUP(ROW()-1,'Full 2016-2017 Games Data'!$C$4:$R$1589,5,FALSE)</f>
        <v>Philadelphia</v>
      </c>
      <c r="D190">
        <f>VLOOKUP(ROW()-1,'Full 2016-2017 Games Data'!$C$4:$R$1589,6,FALSE)</f>
        <v>120</v>
      </c>
      <c r="E190">
        <f>VLOOKUP(ROW()-1,'Full 2016-2017 Games Data'!$C$4:$R$1589,7,FALSE)</f>
        <v>105</v>
      </c>
      <c r="F190" s="4">
        <f>VLOOKUP(ROW()-1,'Full 2016-2017 Games Data'!$C$4:$R$1589,14,FALSE)</f>
        <v>42693</v>
      </c>
    </row>
    <row r="191" spans="1:6" x14ac:dyDescent="0.3">
      <c r="A191" t="str">
        <f>VLOOKUP(ROW()-1,'Full 2016-2017 Games Data'!$C$4:$R$1589,15,FALSE)</f>
        <v>Memphis Grizzlies</v>
      </c>
      <c r="B191" t="str">
        <f>VLOOKUP(ROW()-1,'Full 2016-2017 Games Data'!$C$4:$R$1589,16,FALSE)</f>
        <v>Minnesota Timberwolves</v>
      </c>
      <c r="C191" t="str">
        <f>VLOOKUP(ROW()-1,'Full 2016-2017 Games Data'!$C$4:$R$1589,5,FALSE)</f>
        <v>Memphis</v>
      </c>
      <c r="D191">
        <f>VLOOKUP(ROW()-1,'Full 2016-2017 Games Data'!$C$4:$R$1589,6,FALSE)</f>
        <v>93</v>
      </c>
      <c r="E191">
        <f>VLOOKUP(ROW()-1,'Full 2016-2017 Games Data'!$C$4:$R$1589,7,FALSE)</f>
        <v>71</v>
      </c>
      <c r="F191" s="4">
        <f>VLOOKUP(ROW()-1,'Full 2016-2017 Games Data'!$C$4:$R$1589,14,FALSE)</f>
        <v>42693</v>
      </c>
    </row>
    <row r="192" spans="1:6" x14ac:dyDescent="0.3">
      <c r="A192" t="str">
        <f>VLOOKUP(ROW()-1,'Full 2016-2017 Games Data'!$C$4:$R$1589,15,FALSE)</f>
        <v>Golden State Warriors</v>
      </c>
      <c r="B192" t="str">
        <f>VLOOKUP(ROW()-1,'Full 2016-2017 Games Data'!$C$4:$R$1589,16,FALSE)</f>
        <v>Milwaukee Bucks</v>
      </c>
      <c r="C192" t="str">
        <f>VLOOKUP(ROW()-1,'Full 2016-2017 Games Data'!$C$4:$R$1589,5,FALSE)</f>
        <v>Milwaukee</v>
      </c>
      <c r="D192">
        <f>VLOOKUP(ROW()-1,'Full 2016-2017 Games Data'!$C$4:$R$1589,6,FALSE)</f>
        <v>124</v>
      </c>
      <c r="E192">
        <f>VLOOKUP(ROW()-1,'Full 2016-2017 Games Data'!$C$4:$R$1589,7,FALSE)</f>
        <v>121</v>
      </c>
      <c r="F192" s="4">
        <f>VLOOKUP(ROW()-1,'Full 2016-2017 Games Data'!$C$4:$R$1589,14,FALSE)</f>
        <v>42693</v>
      </c>
    </row>
    <row r="193" spans="1:6" x14ac:dyDescent="0.3">
      <c r="A193" t="str">
        <f>VLOOKUP(ROW()-1,'Full 2016-2017 Games Data'!$C$4:$R$1589,15,FALSE)</f>
        <v>Los Angeles Clippers</v>
      </c>
      <c r="B193" t="str">
        <f>VLOOKUP(ROW()-1,'Full 2016-2017 Games Data'!$C$4:$R$1589,16,FALSE)</f>
        <v>Chicago Bulls</v>
      </c>
      <c r="C193" t="str">
        <f>VLOOKUP(ROW()-1,'Full 2016-2017 Games Data'!$C$4:$R$1589,5,FALSE)</f>
        <v>Los Angeles</v>
      </c>
      <c r="D193">
        <f>VLOOKUP(ROW()-1,'Full 2016-2017 Games Data'!$C$4:$R$1589,6,FALSE)</f>
        <v>102</v>
      </c>
      <c r="E193">
        <f>VLOOKUP(ROW()-1,'Full 2016-2017 Games Data'!$C$4:$R$1589,7,FALSE)</f>
        <v>95</v>
      </c>
      <c r="F193" s="4">
        <f>VLOOKUP(ROW()-1,'Full 2016-2017 Games Data'!$C$4:$R$1589,14,FALSE)</f>
        <v>42693</v>
      </c>
    </row>
    <row r="194" spans="1:6" x14ac:dyDescent="0.3">
      <c r="A194" t="str">
        <f>VLOOKUP(ROW()-1,'Full 2016-2017 Games Data'!$C$4:$R$1589,15,FALSE)</f>
        <v>New York Knicks</v>
      </c>
      <c r="B194" t="str">
        <f>VLOOKUP(ROW()-1,'Full 2016-2017 Games Data'!$C$4:$R$1589,16,FALSE)</f>
        <v>Atlanta Hawks</v>
      </c>
      <c r="C194" t="str">
        <f>VLOOKUP(ROW()-1,'Full 2016-2017 Games Data'!$C$4:$R$1589,5,FALSE)</f>
        <v>New York</v>
      </c>
      <c r="D194">
        <f>VLOOKUP(ROW()-1,'Full 2016-2017 Games Data'!$C$4:$R$1589,6,FALSE)</f>
        <v>104</v>
      </c>
      <c r="E194">
        <f>VLOOKUP(ROW()-1,'Full 2016-2017 Games Data'!$C$4:$R$1589,7,FALSE)</f>
        <v>94</v>
      </c>
      <c r="F194" s="4">
        <f>VLOOKUP(ROW()-1,'Full 2016-2017 Games Data'!$C$4:$R$1589,14,FALSE)</f>
        <v>42694</v>
      </c>
    </row>
    <row r="195" spans="1:6" x14ac:dyDescent="0.3">
      <c r="A195" t="str">
        <f>VLOOKUP(ROW()-1,'Full 2016-2017 Games Data'!$C$4:$R$1589,15,FALSE)</f>
        <v>Portland Trail Blazers</v>
      </c>
      <c r="B195" t="str">
        <f>VLOOKUP(ROW()-1,'Full 2016-2017 Games Data'!$C$4:$R$1589,16,FALSE)</f>
        <v>Brooklyn Nets</v>
      </c>
      <c r="C195" t="str">
        <f>VLOOKUP(ROW()-1,'Full 2016-2017 Games Data'!$C$4:$R$1589,5,FALSE)</f>
        <v>Brooklyn</v>
      </c>
      <c r="D195">
        <f>VLOOKUP(ROW()-1,'Full 2016-2017 Games Data'!$C$4:$R$1589,6,FALSE)</f>
        <v>129</v>
      </c>
      <c r="E195">
        <f>VLOOKUP(ROW()-1,'Full 2016-2017 Games Data'!$C$4:$R$1589,7,FALSE)</f>
        <v>109</v>
      </c>
      <c r="F195" s="4">
        <f>VLOOKUP(ROW()-1,'Full 2016-2017 Games Data'!$C$4:$R$1589,14,FALSE)</f>
        <v>42694</v>
      </c>
    </row>
    <row r="196" spans="1:6" x14ac:dyDescent="0.3">
      <c r="A196" t="str">
        <f>VLOOKUP(ROW()-1,'Full 2016-2017 Games Data'!$C$4:$R$1589,15,FALSE)</f>
        <v>Indiana Pacers</v>
      </c>
      <c r="B196" t="str">
        <f>VLOOKUP(ROW()-1,'Full 2016-2017 Games Data'!$C$4:$R$1589,16,FALSE)</f>
        <v>Oklahoma City Thunder</v>
      </c>
      <c r="C196" t="str">
        <f>VLOOKUP(ROW()-1,'Full 2016-2017 Games Data'!$C$4:$R$1589,5,FALSE)</f>
        <v>Oklahoma City</v>
      </c>
      <c r="D196">
        <f>VLOOKUP(ROW()-1,'Full 2016-2017 Games Data'!$C$4:$R$1589,6,FALSE)</f>
        <v>115</v>
      </c>
      <c r="E196">
        <f>VLOOKUP(ROW()-1,'Full 2016-2017 Games Data'!$C$4:$R$1589,7,FALSE)</f>
        <v>111</v>
      </c>
      <c r="F196" s="4">
        <f>VLOOKUP(ROW()-1,'Full 2016-2017 Games Data'!$C$4:$R$1589,14,FALSE)</f>
        <v>42694</v>
      </c>
    </row>
    <row r="197" spans="1:6" x14ac:dyDescent="0.3">
      <c r="A197" t="str">
        <f>VLOOKUP(ROW()-1,'Full 2016-2017 Games Data'!$C$4:$R$1589,15,FALSE)</f>
        <v>Sacramento Kings</v>
      </c>
      <c r="B197" t="str">
        <f>VLOOKUP(ROW()-1,'Full 2016-2017 Games Data'!$C$4:$R$1589,16,FALSE)</f>
        <v>Toronto Raptors</v>
      </c>
      <c r="C197" t="str">
        <f>VLOOKUP(ROW()-1,'Full 2016-2017 Games Data'!$C$4:$R$1589,5,FALSE)</f>
        <v>Sacramento</v>
      </c>
      <c r="D197">
        <f>VLOOKUP(ROW()-1,'Full 2016-2017 Games Data'!$C$4:$R$1589,6,FALSE)</f>
        <v>102</v>
      </c>
      <c r="E197">
        <f>VLOOKUP(ROW()-1,'Full 2016-2017 Games Data'!$C$4:$R$1589,7,FALSE)</f>
        <v>99</v>
      </c>
      <c r="F197" s="4">
        <f>VLOOKUP(ROW()-1,'Full 2016-2017 Games Data'!$C$4:$R$1589,14,FALSE)</f>
        <v>42694</v>
      </c>
    </row>
    <row r="198" spans="1:6" x14ac:dyDescent="0.3">
      <c r="A198" t="str">
        <f>VLOOKUP(ROW()-1,'Full 2016-2017 Games Data'!$C$4:$R$1589,15,FALSE)</f>
        <v>Denver Nuggets</v>
      </c>
      <c r="B198" t="str">
        <f>VLOOKUP(ROW()-1,'Full 2016-2017 Games Data'!$C$4:$R$1589,16,FALSE)</f>
        <v>Utah Jazz</v>
      </c>
      <c r="C198" t="str">
        <f>VLOOKUP(ROW()-1,'Full 2016-2017 Games Data'!$C$4:$R$1589,5,FALSE)</f>
        <v>Denver</v>
      </c>
      <c r="D198">
        <f>VLOOKUP(ROW()-1,'Full 2016-2017 Games Data'!$C$4:$R$1589,6,FALSE)</f>
        <v>105</v>
      </c>
      <c r="E198">
        <f>VLOOKUP(ROW()-1,'Full 2016-2017 Games Data'!$C$4:$R$1589,7,FALSE)</f>
        <v>91</v>
      </c>
      <c r="F198" s="4">
        <f>VLOOKUP(ROW()-1,'Full 2016-2017 Games Data'!$C$4:$R$1589,14,FALSE)</f>
        <v>42694</v>
      </c>
    </row>
    <row r="199" spans="1:6" x14ac:dyDescent="0.3">
      <c r="A199" t="str">
        <f>VLOOKUP(ROW()-1,'Full 2016-2017 Games Data'!$C$4:$R$1589,15,FALSE)</f>
        <v>Chicago Bulls</v>
      </c>
      <c r="B199" t="str">
        <f>VLOOKUP(ROW()-1,'Full 2016-2017 Games Data'!$C$4:$R$1589,16,FALSE)</f>
        <v>Los Angeles Lakers</v>
      </c>
      <c r="C199" t="str">
        <f>VLOOKUP(ROW()-1,'Full 2016-2017 Games Data'!$C$4:$R$1589,5,FALSE)</f>
        <v>Los Angeles</v>
      </c>
      <c r="D199">
        <f>VLOOKUP(ROW()-1,'Full 2016-2017 Games Data'!$C$4:$R$1589,6,FALSE)</f>
        <v>118</v>
      </c>
      <c r="E199">
        <f>VLOOKUP(ROW()-1,'Full 2016-2017 Games Data'!$C$4:$R$1589,7,FALSE)</f>
        <v>110</v>
      </c>
      <c r="F199" s="4">
        <f>VLOOKUP(ROW()-1,'Full 2016-2017 Games Data'!$C$4:$R$1589,14,FALSE)</f>
        <v>42694</v>
      </c>
    </row>
    <row r="200" spans="1:6" x14ac:dyDescent="0.3">
      <c r="A200" t="str">
        <f>VLOOKUP(ROW()-1,'Full 2016-2017 Games Data'!$C$4:$R$1589,15,FALSE)</f>
        <v>Philadelphia 76ers</v>
      </c>
      <c r="B200" t="str">
        <f>VLOOKUP(ROW()-1,'Full 2016-2017 Games Data'!$C$4:$R$1589,16,FALSE)</f>
        <v>Miami Heat</v>
      </c>
      <c r="C200" t="str">
        <f>VLOOKUP(ROW()-1,'Full 2016-2017 Games Data'!$C$4:$R$1589,5,FALSE)</f>
        <v>Philadelphia</v>
      </c>
      <c r="D200">
        <f>VLOOKUP(ROW()-1,'Full 2016-2017 Games Data'!$C$4:$R$1589,6,FALSE)</f>
        <v>101</v>
      </c>
      <c r="E200">
        <f>VLOOKUP(ROW()-1,'Full 2016-2017 Games Data'!$C$4:$R$1589,7,FALSE)</f>
        <v>94</v>
      </c>
      <c r="F200" s="4">
        <f>VLOOKUP(ROW()-1,'Full 2016-2017 Games Data'!$C$4:$R$1589,14,FALSE)</f>
        <v>42695</v>
      </c>
    </row>
    <row r="201" spans="1:6" x14ac:dyDescent="0.3">
      <c r="A201" t="str">
        <f>VLOOKUP(ROW()-1,'Full 2016-2017 Games Data'!$C$4:$R$1589,15,FALSE)</f>
        <v>Washington Wizards</v>
      </c>
      <c r="B201" t="str">
        <f>VLOOKUP(ROW()-1,'Full 2016-2017 Games Data'!$C$4:$R$1589,16,FALSE)</f>
        <v>Phoenix Suns</v>
      </c>
      <c r="C201" t="str">
        <f>VLOOKUP(ROW()-1,'Full 2016-2017 Games Data'!$C$4:$R$1589,5,FALSE)</f>
        <v>Washington</v>
      </c>
      <c r="D201">
        <f>VLOOKUP(ROW()-1,'Full 2016-2017 Games Data'!$C$4:$R$1589,6,FALSE)</f>
        <v>106</v>
      </c>
      <c r="E201">
        <f>VLOOKUP(ROW()-1,'Full 2016-2017 Games Data'!$C$4:$R$1589,7,FALSE)</f>
        <v>101</v>
      </c>
      <c r="F201" s="4">
        <f>VLOOKUP(ROW()-1,'Full 2016-2017 Games Data'!$C$4:$R$1589,14,FALSE)</f>
        <v>42695</v>
      </c>
    </row>
    <row r="202" spans="1:6" x14ac:dyDescent="0.3">
      <c r="A202" t="str">
        <f>VLOOKUP(ROW()-1,'Full 2016-2017 Games Data'!$C$4:$R$1589,15,FALSE)</f>
        <v>Memphis Grizzlies</v>
      </c>
      <c r="B202" t="str">
        <f>VLOOKUP(ROW()-1,'Full 2016-2017 Games Data'!$C$4:$R$1589,16,FALSE)</f>
        <v>Charlotte Hornets</v>
      </c>
      <c r="C202" t="str">
        <f>VLOOKUP(ROW()-1,'Full 2016-2017 Games Data'!$C$4:$R$1589,5,FALSE)</f>
        <v>Charlotte</v>
      </c>
      <c r="D202">
        <f>VLOOKUP(ROW()-1,'Full 2016-2017 Games Data'!$C$4:$R$1589,6,FALSE)</f>
        <v>105</v>
      </c>
      <c r="E202">
        <f>VLOOKUP(ROW()-1,'Full 2016-2017 Games Data'!$C$4:$R$1589,7,FALSE)</f>
        <v>90</v>
      </c>
      <c r="F202" s="4">
        <f>VLOOKUP(ROW()-1,'Full 2016-2017 Games Data'!$C$4:$R$1589,14,FALSE)</f>
        <v>42695</v>
      </c>
    </row>
    <row r="203" spans="1:6" x14ac:dyDescent="0.3">
      <c r="A203" t="str">
        <f>VLOOKUP(ROW()-1,'Full 2016-2017 Games Data'!$C$4:$R$1589,15,FALSE)</f>
        <v>Golden State Warriors</v>
      </c>
      <c r="B203" t="str">
        <f>VLOOKUP(ROW()-1,'Full 2016-2017 Games Data'!$C$4:$R$1589,16,FALSE)</f>
        <v>Indiana Pacers</v>
      </c>
      <c r="C203" t="str">
        <f>VLOOKUP(ROW()-1,'Full 2016-2017 Games Data'!$C$4:$R$1589,5,FALSE)</f>
        <v>Indiana</v>
      </c>
      <c r="D203">
        <f>VLOOKUP(ROW()-1,'Full 2016-2017 Games Data'!$C$4:$R$1589,6,FALSE)</f>
        <v>120</v>
      </c>
      <c r="E203">
        <f>VLOOKUP(ROW()-1,'Full 2016-2017 Games Data'!$C$4:$R$1589,7,FALSE)</f>
        <v>83</v>
      </c>
      <c r="F203" s="4">
        <f>VLOOKUP(ROW()-1,'Full 2016-2017 Games Data'!$C$4:$R$1589,14,FALSE)</f>
        <v>42695</v>
      </c>
    </row>
    <row r="204" spans="1:6" x14ac:dyDescent="0.3">
      <c r="A204" t="str">
        <f>VLOOKUP(ROW()-1,'Full 2016-2017 Games Data'!$C$4:$R$1589,15,FALSE)</f>
        <v>Houston Rockets</v>
      </c>
      <c r="B204" t="str">
        <f>VLOOKUP(ROW()-1,'Full 2016-2017 Games Data'!$C$4:$R$1589,16,FALSE)</f>
        <v>Detroit Pistons</v>
      </c>
      <c r="C204" t="str">
        <f>VLOOKUP(ROW()-1,'Full 2016-2017 Games Data'!$C$4:$R$1589,5,FALSE)</f>
        <v>Detroit</v>
      </c>
      <c r="D204">
        <f>VLOOKUP(ROW()-1,'Full 2016-2017 Games Data'!$C$4:$R$1589,6,FALSE)</f>
        <v>99</v>
      </c>
      <c r="E204">
        <f>VLOOKUP(ROW()-1,'Full 2016-2017 Games Data'!$C$4:$R$1589,7,FALSE)</f>
        <v>96</v>
      </c>
      <c r="F204" s="4">
        <f>VLOOKUP(ROW()-1,'Full 2016-2017 Games Data'!$C$4:$R$1589,14,FALSE)</f>
        <v>42695</v>
      </c>
    </row>
    <row r="205" spans="1:6" x14ac:dyDescent="0.3">
      <c r="A205" t="str">
        <f>VLOOKUP(ROW()-1,'Full 2016-2017 Games Data'!$C$4:$R$1589,15,FALSE)</f>
        <v>Milwaukee Bucks</v>
      </c>
      <c r="B205" t="str">
        <f>VLOOKUP(ROW()-1,'Full 2016-2017 Games Data'!$C$4:$R$1589,16,FALSE)</f>
        <v>Orlando Magic</v>
      </c>
      <c r="C205" t="str">
        <f>VLOOKUP(ROW()-1,'Full 2016-2017 Games Data'!$C$4:$R$1589,5,FALSE)</f>
        <v>Milwaukee</v>
      </c>
      <c r="D205">
        <f>VLOOKUP(ROW()-1,'Full 2016-2017 Games Data'!$C$4:$R$1589,6,FALSE)</f>
        <v>93</v>
      </c>
      <c r="E205">
        <f>VLOOKUP(ROW()-1,'Full 2016-2017 Games Data'!$C$4:$R$1589,7,FALSE)</f>
        <v>89</v>
      </c>
      <c r="F205" s="4">
        <f>VLOOKUP(ROW()-1,'Full 2016-2017 Games Data'!$C$4:$R$1589,14,FALSE)</f>
        <v>42695</v>
      </c>
    </row>
    <row r="206" spans="1:6" x14ac:dyDescent="0.3">
      <c r="A206" t="str">
        <f>VLOOKUP(ROW()-1,'Full 2016-2017 Games Data'!$C$4:$R$1589,15,FALSE)</f>
        <v>Boston Celtics</v>
      </c>
      <c r="B206" t="str">
        <f>VLOOKUP(ROW()-1,'Full 2016-2017 Games Data'!$C$4:$R$1589,16,FALSE)</f>
        <v>Minnesota Timberwolves</v>
      </c>
      <c r="C206" t="str">
        <f>VLOOKUP(ROW()-1,'Full 2016-2017 Games Data'!$C$4:$R$1589,5,FALSE)</f>
        <v>Minnesota</v>
      </c>
      <c r="D206">
        <f>VLOOKUP(ROW()-1,'Full 2016-2017 Games Data'!$C$4:$R$1589,6,FALSE)</f>
        <v>99</v>
      </c>
      <c r="E206">
        <f>VLOOKUP(ROW()-1,'Full 2016-2017 Games Data'!$C$4:$R$1589,7,FALSE)</f>
        <v>93</v>
      </c>
      <c r="F206" s="4">
        <f>VLOOKUP(ROW()-1,'Full 2016-2017 Games Data'!$C$4:$R$1589,14,FALSE)</f>
        <v>42695</v>
      </c>
    </row>
    <row r="207" spans="1:6" x14ac:dyDescent="0.3">
      <c r="A207" t="str">
        <f>VLOOKUP(ROW()-1,'Full 2016-2017 Games Data'!$C$4:$R$1589,15,FALSE)</f>
        <v>San Antonio Spurs</v>
      </c>
      <c r="B207" t="str">
        <f>VLOOKUP(ROW()-1,'Full 2016-2017 Games Data'!$C$4:$R$1589,16,FALSE)</f>
        <v>Dallas Mavericks</v>
      </c>
      <c r="C207" t="str">
        <f>VLOOKUP(ROW()-1,'Full 2016-2017 Games Data'!$C$4:$R$1589,5,FALSE)</f>
        <v>San Antonio</v>
      </c>
      <c r="D207">
        <f>VLOOKUP(ROW()-1,'Full 2016-2017 Games Data'!$C$4:$R$1589,6,FALSE)</f>
        <v>96</v>
      </c>
      <c r="E207">
        <f>VLOOKUP(ROW()-1,'Full 2016-2017 Games Data'!$C$4:$R$1589,7,FALSE)</f>
        <v>91</v>
      </c>
      <c r="F207" s="4">
        <f>VLOOKUP(ROW()-1,'Full 2016-2017 Games Data'!$C$4:$R$1589,14,FALSE)</f>
        <v>42695</v>
      </c>
    </row>
    <row r="208" spans="1:6" x14ac:dyDescent="0.3">
      <c r="A208" t="str">
        <f>VLOOKUP(ROW()-1,'Full 2016-2017 Games Data'!$C$4:$R$1589,15,FALSE)</f>
        <v>Los Angeles Clippers</v>
      </c>
      <c r="B208" t="str">
        <f>VLOOKUP(ROW()-1,'Full 2016-2017 Games Data'!$C$4:$R$1589,16,FALSE)</f>
        <v>Toronto Raptors</v>
      </c>
      <c r="C208" t="str">
        <f>VLOOKUP(ROW()-1,'Full 2016-2017 Games Data'!$C$4:$R$1589,5,FALSE)</f>
        <v>Los Angeles</v>
      </c>
      <c r="D208">
        <f>VLOOKUP(ROW()-1,'Full 2016-2017 Games Data'!$C$4:$R$1589,6,FALSE)</f>
        <v>123</v>
      </c>
      <c r="E208">
        <f>VLOOKUP(ROW()-1,'Full 2016-2017 Games Data'!$C$4:$R$1589,7,FALSE)</f>
        <v>115</v>
      </c>
      <c r="F208" s="4">
        <f>VLOOKUP(ROW()-1,'Full 2016-2017 Games Data'!$C$4:$R$1589,14,FALSE)</f>
        <v>42695</v>
      </c>
    </row>
    <row r="209" spans="1:6" x14ac:dyDescent="0.3">
      <c r="A209" t="str">
        <f>VLOOKUP(ROW()-1,'Full 2016-2017 Games Data'!$C$4:$R$1589,15,FALSE)</f>
        <v>New York Knicks</v>
      </c>
      <c r="B209" t="str">
        <f>VLOOKUP(ROW()-1,'Full 2016-2017 Games Data'!$C$4:$R$1589,16,FALSE)</f>
        <v>Portland Trail Blazers</v>
      </c>
      <c r="C209" t="str">
        <f>VLOOKUP(ROW()-1,'Full 2016-2017 Games Data'!$C$4:$R$1589,5,FALSE)</f>
        <v>New York</v>
      </c>
      <c r="D209">
        <f>VLOOKUP(ROW()-1,'Full 2016-2017 Games Data'!$C$4:$R$1589,6,FALSE)</f>
        <v>107</v>
      </c>
      <c r="E209">
        <f>VLOOKUP(ROW()-1,'Full 2016-2017 Games Data'!$C$4:$R$1589,7,FALSE)</f>
        <v>103</v>
      </c>
      <c r="F209" s="4">
        <f>VLOOKUP(ROW()-1,'Full 2016-2017 Games Data'!$C$4:$R$1589,14,FALSE)</f>
        <v>42696</v>
      </c>
    </row>
    <row r="210" spans="1:6" x14ac:dyDescent="0.3">
      <c r="A210" t="str">
        <f>VLOOKUP(ROW()-1,'Full 2016-2017 Games Data'!$C$4:$R$1589,15,FALSE)</f>
        <v>New Orleans Pelicans</v>
      </c>
      <c r="B210" t="str">
        <f>VLOOKUP(ROW()-1,'Full 2016-2017 Games Data'!$C$4:$R$1589,16,FALSE)</f>
        <v>Atlanta Hawks</v>
      </c>
      <c r="C210" t="str">
        <f>VLOOKUP(ROW()-1,'Full 2016-2017 Games Data'!$C$4:$R$1589,5,FALSE)</f>
        <v>Atlanta</v>
      </c>
      <c r="D210">
        <f>VLOOKUP(ROW()-1,'Full 2016-2017 Games Data'!$C$4:$R$1589,6,FALSE)</f>
        <v>112</v>
      </c>
      <c r="E210">
        <f>VLOOKUP(ROW()-1,'Full 2016-2017 Games Data'!$C$4:$R$1589,7,FALSE)</f>
        <v>94</v>
      </c>
      <c r="F210" s="4">
        <f>VLOOKUP(ROW()-1,'Full 2016-2017 Games Data'!$C$4:$R$1589,14,FALSE)</f>
        <v>42696</v>
      </c>
    </row>
    <row r="211" spans="1:6" x14ac:dyDescent="0.3">
      <c r="A211" t="str">
        <f>VLOOKUP(ROW()-1,'Full 2016-2017 Games Data'!$C$4:$R$1589,15,FALSE)</f>
        <v>Denver Nuggets</v>
      </c>
      <c r="B211" t="str">
        <f>VLOOKUP(ROW()-1,'Full 2016-2017 Games Data'!$C$4:$R$1589,16,FALSE)</f>
        <v>Chicago Bulls</v>
      </c>
      <c r="C211" t="str">
        <f>VLOOKUP(ROW()-1,'Full 2016-2017 Games Data'!$C$4:$R$1589,5,FALSE)</f>
        <v>Denver</v>
      </c>
      <c r="D211">
        <f>VLOOKUP(ROW()-1,'Full 2016-2017 Games Data'!$C$4:$R$1589,6,FALSE)</f>
        <v>110</v>
      </c>
      <c r="E211">
        <f>VLOOKUP(ROW()-1,'Full 2016-2017 Games Data'!$C$4:$R$1589,7,FALSE)</f>
        <v>107</v>
      </c>
      <c r="F211" s="4">
        <f>VLOOKUP(ROW()-1,'Full 2016-2017 Games Data'!$C$4:$R$1589,14,FALSE)</f>
        <v>42696</v>
      </c>
    </row>
    <row r="212" spans="1:6" x14ac:dyDescent="0.3">
      <c r="A212" t="str">
        <f>VLOOKUP(ROW()-1,'Full 2016-2017 Games Data'!$C$4:$R$1589,15,FALSE)</f>
        <v>Los Angeles Lakers</v>
      </c>
      <c r="B212" t="str">
        <f>VLOOKUP(ROW()-1,'Full 2016-2017 Games Data'!$C$4:$R$1589,16,FALSE)</f>
        <v>Oklahoma City Thunder</v>
      </c>
      <c r="C212" t="str">
        <f>VLOOKUP(ROW()-1,'Full 2016-2017 Games Data'!$C$4:$R$1589,5,FALSE)</f>
        <v>Los Angeles</v>
      </c>
      <c r="D212">
        <f>VLOOKUP(ROW()-1,'Full 2016-2017 Games Data'!$C$4:$R$1589,6,FALSE)</f>
        <v>111</v>
      </c>
      <c r="E212">
        <f>VLOOKUP(ROW()-1,'Full 2016-2017 Games Data'!$C$4:$R$1589,7,FALSE)</f>
        <v>109</v>
      </c>
      <c r="F212" s="4">
        <f>VLOOKUP(ROW()-1,'Full 2016-2017 Games Data'!$C$4:$R$1589,14,FALSE)</f>
        <v>42696</v>
      </c>
    </row>
    <row r="213" spans="1:6" x14ac:dyDescent="0.3">
      <c r="A213" t="str">
        <f>VLOOKUP(ROW()-1,'Full 2016-2017 Games Data'!$C$4:$R$1589,15,FALSE)</f>
        <v>Memphis Grizzlies</v>
      </c>
      <c r="B213" t="str">
        <f>VLOOKUP(ROW()-1,'Full 2016-2017 Games Data'!$C$4:$R$1589,16,FALSE)</f>
        <v>Philadelphia 76ers</v>
      </c>
      <c r="C213" t="str">
        <f>VLOOKUP(ROW()-1,'Full 2016-2017 Games Data'!$C$4:$R$1589,5,FALSE)</f>
        <v>Philadelphia</v>
      </c>
      <c r="D213">
        <f>VLOOKUP(ROW()-1,'Full 2016-2017 Games Data'!$C$4:$R$1589,6,FALSE)</f>
        <v>104</v>
      </c>
      <c r="E213">
        <f>VLOOKUP(ROW()-1,'Full 2016-2017 Games Data'!$C$4:$R$1589,7,FALSE)</f>
        <v>99</v>
      </c>
      <c r="F213" s="4">
        <f>VLOOKUP(ROW()-1,'Full 2016-2017 Games Data'!$C$4:$R$1589,14,FALSE)</f>
        <v>42697</v>
      </c>
    </row>
    <row r="214" spans="1:6" x14ac:dyDescent="0.3">
      <c r="A214" t="str">
        <f>VLOOKUP(ROW()-1,'Full 2016-2017 Games Data'!$C$4:$R$1589,15,FALSE)</f>
        <v>San Antonio Spurs</v>
      </c>
      <c r="B214" t="str">
        <f>VLOOKUP(ROW()-1,'Full 2016-2017 Games Data'!$C$4:$R$1589,16,FALSE)</f>
        <v>Charlotte Hornets</v>
      </c>
      <c r="C214" t="str">
        <f>VLOOKUP(ROW()-1,'Full 2016-2017 Games Data'!$C$4:$R$1589,5,FALSE)</f>
        <v>Charlotte</v>
      </c>
      <c r="D214">
        <f>VLOOKUP(ROW()-1,'Full 2016-2017 Games Data'!$C$4:$R$1589,6,FALSE)</f>
        <v>119</v>
      </c>
      <c r="E214">
        <f>VLOOKUP(ROW()-1,'Full 2016-2017 Games Data'!$C$4:$R$1589,7,FALSE)</f>
        <v>114</v>
      </c>
      <c r="F214" s="4">
        <f>VLOOKUP(ROW()-1,'Full 2016-2017 Games Data'!$C$4:$R$1589,14,FALSE)</f>
        <v>42697</v>
      </c>
    </row>
    <row r="215" spans="1:6" x14ac:dyDescent="0.3">
      <c r="A215" t="str">
        <f>VLOOKUP(ROW()-1,'Full 2016-2017 Games Data'!$C$4:$R$1589,15,FALSE)</f>
        <v>Phoenix Suns</v>
      </c>
      <c r="B215" t="str">
        <f>VLOOKUP(ROW()-1,'Full 2016-2017 Games Data'!$C$4:$R$1589,16,FALSE)</f>
        <v>Orlando Magic</v>
      </c>
      <c r="C215" t="str">
        <f>VLOOKUP(ROW()-1,'Full 2016-2017 Games Data'!$C$4:$R$1589,5,FALSE)</f>
        <v>Orlando</v>
      </c>
      <c r="D215">
        <f>VLOOKUP(ROW()-1,'Full 2016-2017 Games Data'!$C$4:$R$1589,6,FALSE)</f>
        <v>92</v>
      </c>
      <c r="E215">
        <f>VLOOKUP(ROW()-1,'Full 2016-2017 Games Data'!$C$4:$R$1589,7,FALSE)</f>
        <v>87</v>
      </c>
      <c r="F215" s="4">
        <f>VLOOKUP(ROW()-1,'Full 2016-2017 Games Data'!$C$4:$R$1589,14,FALSE)</f>
        <v>42697</v>
      </c>
    </row>
    <row r="216" spans="1:6" x14ac:dyDescent="0.3">
      <c r="A216" t="str">
        <f>VLOOKUP(ROW()-1,'Full 2016-2017 Games Data'!$C$4:$R$1589,15,FALSE)</f>
        <v>Cleveland Cavaliers</v>
      </c>
      <c r="B216" t="str">
        <f>VLOOKUP(ROW()-1,'Full 2016-2017 Games Data'!$C$4:$R$1589,16,FALSE)</f>
        <v>Portland Trail Blazers</v>
      </c>
      <c r="C216" t="str">
        <f>VLOOKUP(ROW()-1,'Full 2016-2017 Games Data'!$C$4:$R$1589,5,FALSE)</f>
        <v>Cleveland</v>
      </c>
      <c r="D216">
        <f>VLOOKUP(ROW()-1,'Full 2016-2017 Games Data'!$C$4:$R$1589,6,FALSE)</f>
        <v>137</v>
      </c>
      <c r="E216">
        <f>VLOOKUP(ROW()-1,'Full 2016-2017 Games Data'!$C$4:$R$1589,7,FALSE)</f>
        <v>125</v>
      </c>
      <c r="F216" s="4">
        <f>VLOOKUP(ROW()-1,'Full 2016-2017 Games Data'!$C$4:$R$1589,14,FALSE)</f>
        <v>42697</v>
      </c>
    </row>
    <row r="217" spans="1:6" x14ac:dyDescent="0.3">
      <c r="A217" t="str">
        <f>VLOOKUP(ROW()-1,'Full 2016-2017 Games Data'!$C$4:$R$1589,15,FALSE)</f>
        <v>Atlanta Hawks</v>
      </c>
      <c r="B217" t="str">
        <f>VLOOKUP(ROW()-1,'Full 2016-2017 Games Data'!$C$4:$R$1589,16,FALSE)</f>
        <v>Indiana Pacers</v>
      </c>
      <c r="C217" t="str">
        <f>VLOOKUP(ROW()-1,'Full 2016-2017 Games Data'!$C$4:$R$1589,5,FALSE)</f>
        <v>Indiana</v>
      </c>
      <c r="D217">
        <f>VLOOKUP(ROW()-1,'Full 2016-2017 Games Data'!$C$4:$R$1589,6,FALSE)</f>
        <v>96</v>
      </c>
      <c r="E217">
        <f>VLOOKUP(ROW()-1,'Full 2016-2017 Games Data'!$C$4:$R$1589,7,FALSE)</f>
        <v>85</v>
      </c>
      <c r="F217" s="4">
        <f>VLOOKUP(ROW()-1,'Full 2016-2017 Games Data'!$C$4:$R$1589,14,FALSE)</f>
        <v>42697</v>
      </c>
    </row>
    <row r="218" spans="1:6" x14ac:dyDescent="0.3">
      <c r="A218" t="str">
        <f>VLOOKUP(ROW()-1,'Full 2016-2017 Games Data'!$C$4:$R$1589,15,FALSE)</f>
        <v>Boston Celtics</v>
      </c>
      <c r="B218" t="str">
        <f>VLOOKUP(ROW()-1,'Full 2016-2017 Games Data'!$C$4:$R$1589,16,FALSE)</f>
        <v>Brooklyn Nets</v>
      </c>
      <c r="C218" t="str">
        <f>VLOOKUP(ROW()-1,'Full 2016-2017 Games Data'!$C$4:$R$1589,5,FALSE)</f>
        <v>Brooklyn</v>
      </c>
      <c r="D218">
        <f>VLOOKUP(ROW()-1,'Full 2016-2017 Games Data'!$C$4:$R$1589,6,FALSE)</f>
        <v>111</v>
      </c>
      <c r="E218">
        <f>VLOOKUP(ROW()-1,'Full 2016-2017 Games Data'!$C$4:$R$1589,7,FALSE)</f>
        <v>92</v>
      </c>
      <c r="F218" s="4">
        <f>VLOOKUP(ROW()-1,'Full 2016-2017 Games Data'!$C$4:$R$1589,14,FALSE)</f>
        <v>42697</v>
      </c>
    </row>
    <row r="219" spans="1:6" x14ac:dyDescent="0.3">
      <c r="A219" t="str">
        <f>VLOOKUP(ROW()-1,'Full 2016-2017 Games Data'!$C$4:$R$1589,15,FALSE)</f>
        <v>Detroit Pistons</v>
      </c>
      <c r="B219" t="str">
        <f>VLOOKUP(ROW()-1,'Full 2016-2017 Games Data'!$C$4:$R$1589,16,FALSE)</f>
        <v>Miami Heat</v>
      </c>
      <c r="C219" t="str">
        <f>VLOOKUP(ROW()-1,'Full 2016-2017 Games Data'!$C$4:$R$1589,5,FALSE)</f>
        <v>Detroit</v>
      </c>
      <c r="D219">
        <f>VLOOKUP(ROW()-1,'Full 2016-2017 Games Data'!$C$4:$R$1589,6,FALSE)</f>
        <v>107</v>
      </c>
      <c r="E219">
        <f>VLOOKUP(ROW()-1,'Full 2016-2017 Games Data'!$C$4:$R$1589,7,FALSE)</f>
        <v>84</v>
      </c>
      <c r="F219" s="4">
        <f>VLOOKUP(ROW()-1,'Full 2016-2017 Games Data'!$C$4:$R$1589,14,FALSE)</f>
        <v>42697</v>
      </c>
    </row>
    <row r="220" spans="1:6" x14ac:dyDescent="0.3">
      <c r="A220" t="str">
        <f>VLOOKUP(ROW()-1,'Full 2016-2017 Games Data'!$C$4:$R$1589,15,FALSE)</f>
        <v>Toronto Raptors</v>
      </c>
      <c r="B220" t="str">
        <f>VLOOKUP(ROW()-1,'Full 2016-2017 Games Data'!$C$4:$R$1589,16,FALSE)</f>
        <v>Houston Rockets</v>
      </c>
      <c r="C220" t="str">
        <f>VLOOKUP(ROW()-1,'Full 2016-2017 Games Data'!$C$4:$R$1589,5,FALSE)</f>
        <v>Houston</v>
      </c>
      <c r="D220">
        <f>VLOOKUP(ROW()-1,'Full 2016-2017 Games Data'!$C$4:$R$1589,6,FALSE)</f>
        <v>115</v>
      </c>
      <c r="E220">
        <f>VLOOKUP(ROW()-1,'Full 2016-2017 Games Data'!$C$4:$R$1589,7,FALSE)</f>
        <v>102</v>
      </c>
      <c r="F220" s="4">
        <f>VLOOKUP(ROW()-1,'Full 2016-2017 Games Data'!$C$4:$R$1589,14,FALSE)</f>
        <v>42697</v>
      </c>
    </row>
    <row r="221" spans="1:6" x14ac:dyDescent="0.3">
      <c r="A221" t="str">
        <f>VLOOKUP(ROW()-1,'Full 2016-2017 Games Data'!$C$4:$R$1589,15,FALSE)</f>
        <v>Los Angeles Clippers</v>
      </c>
      <c r="B221" t="str">
        <f>VLOOKUP(ROW()-1,'Full 2016-2017 Games Data'!$C$4:$R$1589,16,FALSE)</f>
        <v>Dallas Mavericks</v>
      </c>
      <c r="C221" t="str">
        <f>VLOOKUP(ROW()-1,'Full 2016-2017 Games Data'!$C$4:$R$1589,5,FALSE)</f>
        <v>Dallas</v>
      </c>
      <c r="D221">
        <f>VLOOKUP(ROW()-1,'Full 2016-2017 Games Data'!$C$4:$R$1589,6,FALSE)</f>
        <v>124</v>
      </c>
      <c r="E221">
        <f>VLOOKUP(ROW()-1,'Full 2016-2017 Games Data'!$C$4:$R$1589,7,FALSE)</f>
        <v>104</v>
      </c>
      <c r="F221" s="4">
        <f>VLOOKUP(ROW()-1,'Full 2016-2017 Games Data'!$C$4:$R$1589,14,FALSE)</f>
        <v>42697</v>
      </c>
    </row>
    <row r="222" spans="1:6" x14ac:dyDescent="0.3">
      <c r="A222" t="str">
        <f>VLOOKUP(ROW()-1,'Full 2016-2017 Games Data'!$C$4:$R$1589,15,FALSE)</f>
        <v>Utah Jazz</v>
      </c>
      <c r="B222" t="str">
        <f>VLOOKUP(ROW()-1,'Full 2016-2017 Games Data'!$C$4:$R$1589,16,FALSE)</f>
        <v>Denver Nuggets</v>
      </c>
      <c r="C222" t="str">
        <f>VLOOKUP(ROW()-1,'Full 2016-2017 Games Data'!$C$4:$R$1589,5,FALSE)</f>
        <v>Utah</v>
      </c>
      <c r="D222">
        <f>VLOOKUP(ROW()-1,'Full 2016-2017 Games Data'!$C$4:$R$1589,6,FALSE)</f>
        <v>108</v>
      </c>
      <c r="E222">
        <f>VLOOKUP(ROW()-1,'Full 2016-2017 Games Data'!$C$4:$R$1589,7,FALSE)</f>
        <v>83</v>
      </c>
      <c r="F222" s="4">
        <f>VLOOKUP(ROW()-1,'Full 2016-2017 Games Data'!$C$4:$R$1589,14,FALSE)</f>
        <v>42697</v>
      </c>
    </row>
    <row r="223" spans="1:6" x14ac:dyDescent="0.3">
      <c r="A223" t="str">
        <f>VLOOKUP(ROW()-1,'Full 2016-2017 Games Data'!$C$4:$R$1589,15,FALSE)</f>
        <v>New Orleans Pelicans</v>
      </c>
      <c r="B223" t="str">
        <f>VLOOKUP(ROW()-1,'Full 2016-2017 Games Data'!$C$4:$R$1589,16,FALSE)</f>
        <v>Minnesota Timberwolves</v>
      </c>
      <c r="C223" t="str">
        <f>VLOOKUP(ROW()-1,'Full 2016-2017 Games Data'!$C$4:$R$1589,5,FALSE)</f>
        <v>New Orleans</v>
      </c>
      <c r="D223">
        <f>VLOOKUP(ROW()-1,'Full 2016-2017 Games Data'!$C$4:$R$1589,6,FALSE)</f>
        <v>117</v>
      </c>
      <c r="E223">
        <f>VLOOKUP(ROW()-1,'Full 2016-2017 Games Data'!$C$4:$R$1589,7,FALSE)</f>
        <v>96</v>
      </c>
      <c r="F223" s="4">
        <f>VLOOKUP(ROW()-1,'Full 2016-2017 Games Data'!$C$4:$R$1589,14,FALSE)</f>
        <v>42697</v>
      </c>
    </row>
    <row r="224" spans="1:6" x14ac:dyDescent="0.3">
      <c r="A224" t="str">
        <f>VLOOKUP(ROW()-1,'Full 2016-2017 Games Data'!$C$4:$R$1589,15,FALSE)</f>
        <v>Golden State Warriors</v>
      </c>
      <c r="B224" t="str">
        <f>VLOOKUP(ROW()-1,'Full 2016-2017 Games Data'!$C$4:$R$1589,16,FALSE)</f>
        <v>Los Angeles Lakers</v>
      </c>
      <c r="C224" t="str">
        <f>VLOOKUP(ROW()-1,'Full 2016-2017 Games Data'!$C$4:$R$1589,5,FALSE)</f>
        <v>Golden State</v>
      </c>
      <c r="D224">
        <f>VLOOKUP(ROW()-1,'Full 2016-2017 Games Data'!$C$4:$R$1589,6,FALSE)</f>
        <v>149</v>
      </c>
      <c r="E224">
        <f>VLOOKUP(ROW()-1,'Full 2016-2017 Games Data'!$C$4:$R$1589,7,FALSE)</f>
        <v>106</v>
      </c>
      <c r="F224" s="4">
        <f>VLOOKUP(ROW()-1,'Full 2016-2017 Games Data'!$C$4:$R$1589,14,FALSE)</f>
        <v>42697</v>
      </c>
    </row>
    <row r="225" spans="1:6" x14ac:dyDescent="0.3">
      <c r="A225" t="str">
        <f>VLOOKUP(ROW()-1,'Full 2016-2017 Games Data'!$C$4:$R$1589,15,FALSE)</f>
        <v>Sacramento Kings</v>
      </c>
      <c r="B225" t="str">
        <f>VLOOKUP(ROW()-1,'Full 2016-2017 Games Data'!$C$4:$R$1589,16,FALSE)</f>
        <v>Oklahoma City Thunder</v>
      </c>
      <c r="C225" t="str">
        <f>VLOOKUP(ROW()-1,'Full 2016-2017 Games Data'!$C$4:$R$1589,5,FALSE)</f>
        <v>Sacramento</v>
      </c>
      <c r="D225">
        <f>VLOOKUP(ROW()-1,'Full 2016-2017 Games Data'!$C$4:$R$1589,6,FALSE)</f>
        <v>116</v>
      </c>
      <c r="E225">
        <f>VLOOKUP(ROW()-1,'Full 2016-2017 Games Data'!$C$4:$R$1589,7,FALSE)</f>
        <v>101</v>
      </c>
      <c r="F225" s="4">
        <f>VLOOKUP(ROW()-1,'Full 2016-2017 Games Data'!$C$4:$R$1589,14,FALSE)</f>
        <v>42697</v>
      </c>
    </row>
    <row r="226" spans="1:6" x14ac:dyDescent="0.3">
      <c r="A226" t="str">
        <f>VLOOKUP(ROW()-1,'Full 2016-2017 Games Data'!$C$4:$R$1589,15,FALSE)</f>
        <v>San Antonio Spurs</v>
      </c>
      <c r="B226" t="str">
        <f>VLOOKUP(ROW()-1,'Full 2016-2017 Games Data'!$C$4:$R$1589,16,FALSE)</f>
        <v>Boston Celtics</v>
      </c>
      <c r="C226" t="str">
        <f>VLOOKUP(ROW()-1,'Full 2016-2017 Games Data'!$C$4:$R$1589,5,FALSE)</f>
        <v>Boston</v>
      </c>
      <c r="D226">
        <f>VLOOKUP(ROW()-1,'Full 2016-2017 Games Data'!$C$4:$R$1589,6,FALSE)</f>
        <v>109</v>
      </c>
      <c r="E226">
        <f>VLOOKUP(ROW()-1,'Full 2016-2017 Games Data'!$C$4:$R$1589,7,FALSE)</f>
        <v>103</v>
      </c>
      <c r="F226" s="4">
        <f>VLOOKUP(ROW()-1,'Full 2016-2017 Games Data'!$C$4:$R$1589,14,FALSE)</f>
        <v>42699</v>
      </c>
    </row>
    <row r="227" spans="1:6" x14ac:dyDescent="0.3">
      <c r="A227" t="str">
        <f>VLOOKUP(ROW()-1,'Full 2016-2017 Games Data'!$C$4:$R$1589,15,FALSE)</f>
        <v>Washington Wizards</v>
      </c>
      <c r="B227" t="str">
        <f>VLOOKUP(ROW()-1,'Full 2016-2017 Games Data'!$C$4:$R$1589,16,FALSE)</f>
        <v>Orlando Magic</v>
      </c>
      <c r="C227" t="str">
        <f>VLOOKUP(ROW()-1,'Full 2016-2017 Games Data'!$C$4:$R$1589,5,FALSE)</f>
        <v>Orlando</v>
      </c>
      <c r="D227">
        <f>VLOOKUP(ROW()-1,'Full 2016-2017 Games Data'!$C$4:$R$1589,6,FALSE)</f>
        <v>94</v>
      </c>
      <c r="E227">
        <f>VLOOKUP(ROW()-1,'Full 2016-2017 Games Data'!$C$4:$R$1589,7,FALSE)</f>
        <v>91</v>
      </c>
      <c r="F227" s="4">
        <f>VLOOKUP(ROW()-1,'Full 2016-2017 Games Data'!$C$4:$R$1589,14,FALSE)</f>
        <v>42699</v>
      </c>
    </row>
    <row r="228" spans="1:6" x14ac:dyDescent="0.3">
      <c r="A228" t="str">
        <f>VLOOKUP(ROW()-1,'Full 2016-2017 Games Data'!$C$4:$R$1589,15,FALSE)</f>
        <v>Cleveland Cavaliers</v>
      </c>
      <c r="B228" t="str">
        <f>VLOOKUP(ROW()-1,'Full 2016-2017 Games Data'!$C$4:$R$1589,16,FALSE)</f>
        <v>Dallas Mavericks</v>
      </c>
      <c r="C228" t="str">
        <f>VLOOKUP(ROW()-1,'Full 2016-2017 Games Data'!$C$4:$R$1589,5,FALSE)</f>
        <v>Cleveland</v>
      </c>
      <c r="D228">
        <f>VLOOKUP(ROW()-1,'Full 2016-2017 Games Data'!$C$4:$R$1589,6,FALSE)</f>
        <v>128</v>
      </c>
      <c r="E228">
        <f>VLOOKUP(ROW()-1,'Full 2016-2017 Games Data'!$C$4:$R$1589,7,FALSE)</f>
        <v>90</v>
      </c>
      <c r="F228" s="4">
        <f>VLOOKUP(ROW()-1,'Full 2016-2017 Games Data'!$C$4:$R$1589,14,FALSE)</f>
        <v>42699</v>
      </c>
    </row>
    <row r="229" spans="1:6" x14ac:dyDescent="0.3">
      <c r="A229" t="str">
        <f>VLOOKUP(ROW()-1,'Full 2016-2017 Games Data'!$C$4:$R$1589,15,FALSE)</f>
        <v>New York Knicks</v>
      </c>
      <c r="B229" t="str">
        <f>VLOOKUP(ROW()-1,'Full 2016-2017 Games Data'!$C$4:$R$1589,16,FALSE)</f>
        <v>Charlotte Hornets</v>
      </c>
      <c r="C229" t="str">
        <f>VLOOKUP(ROW()-1,'Full 2016-2017 Games Data'!$C$4:$R$1589,5,FALSE)</f>
        <v>New York</v>
      </c>
      <c r="D229">
        <f>VLOOKUP(ROW()-1,'Full 2016-2017 Games Data'!$C$4:$R$1589,6,FALSE)</f>
        <v>113</v>
      </c>
      <c r="E229">
        <f>VLOOKUP(ROW()-1,'Full 2016-2017 Games Data'!$C$4:$R$1589,7,FALSE)</f>
        <v>111</v>
      </c>
      <c r="F229" s="4">
        <f>VLOOKUP(ROW()-1,'Full 2016-2017 Games Data'!$C$4:$R$1589,14,FALSE)</f>
        <v>42699</v>
      </c>
    </row>
    <row r="230" spans="1:6" x14ac:dyDescent="0.3">
      <c r="A230" t="str">
        <f>VLOOKUP(ROW()-1,'Full 2016-2017 Games Data'!$C$4:$R$1589,15,FALSE)</f>
        <v>Chicago Bulls</v>
      </c>
      <c r="B230" t="str">
        <f>VLOOKUP(ROW()-1,'Full 2016-2017 Games Data'!$C$4:$R$1589,16,FALSE)</f>
        <v>Philadelphia 76ers</v>
      </c>
      <c r="C230" t="str">
        <f>VLOOKUP(ROW()-1,'Full 2016-2017 Games Data'!$C$4:$R$1589,5,FALSE)</f>
        <v>Philadelphia</v>
      </c>
      <c r="D230">
        <f>VLOOKUP(ROW()-1,'Full 2016-2017 Games Data'!$C$4:$R$1589,6,FALSE)</f>
        <v>105</v>
      </c>
      <c r="E230">
        <f>VLOOKUP(ROW()-1,'Full 2016-2017 Games Data'!$C$4:$R$1589,7,FALSE)</f>
        <v>89</v>
      </c>
      <c r="F230" s="4">
        <f>VLOOKUP(ROW()-1,'Full 2016-2017 Games Data'!$C$4:$R$1589,14,FALSE)</f>
        <v>42699</v>
      </c>
    </row>
    <row r="231" spans="1:6" x14ac:dyDescent="0.3">
      <c r="A231" t="str">
        <f>VLOOKUP(ROW()-1,'Full 2016-2017 Games Data'!$C$4:$R$1589,15,FALSE)</f>
        <v>Detroit Pistons</v>
      </c>
      <c r="B231" t="str">
        <f>VLOOKUP(ROW()-1,'Full 2016-2017 Games Data'!$C$4:$R$1589,16,FALSE)</f>
        <v>Los Angeles Clippers</v>
      </c>
      <c r="C231" t="str">
        <f>VLOOKUP(ROW()-1,'Full 2016-2017 Games Data'!$C$4:$R$1589,5,FALSE)</f>
        <v>Detroit</v>
      </c>
      <c r="D231">
        <f>VLOOKUP(ROW()-1,'Full 2016-2017 Games Data'!$C$4:$R$1589,6,FALSE)</f>
        <v>108</v>
      </c>
      <c r="E231">
        <f>VLOOKUP(ROW()-1,'Full 2016-2017 Games Data'!$C$4:$R$1589,7,FALSE)</f>
        <v>97</v>
      </c>
      <c r="F231" s="4">
        <f>VLOOKUP(ROW()-1,'Full 2016-2017 Games Data'!$C$4:$R$1589,14,FALSE)</f>
        <v>42699</v>
      </c>
    </row>
    <row r="232" spans="1:6" x14ac:dyDescent="0.3">
      <c r="A232" t="str">
        <f>VLOOKUP(ROW()-1,'Full 2016-2017 Games Data'!$C$4:$R$1589,15,FALSE)</f>
        <v>Utah Jazz</v>
      </c>
      <c r="B232" t="str">
        <f>VLOOKUP(ROW()-1,'Full 2016-2017 Games Data'!$C$4:$R$1589,16,FALSE)</f>
        <v>Atlanta Hawks</v>
      </c>
      <c r="C232" t="str">
        <f>VLOOKUP(ROW()-1,'Full 2016-2017 Games Data'!$C$4:$R$1589,5,FALSE)</f>
        <v>Utah</v>
      </c>
      <c r="D232">
        <f>VLOOKUP(ROW()-1,'Full 2016-2017 Games Data'!$C$4:$R$1589,6,FALSE)</f>
        <v>95</v>
      </c>
      <c r="E232">
        <f>VLOOKUP(ROW()-1,'Full 2016-2017 Games Data'!$C$4:$R$1589,7,FALSE)</f>
        <v>68</v>
      </c>
      <c r="F232" s="4">
        <f>VLOOKUP(ROW()-1,'Full 2016-2017 Games Data'!$C$4:$R$1589,14,FALSE)</f>
        <v>42699</v>
      </c>
    </row>
    <row r="233" spans="1:6" x14ac:dyDescent="0.3">
      <c r="A233" t="str">
        <f>VLOOKUP(ROW()-1,'Full 2016-2017 Games Data'!$C$4:$R$1589,15,FALSE)</f>
        <v>Toronto Raptors</v>
      </c>
      <c r="B233" t="str">
        <f>VLOOKUP(ROW()-1,'Full 2016-2017 Games Data'!$C$4:$R$1589,16,FALSE)</f>
        <v>Milwaukee Bucks</v>
      </c>
      <c r="C233" t="str">
        <f>VLOOKUP(ROW()-1,'Full 2016-2017 Games Data'!$C$4:$R$1589,5,FALSE)</f>
        <v>Milwaukee</v>
      </c>
      <c r="D233">
        <f>VLOOKUP(ROW()-1,'Full 2016-2017 Games Data'!$C$4:$R$1589,6,FALSE)</f>
        <v>105</v>
      </c>
      <c r="E233">
        <f>VLOOKUP(ROW()-1,'Full 2016-2017 Games Data'!$C$4:$R$1589,7,FALSE)</f>
        <v>99</v>
      </c>
      <c r="F233" s="4">
        <f>VLOOKUP(ROW()-1,'Full 2016-2017 Games Data'!$C$4:$R$1589,14,FALSE)</f>
        <v>42699</v>
      </c>
    </row>
    <row r="234" spans="1:6" x14ac:dyDescent="0.3">
      <c r="A234" t="str">
        <f>VLOOKUP(ROW()-1,'Full 2016-2017 Games Data'!$C$4:$R$1589,15,FALSE)</f>
        <v>Miami Heat</v>
      </c>
      <c r="B234" t="str">
        <f>VLOOKUP(ROW()-1,'Full 2016-2017 Games Data'!$C$4:$R$1589,16,FALSE)</f>
        <v>Memphis Grizzlies</v>
      </c>
      <c r="C234" t="str">
        <f>VLOOKUP(ROW()-1,'Full 2016-2017 Games Data'!$C$4:$R$1589,5,FALSE)</f>
        <v>Memphis</v>
      </c>
      <c r="D234">
        <f>VLOOKUP(ROW()-1,'Full 2016-2017 Games Data'!$C$4:$R$1589,6,FALSE)</f>
        <v>90</v>
      </c>
      <c r="E234">
        <f>VLOOKUP(ROW()-1,'Full 2016-2017 Games Data'!$C$4:$R$1589,7,FALSE)</f>
        <v>81</v>
      </c>
      <c r="F234" s="4">
        <f>VLOOKUP(ROW()-1,'Full 2016-2017 Games Data'!$C$4:$R$1589,14,FALSE)</f>
        <v>42699</v>
      </c>
    </row>
    <row r="235" spans="1:6" x14ac:dyDescent="0.3">
      <c r="A235" t="str">
        <f>VLOOKUP(ROW()-1,'Full 2016-2017 Games Data'!$C$4:$R$1589,15,FALSE)</f>
        <v>Indiana Pacers</v>
      </c>
      <c r="B235" t="str">
        <f>VLOOKUP(ROW()-1,'Full 2016-2017 Games Data'!$C$4:$R$1589,16,FALSE)</f>
        <v>Brooklyn Nets</v>
      </c>
      <c r="C235" t="str">
        <f>VLOOKUP(ROW()-1,'Full 2016-2017 Games Data'!$C$4:$R$1589,5,FALSE)</f>
        <v>Indiana</v>
      </c>
      <c r="D235">
        <f>VLOOKUP(ROW()-1,'Full 2016-2017 Games Data'!$C$4:$R$1589,6,FALSE)</f>
        <v>118</v>
      </c>
      <c r="E235">
        <f>VLOOKUP(ROW()-1,'Full 2016-2017 Games Data'!$C$4:$R$1589,7,FALSE)</f>
        <v>97</v>
      </c>
      <c r="F235" s="4">
        <f>VLOOKUP(ROW()-1,'Full 2016-2017 Games Data'!$C$4:$R$1589,14,FALSE)</f>
        <v>42699</v>
      </c>
    </row>
    <row r="236" spans="1:6" x14ac:dyDescent="0.3">
      <c r="A236" t="str">
        <f>VLOOKUP(ROW()-1,'Full 2016-2017 Games Data'!$C$4:$R$1589,15,FALSE)</f>
        <v>Oklahoma City Thunder</v>
      </c>
      <c r="B236" t="str">
        <f>VLOOKUP(ROW()-1,'Full 2016-2017 Games Data'!$C$4:$R$1589,16,FALSE)</f>
        <v>Denver Nuggets</v>
      </c>
      <c r="C236" t="str">
        <f>VLOOKUP(ROW()-1,'Full 2016-2017 Games Data'!$C$4:$R$1589,5,FALSE)</f>
        <v>Denver</v>
      </c>
      <c r="D236">
        <f>VLOOKUP(ROW()-1,'Full 2016-2017 Games Data'!$C$4:$R$1589,6,FALSE)</f>
        <v>132</v>
      </c>
      <c r="E236">
        <f>VLOOKUP(ROW()-1,'Full 2016-2017 Games Data'!$C$4:$R$1589,7,FALSE)</f>
        <v>129</v>
      </c>
      <c r="F236" s="4">
        <f>VLOOKUP(ROW()-1,'Full 2016-2017 Games Data'!$C$4:$R$1589,14,FALSE)</f>
        <v>42699</v>
      </c>
    </row>
    <row r="237" spans="1:6" x14ac:dyDescent="0.3">
      <c r="A237" t="str">
        <f>VLOOKUP(ROW()-1,'Full 2016-2017 Games Data'!$C$4:$R$1589,15,FALSE)</f>
        <v>Minnesota Timberwolves</v>
      </c>
      <c r="B237" t="str">
        <f>VLOOKUP(ROW()-1,'Full 2016-2017 Games Data'!$C$4:$R$1589,16,FALSE)</f>
        <v>Phoenix Suns</v>
      </c>
      <c r="C237" t="str">
        <f>VLOOKUP(ROW()-1,'Full 2016-2017 Games Data'!$C$4:$R$1589,5,FALSE)</f>
        <v>Phoenix</v>
      </c>
      <c r="D237">
        <f>VLOOKUP(ROW()-1,'Full 2016-2017 Games Data'!$C$4:$R$1589,6,FALSE)</f>
        <v>98</v>
      </c>
      <c r="E237">
        <f>VLOOKUP(ROW()-1,'Full 2016-2017 Games Data'!$C$4:$R$1589,7,FALSE)</f>
        <v>85</v>
      </c>
      <c r="F237" s="4">
        <f>VLOOKUP(ROW()-1,'Full 2016-2017 Games Data'!$C$4:$R$1589,14,FALSE)</f>
        <v>42699</v>
      </c>
    </row>
    <row r="238" spans="1:6" x14ac:dyDescent="0.3">
      <c r="A238" t="str">
        <f>VLOOKUP(ROW()-1,'Full 2016-2017 Games Data'!$C$4:$R$1589,15,FALSE)</f>
        <v>Portland Trail Blazers</v>
      </c>
      <c r="B238" t="str">
        <f>VLOOKUP(ROW()-1,'Full 2016-2017 Games Data'!$C$4:$R$1589,16,FALSE)</f>
        <v>New Orleans Pelicans</v>
      </c>
      <c r="C238" t="str">
        <f>VLOOKUP(ROW()-1,'Full 2016-2017 Games Data'!$C$4:$R$1589,5,FALSE)</f>
        <v>Portland</v>
      </c>
      <c r="D238">
        <f>VLOOKUP(ROW()-1,'Full 2016-2017 Games Data'!$C$4:$R$1589,6,FALSE)</f>
        <v>119</v>
      </c>
      <c r="E238">
        <f>VLOOKUP(ROW()-1,'Full 2016-2017 Games Data'!$C$4:$R$1589,7,FALSE)</f>
        <v>104</v>
      </c>
      <c r="F238" s="4">
        <f>VLOOKUP(ROW()-1,'Full 2016-2017 Games Data'!$C$4:$R$1589,14,FALSE)</f>
        <v>42699</v>
      </c>
    </row>
    <row r="239" spans="1:6" x14ac:dyDescent="0.3">
      <c r="A239" t="str">
        <f>VLOOKUP(ROW()-1,'Full 2016-2017 Games Data'!$C$4:$R$1589,15,FALSE)</f>
        <v>Golden State Warriors</v>
      </c>
      <c r="B239" t="str">
        <f>VLOOKUP(ROW()-1,'Full 2016-2017 Games Data'!$C$4:$R$1589,16,FALSE)</f>
        <v>Los Angeles Lakers</v>
      </c>
      <c r="C239" t="str">
        <f>VLOOKUP(ROW()-1,'Full 2016-2017 Games Data'!$C$4:$R$1589,5,FALSE)</f>
        <v>Los Angeles</v>
      </c>
      <c r="D239">
        <f>VLOOKUP(ROW()-1,'Full 2016-2017 Games Data'!$C$4:$R$1589,6,FALSE)</f>
        <v>109</v>
      </c>
      <c r="E239">
        <f>VLOOKUP(ROW()-1,'Full 2016-2017 Games Data'!$C$4:$R$1589,7,FALSE)</f>
        <v>85</v>
      </c>
      <c r="F239" s="4">
        <f>VLOOKUP(ROW()-1,'Full 2016-2017 Games Data'!$C$4:$R$1589,14,FALSE)</f>
        <v>42699</v>
      </c>
    </row>
    <row r="240" spans="1:6" x14ac:dyDescent="0.3">
      <c r="A240" t="str">
        <f>VLOOKUP(ROW()-1,'Full 2016-2017 Games Data'!$C$4:$R$1589,15,FALSE)</f>
        <v>Houston Rockets</v>
      </c>
      <c r="B240" t="str">
        <f>VLOOKUP(ROW()-1,'Full 2016-2017 Games Data'!$C$4:$R$1589,16,FALSE)</f>
        <v>Sacramento Kings</v>
      </c>
      <c r="C240" t="str">
        <f>VLOOKUP(ROW()-1,'Full 2016-2017 Games Data'!$C$4:$R$1589,5,FALSE)</f>
        <v>Sacramento</v>
      </c>
      <c r="D240">
        <f>VLOOKUP(ROW()-1,'Full 2016-2017 Games Data'!$C$4:$R$1589,6,FALSE)</f>
        <v>117</v>
      </c>
      <c r="E240">
        <f>VLOOKUP(ROW()-1,'Full 2016-2017 Games Data'!$C$4:$R$1589,7,FALSE)</f>
        <v>104</v>
      </c>
      <c r="F240" s="4">
        <f>VLOOKUP(ROW()-1,'Full 2016-2017 Games Data'!$C$4:$R$1589,14,FALSE)</f>
        <v>42699</v>
      </c>
    </row>
    <row r="241" spans="1:6" x14ac:dyDescent="0.3">
      <c r="A241" t="str">
        <f>VLOOKUP(ROW()-1,'Full 2016-2017 Games Data'!$C$4:$R$1589,15,FALSE)</f>
        <v>San Antonio Spurs</v>
      </c>
      <c r="B241" t="str">
        <f>VLOOKUP(ROW()-1,'Full 2016-2017 Games Data'!$C$4:$R$1589,16,FALSE)</f>
        <v>Washington Wizards</v>
      </c>
      <c r="C241" t="str">
        <f>VLOOKUP(ROW()-1,'Full 2016-2017 Games Data'!$C$4:$R$1589,5,FALSE)</f>
        <v>Washington</v>
      </c>
      <c r="D241">
        <f>VLOOKUP(ROW()-1,'Full 2016-2017 Games Data'!$C$4:$R$1589,6,FALSE)</f>
        <v>112</v>
      </c>
      <c r="E241">
        <f>VLOOKUP(ROW()-1,'Full 2016-2017 Games Data'!$C$4:$R$1589,7,FALSE)</f>
        <v>100</v>
      </c>
      <c r="F241" s="4">
        <f>VLOOKUP(ROW()-1,'Full 2016-2017 Games Data'!$C$4:$R$1589,14,FALSE)</f>
        <v>42700</v>
      </c>
    </row>
    <row r="242" spans="1:6" x14ac:dyDescent="0.3">
      <c r="A242" t="str">
        <f>VLOOKUP(ROW()-1,'Full 2016-2017 Games Data'!$C$4:$R$1589,15,FALSE)</f>
        <v>Charlotte Hornets</v>
      </c>
      <c r="B242" t="str">
        <f>VLOOKUP(ROW()-1,'Full 2016-2017 Games Data'!$C$4:$R$1589,16,FALSE)</f>
        <v>New York Knicks</v>
      </c>
      <c r="C242" t="str">
        <f>VLOOKUP(ROW()-1,'Full 2016-2017 Games Data'!$C$4:$R$1589,5,FALSE)</f>
        <v>Charlotte</v>
      </c>
      <c r="D242">
        <f>VLOOKUP(ROW()-1,'Full 2016-2017 Games Data'!$C$4:$R$1589,6,FALSE)</f>
        <v>107</v>
      </c>
      <c r="E242">
        <f>VLOOKUP(ROW()-1,'Full 2016-2017 Games Data'!$C$4:$R$1589,7,FALSE)</f>
        <v>102</v>
      </c>
      <c r="F242" s="4">
        <f>VLOOKUP(ROW()-1,'Full 2016-2017 Games Data'!$C$4:$R$1589,14,FALSE)</f>
        <v>42700</v>
      </c>
    </row>
    <row r="243" spans="1:6" x14ac:dyDescent="0.3">
      <c r="A243" t="str">
        <f>VLOOKUP(ROW()-1,'Full 2016-2017 Games Data'!$C$4:$R$1589,15,FALSE)</f>
        <v>Oklahoma City Thunder</v>
      </c>
      <c r="B243" t="str">
        <f>VLOOKUP(ROW()-1,'Full 2016-2017 Games Data'!$C$4:$R$1589,16,FALSE)</f>
        <v>Detroit Pistons</v>
      </c>
      <c r="C243" t="str">
        <f>VLOOKUP(ROW()-1,'Full 2016-2017 Games Data'!$C$4:$R$1589,5,FALSE)</f>
        <v>Oklahoma City</v>
      </c>
      <c r="D243">
        <f>VLOOKUP(ROW()-1,'Full 2016-2017 Games Data'!$C$4:$R$1589,6,FALSE)</f>
        <v>106</v>
      </c>
      <c r="E243">
        <f>VLOOKUP(ROW()-1,'Full 2016-2017 Games Data'!$C$4:$R$1589,7,FALSE)</f>
        <v>88</v>
      </c>
      <c r="F243" s="4">
        <f>VLOOKUP(ROW()-1,'Full 2016-2017 Games Data'!$C$4:$R$1589,14,FALSE)</f>
        <v>42700</v>
      </c>
    </row>
    <row r="244" spans="1:6" x14ac:dyDescent="0.3">
      <c r="A244" t="str">
        <f>VLOOKUP(ROW()-1,'Full 2016-2017 Games Data'!$C$4:$R$1589,15,FALSE)</f>
        <v>Memphis Grizzlies</v>
      </c>
      <c r="B244" t="str">
        <f>VLOOKUP(ROW()-1,'Full 2016-2017 Games Data'!$C$4:$R$1589,16,FALSE)</f>
        <v>Miami Heat</v>
      </c>
      <c r="C244" t="str">
        <f>VLOOKUP(ROW()-1,'Full 2016-2017 Games Data'!$C$4:$R$1589,5,FALSE)</f>
        <v>Miami</v>
      </c>
      <c r="D244">
        <f>VLOOKUP(ROW()-1,'Full 2016-2017 Games Data'!$C$4:$R$1589,6,FALSE)</f>
        <v>110</v>
      </c>
      <c r="E244">
        <f>VLOOKUP(ROW()-1,'Full 2016-2017 Games Data'!$C$4:$R$1589,7,FALSE)</f>
        <v>107</v>
      </c>
      <c r="F244" s="4">
        <f>VLOOKUP(ROW()-1,'Full 2016-2017 Games Data'!$C$4:$R$1589,14,FALSE)</f>
        <v>42700</v>
      </c>
    </row>
    <row r="245" spans="1:6" x14ac:dyDescent="0.3">
      <c r="A245" t="str">
        <f>VLOOKUP(ROW()-1,'Full 2016-2017 Games Data'!$C$4:$R$1589,15,FALSE)</f>
        <v>Golden State Warriors</v>
      </c>
      <c r="B245" t="str">
        <f>VLOOKUP(ROW()-1,'Full 2016-2017 Games Data'!$C$4:$R$1589,16,FALSE)</f>
        <v>Minnesota Timberwolves</v>
      </c>
      <c r="C245" t="str">
        <f>VLOOKUP(ROW()-1,'Full 2016-2017 Games Data'!$C$4:$R$1589,5,FALSE)</f>
        <v>Golden State</v>
      </c>
      <c r="D245">
        <f>VLOOKUP(ROW()-1,'Full 2016-2017 Games Data'!$C$4:$R$1589,6,FALSE)</f>
        <v>115</v>
      </c>
      <c r="E245">
        <f>VLOOKUP(ROW()-1,'Full 2016-2017 Games Data'!$C$4:$R$1589,7,FALSE)</f>
        <v>102</v>
      </c>
      <c r="F245" s="4">
        <f>VLOOKUP(ROW()-1,'Full 2016-2017 Games Data'!$C$4:$R$1589,14,FALSE)</f>
        <v>42700</v>
      </c>
    </row>
    <row r="246" spans="1:6" x14ac:dyDescent="0.3">
      <c r="A246" t="str">
        <f>VLOOKUP(ROW()-1,'Full 2016-2017 Games Data'!$C$4:$R$1589,15,FALSE)</f>
        <v>Cleveland Cavaliers</v>
      </c>
      <c r="B246" t="str">
        <f>VLOOKUP(ROW()-1,'Full 2016-2017 Games Data'!$C$4:$R$1589,16,FALSE)</f>
        <v>Philadelphia 76ers</v>
      </c>
      <c r="C246" t="str">
        <f>VLOOKUP(ROW()-1,'Full 2016-2017 Games Data'!$C$4:$R$1589,5,FALSE)</f>
        <v>Philadelphia</v>
      </c>
      <c r="D246">
        <f>VLOOKUP(ROW()-1,'Full 2016-2017 Games Data'!$C$4:$R$1589,6,FALSE)</f>
        <v>112</v>
      </c>
      <c r="E246">
        <f>VLOOKUP(ROW()-1,'Full 2016-2017 Games Data'!$C$4:$R$1589,7,FALSE)</f>
        <v>108</v>
      </c>
      <c r="F246" s="4">
        <f>VLOOKUP(ROW()-1,'Full 2016-2017 Games Data'!$C$4:$R$1589,14,FALSE)</f>
        <v>42701</v>
      </c>
    </row>
    <row r="247" spans="1:6" x14ac:dyDescent="0.3">
      <c r="A247" t="str">
        <f>VLOOKUP(ROW()-1,'Full 2016-2017 Games Data'!$C$4:$R$1589,15,FALSE)</f>
        <v>Denver Nuggets</v>
      </c>
      <c r="B247" t="str">
        <f>VLOOKUP(ROW()-1,'Full 2016-2017 Games Data'!$C$4:$R$1589,16,FALSE)</f>
        <v>Phoenix Suns</v>
      </c>
      <c r="C247" t="str">
        <f>VLOOKUP(ROW()-1,'Full 2016-2017 Games Data'!$C$4:$R$1589,5,FALSE)</f>
        <v>Phoenix</v>
      </c>
      <c r="D247">
        <f>VLOOKUP(ROW()-1,'Full 2016-2017 Games Data'!$C$4:$R$1589,6,FALSE)</f>
        <v>120</v>
      </c>
      <c r="E247">
        <f>VLOOKUP(ROW()-1,'Full 2016-2017 Games Data'!$C$4:$R$1589,7,FALSE)</f>
        <v>114</v>
      </c>
      <c r="F247" s="4">
        <f>VLOOKUP(ROW()-1,'Full 2016-2017 Games Data'!$C$4:$R$1589,14,FALSE)</f>
        <v>42701</v>
      </c>
    </row>
    <row r="248" spans="1:6" x14ac:dyDescent="0.3">
      <c r="A248" t="str">
        <f>VLOOKUP(ROW()-1,'Full 2016-2017 Games Data'!$C$4:$R$1589,15,FALSE)</f>
        <v>Sacramento Kings</v>
      </c>
      <c r="B248" t="str">
        <f>VLOOKUP(ROW()-1,'Full 2016-2017 Games Data'!$C$4:$R$1589,16,FALSE)</f>
        <v>Brooklyn Nets</v>
      </c>
      <c r="C248" t="str">
        <f>VLOOKUP(ROW()-1,'Full 2016-2017 Games Data'!$C$4:$R$1589,5,FALSE)</f>
        <v>Brooklyn</v>
      </c>
      <c r="D248">
        <f>VLOOKUP(ROW()-1,'Full 2016-2017 Games Data'!$C$4:$R$1589,6,FALSE)</f>
        <v>122</v>
      </c>
      <c r="E248">
        <f>VLOOKUP(ROW()-1,'Full 2016-2017 Games Data'!$C$4:$R$1589,7,FALSE)</f>
        <v>105</v>
      </c>
      <c r="F248" s="4">
        <f>VLOOKUP(ROW()-1,'Full 2016-2017 Games Data'!$C$4:$R$1589,14,FALSE)</f>
        <v>42701</v>
      </c>
    </row>
    <row r="249" spans="1:6" x14ac:dyDescent="0.3">
      <c r="A249" t="str">
        <f>VLOOKUP(ROW()-1,'Full 2016-2017 Games Data'!$C$4:$R$1589,15,FALSE)</f>
        <v>Milwaukee Bucks</v>
      </c>
      <c r="B249" t="str">
        <f>VLOOKUP(ROW()-1,'Full 2016-2017 Games Data'!$C$4:$R$1589,16,FALSE)</f>
        <v>Orlando Magic</v>
      </c>
      <c r="C249" t="str">
        <f>VLOOKUP(ROW()-1,'Full 2016-2017 Games Data'!$C$4:$R$1589,5,FALSE)</f>
        <v>Orlando</v>
      </c>
      <c r="D249">
        <f>VLOOKUP(ROW()-1,'Full 2016-2017 Games Data'!$C$4:$R$1589,6,FALSE)</f>
        <v>104</v>
      </c>
      <c r="E249">
        <f>VLOOKUP(ROW()-1,'Full 2016-2017 Games Data'!$C$4:$R$1589,7,FALSE)</f>
        <v>96</v>
      </c>
      <c r="F249" s="4">
        <f>VLOOKUP(ROW()-1,'Full 2016-2017 Games Data'!$C$4:$R$1589,14,FALSE)</f>
        <v>42701</v>
      </c>
    </row>
    <row r="250" spans="1:6" x14ac:dyDescent="0.3">
      <c r="A250" t="str">
        <f>VLOOKUP(ROW()-1,'Full 2016-2017 Games Data'!$C$4:$R$1589,15,FALSE)</f>
        <v>Indiana Pacers</v>
      </c>
      <c r="B250" t="str">
        <f>VLOOKUP(ROW()-1,'Full 2016-2017 Games Data'!$C$4:$R$1589,16,FALSE)</f>
        <v>Los Angeles Clippers</v>
      </c>
      <c r="C250" t="str">
        <f>VLOOKUP(ROW()-1,'Full 2016-2017 Games Data'!$C$4:$R$1589,5,FALSE)</f>
        <v>Indiana</v>
      </c>
      <c r="D250">
        <f>VLOOKUP(ROW()-1,'Full 2016-2017 Games Data'!$C$4:$R$1589,6,FALSE)</f>
        <v>91</v>
      </c>
      <c r="E250">
        <f>VLOOKUP(ROW()-1,'Full 2016-2017 Games Data'!$C$4:$R$1589,7,FALSE)</f>
        <v>70</v>
      </c>
      <c r="F250" s="4">
        <f>VLOOKUP(ROW()-1,'Full 2016-2017 Games Data'!$C$4:$R$1589,14,FALSE)</f>
        <v>42701</v>
      </c>
    </row>
    <row r="251" spans="1:6" x14ac:dyDescent="0.3">
      <c r="A251" t="str">
        <f>VLOOKUP(ROW()-1,'Full 2016-2017 Games Data'!$C$4:$R$1589,15,FALSE)</f>
        <v>Dallas Mavericks</v>
      </c>
      <c r="B251" t="str">
        <f>VLOOKUP(ROW()-1,'Full 2016-2017 Games Data'!$C$4:$R$1589,16,FALSE)</f>
        <v>New Orleans Pelicans</v>
      </c>
      <c r="C251" t="str">
        <f>VLOOKUP(ROW()-1,'Full 2016-2017 Games Data'!$C$4:$R$1589,5,FALSE)</f>
        <v>Dallas</v>
      </c>
      <c r="D251">
        <f>VLOOKUP(ROW()-1,'Full 2016-2017 Games Data'!$C$4:$R$1589,6,FALSE)</f>
        <v>91</v>
      </c>
      <c r="E251">
        <f>VLOOKUP(ROW()-1,'Full 2016-2017 Games Data'!$C$4:$R$1589,7,FALSE)</f>
        <v>81</v>
      </c>
      <c r="F251" s="4">
        <f>VLOOKUP(ROW()-1,'Full 2016-2017 Games Data'!$C$4:$R$1589,14,FALSE)</f>
        <v>42701</v>
      </c>
    </row>
    <row r="252" spans="1:6" x14ac:dyDescent="0.3">
      <c r="A252" t="str">
        <f>VLOOKUP(ROW()-1,'Full 2016-2017 Games Data'!$C$4:$R$1589,15,FALSE)</f>
        <v>Houston Rockets</v>
      </c>
      <c r="B252" t="str">
        <f>VLOOKUP(ROW()-1,'Full 2016-2017 Games Data'!$C$4:$R$1589,16,FALSE)</f>
        <v>Portland Trail Blazers</v>
      </c>
      <c r="C252" t="str">
        <f>VLOOKUP(ROW()-1,'Full 2016-2017 Games Data'!$C$4:$R$1589,5,FALSE)</f>
        <v>Portland</v>
      </c>
      <c r="D252">
        <f>VLOOKUP(ROW()-1,'Full 2016-2017 Games Data'!$C$4:$R$1589,6,FALSE)</f>
        <v>130</v>
      </c>
      <c r="E252">
        <f>VLOOKUP(ROW()-1,'Full 2016-2017 Games Data'!$C$4:$R$1589,7,FALSE)</f>
        <v>114</v>
      </c>
      <c r="F252" s="4">
        <f>VLOOKUP(ROW()-1,'Full 2016-2017 Games Data'!$C$4:$R$1589,14,FALSE)</f>
        <v>42701</v>
      </c>
    </row>
    <row r="253" spans="1:6" x14ac:dyDescent="0.3">
      <c r="A253" t="str">
        <f>VLOOKUP(ROW()-1,'Full 2016-2017 Games Data'!$C$4:$R$1589,15,FALSE)</f>
        <v>Los Angeles Lakers</v>
      </c>
      <c r="B253" t="str">
        <f>VLOOKUP(ROW()-1,'Full 2016-2017 Games Data'!$C$4:$R$1589,16,FALSE)</f>
        <v>Atlanta Hawks</v>
      </c>
      <c r="C253" t="str">
        <f>VLOOKUP(ROW()-1,'Full 2016-2017 Games Data'!$C$4:$R$1589,5,FALSE)</f>
        <v>Los Angeles</v>
      </c>
      <c r="D253">
        <f>VLOOKUP(ROW()-1,'Full 2016-2017 Games Data'!$C$4:$R$1589,6,FALSE)</f>
        <v>109</v>
      </c>
      <c r="E253">
        <f>VLOOKUP(ROW()-1,'Full 2016-2017 Games Data'!$C$4:$R$1589,7,FALSE)</f>
        <v>94</v>
      </c>
      <c r="F253" s="4">
        <f>VLOOKUP(ROW()-1,'Full 2016-2017 Games Data'!$C$4:$R$1589,14,FALSE)</f>
        <v>42701</v>
      </c>
    </row>
    <row r="254" spans="1:6" x14ac:dyDescent="0.3">
      <c r="A254" t="str">
        <f>VLOOKUP(ROW()-1,'Full 2016-2017 Games Data'!$C$4:$R$1589,15,FALSE)</f>
        <v>Washington Wizards</v>
      </c>
      <c r="B254" t="str">
        <f>VLOOKUP(ROW()-1,'Full 2016-2017 Games Data'!$C$4:$R$1589,16,FALSE)</f>
        <v>Sacramento Kings</v>
      </c>
      <c r="C254" t="str">
        <f>VLOOKUP(ROW()-1,'Full 2016-2017 Games Data'!$C$4:$R$1589,5,FALSE)</f>
        <v>Washington</v>
      </c>
      <c r="D254">
        <f>VLOOKUP(ROW()-1,'Full 2016-2017 Games Data'!$C$4:$R$1589,6,FALSE)</f>
        <v>101</v>
      </c>
      <c r="E254">
        <f>VLOOKUP(ROW()-1,'Full 2016-2017 Games Data'!$C$4:$R$1589,7,FALSE)</f>
        <v>95</v>
      </c>
      <c r="F254" s="4">
        <f>VLOOKUP(ROW()-1,'Full 2016-2017 Games Data'!$C$4:$R$1589,14,FALSE)</f>
        <v>42702</v>
      </c>
    </row>
    <row r="255" spans="1:6" x14ac:dyDescent="0.3">
      <c r="A255" t="str">
        <f>VLOOKUP(ROW()-1,'Full 2016-2017 Games Data'!$C$4:$R$1589,15,FALSE)</f>
        <v>Toronto Raptors</v>
      </c>
      <c r="B255" t="str">
        <f>VLOOKUP(ROW()-1,'Full 2016-2017 Games Data'!$C$4:$R$1589,16,FALSE)</f>
        <v>Philadelphia 76ers</v>
      </c>
      <c r="C255" t="str">
        <f>VLOOKUP(ROW()-1,'Full 2016-2017 Games Data'!$C$4:$R$1589,5,FALSE)</f>
        <v>Toronto</v>
      </c>
      <c r="D255">
        <f>VLOOKUP(ROW()-1,'Full 2016-2017 Games Data'!$C$4:$R$1589,6,FALSE)</f>
        <v>122</v>
      </c>
      <c r="E255">
        <f>VLOOKUP(ROW()-1,'Full 2016-2017 Games Data'!$C$4:$R$1589,7,FALSE)</f>
        <v>95</v>
      </c>
      <c r="F255" s="4">
        <f>VLOOKUP(ROW()-1,'Full 2016-2017 Games Data'!$C$4:$R$1589,14,FALSE)</f>
        <v>42702</v>
      </c>
    </row>
    <row r="256" spans="1:6" x14ac:dyDescent="0.3">
      <c r="A256" t="str">
        <f>VLOOKUP(ROW()-1,'Full 2016-2017 Games Data'!$C$4:$R$1589,15,FALSE)</f>
        <v>Oklahoma City Thunder</v>
      </c>
      <c r="B256" t="str">
        <f>VLOOKUP(ROW()-1,'Full 2016-2017 Games Data'!$C$4:$R$1589,16,FALSE)</f>
        <v>New York Knicks</v>
      </c>
      <c r="C256" t="str">
        <f>VLOOKUP(ROW()-1,'Full 2016-2017 Games Data'!$C$4:$R$1589,5,FALSE)</f>
        <v>New York</v>
      </c>
      <c r="D256">
        <f>VLOOKUP(ROW()-1,'Full 2016-2017 Games Data'!$C$4:$R$1589,6,FALSE)</f>
        <v>112</v>
      </c>
      <c r="E256">
        <f>VLOOKUP(ROW()-1,'Full 2016-2017 Games Data'!$C$4:$R$1589,7,FALSE)</f>
        <v>103</v>
      </c>
      <c r="F256" s="4">
        <f>VLOOKUP(ROW()-1,'Full 2016-2017 Games Data'!$C$4:$R$1589,14,FALSE)</f>
        <v>42702</v>
      </c>
    </row>
    <row r="257" spans="1:6" x14ac:dyDescent="0.3">
      <c r="A257" t="str">
        <f>VLOOKUP(ROW()-1,'Full 2016-2017 Games Data'!$C$4:$R$1589,15,FALSE)</f>
        <v>Boston Celtics</v>
      </c>
      <c r="B257" t="str">
        <f>VLOOKUP(ROW()-1,'Full 2016-2017 Games Data'!$C$4:$R$1589,16,FALSE)</f>
        <v>Miami Heat</v>
      </c>
      <c r="C257" t="str">
        <f>VLOOKUP(ROW()-1,'Full 2016-2017 Games Data'!$C$4:$R$1589,5,FALSE)</f>
        <v>Miami</v>
      </c>
      <c r="D257">
        <f>VLOOKUP(ROW()-1,'Full 2016-2017 Games Data'!$C$4:$R$1589,6,FALSE)</f>
        <v>112</v>
      </c>
      <c r="E257">
        <f>VLOOKUP(ROW()-1,'Full 2016-2017 Games Data'!$C$4:$R$1589,7,FALSE)</f>
        <v>104</v>
      </c>
      <c r="F257" s="4">
        <f>VLOOKUP(ROW()-1,'Full 2016-2017 Games Data'!$C$4:$R$1589,14,FALSE)</f>
        <v>42702</v>
      </c>
    </row>
    <row r="258" spans="1:6" x14ac:dyDescent="0.3">
      <c r="A258" t="str">
        <f>VLOOKUP(ROW()-1,'Full 2016-2017 Games Data'!$C$4:$R$1589,15,FALSE)</f>
        <v>Charlotte Hornets</v>
      </c>
      <c r="B258" t="str">
        <f>VLOOKUP(ROW()-1,'Full 2016-2017 Games Data'!$C$4:$R$1589,16,FALSE)</f>
        <v>Memphis Grizzlies</v>
      </c>
      <c r="C258" t="str">
        <f>VLOOKUP(ROW()-1,'Full 2016-2017 Games Data'!$C$4:$R$1589,5,FALSE)</f>
        <v>Memphis</v>
      </c>
      <c r="D258">
        <f>VLOOKUP(ROW()-1,'Full 2016-2017 Games Data'!$C$4:$R$1589,6,FALSE)</f>
        <v>104</v>
      </c>
      <c r="E258">
        <f>VLOOKUP(ROW()-1,'Full 2016-2017 Games Data'!$C$4:$R$1589,7,FALSE)</f>
        <v>85</v>
      </c>
      <c r="F258" s="4">
        <f>VLOOKUP(ROW()-1,'Full 2016-2017 Games Data'!$C$4:$R$1589,14,FALSE)</f>
        <v>42702</v>
      </c>
    </row>
    <row r="259" spans="1:6" x14ac:dyDescent="0.3">
      <c r="A259" t="str">
        <f>VLOOKUP(ROW()-1,'Full 2016-2017 Games Data'!$C$4:$R$1589,15,FALSE)</f>
        <v>Utah Jazz</v>
      </c>
      <c r="B259" t="str">
        <f>VLOOKUP(ROW()-1,'Full 2016-2017 Games Data'!$C$4:$R$1589,16,FALSE)</f>
        <v>Minnesota Timberwolves</v>
      </c>
      <c r="C259" t="str">
        <f>VLOOKUP(ROW()-1,'Full 2016-2017 Games Data'!$C$4:$R$1589,5,FALSE)</f>
        <v>Minnesota</v>
      </c>
      <c r="D259">
        <f>VLOOKUP(ROW()-1,'Full 2016-2017 Games Data'!$C$4:$R$1589,6,FALSE)</f>
        <v>112</v>
      </c>
      <c r="E259">
        <f>VLOOKUP(ROW()-1,'Full 2016-2017 Games Data'!$C$4:$R$1589,7,FALSE)</f>
        <v>103</v>
      </c>
      <c r="F259" s="4">
        <f>VLOOKUP(ROW()-1,'Full 2016-2017 Games Data'!$C$4:$R$1589,14,FALSE)</f>
        <v>42702</v>
      </c>
    </row>
    <row r="260" spans="1:6" x14ac:dyDescent="0.3">
      <c r="A260" t="str">
        <f>VLOOKUP(ROW()-1,'Full 2016-2017 Games Data'!$C$4:$R$1589,15,FALSE)</f>
        <v>Golden State Warriors</v>
      </c>
      <c r="B260" t="str">
        <f>VLOOKUP(ROW()-1,'Full 2016-2017 Games Data'!$C$4:$R$1589,16,FALSE)</f>
        <v>Atlanta Hawks</v>
      </c>
      <c r="C260" t="str">
        <f>VLOOKUP(ROW()-1,'Full 2016-2017 Games Data'!$C$4:$R$1589,5,FALSE)</f>
        <v>Golden State</v>
      </c>
      <c r="D260">
        <f>VLOOKUP(ROW()-1,'Full 2016-2017 Games Data'!$C$4:$R$1589,6,FALSE)</f>
        <v>105</v>
      </c>
      <c r="E260">
        <f>VLOOKUP(ROW()-1,'Full 2016-2017 Games Data'!$C$4:$R$1589,7,FALSE)</f>
        <v>100</v>
      </c>
      <c r="F260" s="4">
        <f>VLOOKUP(ROW()-1,'Full 2016-2017 Games Data'!$C$4:$R$1589,14,FALSE)</f>
        <v>42702</v>
      </c>
    </row>
    <row r="261" spans="1:6" x14ac:dyDescent="0.3">
      <c r="A261" t="str">
        <f>VLOOKUP(ROW()-1,'Full 2016-2017 Games Data'!$C$4:$R$1589,15,FALSE)</f>
        <v>Detroit Pistons</v>
      </c>
      <c r="B261" t="str">
        <f>VLOOKUP(ROW()-1,'Full 2016-2017 Games Data'!$C$4:$R$1589,16,FALSE)</f>
        <v>Charlotte Hornets</v>
      </c>
      <c r="C261" t="str">
        <f>VLOOKUP(ROW()-1,'Full 2016-2017 Games Data'!$C$4:$R$1589,5,FALSE)</f>
        <v>Charlotte</v>
      </c>
      <c r="D261">
        <f>VLOOKUP(ROW()-1,'Full 2016-2017 Games Data'!$C$4:$R$1589,6,FALSE)</f>
        <v>112</v>
      </c>
      <c r="E261">
        <f>VLOOKUP(ROW()-1,'Full 2016-2017 Games Data'!$C$4:$R$1589,7,FALSE)</f>
        <v>89</v>
      </c>
      <c r="F261" s="4">
        <f>VLOOKUP(ROW()-1,'Full 2016-2017 Games Data'!$C$4:$R$1589,14,FALSE)</f>
        <v>42703</v>
      </c>
    </row>
    <row r="262" spans="1:6" x14ac:dyDescent="0.3">
      <c r="A262" t="str">
        <f>VLOOKUP(ROW()-1,'Full 2016-2017 Games Data'!$C$4:$R$1589,15,FALSE)</f>
        <v>Brooklyn Nets</v>
      </c>
      <c r="B262" t="str">
        <f>VLOOKUP(ROW()-1,'Full 2016-2017 Games Data'!$C$4:$R$1589,16,FALSE)</f>
        <v>Los Angeles Clippers</v>
      </c>
      <c r="C262" t="str">
        <f>VLOOKUP(ROW()-1,'Full 2016-2017 Games Data'!$C$4:$R$1589,5,FALSE)</f>
        <v>Brooklyn</v>
      </c>
      <c r="D262">
        <f>VLOOKUP(ROW()-1,'Full 2016-2017 Games Data'!$C$4:$R$1589,6,FALSE)</f>
        <v>127</v>
      </c>
      <c r="E262">
        <f>VLOOKUP(ROW()-1,'Full 2016-2017 Games Data'!$C$4:$R$1589,7,FALSE)</f>
        <v>122</v>
      </c>
      <c r="F262" s="4">
        <f>VLOOKUP(ROW()-1,'Full 2016-2017 Games Data'!$C$4:$R$1589,14,FALSE)</f>
        <v>42703</v>
      </c>
    </row>
    <row r="263" spans="1:6" x14ac:dyDescent="0.3">
      <c r="A263" t="str">
        <f>VLOOKUP(ROW()-1,'Full 2016-2017 Games Data'!$C$4:$R$1589,15,FALSE)</f>
        <v>Milwaukee Bucks</v>
      </c>
      <c r="B263" t="str">
        <f>VLOOKUP(ROW()-1,'Full 2016-2017 Games Data'!$C$4:$R$1589,16,FALSE)</f>
        <v>Cleveland Cavaliers</v>
      </c>
      <c r="C263" t="str">
        <f>VLOOKUP(ROW()-1,'Full 2016-2017 Games Data'!$C$4:$R$1589,5,FALSE)</f>
        <v>Milwaukee</v>
      </c>
      <c r="D263">
        <f>VLOOKUP(ROW()-1,'Full 2016-2017 Games Data'!$C$4:$R$1589,6,FALSE)</f>
        <v>118</v>
      </c>
      <c r="E263">
        <f>VLOOKUP(ROW()-1,'Full 2016-2017 Games Data'!$C$4:$R$1589,7,FALSE)</f>
        <v>101</v>
      </c>
      <c r="F263" s="4">
        <f>VLOOKUP(ROW()-1,'Full 2016-2017 Games Data'!$C$4:$R$1589,14,FALSE)</f>
        <v>42703</v>
      </c>
    </row>
    <row r="264" spans="1:6" x14ac:dyDescent="0.3">
      <c r="A264" t="str">
        <f>VLOOKUP(ROW()-1,'Full 2016-2017 Games Data'!$C$4:$R$1589,15,FALSE)</f>
        <v>New Orleans Pelicans</v>
      </c>
      <c r="B264" t="str">
        <f>VLOOKUP(ROW()-1,'Full 2016-2017 Games Data'!$C$4:$R$1589,16,FALSE)</f>
        <v>Los Angeles Lakers</v>
      </c>
      <c r="C264" t="str">
        <f>VLOOKUP(ROW()-1,'Full 2016-2017 Games Data'!$C$4:$R$1589,5,FALSE)</f>
        <v>New Orleans</v>
      </c>
      <c r="D264">
        <f>VLOOKUP(ROW()-1,'Full 2016-2017 Games Data'!$C$4:$R$1589,6,FALSE)</f>
        <v>105</v>
      </c>
      <c r="E264">
        <f>VLOOKUP(ROW()-1,'Full 2016-2017 Games Data'!$C$4:$R$1589,7,FALSE)</f>
        <v>88</v>
      </c>
      <c r="F264" s="4">
        <f>VLOOKUP(ROW()-1,'Full 2016-2017 Games Data'!$C$4:$R$1589,14,FALSE)</f>
        <v>42703</v>
      </c>
    </row>
    <row r="265" spans="1:6" x14ac:dyDescent="0.3">
      <c r="A265" t="str">
        <f>VLOOKUP(ROW()-1,'Full 2016-2017 Games Data'!$C$4:$R$1589,15,FALSE)</f>
        <v>Orlando Magic</v>
      </c>
      <c r="B265" t="str">
        <f>VLOOKUP(ROW()-1,'Full 2016-2017 Games Data'!$C$4:$R$1589,16,FALSE)</f>
        <v>San Antonio Spurs</v>
      </c>
      <c r="C265" t="str">
        <f>VLOOKUP(ROW()-1,'Full 2016-2017 Games Data'!$C$4:$R$1589,5,FALSE)</f>
        <v>San Antonio</v>
      </c>
      <c r="D265">
        <f>VLOOKUP(ROW()-1,'Full 2016-2017 Games Data'!$C$4:$R$1589,6,FALSE)</f>
        <v>95</v>
      </c>
      <c r="E265">
        <f>VLOOKUP(ROW()-1,'Full 2016-2017 Games Data'!$C$4:$R$1589,7,FALSE)</f>
        <v>83</v>
      </c>
      <c r="F265" s="4">
        <f>VLOOKUP(ROW()-1,'Full 2016-2017 Games Data'!$C$4:$R$1589,14,FALSE)</f>
        <v>42703</v>
      </c>
    </row>
    <row r="266" spans="1:6" x14ac:dyDescent="0.3">
      <c r="A266" t="str">
        <f>VLOOKUP(ROW()-1,'Full 2016-2017 Games Data'!$C$4:$R$1589,15,FALSE)</f>
        <v>Utah Jazz</v>
      </c>
      <c r="B266" t="str">
        <f>VLOOKUP(ROW()-1,'Full 2016-2017 Games Data'!$C$4:$R$1589,16,FALSE)</f>
        <v>Houston Rockets</v>
      </c>
      <c r="C266" t="str">
        <f>VLOOKUP(ROW()-1,'Full 2016-2017 Games Data'!$C$4:$R$1589,5,FALSE)</f>
        <v>Utah</v>
      </c>
      <c r="D266">
        <f>VLOOKUP(ROW()-1,'Full 2016-2017 Games Data'!$C$4:$R$1589,6,FALSE)</f>
        <v>120</v>
      </c>
      <c r="E266">
        <f>VLOOKUP(ROW()-1,'Full 2016-2017 Games Data'!$C$4:$R$1589,7,FALSE)</f>
        <v>101</v>
      </c>
      <c r="F266" s="4">
        <f>VLOOKUP(ROW()-1,'Full 2016-2017 Games Data'!$C$4:$R$1589,14,FALSE)</f>
        <v>42703</v>
      </c>
    </row>
    <row r="267" spans="1:6" x14ac:dyDescent="0.3">
      <c r="A267" t="str">
        <f>VLOOKUP(ROW()-1,'Full 2016-2017 Games Data'!$C$4:$R$1589,15,FALSE)</f>
        <v>Detroit Pistons</v>
      </c>
      <c r="B267" t="str">
        <f>VLOOKUP(ROW()-1,'Full 2016-2017 Games Data'!$C$4:$R$1589,16,FALSE)</f>
        <v>Boston Celtics</v>
      </c>
      <c r="C267" t="str">
        <f>VLOOKUP(ROW()-1,'Full 2016-2017 Games Data'!$C$4:$R$1589,5,FALSE)</f>
        <v>Boston</v>
      </c>
      <c r="D267">
        <f>VLOOKUP(ROW()-1,'Full 2016-2017 Games Data'!$C$4:$R$1589,6,FALSE)</f>
        <v>121</v>
      </c>
      <c r="E267">
        <f>VLOOKUP(ROW()-1,'Full 2016-2017 Games Data'!$C$4:$R$1589,7,FALSE)</f>
        <v>114</v>
      </c>
      <c r="F267" s="4">
        <f>VLOOKUP(ROW()-1,'Full 2016-2017 Games Data'!$C$4:$R$1589,14,FALSE)</f>
        <v>42704</v>
      </c>
    </row>
    <row r="268" spans="1:6" x14ac:dyDescent="0.3">
      <c r="A268" t="str">
        <f>VLOOKUP(ROW()-1,'Full 2016-2017 Games Data'!$C$4:$R$1589,15,FALSE)</f>
        <v>Toronto Raptors</v>
      </c>
      <c r="B268" t="str">
        <f>VLOOKUP(ROW()-1,'Full 2016-2017 Games Data'!$C$4:$R$1589,16,FALSE)</f>
        <v>Memphis Grizzlies</v>
      </c>
      <c r="C268" t="str">
        <f>VLOOKUP(ROW()-1,'Full 2016-2017 Games Data'!$C$4:$R$1589,5,FALSE)</f>
        <v>Toronto</v>
      </c>
      <c r="D268">
        <f>VLOOKUP(ROW()-1,'Full 2016-2017 Games Data'!$C$4:$R$1589,6,FALSE)</f>
        <v>120</v>
      </c>
      <c r="E268">
        <f>VLOOKUP(ROW()-1,'Full 2016-2017 Games Data'!$C$4:$R$1589,7,FALSE)</f>
        <v>105</v>
      </c>
      <c r="F268" s="4">
        <f>VLOOKUP(ROW()-1,'Full 2016-2017 Games Data'!$C$4:$R$1589,14,FALSE)</f>
        <v>42704</v>
      </c>
    </row>
    <row r="269" spans="1:6" x14ac:dyDescent="0.3">
      <c r="A269" t="str">
        <f>VLOOKUP(ROW()-1,'Full 2016-2017 Games Data'!$C$4:$R$1589,15,FALSE)</f>
        <v>Los Angeles Lakers</v>
      </c>
      <c r="B269" t="str">
        <f>VLOOKUP(ROW()-1,'Full 2016-2017 Games Data'!$C$4:$R$1589,16,FALSE)</f>
        <v>Chicago Bulls</v>
      </c>
      <c r="C269" t="str">
        <f>VLOOKUP(ROW()-1,'Full 2016-2017 Games Data'!$C$4:$R$1589,5,FALSE)</f>
        <v>Chicago</v>
      </c>
      <c r="D269">
        <f>VLOOKUP(ROW()-1,'Full 2016-2017 Games Data'!$C$4:$R$1589,6,FALSE)</f>
        <v>96</v>
      </c>
      <c r="E269">
        <f>VLOOKUP(ROW()-1,'Full 2016-2017 Games Data'!$C$4:$R$1589,7,FALSE)</f>
        <v>90</v>
      </c>
      <c r="F269" s="4">
        <f>VLOOKUP(ROW()-1,'Full 2016-2017 Games Data'!$C$4:$R$1589,14,FALSE)</f>
        <v>42704</v>
      </c>
    </row>
    <row r="270" spans="1:6" x14ac:dyDescent="0.3">
      <c r="A270" t="str">
        <f>VLOOKUP(ROW()-1,'Full 2016-2017 Games Data'!$C$4:$R$1589,15,FALSE)</f>
        <v>Oklahoma City Thunder</v>
      </c>
      <c r="B270" t="str">
        <f>VLOOKUP(ROW()-1,'Full 2016-2017 Games Data'!$C$4:$R$1589,16,FALSE)</f>
        <v>Washington Wizards</v>
      </c>
      <c r="C270" t="str">
        <f>VLOOKUP(ROW()-1,'Full 2016-2017 Games Data'!$C$4:$R$1589,5,FALSE)</f>
        <v>Oklahoma City</v>
      </c>
      <c r="D270">
        <f>VLOOKUP(ROW()-1,'Full 2016-2017 Games Data'!$C$4:$R$1589,6,FALSE)</f>
        <v>126</v>
      </c>
      <c r="E270">
        <f>VLOOKUP(ROW()-1,'Full 2016-2017 Games Data'!$C$4:$R$1589,7,FALSE)</f>
        <v>115</v>
      </c>
      <c r="F270" s="4">
        <f>VLOOKUP(ROW()-1,'Full 2016-2017 Games Data'!$C$4:$R$1589,14,FALSE)</f>
        <v>42704</v>
      </c>
    </row>
    <row r="271" spans="1:6" x14ac:dyDescent="0.3">
      <c r="A271" t="str">
        <f>VLOOKUP(ROW()-1,'Full 2016-2017 Games Data'!$C$4:$R$1589,15,FALSE)</f>
        <v>New York Knicks</v>
      </c>
      <c r="B271" t="str">
        <f>VLOOKUP(ROW()-1,'Full 2016-2017 Games Data'!$C$4:$R$1589,16,FALSE)</f>
        <v>Minnesota Timberwolves</v>
      </c>
      <c r="C271" t="str">
        <f>VLOOKUP(ROW()-1,'Full 2016-2017 Games Data'!$C$4:$R$1589,5,FALSE)</f>
        <v>Minnesota</v>
      </c>
      <c r="D271">
        <f>VLOOKUP(ROW()-1,'Full 2016-2017 Games Data'!$C$4:$R$1589,6,FALSE)</f>
        <v>106</v>
      </c>
      <c r="E271">
        <f>VLOOKUP(ROW()-1,'Full 2016-2017 Games Data'!$C$4:$R$1589,7,FALSE)</f>
        <v>104</v>
      </c>
      <c r="F271" s="4">
        <f>VLOOKUP(ROW()-1,'Full 2016-2017 Games Data'!$C$4:$R$1589,14,FALSE)</f>
        <v>42704</v>
      </c>
    </row>
    <row r="272" spans="1:6" x14ac:dyDescent="0.3">
      <c r="A272" t="str">
        <f>VLOOKUP(ROW()-1,'Full 2016-2017 Games Data'!$C$4:$R$1589,15,FALSE)</f>
        <v>San Antonio Spurs</v>
      </c>
      <c r="B272" t="str">
        <f>VLOOKUP(ROW()-1,'Full 2016-2017 Games Data'!$C$4:$R$1589,16,FALSE)</f>
        <v>Dallas Mavericks</v>
      </c>
      <c r="C272" t="str">
        <f>VLOOKUP(ROW()-1,'Full 2016-2017 Games Data'!$C$4:$R$1589,5,FALSE)</f>
        <v>Dallas</v>
      </c>
      <c r="D272">
        <f>VLOOKUP(ROW()-1,'Full 2016-2017 Games Data'!$C$4:$R$1589,6,FALSE)</f>
        <v>94</v>
      </c>
      <c r="E272">
        <f>VLOOKUP(ROW()-1,'Full 2016-2017 Games Data'!$C$4:$R$1589,7,FALSE)</f>
        <v>87</v>
      </c>
      <c r="F272" s="4">
        <f>VLOOKUP(ROW()-1,'Full 2016-2017 Games Data'!$C$4:$R$1589,14,FALSE)</f>
        <v>42704</v>
      </c>
    </row>
    <row r="273" spans="1:6" x14ac:dyDescent="0.3">
      <c r="A273" t="str">
        <f>VLOOKUP(ROW()-1,'Full 2016-2017 Games Data'!$C$4:$R$1589,15,FALSE)</f>
        <v>Miami Heat</v>
      </c>
      <c r="B273" t="str">
        <f>VLOOKUP(ROW()-1,'Full 2016-2017 Games Data'!$C$4:$R$1589,16,FALSE)</f>
        <v>Denver Nuggets</v>
      </c>
      <c r="C273" t="str">
        <f>VLOOKUP(ROW()-1,'Full 2016-2017 Games Data'!$C$4:$R$1589,5,FALSE)</f>
        <v>Denver</v>
      </c>
      <c r="D273">
        <f>VLOOKUP(ROW()-1,'Full 2016-2017 Games Data'!$C$4:$R$1589,6,FALSE)</f>
        <v>106</v>
      </c>
      <c r="E273">
        <f>VLOOKUP(ROW()-1,'Full 2016-2017 Games Data'!$C$4:$R$1589,7,FALSE)</f>
        <v>98</v>
      </c>
      <c r="F273" s="4">
        <f>VLOOKUP(ROW()-1,'Full 2016-2017 Games Data'!$C$4:$R$1589,14,FALSE)</f>
        <v>42704</v>
      </c>
    </row>
    <row r="274" spans="1:6" x14ac:dyDescent="0.3">
      <c r="A274" t="str">
        <f>VLOOKUP(ROW()-1,'Full 2016-2017 Games Data'!$C$4:$R$1589,15,FALSE)</f>
        <v>Phoenix Suns</v>
      </c>
      <c r="B274" t="str">
        <f>VLOOKUP(ROW()-1,'Full 2016-2017 Games Data'!$C$4:$R$1589,16,FALSE)</f>
        <v>Atlanta Hawks</v>
      </c>
      <c r="C274" t="str">
        <f>VLOOKUP(ROW()-1,'Full 2016-2017 Games Data'!$C$4:$R$1589,5,FALSE)</f>
        <v>Phoenix</v>
      </c>
      <c r="D274">
        <f>VLOOKUP(ROW()-1,'Full 2016-2017 Games Data'!$C$4:$R$1589,6,FALSE)</f>
        <v>109</v>
      </c>
      <c r="E274">
        <f>VLOOKUP(ROW()-1,'Full 2016-2017 Games Data'!$C$4:$R$1589,7,FALSE)</f>
        <v>107</v>
      </c>
      <c r="F274" s="4">
        <f>VLOOKUP(ROW()-1,'Full 2016-2017 Games Data'!$C$4:$R$1589,14,FALSE)</f>
        <v>42704</v>
      </c>
    </row>
    <row r="275" spans="1:6" x14ac:dyDescent="0.3">
      <c r="A275" t="str">
        <f>VLOOKUP(ROW()-1,'Full 2016-2017 Games Data'!$C$4:$R$1589,15,FALSE)</f>
        <v>Portland Trail Blazers</v>
      </c>
      <c r="B275" t="str">
        <f>VLOOKUP(ROW()-1,'Full 2016-2017 Games Data'!$C$4:$R$1589,16,FALSE)</f>
        <v>Indiana Pacers</v>
      </c>
      <c r="C275" t="str">
        <f>VLOOKUP(ROW()-1,'Full 2016-2017 Games Data'!$C$4:$R$1589,5,FALSE)</f>
        <v>Portland</v>
      </c>
      <c r="D275">
        <f>VLOOKUP(ROW()-1,'Full 2016-2017 Games Data'!$C$4:$R$1589,6,FALSE)</f>
        <v>131</v>
      </c>
      <c r="E275">
        <f>VLOOKUP(ROW()-1,'Full 2016-2017 Games Data'!$C$4:$R$1589,7,FALSE)</f>
        <v>109</v>
      </c>
      <c r="F275" s="4">
        <f>VLOOKUP(ROW()-1,'Full 2016-2017 Games Data'!$C$4:$R$1589,14,FALSE)</f>
        <v>42704</v>
      </c>
    </row>
    <row r="276" spans="1:6" x14ac:dyDescent="0.3">
      <c r="A276" t="str">
        <f>VLOOKUP(ROW()-1,'Full 2016-2017 Games Data'!$C$4:$R$1589,15,FALSE)</f>
        <v>Charlotte Hornets</v>
      </c>
      <c r="B276" t="str">
        <f>VLOOKUP(ROW()-1,'Full 2016-2017 Games Data'!$C$4:$R$1589,16,FALSE)</f>
        <v>Dallas Mavericks</v>
      </c>
      <c r="C276" t="str">
        <f>VLOOKUP(ROW()-1,'Full 2016-2017 Games Data'!$C$4:$R$1589,5,FALSE)</f>
        <v>Charlotte</v>
      </c>
      <c r="D276">
        <f>VLOOKUP(ROW()-1,'Full 2016-2017 Games Data'!$C$4:$R$1589,6,FALSE)</f>
        <v>97</v>
      </c>
      <c r="E276">
        <f>VLOOKUP(ROW()-1,'Full 2016-2017 Games Data'!$C$4:$R$1589,7,FALSE)</f>
        <v>87</v>
      </c>
      <c r="F276" s="4">
        <f>VLOOKUP(ROW()-1,'Full 2016-2017 Games Data'!$C$4:$R$1589,14,FALSE)</f>
        <v>42705</v>
      </c>
    </row>
    <row r="277" spans="1:6" x14ac:dyDescent="0.3">
      <c r="A277" t="str">
        <f>VLOOKUP(ROW()-1,'Full 2016-2017 Games Data'!$C$4:$R$1589,15,FALSE)</f>
        <v>Milwaukee Bucks</v>
      </c>
      <c r="B277" t="str">
        <f>VLOOKUP(ROW()-1,'Full 2016-2017 Games Data'!$C$4:$R$1589,16,FALSE)</f>
        <v>Brooklyn Nets</v>
      </c>
      <c r="C277" t="str">
        <f>VLOOKUP(ROW()-1,'Full 2016-2017 Games Data'!$C$4:$R$1589,5,FALSE)</f>
        <v>Brooklyn</v>
      </c>
      <c r="D277">
        <f>VLOOKUP(ROW()-1,'Full 2016-2017 Games Data'!$C$4:$R$1589,6,FALSE)</f>
        <v>111</v>
      </c>
      <c r="E277">
        <f>VLOOKUP(ROW()-1,'Full 2016-2017 Games Data'!$C$4:$R$1589,7,FALSE)</f>
        <v>93</v>
      </c>
      <c r="F277" s="4">
        <f>VLOOKUP(ROW()-1,'Full 2016-2017 Games Data'!$C$4:$R$1589,14,FALSE)</f>
        <v>42705</v>
      </c>
    </row>
    <row r="278" spans="1:6" x14ac:dyDescent="0.3">
      <c r="A278" t="str">
        <f>VLOOKUP(ROW()-1,'Full 2016-2017 Games Data'!$C$4:$R$1589,15,FALSE)</f>
        <v>Memphis Grizzlies</v>
      </c>
      <c r="B278" t="str">
        <f>VLOOKUP(ROW()-1,'Full 2016-2017 Games Data'!$C$4:$R$1589,16,FALSE)</f>
        <v>Orlando Magic</v>
      </c>
      <c r="C278" t="str">
        <f>VLOOKUP(ROW()-1,'Full 2016-2017 Games Data'!$C$4:$R$1589,5,FALSE)</f>
        <v>Memphis</v>
      </c>
      <c r="D278">
        <f>VLOOKUP(ROW()-1,'Full 2016-2017 Games Data'!$C$4:$R$1589,6,FALSE)</f>
        <v>95</v>
      </c>
      <c r="E278">
        <f>VLOOKUP(ROW()-1,'Full 2016-2017 Games Data'!$C$4:$R$1589,7,FALSE)</f>
        <v>94</v>
      </c>
      <c r="F278" s="4">
        <f>VLOOKUP(ROW()-1,'Full 2016-2017 Games Data'!$C$4:$R$1589,14,FALSE)</f>
        <v>42705</v>
      </c>
    </row>
    <row r="279" spans="1:6" x14ac:dyDescent="0.3">
      <c r="A279" t="str">
        <f>VLOOKUP(ROW()-1,'Full 2016-2017 Games Data'!$C$4:$R$1589,15,FALSE)</f>
        <v>Los Angeles Clippers</v>
      </c>
      <c r="B279" t="str">
        <f>VLOOKUP(ROW()-1,'Full 2016-2017 Games Data'!$C$4:$R$1589,16,FALSE)</f>
        <v>Cleveland Cavaliers</v>
      </c>
      <c r="C279" t="str">
        <f>VLOOKUP(ROW()-1,'Full 2016-2017 Games Data'!$C$4:$R$1589,5,FALSE)</f>
        <v>Cleveland</v>
      </c>
      <c r="D279">
        <f>VLOOKUP(ROW()-1,'Full 2016-2017 Games Data'!$C$4:$R$1589,6,FALSE)</f>
        <v>113</v>
      </c>
      <c r="E279">
        <f>VLOOKUP(ROW()-1,'Full 2016-2017 Games Data'!$C$4:$R$1589,7,FALSE)</f>
        <v>94</v>
      </c>
      <c r="F279" s="4">
        <f>VLOOKUP(ROW()-1,'Full 2016-2017 Games Data'!$C$4:$R$1589,14,FALSE)</f>
        <v>42705</v>
      </c>
    </row>
    <row r="280" spans="1:6" x14ac:dyDescent="0.3">
      <c r="A280" t="str">
        <f>VLOOKUP(ROW()-1,'Full 2016-2017 Games Data'!$C$4:$R$1589,15,FALSE)</f>
        <v>Miami Heat</v>
      </c>
      <c r="B280" t="str">
        <f>VLOOKUP(ROW()-1,'Full 2016-2017 Games Data'!$C$4:$R$1589,16,FALSE)</f>
        <v>Utah Jazz</v>
      </c>
      <c r="C280" t="str">
        <f>VLOOKUP(ROW()-1,'Full 2016-2017 Games Data'!$C$4:$R$1589,5,FALSE)</f>
        <v>Utah</v>
      </c>
      <c r="D280">
        <f>VLOOKUP(ROW()-1,'Full 2016-2017 Games Data'!$C$4:$R$1589,6,FALSE)</f>
        <v>111</v>
      </c>
      <c r="E280">
        <f>VLOOKUP(ROW()-1,'Full 2016-2017 Games Data'!$C$4:$R$1589,7,FALSE)</f>
        <v>110</v>
      </c>
      <c r="F280" s="4">
        <f>VLOOKUP(ROW()-1,'Full 2016-2017 Games Data'!$C$4:$R$1589,14,FALSE)</f>
        <v>42705</v>
      </c>
    </row>
    <row r="281" spans="1:6" x14ac:dyDescent="0.3">
      <c r="A281" t="str">
        <f>VLOOKUP(ROW()-1,'Full 2016-2017 Games Data'!$C$4:$R$1589,15,FALSE)</f>
        <v>Houston Rockets</v>
      </c>
      <c r="B281" t="str">
        <f>VLOOKUP(ROW()-1,'Full 2016-2017 Games Data'!$C$4:$R$1589,16,FALSE)</f>
        <v>Golden State Warriors</v>
      </c>
      <c r="C281" t="str">
        <f>VLOOKUP(ROW()-1,'Full 2016-2017 Games Data'!$C$4:$R$1589,5,FALSE)</f>
        <v>Golden State</v>
      </c>
      <c r="D281">
        <f>VLOOKUP(ROW()-1,'Full 2016-2017 Games Data'!$C$4:$R$1589,6,FALSE)</f>
        <v>132</v>
      </c>
      <c r="E281">
        <f>VLOOKUP(ROW()-1,'Full 2016-2017 Games Data'!$C$4:$R$1589,7,FALSE)</f>
        <v>127</v>
      </c>
      <c r="F281" s="4">
        <f>VLOOKUP(ROW()-1,'Full 2016-2017 Games Data'!$C$4:$R$1589,14,FALSE)</f>
        <v>42705</v>
      </c>
    </row>
    <row r="282" spans="1:6" x14ac:dyDescent="0.3">
      <c r="A282" t="str">
        <f>VLOOKUP(ROW()-1,'Full 2016-2017 Games Data'!$C$4:$R$1589,15,FALSE)</f>
        <v>Orlando Magic</v>
      </c>
      <c r="B282" t="str">
        <f>VLOOKUP(ROW()-1,'Full 2016-2017 Games Data'!$C$4:$R$1589,16,FALSE)</f>
        <v>Philadelphia 76ers</v>
      </c>
      <c r="C282" t="str">
        <f>VLOOKUP(ROW()-1,'Full 2016-2017 Games Data'!$C$4:$R$1589,5,FALSE)</f>
        <v>Philadelphia</v>
      </c>
      <c r="D282">
        <f>VLOOKUP(ROW()-1,'Full 2016-2017 Games Data'!$C$4:$R$1589,6,FALSE)</f>
        <v>105</v>
      </c>
      <c r="E282">
        <f>VLOOKUP(ROW()-1,'Full 2016-2017 Games Data'!$C$4:$R$1589,7,FALSE)</f>
        <v>88</v>
      </c>
      <c r="F282" s="4">
        <f>VLOOKUP(ROW()-1,'Full 2016-2017 Games Data'!$C$4:$R$1589,14,FALSE)</f>
        <v>42706</v>
      </c>
    </row>
    <row r="283" spans="1:6" x14ac:dyDescent="0.3">
      <c r="A283" t="str">
        <f>VLOOKUP(ROW()-1,'Full 2016-2017 Games Data'!$C$4:$R$1589,15,FALSE)</f>
        <v>Boston Celtics</v>
      </c>
      <c r="B283" t="str">
        <f>VLOOKUP(ROW()-1,'Full 2016-2017 Games Data'!$C$4:$R$1589,16,FALSE)</f>
        <v>Sacramento Kings</v>
      </c>
      <c r="C283" t="str">
        <f>VLOOKUP(ROW()-1,'Full 2016-2017 Games Data'!$C$4:$R$1589,5,FALSE)</f>
        <v>Boston</v>
      </c>
      <c r="D283">
        <f>VLOOKUP(ROW()-1,'Full 2016-2017 Games Data'!$C$4:$R$1589,6,FALSE)</f>
        <v>97</v>
      </c>
      <c r="E283">
        <f>VLOOKUP(ROW()-1,'Full 2016-2017 Games Data'!$C$4:$R$1589,7,FALSE)</f>
        <v>92</v>
      </c>
      <c r="F283" s="4">
        <f>VLOOKUP(ROW()-1,'Full 2016-2017 Games Data'!$C$4:$R$1589,14,FALSE)</f>
        <v>42706</v>
      </c>
    </row>
    <row r="284" spans="1:6" x14ac:dyDescent="0.3">
      <c r="A284" t="str">
        <f>VLOOKUP(ROW()-1,'Full 2016-2017 Games Data'!$C$4:$R$1589,15,FALSE)</f>
        <v>Toronto Raptors</v>
      </c>
      <c r="B284" t="str">
        <f>VLOOKUP(ROW()-1,'Full 2016-2017 Games Data'!$C$4:$R$1589,16,FALSE)</f>
        <v>Los Angeles Lakers</v>
      </c>
      <c r="C284" t="str">
        <f>VLOOKUP(ROW()-1,'Full 2016-2017 Games Data'!$C$4:$R$1589,5,FALSE)</f>
        <v>Toronto</v>
      </c>
      <c r="D284">
        <f>VLOOKUP(ROW()-1,'Full 2016-2017 Games Data'!$C$4:$R$1589,6,FALSE)</f>
        <v>113</v>
      </c>
      <c r="E284">
        <f>VLOOKUP(ROW()-1,'Full 2016-2017 Games Data'!$C$4:$R$1589,7,FALSE)</f>
        <v>80</v>
      </c>
      <c r="F284" s="4">
        <f>VLOOKUP(ROW()-1,'Full 2016-2017 Games Data'!$C$4:$R$1589,14,FALSE)</f>
        <v>42706</v>
      </c>
    </row>
    <row r="285" spans="1:6" x14ac:dyDescent="0.3">
      <c r="A285" t="str">
        <f>VLOOKUP(ROW()-1,'Full 2016-2017 Games Data'!$C$4:$R$1589,15,FALSE)</f>
        <v>New York Knicks</v>
      </c>
      <c r="B285" t="str">
        <f>VLOOKUP(ROW()-1,'Full 2016-2017 Games Data'!$C$4:$R$1589,16,FALSE)</f>
        <v>Minnesota Timberwolves</v>
      </c>
      <c r="C285" t="str">
        <f>VLOOKUP(ROW()-1,'Full 2016-2017 Games Data'!$C$4:$R$1589,5,FALSE)</f>
        <v>New York</v>
      </c>
      <c r="D285">
        <f>VLOOKUP(ROW()-1,'Full 2016-2017 Games Data'!$C$4:$R$1589,6,FALSE)</f>
        <v>118</v>
      </c>
      <c r="E285">
        <f>VLOOKUP(ROW()-1,'Full 2016-2017 Games Data'!$C$4:$R$1589,7,FALSE)</f>
        <v>114</v>
      </c>
      <c r="F285" s="4">
        <f>VLOOKUP(ROW()-1,'Full 2016-2017 Games Data'!$C$4:$R$1589,14,FALSE)</f>
        <v>42706</v>
      </c>
    </row>
    <row r="286" spans="1:6" x14ac:dyDescent="0.3">
      <c r="A286" t="str">
        <f>VLOOKUP(ROW()-1,'Full 2016-2017 Games Data'!$C$4:$R$1589,15,FALSE)</f>
        <v>Chicago Bulls</v>
      </c>
      <c r="B286" t="str">
        <f>VLOOKUP(ROW()-1,'Full 2016-2017 Games Data'!$C$4:$R$1589,16,FALSE)</f>
        <v>Cleveland Cavaliers</v>
      </c>
      <c r="C286" t="str">
        <f>VLOOKUP(ROW()-1,'Full 2016-2017 Games Data'!$C$4:$R$1589,5,FALSE)</f>
        <v>Chicago</v>
      </c>
      <c r="D286">
        <f>VLOOKUP(ROW()-1,'Full 2016-2017 Games Data'!$C$4:$R$1589,6,FALSE)</f>
        <v>111</v>
      </c>
      <c r="E286">
        <f>VLOOKUP(ROW()-1,'Full 2016-2017 Games Data'!$C$4:$R$1589,7,FALSE)</f>
        <v>105</v>
      </c>
      <c r="F286" s="4">
        <f>VLOOKUP(ROW()-1,'Full 2016-2017 Games Data'!$C$4:$R$1589,14,FALSE)</f>
        <v>42706</v>
      </c>
    </row>
    <row r="287" spans="1:6" x14ac:dyDescent="0.3">
      <c r="A287" t="str">
        <f>VLOOKUP(ROW()-1,'Full 2016-2017 Games Data'!$C$4:$R$1589,15,FALSE)</f>
        <v>Los Angeles Clippers</v>
      </c>
      <c r="B287" t="str">
        <f>VLOOKUP(ROW()-1,'Full 2016-2017 Games Data'!$C$4:$R$1589,16,FALSE)</f>
        <v>New Orleans Pelicans</v>
      </c>
      <c r="C287" t="str">
        <f>VLOOKUP(ROW()-1,'Full 2016-2017 Games Data'!$C$4:$R$1589,5,FALSE)</f>
        <v>New Orleans</v>
      </c>
      <c r="D287">
        <f>VLOOKUP(ROW()-1,'Full 2016-2017 Games Data'!$C$4:$R$1589,6,FALSE)</f>
        <v>114</v>
      </c>
      <c r="E287">
        <f>VLOOKUP(ROW()-1,'Full 2016-2017 Games Data'!$C$4:$R$1589,7,FALSE)</f>
        <v>96</v>
      </c>
      <c r="F287" s="4">
        <f>VLOOKUP(ROW()-1,'Full 2016-2017 Games Data'!$C$4:$R$1589,14,FALSE)</f>
        <v>42706</v>
      </c>
    </row>
    <row r="288" spans="1:6" x14ac:dyDescent="0.3">
      <c r="A288" t="str">
        <f>VLOOKUP(ROW()-1,'Full 2016-2017 Games Data'!$C$4:$R$1589,15,FALSE)</f>
        <v>Detroit Pistons</v>
      </c>
      <c r="B288" t="str">
        <f>VLOOKUP(ROW()-1,'Full 2016-2017 Games Data'!$C$4:$R$1589,16,FALSE)</f>
        <v>Atlanta Hawks</v>
      </c>
      <c r="C288" t="str">
        <f>VLOOKUP(ROW()-1,'Full 2016-2017 Games Data'!$C$4:$R$1589,5,FALSE)</f>
        <v>Atlanta</v>
      </c>
      <c r="D288">
        <f>VLOOKUP(ROW()-1,'Full 2016-2017 Games Data'!$C$4:$R$1589,6,FALSE)</f>
        <v>121</v>
      </c>
      <c r="E288">
        <f>VLOOKUP(ROW()-1,'Full 2016-2017 Games Data'!$C$4:$R$1589,7,FALSE)</f>
        <v>85</v>
      </c>
      <c r="F288" s="4">
        <f>VLOOKUP(ROW()-1,'Full 2016-2017 Games Data'!$C$4:$R$1589,14,FALSE)</f>
        <v>42706</v>
      </c>
    </row>
    <row r="289" spans="1:6" x14ac:dyDescent="0.3">
      <c r="A289" t="str">
        <f>VLOOKUP(ROW()-1,'Full 2016-2017 Games Data'!$C$4:$R$1589,15,FALSE)</f>
        <v>San Antonio Spurs</v>
      </c>
      <c r="B289" t="str">
        <f>VLOOKUP(ROW()-1,'Full 2016-2017 Games Data'!$C$4:$R$1589,16,FALSE)</f>
        <v>Washington Wizards</v>
      </c>
      <c r="C289" t="str">
        <f>VLOOKUP(ROW()-1,'Full 2016-2017 Games Data'!$C$4:$R$1589,5,FALSE)</f>
        <v>San Antonio</v>
      </c>
      <c r="D289">
        <f>VLOOKUP(ROW()-1,'Full 2016-2017 Games Data'!$C$4:$R$1589,6,FALSE)</f>
        <v>107</v>
      </c>
      <c r="E289">
        <f>VLOOKUP(ROW()-1,'Full 2016-2017 Games Data'!$C$4:$R$1589,7,FALSE)</f>
        <v>105</v>
      </c>
      <c r="F289" s="4">
        <f>VLOOKUP(ROW()-1,'Full 2016-2017 Games Data'!$C$4:$R$1589,14,FALSE)</f>
        <v>42706</v>
      </c>
    </row>
    <row r="290" spans="1:6" x14ac:dyDescent="0.3">
      <c r="A290" t="str">
        <f>VLOOKUP(ROW()-1,'Full 2016-2017 Games Data'!$C$4:$R$1589,15,FALSE)</f>
        <v>Houston Rockets</v>
      </c>
      <c r="B290" t="str">
        <f>VLOOKUP(ROW()-1,'Full 2016-2017 Games Data'!$C$4:$R$1589,16,FALSE)</f>
        <v>Denver Nuggets</v>
      </c>
      <c r="C290" t="str">
        <f>VLOOKUP(ROW()-1,'Full 2016-2017 Games Data'!$C$4:$R$1589,5,FALSE)</f>
        <v>Denver</v>
      </c>
      <c r="D290">
        <f>VLOOKUP(ROW()-1,'Full 2016-2017 Games Data'!$C$4:$R$1589,6,FALSE)</f>
        <v>128</v>
      </c>
      <c r="E290">
        <f>VLOOKUP(ROW()-1,'Full 2016-2017 Games Data'!$C$4:$R$1589,7,FALSE)</f>
        <v>110</v>
      </c>
      <c r="F290" s="4">
        <f>VLOOKUP(ROW()-1,'Full 2016-2017 Games Data'!$C$4:$R$1589,14,FALSE)</f>
        <v>42706</v>
      </c>
    </row>
    <row r="291" spans="1:6" x14ac:dyDescent="0.3">
      <c r="A291" t="str">
        <f>VLOOKUP(ROW()-1,'Full 2016-2017 Games Data'!$C$4:$R$1589,15,FALSE)</f>
        <v>Milwaukee Bucks</v>
      </c>
      <c r="B291" t="str">
        <f>VLOOKUP(ROW()-1,'Full 2016-2017 Games Data'!$C$4:$R$1589,16,FALSE)</f>
        <v>Brooklyn Nets</v>
      </c>
      <c r="C291" t="str">
        <f>VLOOKUP(ROW()-1,'Full 2016-2017 Games Data'!$C$4:$R$1589,5,FALSE)</f>
        <v>Milwaukee</v>
      </c>
      <c r="D291">
        <f>VLOOKUP(ROW()-1,'Full 2016-2017 Games Data'!$C$4:$R$1589,6,FALSE)</f>
        <v>112</v>
      </c>
      <c r="E291">
        <f>VLOOKUP(ROW()-1,'Full 2016-2017 Games Data'!$C$4:$R$1589,7,FALSE)</f>
        <v>103</v>
      </c>
      <c r="F291" s="4">
        <f>VLOOKUP(ROW()-1,'Full 2016-2017 Games Data'!$C$4:$R$1589,14,FALSE)</f>
        <v>42707</v>
      </c>
    </row>
    <row r="292" spans="1:6" x14ac:dyDescent="0.3">
      <c r="A292" t="str">
        <f>VLOOKUP(ROW()-1,'Full 2016-2017 Games Data'!$C$4:$R$1589,15,FALSE)</f>
        <v>Minnesota Timberwolves</v>
      </c>
      <c r="B292" t="str">
        <f>VLOOKUP(ROW()-1,'Full 2016-2017 Games Data'!$C$4:$R$1589,16,FALSE)</f>
        <v>Charlotte Hornets</v>
      </c>
      <c r="C292" t="str">
        <f>VLOOKUP(ROW()-1,'Full 2016-2017 Games Data'!$C$4:$R$1589,5,FALSE)</f>
        <v>Charlotte</v>
      </c>
      <c r="D292">
        <f>VLOOKUP(ROW()-1,'Full 2016-2017 Games Data'!$C$4:$R$1589,6,FALSE)</f>
        <v>125</v>
      </c>
      <c r="E292">
        <f>VLOOKUP(ROW()-1,'Full 2016-2017 Games Data'!$C$4:$R$1589,7,FALSE)</f>
        <v>120</v>
      </c>
      <c r="F292" s="4">
        <f>VLOOKUP(ROW()-1,'Full 2016-2017 Games Data'!$C$4:$R$1589,14,FALSE)</f>
        <v>42707</v>
      </c>
    </row>
    <row r="293" spans="1:6" x14ac:dyDescent="0.3">
      <c r="A293" t="str">
        <f>VLOOKUP(ROW()-1,'Full 2016-2017 Games Data'!$C$4:$R$1589,15,FALSE)</f>
        <v>Toronto Raptors</v>
      </c>
      <c r="B293" t="str">
        <f>VLOOKUP(ROW()-1,'Full 2016-2017 Games Data'!$C$4:$R$1589,16,FALSE)</f>
        <v>Atlanta Hawks</v>
      </c>
      <c r="C293" t="str">
        <f>VLOOKUP(ROW()-1,'Full 2016-2017 Games Data'!$C$4:$R$1589,5,FALSE)</f>
        <v>Toronto</v>
      </c>
      <c r="D293">
        <f>VLOOKUP(ROW()-1,'Full 2016-2017 Games Data'!$C$4:$R$1589,6,FALSE)</f>
        <v>128</v>
      </c>
      <c r="E293">
        <f>VLOOKUP(ROW()-1,'Full 2016-2017 Games Data'!$C$4:$R$1589,7,FALSE)</f>
        <v>84</v>
      </c>
      <c r="F293" s="4">
        <f>VLOOKUP(ROW()-1,'Full 2016-2017 Games Data'!$C$4:$R$1589,14,FALSE)</f>
        <v>42707</v>
      </c>
    </row>
    <row r="294" spans="1:6" x14ac:dyDescent="0.3">
      <c r="A294" t="str">
        <f>VLOOKUP(ROW()-1,'Full 2016-2017 Games Data'!$C$4:$R$1589,15,FALSE)</f>
        <v>Boston Celtics</v>
      </c>
      <c r="B294" t="str">
        <f>VLOOKUP(ROW()-1,'Full 2016-2017 Games Data'!$C$4:$R$1589,16,FALSE)</f>
        <v>Philadelphia 76ers</v>
      </c>
      <c r="C294" t="str">
        <f>VLOOKUP(ROW()-1,'Full 2016-2017 Games Data'!$C$4:$R$1589,5,FALSE)</f>
        <v>Philadelphia</v>
      </c>
      <c r="D294">
        <f>VLOOKUP(ROW()-1,'Full 2016-2017 Games Data'!$C$4:$R$1589,6,FALSE)</f>
        <v>107</v>
      </c>
      <c r="E294">
        <f>VLOOKUP(ROW()-1,'Full 2016-2017 Games Data'!$C$4:$R$1589,7,FALSE)</f>
        <v>106</v>
      </c>
      <c r="F294" s="4">
        <f>VLOOKUP(ROW()-1,'Full 2016-2017 Games Data'!$C$4:$R$1589,14,FALSE)</f>
        <v>42707</v>
      </c>
    </row>
    <row r="295" spans="1:6" x14ac:dyDescent="0.3">
      <c r="A295" t="str">
        <f>VLOOKUP(ROW()-1,'Full 2016-2017 Games Data'!$C$4:$R$1589,15,FALSE)</f>
        <v>Memphis Grizzlies</v>
      </c>
      <c r="B295" t="str">
        <f>VLOOKUP(ROW()-1,'Full 2016-2017 Games Data'!$C$4:$R$1589,16,FALSE)</f>
        <v>Los Angeles Lakers</v>
      </c>
      <c r="C295" t="str">
        <f>VLOOKUP(ROW()-1,'Full 2016-2017 Games Data'!$C$4:$R$1589,5,FALSE)</f>
        <v>Memphis</v>
      </c>
      <c r="D295">
        <f>VLOOKUP(ROW()-1,'Full 2016-2017 Games Data'!$C$4:$R$1589,6,FALSE)</f>
        <v>103</v>
      </c>
      <c r="E295">
        <f>VLOOKUP(ROW()-1,'Full 2016-2017 Games Data'!$C$4:$R$1589,7,FALSE)</f>
        <v>100</v>
      </c>
      <c r="F295" s="4">
        <f>VLOOKUP(ROW()-1,'Full 2016-2017 Games Data'!$C$4:$R$1589,14,FALSE)</f>
        <v>42707</v>
      </c>
    </row>
    <row r="296" spans="1:6" x14ac:dyDescent="0.3">
      <c r="A296" t="str">
        <f>VLOOKUP(ROW()-1,'Full 2016-2017 Games Data'!$C$4:$R$1589,15,FALSE)</f>
        <v>Dallas Mavericks</v>
      </c>
      <c r="B296" t="str">
        <f>VLOOKUP(ROW()-1,'Full 2016-2017 Games Data'!$C$4:$R$1589,16,FALSE)</f>
        <v>Chicago Bulls</v>
      </c>
      <c r="C296" t="str">
        <f>VLOOKUP(ROW()-1,'Full 2016-2017 Games Data'!$C$4:$R$1589,5,FALSE)</f>
        <v>Dallas</v>
      </c>
      <c r="D296">
        <f>VLOOKUP(ROW()-1,'Full 2016-2017 Games Data'!$C$4:$R$1589,6,FALSE)</f>
        <v>107</v>
      </c>
      <c r="E296">
        <f>VLOOKUP(ROW()-1,'Full 2016-2017 Games Data'!$C$4:$R$1589,7,FALSE)</f>
        <v>82</v>
      </c>
      <c r="F296" s="4">
        <f>VLOOKUP(ROW()-1,'Full 2016-2017 Games Data'!$C$4:$R$1589,14,FALSE)</f>
        <v>42707</v>
      </c>
    </row>
    <row r="297" spans="1:6" x14ac:dyDescent="0.3">
      <c r="A297" t="str">
        <f>VLOOKUP(ROW()-1,'Full 2016-2017 Games Data'!$C$4:$R$1589,15,FALSE)</f>
        <v>Utah Jazz</v>
      </c>
      <c r="B297" t="str">
        <f>VLOOKUP(ROW()-1,'Full 2016-2017 Games Data'!$C$4:$R$1589,16,FALSE)</f>
        <v>Denver Nuggets</v>
      </c>
      <c r="C297" t="str">
        <f>VLOOKUP(ROW()-1,'Full 2016-2017 Games Data'!$C$4:$R$1589,5,FALSE)</f>
        <v>Utah</v>
      </c>
      <c r="D297">
        <f>VLOOKUP(ROW()-1,'Full 2016-2017 Games Data'!$C$4:$R$1589,6,FALSE)</f>
        <v>105</v>
      </c>
      <c r="E297">
        <f>VLOOKUP(ROW()-1,'Full 2016-2017 Games Data'!$C$4:$R$1589,7,FALSE)</f>
        <v>98</v>
      </c>
      <c r="F297" s="4">
        <f>VLOOKUP(ROW()-1,'Full 2016-2017 Games Data'!$C$4:$R$1589,14,FALSE)</f>
        <v>42707</v>
      </c>
    </row>
    <row r="298" spans="1:6" x14ac:dyDescent="0.3">
      <c r="A298" t="str">
        <f>VLOOKUP(ROW()-1,'Full 2016-2017 Games Data'!$C$4:$R$1589,15,FALSE)</f>
        <v>Portland Trail Blazers</v>
      </c>
      <c r="B298" t="str">
        <f>VLOOKUP(ROW()-1,'Full 2016-2017 Games Data'!$C$4:$R$1589,16,FALSE)</f>
        <v>Miami Heat</v>
      </c>
      <c r="C298" t="str">
        <f>VLOOKUP(ROW()-1,'Full 2016-2017 Games Data'!$C$4:$R$1589,5,FALSE)</f>
        <v>Portland</v>
      </c>
      <c r="D298">
        <f>VLOOKUP(ROW()-1,'Full 2016-2017 Games Data'!$C$4:$R$1589,6,FALSE)</f>
        <v>99</v>
      </c>
      <c r="E298">
        <f>VLOOKUP(ROW()-1,'Full 2016-2017 Games Data'!$C$4:$R$1589,7,FALSE)</f>
        <v>92</v>
      </c>
      <c r="F298" s="4">
        <f>VLOOKUP(ROW()-1,'Full 2016-2017 Games Data'!$C$4:$R$1589,14,FALSE)</f>
        <v>42707</v>
      </c>
    </row>
    <row r="299" spans="1:6" x14ac:dyDescent="0.3">
      <c r="A299" t="str">
        <f>VLOOKUP(ROW()-1,'Full 2016-2017 Games Data'!$C$4:$R$1589,15,FALSE)</f>
        <v>Golden State Warriors</v>
      </c>
      <c r="B299" t="str">
        <f>VLOOKUP(ROW()-1,'Full 2016-2017 Games Data'!$C$4:$R$1589,16,FALSE)</f>
        <v>Phoenix Suns</v>
      </c>
      <c r="C299" t="str">
        <f>VLOOKUP(ROW()-1,'Full 2016-2017 Games Data'!$C$4:$R$1589,5,FALSE)</f>
        <v>Golden State</v>
      </c>
      <c r="D299">
        <f>VLOOKUP(ROW()-1,'Full 2016-2017 Games Data'!$C$4:$R$1589,6,FALSE)</f>
        <v>138</v>
      </c>
      <c r="E299">
        <f>VLOOKUP(ROW()-1,'Full 2016-2017 Games Data'!$C$4:$R$1589,7,FALSE)</f>
        <v>109</v>
      </c>
      <c r="F299" s="4">
        <f>VLOOKUP(ROW()-1,'Full 2016-2017 Games Data'!$C$4:$R$1589,14,FALSE)</f>
        <v>42707</v>
      </c>
    </row>
    <row r="300" spans="1:6" x14ac:dyDescent="0.3">
      <c r="A300" t="str">
        <f>VLOOKUP(ROW()-1,'Full 2016-2017 Games Data'!$C$4:$R$1589,15,FALSE)</f>
        <v>Orlando Magic</v>
      </c>
      <c r="B300" t="str">
        <f>VLOOKUP(ROW()-1,'Full 2016-2017 Games Data'!$C$4:$R$1589,16,FALSE)</f>
        <v>Detroit Pistons</v>
      </c>
      <c r="C300" t="str">
        <f>VLOOKUP(ROW()-1,'Full 2016-2017 Games Data'!$C$4:$R$1589,5,FALSE)</f>
        <v>Detroit</v>
      </c>
      <c r="D300">
        <f>VLOOKUP(ROW()-1,'Full 2016-2017 Games Data'!$C$4:$R$1589,6,FALSE)</f>
        <v>98</v>
      </c>
      <c r="E300">
        <f>VLOOKUP(ROW()-1,'Full 2016-2017 Games Data'!$C$4:$R$1589,7,FALSE)</f>
        <v>92</v>
      </c>
      <c r="F300" s="4">
        <f>VLOOKUP(ROW()-1,'Full 2016-2017 Games Data'!$C$4:$R$1589,14,FALSE)</f>
        <v>42708</v>
      </c>
    </row>
    <row r="301" spans="1:6" x14ac:dyDescent="0.3">
      <c r="A301" t="str">
        <f>VLOOKUP(ROW()-1,'Full 2016-2017 Games Data'!$C$4:$R$1589,15,FALSE)</f>
        <v>Oklahoma City Thunder</v>
      </c>
      <c r="B301" t="str">
        <f>VLOOKUP(ROW()-1,'Full 2016-2017 Games Data'!$C$4:$R$1589,16,FALSE)</f>
        <v>New Orleans Pelicans</v>
      </c>
      <c r="C301" t="str">
        <f>VLOOKUP(ROW()-1,'Full 2016-2017 Games Data'!$C$4:$R$1589,5,FALSE)</f>
        <v>Oklahoma City</v>
      </c>
      <c r="D301">
        <f>VLOOKUP(ROW()-1,'Full 2016-2017 Games Data'!$C$4:$R$1589,6,FALSE)</f>
        <v>101</v>
      </c>
      <c r="E301">
        <f>VLOOKUP(ROW()-1,'Full 2016-2017 Games Data'!$C$4:$R$1589,7,FALSE)</f>
        <v>92</v>
      </c>
      <c r="F301" s="4">
        <f>VLOOKUP(ROW()-1,'Full 2016-2017 Games Data'!$C$4:$R$1589,14,FALSE)</f>
        <v>42708</v>
      </c>
    </row>
    <row r="302" spans="1:6" x14ac:dyDescent="0.3">
      <c r="A302" t="str">
        <f>VLOOKUP(ROW()-1,'Full 2016-2017 Games Data'!$C$4:$R$1589,15,FALSE)</f>
        <v>New York Knicks</v>
      </c>
      <c r="B302" t="str">
        <f>VLOOKUP(ROW()-1,'Full 2016-2017 Games Data'!$C$4:$R$1589,16,FALSE)</f>
        <v>Sacramento Kings</v>
      </c>
      <c r="C302" t="str">
        <f>VLOOKUP(ROW()-1,'Full 2016-2017 Games Data'!$C$4:$R$1589,5,FALSE)</f>
        <v>New York</v>
      </c>
      <c r="D302">
        <f>VLOOKUP(ROW()-1,'Full 2016-2017 Games Data'!$C$4:$R$1589,6,FALSE)</f>
        <v>106</v>
      </c>
      <c r="E302">
        <f>VLOOKUP(ROW()-1,'Full 2016-2017 Games Data'!$C$4:$R$1589,7,FALSE)</f>
        <v>98</v>
      </c>
      <c r="F302" s="4">
        <f>VLOOKUP(ROW()-1,'Full 2016-2017 Games Data'!$C$4:$R$1589,14,FALSE)</f>
        <v>42708</v>
      </c>
    </row>
    <row r="303" spans="1:6" x14ac:dyDescent="0.3">
      <c r="A303" t="str">
        <f>VLOOKUP(ROW()-1,'Full 2016-2017 Games Data'!$C$4:$R$1589,15,FALSE)</f>
        <v>Indiana Pacers</v>
      </c>
      <c r="B303" t="str">
        <f>VLOOKUP(ROW()-1,'Full 2016-2017 Games Data'!$C$4:$R$1589,16,FALSE)</f>
        <v>Los Angeles Clippers</v>
      </c>
      <c r="C303" t="str">
        <f>VLOOKUP(ROW()-1,'Full 2016-2017 Games Data'!$C$4:$R$1589,5,FALSE)</f>
        <v>Los Angeles</v>
      </c>
      <c r="D303">
        <f>VLOOKUP(ROW()-1,'Full 2016-2017 Games Data'!$C$4:$R$1589,6,FALSE)</f>
        <v>111</v>
      </c>
      <c r="E303">
        <f>VLOOKUP(ROW()-1,'Full 2016-2017 Games Data'!$C$4:$R$1589,7,FALSE)</f>
        <v>102</v>
      </c>
      <c r="F303" s="4">
        <f>VLOOKUP(ROW()-1,'Full 2016-2017 Games Data'!$C$4:$R$1589,14,FALSE)</f>
        <v>42708</v>
      </c>
    </row>
    <row r="304" spans="1:6" x14ac:dyDescent="0.3">
      <c r="A304" t="str">
        <f>VLOOKUP(ROW()-1,'Full 2016-2017 Games Data'!$C$4:$R$1589,15,FALSE)</f>
        <v>Denver Nuggets</v>
      </c>
      <c r="B304" t="str">
        <f>VLOOKUP(ROW()-1,'Full 2016-2017 Games Data'!$C$4:$R$1589,16,FALSE)</f>
        <v>Philadelphia 76ers</v>
      </c>
      <c r="C304" t="str">
        <f>VLOOKUP(ROW()-1,'Full 2016-2017 Games Data'!$C$4:$R$1589,5,FALSE)</f>
        <v>Philadelphia</v>
      </c>
      <c r="D304">
        <f>VLOOKUP(ROW()-1,'Full 2016-2017 Games Data'!$C$4:$R$1589,6,FALSE)</f>
        <v>106</v>
      </c>
      <c r="E304">
        <f>VLOOKUP(ROW()-1,'Full 2016-2017 Games Data'!$C$4:$R$1589,7,FALSE)</f>
        <v>98</v>
      </c>
      <c r="F304" s="4">
        <f>VLOOKUP(ROW()-1,'Full 2016-2017 Games Data'!$C$4:$R$1589,14,FALSE)</f>
        <v>42709</v>
      </c>
    </row>
    <row r="305" spans="1:6" x14ac:dyDescent="0.3">
      <c r="A305" t="str">
        <f>VLOOKUP(ROW()-1,'Full 2016-2017 Games Data'!$C$4:$R$1589,15,FALSE)</f>
        <v>Cleveland Cavaliers</v>
      </c>
      <c r="B305" t="str">
        <f>VLOOKUP(ROW()-1,'Full 2016-2017 Games Data'!$C$4:$R$1589,16,FALSE)</f>
        <v>Toronto Raptors</v>
      </c>
      <c r="C305" t="str">
        <f>VLOOKUP(ROW()-1,'Full 2016-2017 Games Data'!$C$4:$R$1589,5,FALSE)</f>
        <v>Toronto</v>
      </c>
      <c r="D305">
        <f>VLOOKUP(ROW()-1,'Full 2016-2017 Games Data'!$C$4:$R$1589,6,FALSE)</f>
        <v>116</v>
      </c>
      <c r="E305">
        <f>VLOOKUP(ROW()-1,'Full 2016-2017 Games Data'!$C$4:$R$1589,7,FALSE)</f>
        <v>112</v>
      </c>
      <c r="F305" s="4">
        <f>VLOOKUP(ROW()-1,'Full 2016-2017 Games Data'!$C$4:$R$1589,14,FALSE)</f>
        <v>42709</v>
      </c>
    </row>
    <row r="306" spans="1:6" x14ac:dyDescent="0.3">
      <c r="A306" t="str">
        <f>VLOOKUP(ROW()-1,'Full 2016-2017 Games Data'!$C$4:$R$1589,15,FALSE)</f>
        <v>Washington Wizards</v>
      </c>
      <c r="B306" t="str">
        <f>VLOOKUP(ROW()-1,'Full 2016-2017 Games Data'!$C$4:$R$1589,16,FALSE)</f>
        <v>Brooklyn Nets</v>
      </c>
      <c r="C306" t="str">
        <f>VLOOKUP(ROW()-1,'Full 2016-2017 Games Data'!$C$4:$R$1589,5,FALSE)</f>
        <v>Brooklyn</v>
      </c>
      <c r="D306">
        <f>VLOOKUP(ROW()-1,'Full 2016-2017 Games Data'!$C$4:$R$1589,6,FALSE)</f>
        <v>118</v>
      </c>
      <c r="E306">
        <f>VLOOKUP(ROW()-1,'Full 2016-2017 Games Data'!$C$4:$R$1589,7,FALSE)</f>
        <v>113</v>
      </c>
      <c r="F306" s="4">
        <f>VLOOKUP(ROW()-1,'Full 2016-2017 Games Data'!$C$4:$R$1589,14,FALSE)</f>
        <v>42709</v>
      </c>
    </row>
    <row r="307" spans="1:6" x14ac:dyDescent="0.3">
      <c r="A307" t="str">
        <f>VLOOKUP(ROW()-1,'Full 2016-2017 Games Data'!$C$4:$R$1589,15,FALSE)</f>
        <v>Oklahoma City Thunder</v>
      </c>
      <c r="B307" t="str">
        <f>VLOOKUP(ROW()-1,'Full 2016-2017 Games Data'!$C$4:$R$1589,16,FALSE)</f>
        <v>Atlanta Hawks</v>
      </c>
      <c r="C307" t="str">
        <f>VLOOKUP(ROW()-1,'Full 2016-2017 Games Data'!$C$4:$R$1589,5,FALSE)</f>
        <v>Atlanta</v>
      </c>
      <c r="D307">
        <f>VLOOKUP(ROW()-1,'Full 2016-2017 Games Data'!$C$4:$R$1589,6,FALSE)</f>
        <v>102</v>
      </c>
      <c r="E307">
        <f>VLOOKUP(ROW()-1,'Full 2016-2017 Games Data'!$C$4:$R$1589,7,FALSE)</f>
        <v>99</v>
      </c>
      <c r="F307" s="4">
        <f>VLOOKUP(ROW()-1,'Full 2016-2017 Games Data'!$C$4:$R$1589,14,FALSE)</f>
        <v>42709</v>
      </c>
    </row>
    <row r="308" spans="1:6" x14ac:dyDescent="0.3">
      <c r="A308" t="str">
        <f>VLOOKUP(ROW()-1,'Full 2016-2017 Games Data'!$C$4:$R$1589,15,FALSE)</f>
        <v>Portland Trail Blazers</v>
      </c>
      <c r="B308" t="str">
        <f>VLOOKUP(ROW()-1,'Full 2016-2017 Games Data'!$C$4:$R$1589,16,FALSE)</f>
        <v>Chicago Bulls</v>
      </c>
      <c r="C308" t="str">
        <f>VLOOKUP(ROW()-1,'Full 2016-2017 Games Data'!$C$4:$R$1589,5,FALSE)</f>
        <v>Chicago</v>
      </c>
      <c r="D308">
        <f>VLOOKUP(ROW()-1,'Full 2016-2017 Games Data'!$C$4:$R$1589,6,FALSE)</f>
        <v>112</v>
      </c>
      <c r="E308">
        <f>VLOOKUP(ROW()-1,'Full 2016-2017 Games Data'!$C$4:$R$1589,7,FALSE)</f>
        <v>110</v>
      </c>
      <c r="F308" s="4">
        <f>VLOOKUP(ROW()-1,'Full 2016-2017 Games Data'!$C$4:$R$1589,14,FALSE)</f>
        <v>42709</v>
      </c>
    </row>
    <row r="309" spans="1:6" x14ac:dyDescent="0.3">
      <c r="A309" t="str">
        <f>VLOOKUP(ROW()-1,'Full 2016-2017 Games Data'!$C$4:$R$1589,15,FALSE)</f>
        <v>San Antonio Spurs</v>
      </c>
      <c r="B309" t="str">
        <f>VLOOKUP(ROW()-1,'Full 2016-2017 Games Data'!$C$4:$R$1589,16,FALSE)</f>
        <v>Milwaukee Bucks</v>
      </c>
      <c r="C309" t="str">
        <f>VLOOKUP(ROW()-1,'Full 2016-2017 Games Data'!$C$4:$R$1589,5,FALSE)</f>
        <v>Milwaukee</v>
      </c>
      <c r="D309">
        <f>VLOOKUP(ROW()-1,'Full 2016-2017 Games Data'!$C$4:$R$1589,6,FALSE)</f>
        <v>97</v>
      </c>
      <c r="E309">
        <f>VLOOKUP(ROW()-1,'Full 2016-2017 Games Data'!$C$4:$R$1589,7,FALSE)</f>
        <v>96</v>
      </c>
      <c r="F309" s="4">
        <f>VLOOKUP(ROW()-1,'Full 2016-2017 Games Data'!$C$4:$R$1589,14,FALSE)</f>
        <v>42709</v>
      </c>
    </row>
    <row r="310" spans="1:6" x14ac:dyDescent="0.3">
      <c r="A310" t="str">
        <f>VLOOKUP(ROW()-1,'Full 2016-2017 Games Data'!$C$4:$R$1589,15,FALSE)</f>
        <v>Memphis Grizzlies</v>
      </c>
      <c r="B310" t="str">
        <f>VLOOKUP(ROW()-1,'Full 2016-2017 Games Data'!$C$4:$R$1589,16,FALSE)</f>
        <v>New Orleans Pelicans</v>
      </c>
      <c r="C310" t="str">
        <f>VLOOKUP(ROW()-1,'Full 2016-2017 Games Data'!$C$4:$R$1589,5,FALSE)</f>
        <v>New Orleans</v>
      </c>
      <c r="D310">
        <f>VLOOKUP(ROW()-1,'Full 2016-2017 Games Data'!$C$4:$R$1589,6,FALSE)</f>
        <v>110</v>
      </c>
      <c r="E310">
        <f>VLOOKUP(ROW()-1,'Full 2016-2017 Games Data'!$C$4:$R$1589,7,FALSE)</f>
        <v>108</v>
      </c>
      <c r="F310" s="4">
        <f>VLOOKUP(ROW()-1,'Full 2016-2017 Games Data'!$C$4:$R$1589,14,FALSE)</f>
        <v>42709</v>
      </c>
    </row>
    <row r="311" spans="1:6" x14ac:dyDescent="0.3">
      <c r="A311" t="str">
        <f>VLOOKUP(ROW()-1,'Full 2016-2017 Games Data'!$C$4:$R$1589,15,FALSE)</f>
        <v>Houston Rockets</v>
      </c>
      <c r="B311" t="str">
        <f>VLOOKUP(ROW()-1,'Full 2016-2017 Games Data'!$C$4:$R$1589,16,FALSE)</f>
        <v>Boston Celtics</v>
      </c>
      <c r="C311" t="str">
        <f>VLOOKUP(ROW()-1,'Full 2016-2017 Games Data'!$C$4:$R$1589,5,FALSE)</f>
        <v>Houston</v>
      </c>
      <c r="D311">
        <f>VLOOKUP(ROW()-1,'Full 2016-2017 Games Data'!$C$4:$R$1589,6,FALSE)</f>
        <v>107</v>
      </c>
      <c r="E311">
        <f>VLOOKUP(ROW()-1,'Full 2016-2017 Games Data'!$C$4:$R$1589,7,FALSE)</f>
        <v>106</v>
      </c>
      <c r="F311" s="4">
        <f>VLOOKUP(ROW()-1,'Full 2016-2017 Games Data'!$C$4:$R$1589,14,FALSE)</f>
        <v>42709</v>
      </c>
    </row>
    <row r="312" spans="1:6" x14ac:dyDescent="0.3">
      <c r="A312" t="str">
        <f>VLOOKUP(ROW()-1,'Full 2016-2017 Games Data'!$C$4:$R$1589,15,FALSE)</f>
        <v>Charlotte Hornets</v>
      </c>
      <c r="B312" t="str">
        <f>VLOOKUP(ROW()-1,'Full 2016-2017 Games Data'!$C$4:$R$1589,16,FALSE)</f>
        <v>Dallas Mavericks</v>
      </c>
      <c r="C312" t="str">
        <f>VLOOKUP(ROW()-1,'Full 2016-2017 Games Data'!$C$4:$R$1589,5,FALSE)</f>
        <v>Dallas</v>
      </c>
      <c r="D312">
        <f>VLOOKUP(ROW()-1,'Full 2016-2017 Games Data'!$C$4:$R$1589,6,FALSE)</f>
        <v>109</v>
      </c>
      <c r="E312">
        <f>VLOOKUP(ROW()-1,'Full 2016-2017 Games Data'!$C$4:$R$1589,7,FALSE)</f>
        <v>101</v>
      </c>
      <c r="F312" s="4">
        <f>VLOOKUP(ROW()-1,'Full 2016-2017 Games Data'!$C$4:$R$1589,14,FALSE)</f>
        <v>42709</v>
      </c>
    </row>
    <row r="313" spans="1:6" x14ac:dyDescent="0.3">
      <c r="A313" t="str">
        <f>VLOOKUP(ROW()-1,'Full 2016-2017 Games Data'!$C$4:$R$1589,15,FALSE)</f>
        <v>Utah Jazz</v>
      </c>
      <c r="B313" t="str">
        <f>VLOOKUP(ROW()-1,'Full 2016-2017 Games Data'!$C$4:$R$1589,16,FALSE)</f>
        <v>Los Angeles Lakers</v>
      </c>
      <c r="C313" t="str">
        <f>VLOOKUP(ROW()-1,'Full 2016-2017 Games Data'!$C$4:$R$1589,5,FALSE)</f>
        <v>Los Angeles</v>
      </c>
      <c r="D313">
        <f>VLOOKUP(ROW()-1,'Full 2016-2017 Games Data'!$C$4:$R$1589,6,FALSE)</f>
        <v>107</v>
      </c>
      <c r="E313">
        <f>VLOOKUP(ROW()-1,'Full 2016-2017 Games Data'!$C$4:$R$1589,7,FALSE)</f>
        <v>101</v>
      </c>
      <c r="F313" s="4">
        <f>VLOOKUP(ROW()-1,'Full 2016-2017 Games Data'!$C$4:$R$1589,14,FALSE)</f>
        <v>42709</v>
      </c>
    </row>
    <row r="314" spans="1:6" x14ac:dyDescent="0.3">
      <c r="A314" t="str">
        <f>VLOOKUP(ROW()-1,'Full 2016-2017 Games Data'!$C$4:$R$1589,15,FALSE)</f>
        <v>Golden State Warriors</v>
      </c>
      <c r="B314" t="str">
        <f>VLOOKUP(ROW()-1,'Full 2016-2017 Games Data'!$C$4:$R$1589,16,FALSE)</f>
        <v>Indiana Pacers</v>
      </c>
      <c r="C314" t="str">
        <f>VLOOKUP(ROW()-1,'Full 2016-2017 Games Data'!$C$4:$R$1589,5,FALSE)</f>
        <v>Golden State</v>
      </c>
      <c r="D314">
        <f>VLOOKUP(ROW()-1,'Full 2016-2017 Games Data'!$C$4:$R$1589,6,FALSE)</f>
        <v>142</v>
      </c>
      <c r="E314">
        <f>VLOOKUP(ROW()-1,'Full 2016-2017 Games Data'!$C$4:$R$1589,7,FALSE)</f>
        <v>106</v>
      </c>
      <c r="F314" s="4">
        <f>VLOOKUP(ROW()-1,'Full 2016-2017 Games Data'!$C$4:$R$1589,14,FALSE)</f>
        <v>42709</v>
      </c>
    </row>
    <row r="315" spans="1:6" x14ac:dyDescent="0.3">
      <c r="A315" t="str">
        <f>VLOOKUP(ROW()-1,'Full 2016-2017 Games Data'!$C$4:$R$1589,15,FALSE)</f>
        <v>Orlando Magic</v>
      </c>
      <c r="B315" t="str">
        <f>VLOOKUP(ROW()-1,'Full 2016-2017 Games Data'!$C$4:$R$1589,16,FALSE)</f>
        <v>Washington Wizards</v>
      </c>
      <c r="C315" t="str">
        <f>VLOOKUP(ROW()-1,'Full 2016-2017 Games Data'!$C$4:$R$1589,5,FALSE)</f>
        <v>Washington</v>
      </c>
      <c r="D315">
        <f>VLOOKUP(ROW()-1,'Full 2016-2017 Games Data'!$C$4:$R$1589,6,FALSE)</f>
        <v>124</v>
      </c>
      <c r="E315">
        <f>VLOOKUP(ROW()-1,'Full 2016-2017 Games Data'!$C$4:$R$1589,7,FALSE)</f>
        <v>116</v>
      </c>
      <c r="F315" s="4">
        <f>VLOOKUP(ROW()-1,'Full 2016-2017 Games Data'!$C$4:$R$1589,14,FALSE)</f>
        <v>42710</v>
      </c>
    </row>
    <row r="316" spans="1:6" x14ac:dyDescent="0.3">
      <c r="A316" t="str">
        <f>VLOOKUP(ROW()-1,'Full 2016-2017 Games Data'!$C$4:$R$1589,15,FALSE)</f>
        <v>New York Knicks</v>
      </c>
      <c r="B316" t="str">
        <f>VLOOKUP(ROW()-1,'Full 2016-2017 Games Data'!$C$4:$R$1589,16,FALSE)</f>
        <v>Miami Heat</v>
      </c>
      <c r="C316" t="str">
        <f>VLOOKUP(ROW()-1,'Full 2016-2017 Games Data'!$C$4:$R$1589,5,FALSE)</f>
        <v>Miami</v>
      </c>
      <c r="D316">
        <f>VLOOKUP(ROW()-1,'Full 2016-2017 Games Data'!$C$4:$R$1589,6,FALSE)</f>
        <v>114</v>
      </c>
      <c r="E316">
        <f>VLOOKUP(ROW()-1,'Full 2016-2017 Games Data'!$C$4:$R$1589,7,FALSE)</f>
        <v>103</v>
      </c>
      <c r="F316" s="4">
        <f>VLOOKUP(ROW()-1,'Full 2016-2017 Games Data'!$C$4:$R$1589,14,FALSE)</f>
        <v>42710</v>
      </c>
    </row>
    <row r="317" spans="1:6" x14ac:dyDescent="0.3">
      <c r="A317" t="str">
        <f>VLOOKUP(ROW()-1,'Full 2016-2017 Games Data'!$C$4:$R$1589,15,FALSE)</f>
        <v>Detroit Pistons</v>
      </c>
      <c r="B317" t="str">
        <f>VLOOKUP(ROW()-1,'Full 2016-2017 Games Data'!$C$4:$R$1589,16,FALSE)</f>
        <v>Chicago Bulls</v>
      </c>
      <c r="C317" t="str">
        <f>VLOOKUP(ROW()-1,'Full 2016-2017 Games Data'!$C$4:$R$1589,5,FALSE)</f>
        <v>Detroit</v>
      </c>
      <c r="D317">
        <f>VLOOKUP(ROW()-1,'Full 2016-2017 Games Data'!$C$4:$R$1589,6,FALSE)</f>
        <v>102</v>
      </c>
      <c r="E317">
        <f>VLOOKUP(ROW()-1,'Full 2016-2017 Games Data'!$C$4:$R$1589,7,FALSE)</f>
        <v>91</v>
      </c>
      <c r="F317" s="4">
        <f>VLOOKUP(ROW()-1,'Full 2016-2017 Games Data'!$C$4:$R$1589,14,FALSE)</f>
        <v>42710</v>
      </c>
    </row>
    <row r="318" spans="1:6" x14ac:dyDescent="0.3">
      <c r="A318" t="str">
        <f>VLOOKUP(ROW()-1,'Full 2016-2017 Games Data'!$C$4:$R$1589,15,FALSE)</f>
        <v>Memphis Grizzlies</v>
      </c>
      <c r="B318" t="str">
        <f>VLOOKUP(ROW()-1,'Full 2016-2017 Games Data'!$C$4:$R$1589,16,FALSE)</f>
        <v>Philadelphia 76ers</v>
      </c>
      <c r="C318" t="str">
        <f>VLOOKUP(ROW()-1,'Full 2016-2017 Games Data'!$C$4:$R$1589,5,FALSE)</f>
        <v>Memphis</v>
      </c>
      <c r="D318">
        <f>VLOOKUP(ROW()-1,'Full 2016-2017 Games Data'!$C$4:$R$1589,6,FALSE)</f>
        <v>96</v>
      </c>
      <c r="E318">
        <f>VLOOKUP(ROW()-1,'Full 2016-2017 Games Data'!$C$4:$R$1589,7,FALSE)</f>
        <v>91</v>
      </c>
      <c r="F318" s="4">
        <f>VLOOKUP(ROW()-1,'Full 2016-2017 Games Data'!$C$4:$R$1589,14,FALSE)</f>
        <v>42710</v>
      </c>
    </row>
    <row r="319" spans="1:6" x14ac:dyDescent="0.3">
      <c r="A319" t="str">
        <f>VLOOKUP(ROW()-1,'Full 2016-2017 Games Data'!$C$4:$R$1589,15,FALSE)</f>
        <v>San Antonio Spurs</v>
      </c>
      <c r="B319" t="str">
        <f>VLOOKUP(ROW()-1,'Full 2016-2017 Games Data'!$C$4:$R$1589,16,FALSE)</f>
        <v>Minnesota Timberwolves</v>
      </c>
      <c r="C319" t="str">
        <f>VLOOKUP(ROW()-1,'Full 2016-2017 Games Data'!$C$4:$R$1589,5,FALSE)</f>
        <v>Minnesota</v>
      </c>
      <c r="D319">
        <f>VLOOKUP(ROW()-1,'Full 2016-2017 Games Data'!$C$4:$R$1589,6,FALSE)</f>
        <v>105</v>
      </c>
      <c r="E319">
        <f>VLOOKUP(ROW()-1,'Full 2016-2017 Games Data'!$C$4:$R$1589,7,FALSE)</f>
        <v>91</v>
      </c>
      <c r="F319" s="4">
        <f>VLOOKUP(ROW()-1,'Full 2016-2017 Games Data'!$C$4:$R$1589,14,FALSE)</f>
        <v>42710</v>
      </c>
    </row>
    <row r="320" spans="1:6" x14ac:dyDescent="0.3">
      <c r="A320" t="str">
        <f>VLOOKUP(ROW()-1,'Full 2016-2017 Games Data'!$C$4:$R$1589,15,FALSE)</f>
        <v>Utah Jazz</v>
      </c>
      <c r="B320" t="str">
        <f>VLOOKUP(ROW()-1,'Full 2016-2017 Games Data'!$C$4:$R$1589,16,FALSE)</f>
        <v>Phoenix Suns</v>
      </c>
      <c r="C320" t="str">
        <f>VLOOKUP(ROW()-1,'Full 2016-2017 Games Data'!$C$4:$R$1589,5,FALSE)</f>
        <v>Utah</v>
      </c>
      <c r="D320">
        <f>VLOOKUP(ROW()-1,'Full 2016-2017 Games Data'!$C$4:$R$1589,6,FALSE)</f>
        <v>112</v>
      </c>
      <c r="E320">
        <f>VLOOKUP(ROW()-1,'Full 2016-2017 Games Data'!$C$4:$R$1589,7,FALSE)</f>
        <v>105</v>
      </c>
      <c r="F320" s="4">
        <f>VLOOKUP(ROW()-1,'Full 2016-2017 Games Data'!$C$4:$R$1589,14,FALSE)</f>
        <v>42710</v>
      </c>
    </row>
    <row r="321" spans="1:6" x14ac:dyDescent="0.3">
      <c r="A321" t="str">
        <f>VLOOKUP(ROW()-1,'Full 2016-2017 Games Data'!$C$4:$R$1589,15,FALSE)</f>
        <v>Charlotte Hornets</v>
      </c>
      <c r="B321" t="str">
        <f>VLOOKUP(ROW()-1,'Full 2016-2017 Games Data'!$C$4:$R$1589,16,FALSE)</f>
        <v>Detroit Pistons</v>
      </c>
      <c r="C321" t="str">
        <f>VLOOKUP(ROW()-1,'Full 2016-2017 Games Data'!$C$4:$R$1589,5,FALSE)</f>
        <v>Charlotte</v>
      </c>
      <c r="D321">
        <f>VLOOKUP(ROW()-1,'Full 2016-2017 Games Data'!$C$4:$R$1589,6,FALSE)</f>
        <v>87</v>
      </c>
      <c r="E321">
        <f>VLOOKUP(ROW()-1,'Full 2016-2017 Games Data'!$C$4:$R$1589,7,FALSE)</f>
        <v>77</v>
      </c>
      <c r="F321" s="4">
        <f>VLOOKUP(ROW()-1,'Full 2016-2017 Games Data'!$C$4:$R$1589,14,FALSE)</f>
        <v>42711</v>
      </c>
    </row>
    <row r="322" spans="1:6" x14ac:dyDescent="0.3">
      <c r="A322" t="str">
        <f>VLOOKUP(ROW()-1,'Full 2016-2017 Games Data'!$C$4:$R$1589,15,FALSE)</f>
        <v>Boston Celtics</v>
      </c>
      <c r="B322" t="str">
        <f>VLOOKUP(ROW()-1,'Full 2016-2017 Games Data'!$C$4:$R$1589,16,FALSE)</f>
        <v>Orlando Magic</v>
      </c>
      <c r="C322" t="str">
        <f>VLOOKUP(ROW()-1,'Full 2016-2017 Games Data'!$C$4:$R$1589,5,FALSE)</f>
        <v>Orlando</v>
      </c>
      <c r="D322">
        <f>VLOOKUP(ROW()-1,'Full 2016-2017 Games Data'!$C$4:$R$1589,6,FALSE)</f>
        <v>117</v>
      </c>
      <c r="E322">
        <f>VLOOKUP(ROW()-1,'Full 2016-2017 Games Data'!$C$4:$R$1589,7,FALSE)</f>
        <v>87</v>
      </c>
      <c r="F322" s="4">
        <f>VLOOKUP(ROW()-1,'Full 2016-2017 Games Data'!$C$4:$R$1589,14,FALSE)</f>
        <v>42711</v>
      </c>
    </row>
    <row r="323" spans="1:6" x14ac:dyDescent="0.3">
      <c r="A323" t="str">
        <f>VLOOKUP(ROW()-1,'Full 2016-2017 Games Data'!$C$4:$R$1589,15,FALSE)</f>
        <v>Brooklyn Nets</v>
      </c>
      <c r="B323" t="str">
        <f>VLOOKUP(ROW()-1,'Full 2016-2017 Games Data'!$C$4:$R$1589,16,FALSE)</f>
        <v>Denver Nuggets</v>
      </c>
      <c r="C323" t="str">
        <f>VLOOKUP(ROW()-1,'Full 2016-2017 Games Data'!$C$4:$R$1589,5,FALSE)</f>
        <v>Brooklyn</v>
      </c>
      <c r="D323">
        <f>VLOOKUP(ROW()-1,'Full 2016-2017 Games Data'!$C$4:$R$1589,6,FALSE)</f>
        <v>116</v>
      </c>
      <c r="E323">
        <f>VLOOKUP(ROW()-1,'Full 2016-2017 Games Data'!$C$4:$R$1589,7,FALSE)</f>
        <v>111</v>
      </c>
      <c r="F323" s="4">
        <f>VLOOKUP(ROW()-1,'Full 2016-2017 Games Data'!$C$4:$R$1589,14,FALSE)</f>
        <v>42711</v>
      </c>
    </row>
    <row r="324" spans="1:6" x14ac:dyDescent="0.3">
      <c r="A324" t="str">
        <f>VLOOKUP(ROW()-1,'Full 2016-2017 Games Data'!$C$4:$R$1589,15,FALSE)</f>
        <v>Atlanta Hawks</v>
      </c>
      <c r="B324" t="str">
        <f>VLOOKUP(ROW()-1,'Full 2016-2017 Games Data'!$C$4:$R$1589,16,FALSE)</f>
        <v>Miami Heat</v>
      </c>
      <c r="C324" t="str">
        <f>VLOOKUP(ROW()-1,'Full 2016-2017 Games Data'!$C$4:$R$1589,5,FALSE)</f>
        <v>Atlanta</v>
      </c>
      <c r="D324">
        <f>VLOOKUP(ROW()-1,'Full 2016-2017 Games Data'!$C$4:$R$1589,6,FALSE)</f>
        <v>103</v>
      </c>
      <c r="E324">
        <f>VLOOKUP(ROW()-1,'Full 2016-2017 Games Data'!$C$4:$R$1589,7,FALSE)</f>
        <v>95</v>
      </c>
      <c r="F324" s="4">
        <f>VLOOKUP(ROW()-1,'Full 2016-2017 Games Data'!$C$4:$R$1589,14,FALSE)</f>
        <v>42711</v>
      </c>
    </row>
    <row r="325" spans="1:6" x14ac:dyDescent="0.3">
      <c r="A325" t="str">
        <f>VLOOKUP(ROW()-1,'Full 2016-2017 Games Data'!$C$4:$R$1589,15,FALSE)</f>
        <v>Milwaukee Bucks</v>
      </c>
      <c r="B325" t="str">
        <f>VLOOKUP(ROW()-1,'Full 2016-2017 Games Data'!$C$4:$R$1589,16,FALSE)</f>
        <v>Portland Trail Blazers</v>
      </c>
      <c r="C325" t="str">
        <f>VLOOKUP(ROW()-1,'Full 2016-2017 Games Data'!$C$4:$R$1589,5,FALSE)</f>
        <v>Milwaukee</v>
      </c>
      <c r="D325">
        <f>VLOOKUP(ROW()-1,'Full 2016-2017 Games Data'!$C$4:$R$1589,6,FALSE)</f>
        <v>115</v>
      </c>
      <c r="E325">
        <f>VLOOKUP(ROW()-1,'Full 2016-2017 Games Data'!$C$4:$R$1589,7,FALSE)</f>
        <v>107</v>
      </c>
      <c r="F325" s="4">
        <f>VLOOKUP(ROW()-1,'Full 2016-2017 Games Data'!$C$4:$R$1589,14,FALSE)</f>
        <v>42711</v>
      </c>
    </row>
    <row r="326" spans="1:6" x14ac:dyDescent="0.3">
      <c r="A326" t="str">
        <f>VLOOKUP(ROW()-1,'Full 2016-2017 Games Data'!$C$4:$R$1589,15,FALSE)</f>
        <v>Houston Rockets</v>
      </c>
      <c r="B326" t="str">
        <f>VLOOKUP(ROW()-1,'Full 2016-2017 Games Data'!$C$4:$R$1589,16,FALSE)</f>
        <v>Los Angeles Lakers</v>
      </c>
      <c r="C326" t="str">
        <f>VLOOKUP(ROW()-1,'Full 2016-2017 Games Data'!$C$4:$R$1589,5,FALSE)</f>
        <v>Houston</v>
      </c>
      <c r="D326">
        <f>VLOOKUP(ROW()-1,'Full 2016-2017 Games Data'!$C$4:$R$1589,6,FALSE)</f>
        <v>134</v>
      </c>
      <c r="E326">
        <f>VLOOKUP(ROW()-1,'Full 2016-2017 Games Data'!$C$4:$R$1589,7,FALSE)</f>
        <v>95</v>
      </c>
      <c r="F326" s="4">
        <f>VLOOKUP(ROW()-1,'Full 2016-2017 Games Data'!$C$4:$R$1589,14,FALSE)</f>
        <v>42711</v>
      </c>
    </row>
    <row r="327" spans="1:6" x14ac:dyDescent="0.3">
      <c r="A327" t="str">
        <f>VLOOKUP(ROW()-1,'Full 2016-2017 Games Data'!$C$4:$R$1589,15,FALSE)</f>
        <v>Cleveland Cavaliers</v>
      </c>
      <c r="B327" t="str">
        <f>VLOOKUP(ROW()-1,'Full 2016-2017 Games Data'!$C$4:$R$1589,16,FALSE)</f>
        <v>New York Knicks</v>
      </c>
      <c r="C327" t="str">
        <f>VLOOKUP(ROW()-1,'Full 2016-2017 Games Data'!$C$4:$R$1589,5,FALSE)</f>
        <v>New York</v>
      </c>
      <c r="D327">
        <f>VLOOKUP(ROW()-1,'Full 2016-2017 Games Data'!$C$4:$R$1589,6,FALSE)</f>
        <v>126</v>
      </c>
      <c r="E327">
        <f>VLOOKUP(ROW()-1,'Full 2016-2017 Games Data'!$C$4:$R$1589,7,FALSE)</f>
        <v>94</v>
      </c>
      <c r="F327" s="4">
        <f>VLOOKUP(ROW()-1,'Full 2016-2017 Games Data'!$C$4:$R$1589,14,FALSE)</f>
        <v>42711</v>
      </c>
    </row>
    <row r="328" spans="1:6" x14ac:dyDescent="0.3">
      <c r="A328" t="str">
        <f>VLOOKUP(ROW()-1,'Full 2016-2017 Games Data'!$C$4:$R$1589,15,FALSE)</f>
        <v>Sacramento Kings</v>
      </c>
      <c r="B328" t="str">
        <f>VLOOKUP(ROW()-1,'Full 2016-2017 Games Data'!$C$4:$R$1589,16,FALSE)</f>
        <v>Dallas Mavericks</v>
      </c>
      <c r="C328" t="str">
        <f>VLOOKUP(ROW()-1,'Full 2016-2017 Games Data'!$C$4:$R$1589,5,FALSE)</f>
        <v>Dallas</v>
      </c>
      <c r="D328">
        <f>VLOOKUP(ROW()-1,'Full 2016-2017 Games Data'!$C$4:$R$1589,6,FALSE)</f>
        <v>120</v>
      </c>
      <c r="E328">
        <f>VLOOKUP(ROW()-1,'Full 2016-2017 Games Data'!$C$4:$R$1589,7,FALSE)</f>
        <v>89</v>
      </c>
      <c r="F328" s="4">
        <f>VLOOKUP(ROW()-1,'Full 2016-2017 Games Data'!$C$4:$R$1589,14,FALSE)</f>
        <v>42711</v>
      </c>
    </row>
    <row r="329" spans="1:6" x14ac:dyDescent="0.3">
      <c r="A329" t="str">
        <f>VLOOKUP(ROW()-1,'Full 2016-2017 Games Data'!$C$4:$R$1589,15,FALSE)</f>
        <v>Indiana Pacers</v>
      </c>
      <c r="B329" t="str">
        <f>VLOOKUP(ROW()-1,'Full 2016-2017 Games Data'!$C$4:$R$1589,16,FALSE)</f>
        <v>Phoenix Suns</v>
      </c>
      <c r="C329" t="str">
        <f>VLOOKUP(ROW()-1,'Full 2016-2017 Games Data'!$C$4:$R$1589,5,FALSE)</f>
        <v>Phoenix</v>
      </c>
      <c r="D329">
        <f>VLOOKUP(ROW()-1,'Full 2016-2017 Games Data'!$C$4:$R$1589,6,FALSE)</f>
        <v>109</v>
      </c>
      <c r="E329">
        <f>VLOOKUP(ROW()-1,'Full 2016-2017 Games Data'!$C$4:$R$1589,7,FALSE)</f>
        <v>94</v>
      </c>
      <c r="F329" s="4">
        <f>VLOOKUP(ROW()-1,'Full 2016-2017 Games Data'!$C$4:$R$1589,14,FALSE)</f>
        <v>42711</v>
      </c>
    </row>
    <row r="330" spans="1:6" x14ac:dyDescent="0.3">
      <c r="A330" t="str">
        <f>VLOOKUP(ROW()-1,'Full 2016-2017 Games Data'!$C$4:$R$1589,15,FALSE)</f>
        <v>Golden State Warriors</v>
      </c>
      <c r="B330" t="str">
        <f>VLOOKUP(ROW()-1,'Full 2016-2017 Games Data'!$C$4:$R$1589,16,FALSE)</f>
        <v>Los Angeles Clippers</v>
      </c>
      <c r="C330" t="str">
        <f>VLOOKUP(ROW()-1,'Full 2016-2017 Games Data'!$C$4:$R$1589,5,FALSE)</f>
        <v>Los Angeles</v>
      </c>
      <c r="D330">
        <f>VLOOKUP(ROW()-1,'Full 2016-2017 Games Data'!$C$4:$R$1589,6,FALSE)</f>
        <v>115</v>
      </c>
      <c r="E330">
        <f>VLOOKUP(ROW()-1,'Full 2016-2017 Games Data'!$C$4:$R$1589,7,FALSE)</f>
        <v>98</v>
      </c>
      <c r="F330" s="4">
        <f>VLOOKUP(ROW()-1,'Full 2016-2017 Games Data'!$C$4:$R$1589,14,FALSE)</f>
        <v>42711</v>
      </c>
    </row>
    <row r="331" spans="1:6" x14ac:dyDescent="0.3">
      <c r="A331" t="str">
        <f>VLOOKUP(ROW()-1,'Full 2016-2017 Games Data'!$C$4:$R$1589,15,FALSE)</f>
        <v>Toronto Raptors</v>
      </c>
      <c r="B331" t="str">
        <f>VLOOKUP(ROW()-1,'Full 2016-2017 Games Data'!$C$4:$R$1589,16,FALSE)</f>
        <v>Minnesota Timberwolves</v>
      </c>
      <c r="C331" t="str">
        <f>VLOOKUP(ROW()-1,'Full 2016-2017 Games Data'!$C$4:$R$1589,5,FALSE)</f>
        <v>Toronto</v>
      </c>
      <c r="D331">
        <f>VLOOKUP(ROW()-1,'Full 2016-2017 Games Data'!$C$4:$R$1589,6,FALSE)</f>
        <v>124</v>
      </c>
      <c r="E331">
        <f>VLOOKUP(ROW()-1,'Full 2016-2017 Games Data'!$C$4:$R$1589,7,FALSE)</f>
        <v>110</v>
      </c>
      <c r="F331" s="4">
        <f>VLOOKUP(ROW()-1,'Full 2016-2017 Games Data'!$C$4:$R$1589,14,FALSE)</f>
        <v>42712</v>
      </c>
    </row>
    <row r="332" spans="1:6" x14ac:dyDescent="0.3">
      <c r="A332" t="str">
        <f>VLOOKUP(ROW()-1,'Full 2016-2017 Games Data'!$C$4:$R$1589,15,FALSE)</f>
        <v>Washington Wizards</v>
      </c>
      <c r="B332" t="str">
        <f>VLOOKUP(ROW()-1,'Full 2016-2017 Games Data'!$C$4:$R$1589,16,FALSE)</f>
        <v>Denver Nuggets</v>
      </c>
      <c r="C332" t="str">
        <f>VLOOKUP(ROW()-1,'Full 2016-2017 Games Data'!$C$4:$R$1589,5,FALSE)</f>
        <v>Washington</v>
      </c>
      <c r="D332">
        <f>VLOOKUP(ROW()-1,'Full 2016-2017 Games Data'!$C$4:$R$1589,6,FALSE)</f>
        <v>92</v>
      </c>
      <c r="E332">
        <f>VLOOKUP(ROW()-1,'Full 2016-2017 Games Data'!$C$4:$R$1589,7,FALSE)</f>
        <v>85</v>
      </c>
      <c r="F332" s="4">
        <f>VLOOKUP(ROW()-1,'Full 2016-2017 Games Data'!$C$4:$R$1589,14,FALSE)</f>
        <v>42712</v>
      </c>
    </row>
    <row r="333" spans="1:6" x14ac:dyDescent="0.3">
      <c r="A333" t="str">
        <f>VLOOKUP(ROW()-1,'Full 2016-2017 Games Data'!$C$4:$R$1589,15,FALSE)</f>
        <v>Memphis Grizzlies</v>
      </c>
      <c r="B333" t="str">
        <f>VLOOKUP(ROW()-1,'Full 2016-2017 Games Data'!$C$4:$R$1589,16,FALSE)</f>
        <v>Portland Trail Blazers</v>
      </c>
      <c r="C333" t="str">
        <f>VLOOKUP(ROW()-1,'Full 2016-2017 Games Data'!$C$4:$R$1589,5,FALSE)</f>
        <v>Memphis</v>
      </c>
      <c r="D333">
        <f>VLOOKUP(ROW()-1,'Full 2016-2017 Games Data'!$C$4:$R$1589,6,FALSE)</f>
        <v>88</v>
      </c>
      <c r="E333">
        <f>VLOOKUP(ROW()-1,'Full 2016-2017 Games Data'!$C$4:$R$1589,7,FALSE)</f>
        <v>86</v>
      </c>
      <c r="F333" s="4">
        <f>VLOOKUP(ROW()-1,'Full 2016-2017 Games Data'!$C$4:$R$1589,14,FALSE)</f>
        <v>42712</v>
      </c>
    </row>
    <row r="334" spans="1:6" x14ac:dyDescent="0.3">
      <c r="A334" t="str">
        <f>VLOOKUP(ROW()-1,'Full 2016-2017 Games Data'!$C$4:$R$1589,15,FALSE)</f>
        <v>Philadelphia 76ers</v>
      </c>
      <c r="B334" t="str">
        <f>VLOOKUP(ROW()-1,'Full 2016-2017 Games Data'!$C$4:$R$1589,16,FALSE)</f>
        <v>New Orleans Pelicans</v>
      </c>
      <c r="C334" t="str">
        <f>VLOOKUP(ROW()-1,'Full 2016-2017 Games Data'!$C$4:$R$1589,5,FALSE)</f>
        <v>New Orleans</v>
      </c>
      <c r="D334">
        <f>VLOOKUP(ROW()-1,'Full 2016-2017 Games Data'!$C$4:$R$1589,6,FALSE)</f>
        <v>99</v>
      </c>
      <c r="E334">
        <f>VLOOKUP(ROW()-1,'Full 2016-2017 Games Data'!$C$4:$R$1589,7,FALSE)</f>
        <v>88</v>
      </c>
      <c r="F334" s="4">
        <f>VLOOKUP(ROW()-1,'Full 2016-2017 Games Data'!$C$4:$R$1589,14,FALSE)</f>
        <v>42712</v>
      </c>
    </row>
    <row r="335" spans="1:6" x14ac:dyDescent="0.3">
      <c r="A335" t="str">
        <f>VLOOKUP(ROW()-1,'Full 2016-2017 Games Data'!$C$4:$R$1589,15,FALSE)</f>
        <v>Golden State Warriors</v>
      </c>
      <c r="B335" t="str">
        <f>VLOOKUP(ROW()-1,'Full 2016-2017 Games Data'!$C$4:$R$1589,16,FALSE)</f>
        <v>Utah Jazz</v>
      </c>
      <c r="C335" t="str">
        <f>VLOOKUP(ROW()-1,'Full 2016-2017 Games Data'!$C$4:$R$1589,5,FALSE)</f>
        <v>Utah</v>
      </c>
      <c r="D335">
        <f>VLOOKUP(ROW()-1,'Full 2016-2017 Games Data'!$C$4:$R$1589,6,FALSE)</f>
        <v>106</v>
      </c>
      <c r="E335">
        <f>VLOOKUP(ROW()-1,'Full 2016-2017 Games Data'!$C$4:$R$1589,7,FALSE)</f>
        <v>99</v>
      </c>
      <c r="F335" s="4">
        <f>VLOOKUP(ROW()-1,'Full 2016-2017 Games Data'!$C$4:$R$1589,14,FALSE)</f>
        <v>42712</v>
      </c>
    </row>
    <row r="336" spans="1:6" x14ac:dyDescent="0.3">
      <c r="A336" t="str">
        <f>VLOOKUP(ROW()-1,'Full 2016-2017 Games Data'!$C$4:$R$1589,15,FALSE)</f>
        <v>Chicago Bulls</v>
      </c>
      <c r="B336" t="str">
        <f>VLOOKUP(ROW()-1,'Full 2016-2017 Games Data'!$C$4:$R$1589,16,FALSE)</f>
        <v>San Antonio Spurs</v>
      </c>
      <c r="C336" t="str">
        <f>VLOOKUP(ROW()-1,'Full 2016-2017 Games Data'!$C$4:$R$1589,5,FALSE)</f>
        <v>Chicago</v>
      </c>
      <c r="D336">
        <f>VLOOKUP(ROW()-1,'Full 2016-2017 Games Data'!$C$4:$R$1589,6,FALSE)</f>
        <v>95</v>
      </c>
      <c r="E336">
        <f>VLOOKUP(ROW()-1,'Full 2016-2017 Games Data'!$C$4:$R$1589,7,FALSE)</f>
        <v>91</v>
      </c>
      <c r="F336" s="4">
        <f>VLOOKUP(ROW()-1,'Full 2016-2017 Games Data'!$C$4:$R$1589,14,FALSE)</f>
        <v>42712</v>
      </c>
    </row>
    <row r="337" spans="1:6" x14ac:dyDescent="0.3">
      <c r="A337" t="str">
        <f>VLOOKUP(ROW()-1,'Full 2016-2017 Games Data'!$C$4:$R$1589,15,FALSE)</f>
        <v>Charlotte Hornets</v>
      </c>
      <c r="B337" t="str">
        <f>VLOOKUP(ROW()-1,'Full 2016-2017 Games Data'!$C$4:$R$1589,16,FALSE)</f>
        <v>Orlando Magic</v>
      </c>
      <c r="C337" t="str">
        <f>VLOOKUP(ROW()-1,'Full 2016-2017 Games Data'!$C$4:$R$1589,5,FALSE)</f>
        <v>Charlotte</v>
      </c>
      <c r="D337">
        <f>VLOOKUP(ROW()-1,'Full 2016-2017 Games Data'!$C$4:$R$1589,6,FALSE)</f>
        <v>109</v>
      </c>
      <c r="E337">
        <f>VLOOKUP(ROW()-1,'Full 2016-2017 Games Data'!$C$4:$R$1589,7,FALSE)</f>
        <v>88</v>
      </c>
      <c r="F337" s="4">
        <f>VLOOKUP(ROW()-1,'Full 2016-2017 Games Data'!$C$4:$R$1589,14,FALSE)</f>
        <v>42713</v>
      </c>
    </row>
    <row r="338" spans="1:6" x14ac:dyDescent="0.3">
      <c r="A338" t="str">
        <f>VLOOKUP(ROW()-1,'Full 2016-2017 Games Data'!$C$4:$R$1589,15,FALSE)</f>
        <v>Cleveland Cavaliers</v>
      </c>
      <c r="B338" t="str">
        <f>VLOOKUP(ROW()-1,'Full 2016-2017 Games Data'!$C$4:$R$1589,16,FALSE)</f>
        <v>Miami Heat</v>
      </c>
      <c r="C338" t="str">
        <f>VLOOKUP(ROW()-1,'Full 2016-2017 Games Data'!$C$4:$R$1589,5,FALSE)</f>
        <v>Cleveland</v>
      </c>
      <c r="D338">
        <f>VLOOKUP(ROW()-1,'Full 2016-2017 Games Data'!$C$4:$R$1589,6,FALSE)</f>
        <v>114</v>
      </c>
      <c r="E338">
        <f>VLOOKUP(ROW()-1,'Full 2016-2017 Games Data'!$C$4:$R$1589,7,FALSE)</f>
        <v>84</v>
      </c>
      <c r="F338" s="4">
        <f>VLOOKUP(ROW()-1,'Full 2016-2017 Games Data'!$C$4:$R$1589,14,FALSE)</f>
        <v>42713</v>
      </c>
    </row>
    <row r="339" spans="1:6" x14ac:dyDescent="0.3">
      <c r="A339" t="str">
        <f>VLOOKUP(ROW()-1,'Full 2016-2017 Games Data'!$C$4:$R$1589,15,FALSE)</f>
        <v>Toronto Raptors</v>
      </c>
      <c r="B339" t="str">
        <f>VLOOKUP(ROW()-1,'Full 2016-2017 Games Data'!$C$4:$R$1589,16,FALSE)</f>
        <v>Boston Celtics</v>
      </c>
      <c r="C339" t="str">
        <f>VLOOKUP(ROW()-1,'Full 2016-2017 Games Data'!$C$4:$R$1589,5,FALSE)</f>
        <v>Boston</v>
      </c>
      <c r="D339">
        <f>VLOOKUP(ROW()-1,'Full 2016-2017 Games Data'!$C$4:$R$1589,6,FALSE)</f>
        <v>101</v>
      </c>
      <c r="E339">
        <f>VLOOKUP(ROW()-1,'Full 2016-2017 Games Data'!$C$4:$R$1589,7,FALSE)</f>
        <v>94</v>
      </c>
      <c r="F339" s="4">
        <f>VLOOKUP(ROW()-1,'Full 2016-2017 Games Data'!$C$4:$R$1589,14,FALSE)</f>
        <v>42713</v>
      </c>
    </row>
    <row r="340" spans="1:6" x14ac:dyDescent="0.3">
      <c r="A340" t="str">
        <f>VLOOKUP(ROW()-1,'Full 2016-2017 Games Data'!$C$4:$R$1589,15,FALSE)</f>
        <v>Atlanta Hawks</v>
      </c>
      <c r="B340" t="str">
        <f>VLOOKUP(ROW()-1,'Full 2016-2017 Games Data'!$C$4:$R$1589,16,FALSE)</f>
        <v>Milwaukee Bucks</v>
      </c>
      <c r="C340" t="str">
        <f>VLOOKUP(ROW()-1,'Full 2016-2017 Games Data'!$C$4:$R$1589,5,FALSE)</f>
        <v>Milwaukee</v>
      </c>
      <c r="D340">
        <f>VLOOKUP(ROW()-1,'Full 2016-2017 Games Data'!$C$4:$R$1589,6,FALSE)</f>
        <v>114</v>
      </c>
      <c r="E340">
        <f>VLOOKUP(ROW()-1,'Full 2016-2017 Games Data'!$C$4:$R$1589,7,FALSE)</f>
        <v>110</v>
      </c>
      <c r="F340" s="4">
        <f>VLOOKUP(ROW()-1,'Full 2016-2017 Games Data'!$C$4:$R$1589,14,FALSE)</f>
        <v>42713</v>
      </c>
    </row>
    <row r="341" spans="1:6" x14ac:dyDescent="0.3">
      <c r="A341" t="str">
        <f>VLOOKUP(ROW()-1,'Full 2016-2017 Games Data'!$C$4:$R$1589,15,FALSE)</f>
        <v>Houston Rockets</v>
      </c>
      <c r="B341" t="str">
        <f>VLOOKUP(ROW()-1,'Full 2016-2017 Games Data'!$C$4:$R$1589,16,FALSE)</f>
        <v>Oklahoma City Thunder</v>
      </c>
      <c r="C341" t="str">
        <f>VLOOKUP(ROW()-1,'Full 2016-2017 Games Data'!$C$4:$R$1589,5,FALSE)</f>
        <v>Oklahoma City</v>
      </c>
      <c r="D341">
        <f>VLOOKUP(ROW()-1,'Full 2016-2017 Games Data'!$C$4:$R$1589,6,FALSE)</f>
        <v>102</v>
      </c>
      <c r="E341">
        <f>VLOOKUP(ROW()-1,'Full 2016-2017 Games Data'!$C$4:$R$1589,7,FALSE)</f>
        <v>99</v>
      </c>
      <c r="F341" s="4">
        <f>VLOOKUP(ROW()-1,'Full 2016-2017 Games Data'!$C$4:$R$1589,14,FALSE)</f>
        <v>42713</v>
      </c>
    </row>
    <row r="342" spans="1:6" x14ac:dyDescent="0.3">
      <c r="A342" t="str">
        <f>VLOOKUP(ROW()-1,'Full 2016-2017 Games Data'!$C$4:$R$1589,15,FALSE)</f>
        <v>Detroit Pistons</v>
      </c>
      <c r="B342" t="str">
        <f>VLOOKUP(ROW()-1,'Full 2016-2017 Games Data'!$C$4:$R$1589,16,FALSE)</f>
        <v>Minnesota Timberwolves</v>
      </c>
      <c r="C342" t="str">
        <f>VLOOKUP(ROW()-1,'Full 2016-2017 Games Data'!$C$4:$R$1589,5,FALSE)</f>
        <v>Minnesota</v>
      </c>
      <c r="D342">
        <f>VLOOKUP(ROW()-1,'Full 2016-2017 Games Data'!$C$4:$R$1589,6,FALSE)</f>
        <v>117</v>
      </c>
      <c r="E342">
        <f>VLOOKUP(ROW()-1,'Full 2016-2017 Games Data'!$C$4:$R$1589,7,FALSE)</f>
        <v>90</v>
      </c>
      <c r="F342" s="4">
        <f>VLOOKUP(ROW()-1,'Full 2016-2017 Games Data'!$C$4:$R$1589,14,FALSE)</f>
        <v>42713</v>
      </c>
    </row>
    <row r="343" spans="1:6" x14ac:dyDescent="0.3">
      <c r="A343" t="str">
        <f>VLOOKUP(ROW()-1,'Full 2016-2017 Games Data'!$C$4:$R$1589,15,FALSE)</f>
        <v>Dallas Mavericks</v>
      </c>
      <c r="B343" t="str">
        <f>VLOOKUP(ROW()-1,'Full 2016-2017 Games Data'!$C$4:$R$1589,16,FALSE)</f>
        <v>Indiana Pacers</v>
      </c>
      <c r="C343" t="str">
        <f>VLOOKUP(ROW()-1,'Full 2016-2017 Games Data'!$C$4:$R$1589,5,FALSE)</f>
        <v>Dallas</v>
      </c>
      <c r="D343">
        <f>VLOOKUP(ROW()-1,'Full 2016-2017 Games Data'!$C$4:$R$1589,6,FALSE)</f>
        <v>111</v>
      </c>
      <c r="E343">
        <f>VLOOKUP(ROW()-1,'Full 2016-2017 Games Data'!$C$4:$R$1589,7,FALSE)</f>
        <v>103</v>
      </c>
      <c r="F343" s="4">
        <f>VLOOKUP(ROW()-1,'Full 2016-2017 Games Data'!$C$4:$R$1589,14,FALSE)</f>
        <v>42713</v>
      </c>
    </row>
    <row r="344" spans="1:6" x14ac:dyDescent="0.3">
      <c r="A344" t="str">
        <f>VLOOKUP(ROW()-1,'Full 2016-2017 Games Data'!$C$4:$R$1589,15,FALSE)</f>
        <v>Phoenix Suns</v>
      </c>
      <c r="B344" t="str">
        <f>VLOOKUP(ROW()-1,'Full 2016-2017 Games Data'!$C$4:$R$1589,16,FALSE)</f>
        <v>Los Angeles Lakers</v>
      </c>
      <c r="C344" t="str">
        <f>VLOOKUP(ROW()-1,'Full 2016-2017 Games Data'!$C$4:$R$1589,5,FALSE)</f>
        <v>Los Angeles</v>
      </c>
      <c r="D344">
        <f>VLOOKUP(ROW()-1,'Full 2016-2017 Games Data'!$C$4:$R$1589,6,FALSE)</f>
        <v>119</v>
      </c>
      <c r="E344">
        <f>VLOOKUP(ROW()-1,'Full 2016-2017 Games Data'!$C$4:$R$1589,7,FALSE)</f>
        <v>115</v>
      </c>
      <c r="F344" s="4">
        <f>VLOOKUP(ROW()-1,'Full 2016-2017 Games Data'!$C$4:$R$1589,14,FALSE)</f>
        <v>42713</v>
      </c>
    </row>
    <row r="345" spans="1:6" x14ac:dyDescent="0.3">
      <c r="A345" t="str">
        <f>VLOOKUP(ROW()-1,'Full 2016-2017 Games Data'!$C$4:$R$1589,15,FALSE)</f>
        <v>New York Knicks</v>
      </c>
      <c r="B345" t="str">
        <f>VLOOKUP(ROW()-1,'Full 2016-2017 Games Data'!$C$4:$R$1589,16,FALSE)</f>
        <v>Sacramento Kings</v>
      </c>
      <c r="C345" t="str">
        <f>VLOOKUP(ROW()-1,'Full 2016-2017 Games Data'!$C$4:$R$1589,5,FALSE)</f>
        <v>Sacramento</v>
      </c>
      <c r="D345">
        <f>VLOOKUP(ROW()-1,'Full 2016-2017 Games Data'!$C$4:$R$1589,6,FALSE)</f>
        <v>103</v>
      </c>
      <c r="E345">
        <f>VLOOKUP(ROW()-1,'Full 2016-2017 Games Data'!$C$4:$R$1589,7,FALSE)</f>
        <v>100</v>
      </c>
      <c r="F345" s="4">
        <f>VLOOKUP(ROW()-1,'Full 2016-2017 Games Data'!$C$4:$R$1589,14,FALSE)</f>
        <v>42713</v>
      </c>
    </row>
    <row r="346" spans="1:6" x14ac:dyDescent="0.3">
      <c r="A346" t="str">
        <f>VLOOKUP(ROW()-1,'Full 2016-2017 Games Data'!$C$4:$R$1589,15,FALSE)</f>
        <v>Washington Wizards</v>
      </c>
      <c r="B346" t="str">
        <f>VLOOKUP(ROW()-1,'Full 2016-2017 Games Data'!$C$4:$R$1589,16,FALSE)</f>
        <v>Milwaukee Bucks</v>
      </c>
      <c r="C346" t="str">
        <f>VLOOKUP(ROW()-1,'Full 2016-2017 Games Data'!$C$4:$R$1589,5,FALSE)</f>
        <v>Washington</v>
      </c>
      <c r="D346">
        <f>VLOOKUP(ROW()-1,'Full 2016-2017 Games Data'!$C$4:$R$1589,6,FALSE)</f>
        <v>110</v>
      </c>
      <c r="E346">
        <f>VLOOKUP(ROW()-1,'Full 2016-2017 Games Data'!$C$4:$R$1589,7,FALSE)</f>
        <v>105</v>
      </c>
      <c r="F346" s="4">
        <f>VLOOKUP(ROW()-1,'Full 2016-2017 Games Data'!$C$4:$R$1589,14,FALSE)</f>
        <v>42714</v>
      </c>
    </row>
    <row r="347" spans="1:6" x14ac:dyDescent="0.3">
      <c r="A347" t="str">
        <f>VLOOKUP(ROW()-1,'Full 2016-2017 Games Data'!$C$4:$R$1589,15,FALSE)</f>
        <v>Denver Nuggets</v>
      </c>
      <c r="B347" t="str">
        <f>VLOOKUP(ROW()-1,'Full 2016-2017 Games Data'!$C$4:$R$1589,16,FALSE)</f>
        <v>Orlando Magic</v>
      </c>
      <c r="C347" t="str">
        <f>VLOOKUP(ROW()-1,'Full 2016-2017 Games Data'!$C$4:$R$1589,5,FALSE)</f>
        <v>Orlando</v>
      </c>
      <c r="D347">
        <f>VLOOKUP(ROW()-1,'Full 2016-2017 Games Data'!$C$4:$R$1589,6,FALSE)</f>
        <v>121</v>
      </c>
      <c r="E347">
        <f>VLOOKUP(ROW()-1,'Full 2016-2017 Games Data'!$C$4:$R$1589,7,FALSE)</f>
        <v>113</v>
      </c>
      <c r="F347" s="4">
        <f>VLOOKUP(ROW()-1,'Full 2016-2017 Games Data'!$C$4:$R$1589,14,FALSE)</f>
        <v>42714</v>
      </c>
    </row>
    <row r="348" spans="1:6" x14ac:dyDescent="0.3">
      <c r="A348" t="str">
        <f>VLOOKUP(ROW()-1,'Full 2016-2017 Games Data'!$C$4:$R$1589,15,FALSE)</f>
        <v>Indiana Pacers</v>
      </c>
      <c r="B348" t="str">
        <f>VLOOKUP(ROW()-1,'Full 2016-2017 Games Data'!$C$4:$R$1589,16,FALSE)</f>
        <v>Portland Trail Blazers</v>
      </c>
      <c r="C348" t="str">
        <f>VLOOKUP(ROW()-1,'Full 2016-2017 Games Data'!$C$4:$R$1589,5,FALSE)</f>
        <v>Indiana</v>
      </c>
      <c r="D348">
        <f>VLOOKUP(ROW()-1,'Full 2016-2017 Games Data'!$C$4:$R$1589,6,FALSE)</f>
        <v>118</v>
      </c>
      <c r="E348">
        <f>VLOOKUP(ROW()-1,'Full 2016-2017 Games Data'!$C$4:$R$1589,7,FALSE)</f>
        <v>111</v>
      </c>
      <c r="F348" s="4">
        <f>VLOOKUP(ROW()-1,'Full 2016-2017 Games Data'!$C$4:$R$1589,14,FALSE)</f>
        <v>42714</v>
      </c>
    </row>
    <row r="349" spans="1:6" x14ac:dyDescent="0.3">
      <c r="A349" t="str">
        <f>VLOOKUP(ROW()-1,'Full 2016-2017 Games Data'!$C$4:$R$1589,15,FALSE)</f>
        <v>Cleveland Cavaliers</v>
      </c>
      <c r="B349" t="str">
        <f>VLOOKUP(ROW()-1,'Full 2016-2017 Games Data'!$C$4:$R$1589,16,FALSE)</f>
        <v>Charlotte Hornets</v>
      </c>
      <c r="C349" t="str">
        <f>VLOOKUP(ROW()-1,'Full 2016-2017 Games Data'!$C$4:$R$1589,5,FALSE)</f>
        <v>Cleveland</v>
      </c>
      <c r="D349">
        <f>VLOOKUP(ROW()-1,'Full 2016-2017 Games Data'!$C$4:$R$1589,6,FALSE)</f>
        <v>116</v>
      </c>
      <c r="E349">
        <f>VLOOKUP(ROW()-1,'Full 2016-2017 Games Data'!$C$4:$R$1589,7,FALSE)</f>
        <v>105</v>
      </c>
      <c r="F349" s="4">
        <f>VLOOKUP(ROW()-1,'Full 2016-2017 Games Data'!$C$4:$R$1589,14,FALSE)</f>
        <v>42714</v>
      </c>
    </row>
    <row r="350" spans="1:6" x14ac:dyDescent="0.3">
      <c r="A350" t="str">
        <f>VLOOKUP(ROW()-1,'Full 2016-2017 Games Data'!$C$4:$R$1589,15,FALSE)</f>
        <v>Chicago Bulls</v>
      </c>
      <c r="B350" t="str">
        <f>VLOOKUP(ROW()-1,'Full 2016-2017 Games Data'!$C$4:$R$1589,16,FALSE)</f>
        <v>Miami Heat</v>
      </c>
      <c r="C350" t="str">
        <f>VLOOKUP(ROW()-1,'Full 2016-2017 Games Data'!$C$4:$R$1589,5,FALSE)</f>
        <v>Chicago</v>
      </c>
      <c r="D350">
        <f>VLOOKUP(ROW()-1,'Full 2016-2017 Games Data'!$C$4:$R$1589,6,FALSE)</f>
        <v>105</v>
      </c>
      <c r="E350">
        <f>VLOOKUP(ROW()-1,'Full 2016-2017 Games Data'!$C$4:$R$1589,7,FALSE)</f>
        <v>100</v>
      </c>
      <c r="F350" s="4">
        <f>VLOOKUP(ROW()-1,'Full 2016-2017 Games Data'!$C$4:$R$1589,14,FALSE)</f>
        <v>42714</v>
      </c>
    </row>
    <row r="351" spans="1:6" x14ac:dyDescent="0.3">
      <c r="A351" t="str">
        <f>VLOOKUP(ROW()-1,'Full 2016-2017 Games Data'!$C$4:$R$1589,15,FALSE)</f>
        <v>Memphis Grizzlies</v>
      </c>
      <c r="B351" t="str">
        <f>VLOOKUP(ROW()-1,'Full 2016-2017 Games Data'!$C$4:$R$1589,16,FALSE)</f>
        <v>Golden State Warriors</v>
      </c>
      <c r="C351" t="str">
        <f>VLOOKUP(ROW()-1,'Full 2016-2017 Games Data'!$C$4:$R$1589,5,FALSE)</f>
        <v>Memphis</v>
      </c>
      <c r="D351">
        <f>VLOOKUP(ROW()-1,'Full 2016-2017 Games Data'!$C$4:$R$1589,6,FALSE)</f>
        <v>110</v>
      </c>
      <c r="E351">
        <f>VLOOKUP(ROW()-1,'Full 2016-2017 Games Data'!$C$4:$R$1589,7,FALSE)</f>
        <v>89</v>
      </c>
      <c r="F351" s="4">
        <f>VLOOKUP(ROW()-1,'Full 2016-2017 Games Data'!$C$4:$R$1589,14,FALSE)</f>
        <v>42714</v>
      </c>
    </row>
    <row r="352" spans="1:6" x14ac:dyDescent="0.3">
      <c r="A352" t="str">
        <f>VLOOKUP(ROW()-1,'Full 2016-2017 Games Data'!$C$4:$R$1589,15,FALSE)</f>
        <v>Houston Rockets</v>
      </c>
      <c r="B352" t="str">
        <f>VLOOKUP(ROW()-1,'Full 2016-2017 Games Data'!$C$4:$R$1589,16,FALSE)</f>
        <v>Dallas Mavericks</v>
      </c>
      <c r="C352" t="str">
        <f>VLOOKUP(ROW()-1,'Full 2016-2017 Games Data'!$C$4:$R$1589,5,FALSE)</f>
        <v>Houston</v>
      </c>
      <c r="D352">
        <f>VLOOKUP(ROW()-1,'Full 2016-2017 Games Data'!$C$4:$R$1589,6,FALSE)</f>
        <v>109</v>
      </c>
      <c r="E352">
        <f>VLOOKUP(ROW()-1,'Full 2016-2017 Games Data'!$C$4:$R$1589,7,FALSE)</f>
        <v>87</v>
      </c>
      <c r="F352" s="4">
        <f>VLOOKUP(ROW()-1,'Full 2016-2017 Games Data'!$C$4:$R$1589,14,FALSE)</f>
        <v>42714</v>
      </c>
    </row>
    <row r="353" spans="1:6" x14ac:dyDescent="0.3">
      <c r="A353" t="str">
        <f>VLOOKUP(ROW()-1,'Full 2016-2017 Games Data'!$C$4:$R$1589,15,FALSE)</f>
        <v>San Antonio Spurs</v>
      </c>
      <c r="B353" t="str">
        <f>VLOOKUP(ROW()-1,'Full 2016-2017 Games Data'!$C$4:$R$1589,16,FALSE)</f>
        <v>Brooklyn Nets</v>
      </c>
      <c r="C353" t="str">
        <f>VLOOKUP(ROW()-1,'Full 2016-2017 Games Data'!$C$4:$R$1589,5,FALSE)</f>
        <v>San Antonio</v>
      </c>
      <c r="D353">
        <f>VLOOKUP(ROW()-1,'Full 2016-2017 Games Data'!$C$4:$R$1589,6,FALSE)</f>
        <v>130</v>
      </c>
      <c r="E353">
        <f>VLOOKUP(ROW()-1,'Full 2016-2017 Games Data'!$C$4:$R$1589,7,FALSE)</f>
        <v>101</v>
      </c>
      <c r="F353" s="4">
        <f>VLOOKUP(ROW()-1,'Full 2016-2017 Games Data'!$C$4:$R$1589,14,FALSE)</f>
        <v>42714</v>
      </c>
    </row>
    <row r="354" spans="1:6" x14ac:dyDescent="0.3">
      <c r="A354" t="str">
        <f>VLOOKUP(ROW()-1,'Full 2016-2017 Games Data'!$C$4:$R$1589,15,FALSE)</f>
        <v>Utah Jazz</v>
      </c>
      <c r="B354" t="str">
        <f>VLOOKUP(ROW()-1,'Full 2016-2017 Games Data'!$C$4:$R$1589,16,FALSE)</f>
        <v>Sacramento Kings</v>
      </c>
      <c r="C354" t="str">
        <f>VLOOKUP(ROW()-1,'Full 2016-2017 Games Data'!$C$4:$R$1589,5,FALSE)</f>
        <v>Utah</v>
      </c>
      <c r="D354">
        <f>VLOOKUP(ROW()-1,'Full 2016-2017 Games Data'!$C$4:$R$1589,6,FALSE)</f>
        <v>104</v>
      </c>
      <c r="E354">
        <f>VLOOKUP(ROW()-1,'Full 2016-2017 Games Data'!$C$4:$R$1589,7,FALSE)</f>
        <v>84</v>
      </c>
      <c r="F354" s="4">
        <f>VLOOKUP(ROW()-1,'Full 2016-2017 Games Data'!$C$4:$R$1589,14,FALSE)</f>
        <v>42714</v>
      </c>
    </row>
    <row r="355" spans="1:6" x14ac:dyDescent="0.3">
      <c r="A355" t="str">
        <f>VLOOKUP(ROW()-1,'Full 2016-2017 Games Data'!$C$4:$R$1589,15,FALSE)</f>
        <v>Los Angeles Clippers</v>
      </c>
      <c r="B355" t="str">
        <f>VLOOKUP(ROW()-1,'Full 2016-2017 Games Data'!$C$4:$R$1589,16,FALSE)</f>
        <v>New Orleans Pelicans</v>
      </c>
      <c r="C355" t="str">
        <f>VLOOKUP(ROW()-1,'Full 2016-2017 Games Data'!$C$4:$R$1589,5,FALSE)</f>
        <v>Los Angeles</v>
      </c>
      <c r="D355">
        <f>VLOOKUP(ROW()-1,'Full 2016-2017 Games Data'!$C$4:$R$1589,6,FALSE)</f>
        <v>133</v>
      </c>
      <c r="E355">
        <f>VLOOKUP(ROW()-1,'Full 2016-2017 Games Data'!$C$4:$R$1589,7,FALSE)</f>
        <v>105</v>
      </c>
      <c r="F355" s="4">
        <f>VLOOKUP(ROW()-1,'Full 2016-2017 Games Data'!$C$4:$R$1589,14,FALSE)</f>
        <v>42714</v>
      </c>
    </row>
    <row r="356" spans="1:6" x14ac:dyDescent="0.3">
      <c r="A356" t="str">
        <f>VLOOKUP(ROW()-1,'Full 2016-2017 Games Data'!$C$4:$R$1589,15,FALSE)</f>
        <v>Philadelphia 76ers</v>
      </c>
      <c r="B356" t="str">
        <f>VLOOKUP(ROW()-1,'Full 2016-2017 Games Data'!$C$4:$R$1589,16,FALSE)</f>
        <v>Detroit Pistons</v>
      </c>
      <c r="C356" t="str">
        <f>VLOOKUP(ROW()-1,'Full 2016-2017 Games Data'!$C$4:$R$1589,5,FALSE)</f>
        <v>Detroit</v>
      </c>
      <c r="D356">
        <f>VLOOKUP(ROW()-1,'Full 2016-2017 Games Data'!$C$4:$R$1589,6,FALSE)</f>
        <v>97</v>
      </c>
      <c r="E356">
        <f>VLOOKUP(ROW()-1,'Full 2016-2017 Games Data'!$C$4:$R$1589,7,FALSE)</f>
        <v>79</v>
      </c>
      <c r="F356" s="4">
        <f>VLOOKUP(ROW()-1,'Full 2016-2017 Games Data'!$C$4:$R$1589,14,FALSE)</f>
        <v>42715</v>
      </c>
    </row>
    <row r="357" spans="1:6" x14ac:dyDescent="0.3">
      <c r="A357" t="str">
        <f>VLOOKUP(ROW()-1,'Full 2016-2017 Games Data'!$C$4:$R$1589,15,FALSE)</f>
        <v>Oklahoma City Thunder</v>
      </c>
      <c r="B357" t="str">
        <f>VLOOKUP(ROW()-1,'Full 2016-2017 Games Data'!$C$4:$R$1589,16,FALSE)</f>
        <v>Boston Celtics</v>
      </c>
      <c r="C357" t="str">
        <f>VLOOKUP(ROW()-1,'Full 2016-2017 Games Data'!$C$4:$R$1589,5,FALSE)</f>
        <v>Oklahoma City</v>
      </c>
      <c r="D357">
        <f>VLOOKUP(ROW()-1,'Full 2016-2017 Games Data'!$C$4:$R$1589,6,FALSE)</f>
        <v>99</v>
      </c>
      <c r="E357">
        <f>VLOOKUP(ROW()-1,'Full 2016-2017 Games Data'!$C$4:$R$1589,7,FALSE)</f>
        <v>96</v>
      </c>
      <c r="F357" s="4">
        <f>VLOOKUP(ROW()-1,'Full 2016-2017 Games Data'!$C$4:$R$1589,14,FALSE)</f>
        <v>42715</v>
      </c>
    </row>
    <row r="358" spans="1:6" x14ac:dyDescent="0.3">
      <c r="A358" t="str">
        <f>VLOOKUP(ROW()-1,'Full 2016-2017 Games Data'!$C$4:$R$1589,15,FALSE)</f>
        <v>Golden State Warriors</v>
      </c>
      <c r="B358" t="str">
        <f>VLOOKUP(ROW()-1,'Full 2016-2017 Games Data'!$C$4:$R$1589,16,FALSE)</f>
        <v>Minnesota Timberwolves</v>
      </c>
      <c r="C358" t="str">
        <f>VLOOKUP(ROW()-1,'Full 2016-2017 Games Data'!$C$4:$R$1589,5,FALSE)</f>
        <v>Minnesota</v>
      </c>
      <c r="D358">
        <f>VLOOKUP(ROW()-1,'Full 2016-2017 Games Data'!$C$4:$R$1589,6,FALSE)</f>
        <v>116</v>
      </c>
      <c r="E358">
        <f>VLOOKUP(ROW()-1,'Full 2016-2017 Games Data'!$C$4:$R$1589,7,FALSE)</f>
        <v>108</v>
      </c>
      <c r="F358" s="4">
        <f>VLOOKUP(ROW()-1,'Full 2016-2017 Games Data'!$C$4:$R$1589,14,FALSE)</f>
        <v>42715</v>
      </c>
    </row>
    <row r="359" spans="1:6" x14ac:dyDescent="0.3">
      <c r="A359" t="str">
        <f>VLOOKUP(ROW()-1,'Full 2016-2017 Games Data'!$C$4:$R$1589,15,FALSE)</f>
        <v>New Orleans Pelicans</v>
      </c>
      <c r="B359" t="str">
        <f>VLOOKUP(ROW()-1,'Full 2016-2017 Games Data'!$C$4:$R$1589,16,FALSE)</f>
        <v>Phoenix Suns</v>
      </c>
      <c r="C359" t="str">
        <f>VLOOKUP(ROW()-1,'Full 2016-2017 Games Data'!$C$4:$R$1589,5,FALSE)</f>
        <v>Phoenix</v>
      </c>
      <c r="D359">
        <f>VLOOKUP(ROW()-1,'Full 2016-2017 Games Data'!$C$4:$R$1589,6,FALSE)</f>
        <v>120</v>
      </c>
      <c r="E359">
        <f>VLOOKUP(ROW()-1,'Full 2016-2017 Games Data'!$C$4:$R$1589,7,FALSE)</f>
        <v>119</v>
      </c>
      <c r="F359" s="4">
        <f>VLOOKUP(ROW()-1,'Full 2016-2017 Games Data'!$C$4:$R$1589,14,FALSE)</f>
        <v>42715</v>
      </c>
    </row>
    <row r="360" spans="1:6" x14ac:dyDescent="0.3">
      <c r="A360" t="str">
        <f>VLOOKUP(ROW()-1,'Full 2016-2017 Games Data'!$C$4:$R$1589,15,FALSE)</f>
        <v>New York Knicks</v>
      </c>
      <c r="B360" t="str">
        <f>VLOOKUP(ROW()-1,'Full 2016-2017 Games Data'!$C$4:$R$1589,16,FALSE)</f>
        <v>Los Angeles Lakers</v>
      </c>
      <c r="C360" t="str">
        <f>VLOOKUP(ROW()-1,'Full 2016-2017 Games Data'!$C$4:$R$1589,5,FALSE)</f>
        <v>Los Angeles</v>
      </c>
      <c r="D360">
        <f>VLOOKUP(ROW()-1,'Full 2016-2017 Games Data'!$C$4:$R$1589,6,FALSE)</f>
        <v>118</v>
      </c>
      <c r="E360">
        <f>VLOOKUP(ROW()-1,'Full 2016-2017 Games Data'!$C$4:$R$1589,7,FALSE)</f>
        <v>112</v>
      </c>
      <c r="F360" s="4">
        <f>VLOOKUP(ROW()-1,'Full 2016-2017 Games Data'!$C$4:$R$1589,14,FALSE)</f>
        <v>42715</v>
      </c>
    </row>
    <row r="361" spans="1:6" x14ac:dyDescent="0.3">
      <c r="A361" t="str">
        <f>VLOOKUP(ROW()-1,'Full 2016-2017 Games Data'!$C$4:$R$1589,15,FALSE)</f>
        <v>Indiana Pacers</v>
      </c>
      <c r="B361" t="str">
        <f>VLOOKUP(ROW()-1,'Full 2016-2017 Games Data'!$C$4:$R$1589,16,FALSE)</f>
        <v>Charlotte Hornets</v>
      </c>
      <c r="C361" t="str">
        <f>VLOOKUP(ROW()-1,'Full 2016-2017 Games Data'!$C$4:$R$1589,5,FALSE)</f>
        <v>Indiana</v>
      </c>
      <c r="D361">
        <f>VLOOKUP(ROW()-1,'Full 2016-2017 Games Data'!$C$4:$R$1589,6,FALSE)</f>
        <v>110</v>
      </c>
      <c r="E361">
        <f>VLOOKUP(ROW()-1,'Full 2016-2017 Games Data'!$C$4:$R$1589,7,FALSE)</f>
        <v>94</v>
      </c>
      <c r="F361" s="4">
        <f>VLOOKUP(ROW()-1,'Full 2016-2017 Games Data'!$C$4:$R$1589,14,FALSE)</f>
        <v>42716</v>
      </c>
    </row>
    <row r="362" spans="1:6" x14ac:dyDescent="0.3">
      <c r="A362" t="str">
        <f>VLOOKUP(ROW()-1,'Full 2016-2017 Games Data'!$C$4:$R$1589,15,FALSE)</f>
        <v>Toronto Raptors</v>
      </c>
      <c r="B362" t="str">
        <f>VLOOKUP(ROW()-1,'Full 2016-2017 Games Data'!$C$4:$R$1589,16,FALSE)</f>
        <v>Milwaukee Bucks</v>
      </c>
      <c r="C362" t="str">
        <f>VLOOKUP(ROW()-1,'Full 2016-2017 Games Data'!$C$4:$R$1589,5,FALSE)</f>
        <v>Toronto</v>
      </c>
      <c r="D362">
        <f>VLOOKUP(ROW()-1,'Full 2016-2017 Games Data'!$C$4:$R$1589,6,FALSE)</f>
        <v>122</v>
      </c>
      <c r="E362">
        <f>VLOOKUP(ROW()-1,'Full 2016-2017 Games Data'!$C$4:$R$1589,7,FALSE)</f>
        <v>100</v>
      </c>
      <c r="F362" s="4">
        <f>VLOOKUP(ROW()-1,'Full 2016-2017 Games Data'!$C$4:$R$1589,14,FALSE)</f>
        <v>42716</v>
      </c>
    </row>
    <row r="363" spans="1:6" x14ac:dyDescent="0.3">
      <c r="A363" t="str">
        <f>VLOOKUP(ROW()-1,'Full 2016-2017 Games Data'!$C$4:$R$1589,15,FALSE)</f>
        <v>Miami Heat</v>
      </c>
      <c r="B363" t="str">
        <f>VLOOKUP(ROW()-1,'Full 2016-2017 Games Data'!$C$4:$R$1589,16,FALSE)</f>
        <v>Washington Wizards</v>
      </c>
      <c r="C363" t="str">
        <f>VLOOKUP(ROW()-1,'Full 2016-2017 Games Data'!$C$4:$R$1589,5,FALSE)</f>
        <v>Miami</v>
      </c>
      <c r="D363">
        <f>VLOOKUP(ROW()-1,'Full 2016-2017 Games Data'!$C$4:$R$1589,6,FALSE)</f>
        <v>112</v>
      </c>
      <c r="E363">
        <f>VLOOKUP(ROW()-1,'Full 2016-2017 Games Data'!$C$4:$R$1589,7,FALSE)</f>
        <v>101</v>
      </c>
      <c r="F363" s="4">
        <f>VLOOKUP(ROW()-1,'Full 2016-2017 Games Data'!$C$4:$R$1589,14,FALSE)</f>
        <v>42716</v>
      </c>
    </row>
    <row r="364" spans="1:6" x14ac:dyDescent="0.3">
      <c r="A364" t="str">
        <f>VLOOKUP(ROW()-1,'Full 2016-2017 Games Data'!$C$4:$R$1589,15,FALSE)</f>
        <v>Houston Rockets</v>
      </c>
      <c r="B364" t="str">
        <f>VLOOKUP(ROW()-1,'Full 2016-2017 Games Data'!$C$4:$R$1589,16,FALSE)</f>
        <v>Brooklyn Nets</v>
      </c>
      <c r="C364" t="str">
        <f>VLOOKUP(ROW()-1,'Full 2016-2017 Games Data'!$C$4:$R$1589,5,FALSE)</f>
        <v>Houston</v>
      </c>
      <c r="D364">
        <f>VLOOKUP(ROW()-1,'Full 2016-2017 Games Data'!$C$4:$R$1589,6,FALSE)</f>
        <v>122</v>
      </c>
      <c r="E364">
        <f>VLOOKUP(ROW()-1,'Full 2016-2017 Games Data'!$C$4:$R$1589,7,FALSE)</f>
        <v>118</v>
      </c>
      <c r="F364" s="4">
        <f>VLOOKUP(ROW()-1,'Full 2016-2017 Games Data'!$C$4:$R$1589,14,FALSE)</f>
        <v>42716</v>
      </c>
    </row>
    <row r="365" spans="1:6" x14ac:dyDescent="0.3">
      <c r="A365" t="str">
        <f>VLOOKUP(ROW()-1,'Full 2016-2017 Games Data'!$C$4:$R$1589,15,FALSE)</f>
        <v>Dallas Mavericks</v>
      </c>
      <c r="B365" t="str">
        <f>VLOOKUP(ROW()-1,'Full 2016-2017 Games Data'!$C$4:$R$1589,16,FALSE)</f>
        <v>Denver Nuggets</v>
      </c>
      <c r="C365" t="str">
        <f>VLOOKUP(ROW()-1,'Full 2016-2017 Games Data'!$C$4:$R$1589,5,FALSE)</f>
        <v>Dallas</v>
      </c>
      <c r="D365">
        <f>VLOOKUP(ROW()-1,'Full 2016-2017 Games Data'!$C$4:$R$1589,6,FALSE)</f>
        <v>112</v>
      </c>
      <c r="E365">
        <f>VLOOKUP(ROW()-1,'Full 2016-2017 Games Data'!$C$4:$R$1589,7,FALSE)</f>
        <v>92</v>
      </c>
      <c r="F365" s="4">
        <f>VLOOKUP(ROW()-1,'Full 2016-2017 Games Data'!$C$4:$R$1589,14,FALSE)</f>
        <v>42716</v>
      </c>
    </row>
    <row r="366" spans="1:6" x14ac:dyDescent="0.3">
      <c r="A366" t="str">
        <f>VLOOKUP(ROW()-1,'Full 2016-2017 Games Data'!$C$4:$R$1589,15,FALSE)</f>
        <v>Los Angeles Clippers</v>
      </c>
      <c r="B366" t="str">
        <f>VLOOKUP(ROW()-1,'Full 2016-2017 Games Data'!$C$4:$R$1589,16,FALSE)</f>
        <v>Portland Trail Blazers</v>
      </c>
      <c r="C366" t="str">
        <f>VLOOKUP(ROW()-1,'Full 2016-2017 Games Data'!$C$4:$R$1589,5,FALSE)</f>
        <v>Los Angeles</v>
      </c>
      <c r="D366">
        <f>VLOOKUP(ROW()-1,'Full 2016-2017 Games Data'!$C$4:$R$1589,6,FALSE)</f>
        <v>121</v>
      </c>
      <c r="E366">
        <f>VLOOKUP(ROW()-1,'Full 2016-2017 Games Data'!$C$4:$R$1589,7,FALSE)</f>
        <v>120</v>
      </c>
      <c r="F366" s="4">
        <f>VLOOKUP(ROW()-1,'Full 2016-2017 Games Data'!$C$4:$R$1589,14,FALSE)</f>
        <v>42716</v>
      </c>
    </row>
    <row r="367" spans="1:6" x14ac:dyDescent="0.3">
      <c r="A367" t="str">
        <f>VLOOKUP(ROW()-1,'Full 2016-2017 Games Data'!$C$4:$R$1589,15,FALSE)</f>
        <v>Sacramento Kings</v>
      </c>
      <c r="B367" t="str">
        <f>VLOOKUP(ROW()-1,'Full 2016-2017 Games Data'!$C$4:$R$1589,16,FALSE)</f>
        <v>Los Angeles Lakers</v>
      </c>
      <c r="C367" t="str">
        <f>VLOOKUP(ROW()-1,'Full 2016-2017 Games Data'!$C$4:$R$1589,5,FALSE)</f>
        <v>Sacramento</v>
      </c>
      <c r="D367">
        <f>VLOOKUP(ROW()-1,'Full 2016-2017 Games Data'!$C$4:$R$1589,6,FALSE)</f>
        <v>116</v>
      </c>
      <c r="E367">
        <f>VLOOKUP(ROW()-1,'Full 2016-2017 Games Data'!$C$4:$R$1589,7,FALSE)</f>
        <v>92</v>
      </c>
      <c r="F367" s="4">
        <f>VLOOKUP(ROW()-1,'Full 2016-2017 Games Data'!$C$4:$R$1589,14,FALSE)</f>
        <v>42716</v>
      </c>
    </row>
    <row r="368" spans="1:6" x14ac:dyDescent="0.3">
      <c r="A368" t="str">
        <f>VLOOKUP(ROW()-1,'Full 2016-2017 Games Data'!$C$4:$R$1589,15,FALSE)</f>
        <v>Cleveland Cavaliers</v>
      </c>
      <c r="B368" t="str">
        <f>VLOOKUP(ROW()-1,'Full 2016-2017 Games Data'!$C$4:$R$1589,16,FALSE)</f>
        <v>Memphis Grizzlies</v>
      </c>
      <c r="C368" t="str">
        <f>VLOOKUP(ROW()-1,'Full 2016-2017 Games Data'!$C$4:$R$1589,5,FALSE)</f>
        <v>Cleveland</v>
      </c>
      <c r="D368">
        <f>VLOOKUP(ROW()-1,'Full 2016-2017 Games Data'!$C$4:$R$1589,6,FALSE)</f>
        <v>103</v>
      </c>
      <c r="E368">
        <f>VLOOKUP(ROW()-1,'Full 2016-2017 Games Data'!$C$4:$R$1589,7,FALSE)</f>
        <v>86</v>
      </c>
      <c r="F368" s="4">
        <f>VLOOKUP(ROW()-1,'Full 2016-2017 Games Data'!$C$4:$R$1589,14,FALSE)</f>
        <v>42717</v>
      </c>
    </row>
    <row r="369" spans="1:6" x14ac:dyDescent="0.3">
      <c r="A369" t="str">
        <f>VLOOKUP(ROW()-1,'Full 2016-2017 Games Data'!$C$4:$R$1589,15,FALSE)</f>
        <v>Orlando Magic</v>
      </c>
      <c r="B369" t="str">
        <f>VLOOKUP(ROW()-1,'Full 2016-2017 Games Data'!$C$4:$R$1589,16,FALSE)</f>
        <v>Atlanta Hawks</v>
      </c>
      <c r="C369" t="str">
        <f>VLOOKUP(ROW()-1,'Full 2016-2017 Games Data'!$C$4:$R$1589,5,FALSE)</f>
        <v>Atlanta</v>
      </c>
      <c r="D369">
        <f>VLOOKUP(ROW()-1,'Full 2016-2017 Games Data'!$C$4:$R$1589,6,FALSE)</f>
        <v>131</v>
      </c>
      <c r="E369">
        <f>VLOOKUP(ROW()-1,'Full 2016-2017 Games Data'!$C$4:$R$1589,7,FALSE)</f>
        <v>120</v>
      </c>
      <c r="F369" s="4">
        <f>VLOOKUP(ROW()-1,'Full 2016-2017 Games Data'!$C$4:$R$1589,14,FALSE)</f>
        <v>42717</v>
      </c>
    </row>
    <row r="370" spans="1:6" x14ac:dyDescent="0.3">
      <c r="A370" t="str">
        <f>VLOOKUP(ROW()-1,'Full 2016-2017 Games Data'!$C$4:$R$1589,15,FALSE)</f>
        <v>Minnesota Timberwolves</v>
      </c>
      <c r="B370" t="str">
        <f>VLOOKUP(ROW()-1,'Full 2016-2017 Games Data'!$C$4:$R$1589,16,FALSE)</f>
        <v>Chicago Bulls</v>
      </c>
      <c r="C370" t="str">
        <f>VLOOKUP(ROW()-1,'Full 2016-2017 Games Data'!$C$4:$R$1589,5,FALSE)</f>
        <v>Chicago</v>
      </c>
      <c r="D370">
        <f>VLOOKUP(ROW()-1,'Full 2016-2017 Games Data'!$C$4:$R$1589,6,FALSE)</f>
        <v>99</v>
      </c>
      <c r="E370">
        <f>VLOOKUP(ROW()-1,'Full 2016-2017 Games Data'!$C$4:$R$1589,7,FALSE)</f>
        <v>94</v>
      </c>
      <c r="F370" s="4">
        <f>VLOOKUP(ROW()-1,'Full 2016-2017 Games Data'!$C$4:$R$1589,14,FALSE)</f>
        <v>42717</v>
      </c>
    </row>
    <row r="371" spans="1:6" x14ac:dyDescent="0.3">
      <c r="A371" t="str">
        <f>VLOOKUP(ROW()-1,'Full 2016-2017 Games Data'!$C$4:$R$1589,15,FALSE)</f>
        <v>Golden State Warriors</v>
      </c>
      <c r="B371" t="str">
        <f>VLOOKUP(ROW()-1,'Full 2016-2017 Games Data'!$C$4:$R$1589,16,FALSE)</f>
        <v>New Orleans Pelicans</v>
      </c>
      <c r="C371" t="str">
        <f>VLOOKUP(ROW()-1,'Full 2016-2017 Games Data'!$C$4:$R$1589,5,FALSE)</f>
        <v>New Orleans</v>
      </c>
      <c r="D371">
        <f>VLOOKUP(ROW()-1,'Full 2016-2017 Games Data'!$C$4:$R$1589,6,FALSE)</f>
        <v>113</v>
      </c>
      <c r="E371">
        <f>VLOOKUP(ROW()-1,'Full 2016-2017 Games Data'!$C$4:$R$1589,7,FALSE)</f>
        <v>109</v>
      </c>
      <c r="F371" s="4">
        <f>VLOOKUP(ROW()-1,'Full 2016-2017 Games Data'!$C$4:$R$1589,14,FALSE)</f>
        <v>42717</v>
      </c>
    </row>
    <row r="372" spans="1:6" x14ac:dyDescent="0.3">
      <c r="A372" t="str">
        <f>VLOOKUP(ROW()-1,'Full 2016-2017 Games Data'!$C$4:$R$1589,15,FALSE)</f>
        <v>Phoenix Suns</v>
      </c>
      <c r="B372" t="str">
        <f>VLOOKUP(ROW()-1,'Full 2016-2017 Games Data'!$C$4:$R$1589,16,FALSE)</f>
        <v>New York Knicks</v>
      </c>
      <c r="C372" t="str">
        <f>VLOOKUP(ROW()-1,'Full 2016-2017 Games Data'!$C$4:$R$1589,5,FALSE)</f>
        <v>Phoenix</v>
      </c>
      <c r="D372">
        <f>VLOOKUP(ROW()-1,'Full 2016-2017 Games Data'!$C$4:$R$1589,6,FALSE)</f>
        <v>113</v>
      </c>
      <c r="E372">
        <f>VLOOKUP(ROW()-1,'Full 2016-2017 Games Data'!$C$4:$R$1589,7,FALSE)</f>
        <v>111</v>
      </c>
      <c r="F372" s="4">
        <f>VLOOKUP(ROW()-1,'Full 2016-2017 Games Data'!$C$4:$R$1589,14,FALSE)</f>
        <v>42717</v>
      </c>
    </row>
    <row r="373" spans="1:6" x14ac:dyDescent="0.3">
      <c r="A373" t="str">
        <f>VLOOKUP(ROW()-1,'Full 2016-2017 Games Data'!$C$4:$R$1589,15,FALSE)</f>
        <v>Portland Trail Blazers</v>
      </c>
      <c r="B373" t="str">
        <f>VLOOKUP(ROW()-1,'Full 2016-2017 Games Data'!$C$4:$R$1589,16,FALSE)</f>
        <v>Oklahoma City Thunder</v>
      </c>
      <c r="C373" t="str">
        <f>VLOOKUP(ROW()-1,'Full 2016-2017 Games Data'!$C$4:$R$1589,5,FALSE)</f>
        <v>Portland</v>
      </c>
      <c r="D373">
        <f>VLOOKUP(ROW()-1,'Full 2016-2017 Games Data'!$C$4:$R$1589,6,FALSE)</f>
        <v>114</v>
      </c>
      <c r="E373">
        <f>VLOOKUP(ROW()-1,'Full 2016-2017 Games Data'!$C$4:$R$1589,7,FALSE)</f>
        <v>95</v>
      </c>
      <c r="F373" s="4">
        <f>VLOOKUP(ROW()-1,'Full 2016-2017 Games Data'!$C$4:$R$1589,14,FALSE)</f>
        <v>42717</v>
      </c>
    </row>
    <row r="374" spans="1:6" x14ac:dyDescent="0.3">
      <c r="A374" t="str">
        <f>VLOOKUP(ROW()-1,'Full 2016-2017 Games Data'!$C$4:$R$1589,15,FALSE)</f>
        <v>Toronto Raptors</v>
      </c>
      <c r="B374" t="str">
        <f>VLOOKUP(ROW()-1,'Full 2016-2017 Games Data'!$C$4:$R$1589,16,FALSE)</f>
        <v>Philadelphia 76ers</v>
      </c>
      <c r="C374" t="str">
        <f>VLOOKUP(ROW()-1,'Full 2016-2017 Games Data'!$C$4:$R$1589,5,FALSE)</f>
        <v>Philadelphia</v>
      </c>
      <c r="D374">
        <f>VLOOKUP(ROW()-1,'Full 2016-2017 Games Data'!$C$4:$R$1589,6,FALSE)</f>
        <v>123</v>
      </c>
      <c r="E374">
        <f>VLOOKUP(ROW()-1,'Full 2016-2017 Games Data'!$C$4:$R$1589,7,FALSE)</f>
        <v>114</v>
      </c>
      <c r="F374" s="4">
        <f>VLOOKUP(ROW()-1,'Full 2016-2017 Games Data'!$C$4:$R$1589,14,FALSE)</f>
        <v>42718</v>
      </c>
    </row>
    <row r="375" spans="1:6" x14ac:dyDescent="0.3">
      <c r="A375" t="str">
        <f>VLOOKUP(ROW()-1,'Full 2016-2017 Games Data'!$C$4:$R$1589,15,FALSE)</f>
        <v>Washington Wizards</v>
      </c>
      <c r="B375" t="str">
        <f>VLOOKUP(ROW()-1,'Full 2016-2017 Games Data'!$C$4:$R$1589,16,FALSE)</f>
        <v>Charlotte Hornets</v>
      </c>
      <c r="C375" t="str">
        <f>VLOOKUP(ROW()-1,'Full 2016-2017 Games Data'!$C$4:$R$1589,5,FALSE)</f>
        <v>Washington</v>
      </c>
      <c r="D375">
        <f>VLOOKUP(ROW()-1,'Full 2016-2017 Games Data'!$C$4:$R$1589,6,FALSE)</f>
        <v>109</v>
      </c>
      <c r="E375">
        <f>VLOOKUP(ROW()-1,'Full 2016-2017 Games Data'!$C$4:$R$1589,7,FALSE)</f>
        <v>106</v>
      </c>
      <c r="F375" s="4">
        <f>VLOOKUP(ROW()-1,'Full 2016-2017 Games Data'!$C$4:$R$1589,14,FALSE)</f>
        <v>42718</v>
      </c>
    </row>
    <row r="376" spans="1:6" x14ac:dyDescent="0.3">
      <c r="A376" t="str">
        <f>VLOOKUP(ROW()-1,'Full 2016-2017 Games Data'!$C$4:$R$1589,15,FALSE)</f>
        <v>Los Angeles Clippers</v>
      </c>
      <c r="B376" t="str">
        <f>VLOOKUP(ROW()-1,'Full 2016-2017 Games Data'!$C$4:$R$1589,16,FALSE)</f>
        <v>Orlando Magic</v>
      </c>
      <c r="C376" t="str">
        <f>VLOOKUP(ROW()-1,'Full 2016-2017 Games Data'!$C$4:$R$1589,5,FALSE)</f>
        <v>Orlando</v>
      </c>
      <c r="D376">
        <f>VLOOKUP(ROW()-1,'Full 2016-2017 Games Data'!$C$4:$R$1589,6,FALSE)</f>
        <v>113</v>
      </c>
      <c r="E376">
        <f>VLOOKUP(ROW()-1,'Full 2016-2017 Games Data'!$C$4:$R$1589,7,FALSE)</f>
        <v>108</v>
      </c>
      <c r="F376" s="4">
        <f>VLOOKUP(ROW()-1,'Full 2016-2017 Games Data'!$C$4:$R$1589,14,FALSE)</f>
        <v>42718</v>
      </c>
    </row>
    <row r="377" spans="1:6" x14ac:dyDescent="0.3">
      <c r="A377" t="str">
        <f>VLOOKUP(ROW()-1,'Full 2016-2017 Games Data'!$C$4:$R$1589,15,FALSE)</f>
        <v>Miami Heat</v>
      </c>
      <c r="B377" t="str">
        <f>VLOOKUP(ROW()-1,'Full 2016-2017 Games Data'!$C$4:$R$1589,16,FALSE)</f>
        <v>Indiana Pacers</v>
      </c>
      <c r="C377" t="str">
        <f>VLOOKUP(ROW()-1,'Full 2016-2017 Games Data'!$C$4:$R$1589,5,FALSE)</f>
        <v>Miami</v>
      </c>
      <c r="D377">
        <f>VLOOKUP(ROW()-1,'Full 2016-2017 Games Data'!$C$4:$R$1589,6,FALSE)</f>
        <v>95</v>
      </c>
      <c r="E377">
        <f>VLOOKUP(ROW()-1,'Full 2016-2017 Games Data'!$C$4:$R$1589,7,FALSE)</f>
        <v>89</v>
      </c>
      <c r="F377" s="4">
        <f>VLOOKUP(ROW()-1,'Full 2016-2017 Games Data'!$C$4:$R$1589,14,FALSE)</f>
        <v>42718</v>
      </c>
    </row>
    <row r="378" spans="1:6" x14ac:dyDescent="0.3">
      <c r="A378" t="str">
        <f>VLOOKUP(ROW()-1,'Full 2016-2017 Games Data'!$C$4:$R$1589,15,FALSE)</f>
        <v>Brooklyn Nets</v>
      </c>
      <c r="B378" t="str">
        <f>VLOOKUP(ROW()-1,'Full 2016-2017 Games Data'!$C$4:$R$1589,16,FALSE)</f>
        <v>Los Angeles Lakers</v>
      </c>
      <c r="C378" t="str">
        <f>VLOOKUP(ROW()-1,'Full 2016-2017 Games Data'!$C$4:$R$1589,5,FALSE)</f>
        <v>Brooklyn</v>
      </c>
      <c r="D378">
        <f>VLOOKUP(ROW()-1,'Full 2016-2017 Games Data'!$C$4:$R$1589,6,FALSE)</f>
        <v>107</v>
      </c>
      <c r="E378">
        <f>VLOOKUP(ROW()-1,'Full 2016-2017 Games Data'!$C$4:$R$1589,7,FALSE)</f>
        <v>97</v>
      </c>
      <c r="F378" s="4">
        <f>VLOOKUP(ROW()-1,'Full 2016-2017 Games Data'!$C$4:$R$1589,14,FALSE)</f>
        <v>42718</v>
      </c>
    </row>
    <row r="379" spans="1:6" x14ac:dyDescent="0.3">
      <c r="A379" t="str">
        <f>VLOOKUP(ROW()-1,'Full 2016-2017 Games Data'!$C$4:$R$1589,15,FALSE)</f>
        <v>Memphis Grizzlies</v>
      </c>
      <c r="B379" t="str">
        <f>VLOOKUP(ROW()-1,'Full 2016-2017 Games Data'!$C$4:$R$1589,16,FALSE)</f>
        <v>Cleveland Cavaliers</v>
      </c>
      <c r="C379" t="str">
        <f>VLOOKUP(ROW()-1,'Full 2016-2017 Games Data'!$C$4:$R$1589,5,FALSE)</f>
        <v>Memphis</v>
      </c>
      <c r="D379">
        <f>VLOOKUP(ROW()-1,'Full 2016-2017 Games Data'!$C$4:$R$1589,6,FALSE)</f>
        <v>93</v>
      </c>
      <c r="E379">
        <f>VLOOKUP(ROW()-1,'Full 2016-2017 Games Data'!$C$4:$R$1589,7,FALSE)</f>
        <v>85</v>
      </c>
      <c r="F379" s="4">
        <f>VLOOKUP(ROW()-1,'Full 2016-2017 Games Data'!$C$4:$R$1589,14,FALSE)</f>
        <v>42718</v>
      </c>
    </row>
    <row r="380" spans="1:6" x14ac:dyDescent="0.3">
      <c r="A380" t="str">
        <f>VLOOKUP(ROW()-1,'Full 2016-2017 Games Data'!$C$4:$R$1589,15,FALSE)</f>
        <v>Houston Rockets</v>
      </c>
      <c r="B380" t="str">
        <f>VLOOKUP(ROW()-1,'Full 2016-2017 Games Data'!$C$4:$R$1589,16,FALSE)</f>
        <v>Sacramento Kings</v>
      </c>
      <c r="C380" t="str">
        <f>VLOOKUP(ROW()-1,'Full 2016-2017 Games Data'!$C$4:$R$1589,5,FALSE)</f>
        <v>Houston</v>
      </c>
      <c r="D380">
        <f>VLOOKUP(ROW()-1,'Full 2016-2017 Games Data'!$C$4:$R$1589,6,FALSE)</f>
        <v>132</v>
      </c>
      <c r="E380">
        <f>VLOOKUP(ROW()-1,'Full 2016-2017 Games Data'!$C$4:$R$1589,7,FALSE)</f>
        <v>98</v>
      </c>
      <c r="F380" s="4">
        <f>VLOOKUP(ROW()-1,'Full 2016-2017 Games Data'!$C$4:$R$1589,14,FALSE)</f>
        <v>42718</v>
      </c>
    </row>
    <row r="381" spans="1:6" x14ac:dyDescent="0.3">
      <c r="A381" t="str">
        <f>VLOOKUP(ROW()-1,'Full 2016-2017 Games Data'!$C$4:$R$1589,15,FALSE)</f>
        <v>Detroit Pistons</v>
      </c>
      <c r="B381" t="str">
        <f>VLOOKUP(ROW()-1,'Full 2016-2017 Games Data'!$C$4:$R$1589,16,FALSE)</f>
        <v>Dallas Mavericks</v>
      </c>
      <c r="C381" t="str">
        <f>VLOOKUP(ROW()-1,'Full 2016-2017 Games Data'!$C$4:$R$1589,5,FALSE)</f>
        <v>Dallas</v>
      </c>
      <c r="D381">
        <f>VLOOKUP(ROW()-1,'Full 2016-2017 Games Data'!$C$4:$R$1589,6,FALSE)</f>
        <v>95</v>
      </c>
      <c r="E381">
        <f>VLOOKUP(ROW()-1,'Full 2016-2017 Games Data'!$C$4:$R$1589,7,FALSE)</f>
        <v>85</v>
      </c>
      <c r="F381" s="4">
        <f>VLOOKUP(ROW()-1,'Full 2016-2017 Games Data'!$C$4:$R$1589,14,FALSE)</f>
        <v>42718</v>
      </c>
    </row>
    <row r="382" spans="1:6" x14ac:dyDescent="0.3">
      <c r="A382" t="str">
        <f>VLOOKUP(ROW()-1,'Full 2016-2017 Games Data'!$C$4:$R$1589,15,FALSE)</f>
        <v>Utah Jazz</v>
      </c>
      <c r="B382" t="str">
        <f>VLOOKUP(ROW()-1,'Full 2016-2017 Games Data'!$C$4:$R$1589,16,FALSE)</f>
        <v>Oklahoma City Thunder</v>
      </c>
      <c r="C382" t="str">
        <f>VLOOKUP(ROW()-1,'Full 2016-2017 Games Data'!$C$4:$R$1589,5,FALSE)</f>
        <v>Utah</v>
      </c>
      <c r="D382">
        <f>VLOOKUP(ROW()-1,'Full 2016-2017 Games Data'!$C$4:$R$1589,6,FALSE)</f>
        <v>109</v>
      </c>
      <c r="E382">
        <f>VLOOKUP(ROW()-1,'Full 2016-2017 Games Data'!$C$4:$R$1589,7,FALSE)</f>
        <v>89</v>
      </c>
      <c r="F382" s="4">
        <f>VLOOKUP(ROW()-1,'Full 2016-2017 Games Data'!$C$4:$R$1589,14,FALSE)</f>
        <v>42718</v>
      </c>
    </row>
    <row r="383" spans="1:6" x14ac:dyDescent="0.3">
      <c r="A383" t="str">
        <f>VLOOKUP(ROW()-1,'Full 2016-2017 Games Data'!$C$4:$R$1589,15,FALSE)</f>
        <v>San Antonio Spurs</v>
      </c>
      <c r="B383" t="str">
        <f>VLOOKUP(ROW()-1,'Full 2016-2017 Games Data'!$C$4:$R$1589,16,FALSE)</f>
        <v>Boston Celtics</v>
      </c>
      <c r="C383" t="str">
        <f>VLOOKUP(ROW()-1,'Full 2016-2017 Games Data'!$C$4:$R$1589,5,FALSE)</f>
        <v>San Antonio</v>
      </c>
      <c r="D383">
        <f>VLOOKUP(ROW()-1,'Full 2016-2017 Games Data'!$C$4:$R$1589,6,FALSE)</f>
        <v>108</v>
      </c>
      <c r="E383">
        <f>VLOOKUP(ROW()-1,'Full 2016-2017 Games Data'!$C$4:$R$1589,7,FALSE)</f>
        <v>101</v>
      </c>
      <c r="F383" s="4">
        <f>VLOOKUP(ROW()-1,'Full 2016-2017 Games Data'!$C$4:$R$1589,14,FALSE)</f>
        <v>42718</v>
      </c>
    </row>
    <row r="384" spans="1:6" x14ac:dyDescent="0.3">
      <c r="A384" t="str">
        <f>VLOOKUP(ROW()-1,'Full 2016-2017 Games Data'!$C$4:$R$1589,15,FALSE)</f>
        <v>Milwaukee Bucks</v>
      </c>
      <c r="B384" t="str">
        <f>VLOOKUP(ROW()-1,'Full 2016-2017 Games Data'!$C$4:$R$1589,16,FALSE)</f>
        <v>Chicago Bulls</v>
      </c>
      <c r="C384" t="str">
        <f>VLOOKUP(ROW()-1,'Full 2016-2017 Games Data'!$C$4:$R$1589,5,FALSE)</f>
        <v>Milwaukee</v>
      </c>
      <c r="D384">
        <f>VLOOKUP(ROW()-1,'Full 2016-2017 Games Data'!$C$4:$R$1589,6,FALSE)</f>
        <v>108</v>
      </c>
      <c r="E384">
        <f>VLOOKUP(ROW()-1,'Full 2016-2017 Games Data'!$C$4:$R$1589,7,FALSE)</f>
        <v>97</v>
      </c>
      <c r="F384" s="4">
        <f>VLOOKUP(ROW()-1,'Full 2016-2017 Games Data'!$C$4:$R$1589,14,FALSE)</f>
        <v>42719</v>
      </c>
    </row>
    <row r="385" spans="1:6" x14ac:dyDescent="0.3">
      <c r="A385" t="str">
        <f>VLOOKUP(ROW()-1,'Full 2016-2017 Games Data'!$C$4:$R$1589,15,FALSE)</f>
        <v>New Orleans Pelicans</v>
      </c>
      <c r="B385" t="str">
        <f>VLOOKUP(ROW()-1,'Full 2016-2017 Games Data'!$C$4:$R$1589,16,FALSE)</f>
        <v>Indiana Pacers</v>
      </c>
      <c r="C385" t="str">
        <f>VLOOKUP(ROW()-1,'Full 2016-2017 Games Data'!$C$4:$R$1589,5,FALSE)</f>
        <v>New Orleans</v>
      </c>
      <c r="D385">
        <f>VLOOKUP(ROW()-1,'Full 2016-2017 Games Data'!$C$4:$R$1589,6,FALSE)</f>
        <v>102</v>
      </c>
      <c r="E385">
        <f>VLOOKUP(ROW()-1,'Full 2016-2017 Games Data'!$C$4:$R$1589,7,FALSE)</f>
        <v>95</v>
      </c>
      <c r="F385" s="4">
        <f>VLOOKUP(ROW()-1,'Full 2016-2017 Games Data'!$C$4:$R$1589,14,FALSE)</f>
        <v>42719</v>
      </c>
    </row>
    <row r="386" spans="1:6" x14ac:dyDescent="0.3">
      <c r="A386" t="str">
        <f>VLOOKUP(ROW()-1,'Full 2016-2017 Games Data'!$C$4:$R$1589,15,FALSE)</f>
        <v>Denver Nuggets</v>
      </c>
      <c r="B386" t="str">
        <f>VLOOKUP(ROW()-1,'Full 2016-2017 Games Data'!$C$4:$R$1589,16,FALSE)</f>
        <v>Portland Trail Blazers</v>
      </c>
      <c r="C386" t="str">
        <f>VLOOKUP(ROW()-1,'Full 2016-2017 Games Data'!$C$4:$R$1589,5,FALSE)</f>
        <v>Denver</v>
      </c>
      <c r="D386">
        <f>VLOOKUP(ROW()-1,'Full 2016-2017 Games Data'!$C$4:$R$1589,6,FALSE)</f>
        <v>132</v>
      </c>
      <c r="E386">
        <f>VLOOKUP(ROW()-1,'Full 2016-2017 Games Data'!$C$4:$R$1589,7,FALSE)</f>
        <v>120</v>
      </c>
      <c r="F386" s="4">
        <f>VLOOKUP(ROW()-1,'Full 2016-2017 Games Data'!$C$4:$R$1589,14,FALSE)</f>
        <v>42719</v>
      </c>
    </row>
    <row r="387" spans="1:6" x14ac:dyDescent="0.3">
      <c r="A387" t="str">
        <f>VLOOKUP(ROW()-1,'Full 2016-2017 Games Data'!$C$4:$R$1589,15,FALSE)</f>
        <v>San Antonio Spurs</v>
      </c>
      <c r="B387" t="str">
        <f>VLOOKUP(ROW()-1,'Full 2016-2017 Games Data'!$C$4:$R$1589,16,FALSE)</f>
        <v>Phoenix Suns</v>
      </c>
      <c r="C387" t="str">
        <f>VLOOKUP(ROW()-1,'Full 2016-2017 Games Data'!$C$4:$R$1589,5,FALSE)</f>
        <v>Phoenix</v>
      </c>
      <c r="D387">
        <f>VLOOKUP(ROW()-1,'Full 2016-2017 Games Data'!$C$4:$R$1589,6,FALSE)</f>
        <v>107</v>
      </c>
      <c r="E387">
        <f>VLOOKUP(ROW()-1,'Full 2016-2017 Games Data'!$C$4:$R$1589,7,FALSE)</f>
        <v>92</v>
      </c>
      <c r="F387" s="4">
        <f>VLOOKUP(ROW()-1,'Full 2016-2017 Games Data'!$C$4:$R$1589,14,FALSE)</f>
        <v>42719</v>
      </c>
    </row>
    <row r="388" spans="1:6" x14ac:dyDescent="0.3">
      <c r="A388" t="str">
        <f>VLOOKUP(ROW()-1,'Full 2016-2017 Games Data'!$C$4:$R$1589,15,FALSE)</f>
        <v>Golden State Warriors</v>
      </c>
      <c r="B388" t="str">
        <f>VLOOKUP(ROW()-1,'Full 2016-2017 Games Data'!$C$4:$R$1589,16,FALSE)</f>
        <v>New York Knicks</v>
      </c>
      <c r="C388" t="str">
        <f>VLOOKUP(ROW()-1,'Full 2016-2017 Games Data'!$C$4:$R$1589,5,FALSE)</f>
        <v>Golden State</v>
      </c>
      <c r="D388">
        <f>VLOOKUP(ROW()-1,'Full 2016-2017 Games Data'!$C$4:$R$1589,6,FALSE)</f>
        <v>103</v>
      </c>
      <c r="E388">
        <f>VLOOKUP(ROW()-1,'Full 2016-2017 Games Data'!$C$4:$R$1589,7,FALSE)</f>
        <v>90</v>
      </c>
      <c r="F388" s="4">
        <f>VLOOKUP(ROW()-1,'Full 2016-2017 Games Data'!$C$4:$R$1589,14,FALSE)</f>
        <v>42719</v>
      </c>
    </row>
    <row r="389" spans="1:6" x14ac:dyDescent="0.3">
      <c r="A389" t="str">
        <f>VLOOKUP(ROW()-1,'Full 2016-2017 Games Data'!$C$4:$R$1589,15,FALSE)</f>
        <v>Washington Wizards</v>
      </c>
      <c r="B389" t="str">
        <f>VLOOKUP(ROW()-1,'Full 2016-2017 Games Data'!$C$4:$R$1589,16,FALSE)</f>
        <v>Detroit Pistons</v>
      </c>
      <c r="C389" t="str">
        <f>VLOOKUP(ROW()-1,'Full 2016-2017 Games Data'!$C$4:$R$1589,5,FALSE)</f>
        <v>Washington</v>
      </c>
      <c r="D389">
        <f>VLOOKUP(ROW()-1,'Full 2016-2017 Games Data'!$C$4:$R$1589,6,FALSE)</f>
        <v>122</v>
      </c>
      <c r="E389">
        <f>VLOOKUP(ROW()-1,'Full 2016-2017 Games Data'!$C$4:$R$1589,7,FALSE)</f>
        <v>108</v>
      </c>
      <c r="F389" s="4">
        <f>VLOOKUP(ROW()-1,'Full 2016-2017 Games Data'!$C$4:$R$1589,14,FALSE)</f>
        <v>42720</v>
      </c>
    </row>
    <row r="390" spans="1:6" x14ac:dyDescent="0.3">
      <c r="A390" t="str">
        <f>VLOOKUP(ROW()-1,'Full 2016-2017 Games Data'!$C$4:$R$1589,15,FALSE)</f>
        <v>Orlando Magic</v>
      </c>
      <c r="B390" t="str">
        <f>VLOOKUP(ROW()-1,'Full 2016-2017 Games Data'!$C$4:$R$1589,16,FALSE)</f>
        <v>Brooklyn Nets</v>
      </c>
      <c r="C390" t="str">
        <f>VLOOKUP(ROW()-1,'Full 2016-2017 Games Data'!$C$4:$R$1589,5,FALSE)</f>
        <v>Orlando</v>
      </c>
      <c r="D390">
        <f>VLOOKUP(ROW()-1,'Full 2016-2017 Games Data'!$C$4:$R$1589,6,FALSE)</f>
        <v>118</v>
      </c>
      <c r="E390">
        <f>VLOOKUP(ROW()-1,'Full 2016-2017 Games Data'!$C$4:$R$1589,7,FALSE)</f>
        <v>111</v>
      </c>
      <c r="F390" s="4">
        <f>VLOOKUP(ROW()-1,'Full 2016-2017 Games Data'!$C$4:$R$1589,14,FALSE)</f>
        <v>42720</v>
      </c>
    </row>
    <row r="391" spans="1:6" x14ac:dyDescent="0.3">
      <c r="A391" t="str">
        <f>VLOOKUP(ROW()-1,'Full 2016-2017 Games Data'!$C$4:$R$1589,15,FALSE)</f>
        <v>Boston Celtics</v>
      </c>
      <c r="B391" t="str">
        <f>VLOOKUP(ROW()-1,'Full 2016-2017 Games Data'!$C$4:$R$1589,16,FALSE)</f>
        <v>Charlotte Hornets</v>
      </c>
      <c r="C391" t="str">
        <f>VLOOKUP(ROW()-1,'Full 2016-2017 Games Data'!$C$4:$R$1589,5,FALSE)</f>
        <v>Boston</v>
      </c>
      <c r="D391">
        <f>VLOOKUP(ROW()-1,'Full 2016-2017 Games Data'!$C$4:$R$1589,6,FALSE)</f>
        <v>96</v>
      </c>
      <c r="E391">
        <f>VLOOKUP(ROW()-1,'Full 2016-2017 Games Data'!$C$4:$R$1589,7,FALSE)</f>
        <v>88</v>
      </c>
      <c r="F391" s="4">
        <f>VLOOKUP(ROW()-1,'Full 2016-2017 Games Data'!$C$4:$R$1589,14,FALSE)</f>
        <v>42720</v>
      </c>
    </row>
    <row r="392" spans="1:6" x14ac:dyDescent="0.3">
      <c r="A392" t="str">
        <f>VLOOKUP(ROW()-1,'Full 2016-2017 Games Data'!$C$4:$R$1589,15,FALSE)</f>
        <v>Atlanta Hawks</v>
      </c>
      <c r="B392" t="str">
        <f>VLOOKUP(ROW()-1,'Full 2016-2017 Games Data'!$C$4:$R$1589,16,FALSE)</f>
        <v>Toronto Raptors</v>
      </c>
      <c r="C392" t="str">
        <f>VLOOKUP(ROW()-1,'Full 2016-2017 Games Data'!$C$4:$R$1589,5,FALSE)</f>
        <v>Toronto</v>
      </c>
      <c r="D392">
        <f>VLOOKUP(ROW()-1,'Full 2016-2017 Games Data'!$C$4:$R$1589,6,FALSE)</f>
        <v>125</v>
      </c>
      <c r="E392">
        <f>VLOOKUP(ROW()-1,'Full 2016-2017 Games Data'!$C$4:$R$1589,7,FALSE)</f>
        <v>121</v>
      </c>
      <c r="F392" s="4">
        <f>VLOOKUP(ROW()-1,'Full 2016-2017 Games Data'!$C$4:$R$1589,14,FALSE)</f>
        <v>42720</v>
      </c>
    </row>
    <row r="393" spans="1:6" x14ac:dyDescent="0.3">
      <c r="A393" t="str">
        <f>VLOOKUP(ROW()-1,'Full 2016-2017 Games Data'!$C$4:$R$1589,15,FALSE)</f>
        <v>Milwaukee Bucks</v>
      </c>
      <c r="B393" t="str">
        <f>VLOOKUP(ROW()-1,'Full 2016-2017 Games Data'!$C$4:$R$1589,16,FALSE)</f>
        <v>Chicago Bulls</v>
      </c>
      <c r="C393" t="str">
        <f>VLOOKUP(ROW()-1,'Full 2016-2017 Games Data'!$C$4:$R$1589,5,FALSE)</f>
        <v>Chicago</v>
      </c>
      <c r="D393">
        <f>VLOOKUP(ROW()-1,'Full 2016-2017 Games Data'!$C$4:$R$1589,6,FALSE)</f>
        <v>95</v>
      </c>
      <c r="E393">
        <f>VLOOKUP(ROW()-1,'Full 2016-2017 Games Data'!$C$4:$R$1589,7,FALSE)</f>
        <v>69</v>
      </c>
      <c r="F393" s="4">
        <f>VLOOKUP(ROW()-1,'Full 2016-2017 Games Data'!$C$4:$R$1589,14,FALSE)</f>
        <v>42720</v>
      </c>
    </row>
    <row r="394" spans="1:6" x14ac:dyDescent="0.3">
      <c r="A394" t="str">
        <f>VLOOKUP(ROW()-1,'Full 2016-2017 Games Data'!$C$4:$R$1589,15,FALSE)</f>
        <v>Sacramento Kings</v>
      </c>
      <c r="B394" t="str">
        <f>VLOOKUP(ROW()-1,'Full 2016-2017 Games Data'!$C$4:$R$1589,16,FALSE)</f>
        <v>Memphis Grizzlies</v>
      </c>
      <c r="C394" t="str">
        <f>VLOOKUP(ROW()-1,'Full 2016-2017 Games Data'!$C$4:$R$1589,5,FALSE)</f>
        <v>Memphis</v>
      </c>
      <c r="D394">
        <f>VLOOKUP(ROW()-1,'Full 2016-2017 Games Data'!$C$4:$R$1589,6,FALSE)</f>
        <v>96</v>
      </c>
      <c r="E394">
        <f>VLOOKUP(ROW()-1,'Full 2016-2017 Games Data'!$C$4:$R$1589,7,FALSE)</f>
        <v>92</v>
      </c>
      <c r="F394" s="4">
        <f>VLOOKUP(ROW()-1,'Full 2016-2017 Games Data'!$C$4:$R$1589,14,FALSE)</f>
        <v>42720</v>
      </c>
    </row>
    <row r="395" spans="1:6" x14ac:dyDescent="0.3">
      <c r="A395" t="str">
        <f>VLOOKUP(ROW()-1,'Full 2016-2017 Games Data'!$C$4:$R$1589,15,FALSE)</f>
        <v>Houston Rockets</v>
      </c>
      <c r="B395" t="str">
        <f>VLOOKUP(ROW()-1,'Full 2016-2017 Games Data'!$C$4:$R$1589,16,FALSE)</f>
        <v>New Orleans Pelicans</v>
      </c>
      <c r="C395" t="str">
        <f>VLOOKUP(ROW()-1,'Full 2016-2017 Games Data'!$C$4:$R$1589,5,FALSE)</f>
        <v>Houston</v>
      </c>
      <c r="D395">
        <f>VLOOKUP(ROW()-1,'Full 2016-2017 Games Data'!$C$4:$R$1589,6,FALSE)</f>
        <v>122</v>
      </c>
      <c r="E395">
        <f>VLOOKUP(ROW()-1,'Full 2016-2017 Games Data'!$C$4:$R$1589,7,FALSE)</f>
        <v>100</v>
      </c>
      <c r="F395" s="4">
        <f>VLOOKUP(ROW()-1,'Full 2016-2017 Games Data'!$C$4:$R$1589,14,FALSE)</f>
        <v>42720</v>
      </c>
    </row>
    <row r="396" spans="1:6" x14ac:dyDescent="0.3">
      <c r="A396" t="str">
        <f>VLOOKUP(ROW()-1,'Full 2016-2017 Games Data'!$C$4:$R$1589,15,FALSE)</f>
        <v>Los Angeles Lakers</v>
      </c>
      <c r="B396" t="str">
        <f>VLOOKUP(ROW()-1,'Full 2016-2017 Games Data'!$C$4:$R$1589,16,FALSE)</f>
        <v>Philadelphia 76ers</v>
      </c>
      <c r="C396" t="str">
        <f>VLOOKUP(ROW()-1,'Full 2016-2017 Games Data'!$C$4:$R$1589,5,FALSE)</f>
        <v>Philadelphia</v>
      </c>
      <c r="D396">
        <f>VLOOKUP(ROW()-1,'Full 2016-2017 Games Data'!$C$4:$R$1589,6,FALSE)</f>
        <v>100</v>
      </c>
      <c r="E396">
        <f>VLOOKUP(ROW()-1,'Full 2016-2017 Games Data'!$C$4:$R$1589,7,FALSE)</f>
        <v>89</v>
      </c>
      <c r="F396" s="4">
        <f>VLOOKUP(ROW()-1,'Full 2016-2017 Games Data'!$C$4:$R$1589,14,FALSE)</f>
        <v>42720</v>
      </c>
    </row>
    <row r="397" spans="1:6" x14ac:dyDescent="0.3">
      <c r="A397" t="str">
        <f>VLOOKUP(ROW()-1,'Full 2016-2017 Games Data'!$C$4:$R$1589,15,FALSE)</f>
        <v>Los Angeles Clippers</v>
      </c>
      <c r="B397" t="str">
        <f>VLOOKUP(ROW()-1,'Full 2016-2017 Games Data'!$C$4:$R$1589,16,FALSE)</f>
        <v>Miami Heat</v>
      </c>
      <c r="C397" t="str">
        <f>VLOOKUP(ROW()-1,'Full 2016-2017 Games Data'!$C$4:$R$1589,5,FALSE)</f>
        <v>Miami</v>
      </c>
      <c r="D397">
        <f>VLOOKUP(ROW()-1,'Full 2016-2017 Games Data'!$C$4:$R$1589,6,FALSE)</f>
        <v>102</v>
      </c>
      <c r="E397">
        <f>VLOOKUP(ROW()-1,'Full 2016-2017 Games Data'!$C$4:$R$1589,7,FALSE)</f>
        <v>98</v>
      </c>
      <c r="F397" s="4">
        <f>VLOOKUP(ROW()-1,'Full 2016-2017 Games Data'!$C$4:$R$1589,14,FALSE)</f>
        <v>42720</v>
      </c>
    </row>
    <row r="398" spans="1:6" x14ac:dyDescent="0.3">
      <c r="A398" t="str">
        <f>VLOOKUP(ROW()-1,'Full 2016-2017 Games Data'!$C$4:$R$1589,15,FALSE)</f>
        <v>Utah Jazz</v>
      </c>
      <c r="B398" t="str">
        <f>VLOOKUP(ROW()-1,'Full 2016-2017 Games Data'!$C$4:$R$1589,16,FALSE)</f>
        <v>Dallas Mavericks</v>
      </c>
      <c r="C398" t="str">
        <f>VLOOKUP(ROW()-1,'Full 2016-2017 Games Data'!$C$4:$R$1589,5,FALSE)</f>
        <v>Utah</v>
      </c>
      <c r="D398">
        <f>VLOOKUP(ROW()-1,'Full 2016-2017 Games Data'!$C$4:$R$1589,6,FALSE)</f>
        <v>103</v>
      </c>
      <c r="E398">
        <f>VLOOKUP(ROW()-1,'Full 2016-2017 Games Data'!$C$4:$R$1589,7,FALSE)</f>
        <v>100</v>
      </c>
      <c r="F398" s="4">
        <f>VLOOKUP(ROW()-1,'Full 2016-2017 Games Data'!$C$4:$R$1589,14,FALSE)</f>
        <v>42720</v>
      </c>
    </row>
    <row r="399" spans="1:6" x14ac:dyDescent="0.3">
      <c r="A399" t="str">
        <f>VLOOKUP(ROW()-1,'Full 2016-2017 Games Data'!$C$4:$R$1589,15,FALSE)</f>
        <v>Oklahoma City Thunder</v>
      </c>
      <c r="B399" t="str">
        <f>VLOOKUP(ROW()-1,'Full 2016-2017 Games Data'!$C$4:$R$1589,16,FALSE)</f>
        <v>Phoenix Suns</v>
      </c>
      <c r="C399" t="str">
        <f>VLOOKUP(ROW()-1,'Full 2016-2017 Games Data'!$C$4:$R$1589,5,FALSE)</f>
        <v>Oklahoma City</v>
      </c>
      <c r="D399">
        <f>VLOOKUP(ROW()-1,'Full 2016-2017 Games Data'!$C$4:$R$1589,6,FALSE)</f>
        <v>114</v>
      </c>
      <c r="E399">
        <f>VLOOKUP(ROW()-1,'Full 2016-2017 Games Data'!$C$4:$R$1589,7,FALSE)</f>
        <v>101</v>
      </c>
      <c r="F399" s="4">
        <f>VLOOKUP(ROW()-1,'Full 2016-2017 Games Data'!$C$4:$R$1589,14,FALSE)</f>
        <v>42721</v>
      </c>
    </row>
    <row r="400" spans="1:6" x14ac:dyDescent="0.3">
      <c r="A400" t="str">
        <f>VLOOKUP(ROW()-1,'Full 2016-2017 Games Data'!$C$4:$R$1589,15,FALSE)</f>
        <v>Indiana Pacers</v>
      </c>
      <c r="B400" t="str">
        <f>VLOOKUP(ROW()-1,'Full 2016-2017 Games Data'!$C$4:$R$1589,16,FALSE)</f>
        <v>Detroit Pistons</v>
      </c>
      <c r="C400" t="str">
        <f>VLOOKUP(ROW()-1,'Full 2016-2017 Games Data'!$C$4:$R$1589,5,FALSE)</f>
        <v>Detroit</v>
      </c>
      <c r="D400">
        <f>VLOOKUP(ROW()-1,'Full 2016-2017 Games Data'!$C$4:$R$1589,6,FALSE)</f>
        <v>105</v>
      </c>
      <c r="E400">
        <f>VLOOKUP(ROW()-1,'Full 2016-2017 Games Data'!$C$4:$R$1589,7,FALSE)</f>
        <v>90</v>
      </c>
      <c r="F400" s="4">
        <f>VLOOKUP(ROW()-1,'Full 2016-2017 Games Data'!$C$4:$R$1589,14,FALSE)</f>
        <v>42721</v>
      </c>
    </row>
    <row r="401" spans="1:6" x14ac:dyDescent="0.3">
      <c r="A401" t="str">
        <f>VLOOKUP(ROW()-1,'Full 2016-2017 Games Data'!$C$4:$R$1589,15,FALSE)</f>
        <v>Charlotte Hornets</v>
      </c>
      <c r="B401" t="str">
        <f>VLOOKUP(ROW()-1,'Full 2016-2017 Games Data'!$C$4:$R$1589,16,FALSE)</f>
        <v>Atlanta Hawks</v>
      </c>
      <c r="C401" t="str">
        <f>VLOOKUP(ROW()-1,'Full 2016-2017 Games Data'!$C$4:$R$1589,5,FALSE)</f>
        <v>Atlanta</v>
      </c>
      <c r="D401">
        <f>VLOOKUP(ROW()-1,'Full 2016-2017 Games Data'!$C$4:$R$1589,6,FALSE)</f>
        <v>107</v>
      </c>
      <c r="E401">
        <f>VLOOKUP(ROW()-1,'Full 2016-2017 Games Data'!$C$4:$R$1589,7,FALSE)</f>
        <v>99</v>
      </c>
      <c r="F401" s="4">
        <f>VLOOKUP(ROW()-1,'Full 2016-2017 Games Data'!$C$4:$R$1589,14,FALSE)</f>
        <v>42721</v>
      </c>
    </row>
    <row r="402" spans="1:6" x14ac:dyDescent="0.3">
      <c r="A402" t="str">
        <f>VLOOKUP(ROW()-1,'Full 2016-2017 Games Data'!$C$4:$R$1589,15,FALSE)</f>
        <v>Cleveland Cavaliers</v>
      </c>
      <c r="B402" t="str">
        <f>VLOOKUP(ROW()-1,'Full 2016-2017 Games Data'!$C$4:$R$1589,16,FALSE)</f>
        <v>Los Angeles Lakers</v>
      </c>
      <c r="C402" t="str">
        <f>VLOOKUP(ROW()-1,'Full 2016-2017 Games Data'!$C$4:$R$1589,5,FALSE)</f>
        <v>Cleveland</v>
      </c>
      <c r="D402">
        <f>VLOOKUP(ROW()-1,'Full 2016-2017 Games Data'!$C$4:$R$1589,6,FALSE)</f>
        <v>119</v>
      </c>
      <c r="E402">
        <f>VLOOKUP(ROW()-1,'Full 2016-2017 Games Data'!$C$4:$R$1589,7,FALSE)</f>
        <v>108</v>
      </c>
      <c r="F402" s="4">
        <f>VLOOKUP(ROW()-1,'Full 2016-2017 Games Data'!$C$4:$R$1589,14,FALSE)</f>
        <v>42721</v>
      </c>
    </row>
    <row r="403" spans="1:6" x14ac:dyDescent="0.3">
      <c r="A403" t="str">
        <f>VLOOKUP(ROW()-1,'Full 2016-2017 Games Data'!$C$4:$R$1589,15,FALSE)</f>
        <v>Houston Rockets</v>
      </c>
      <c r="B403" t="str">
        <f>VLOOKUP(ROW()-1,'Full 2016-2017 Games Data'!$C$4:$R$1589,16,FALSE)</f>
        <v>Minnesota Timberwolves</v>
      </c>
      <c r="C403" t="str">
        <f>VLOOKUP(ROW()-1,'Full 2016-2017 Games Data'!$C$4:$R$1589,5,FALSE)</f>
        <v>Minnesota</v>
      </c>
      <c r="D403">
        <f>VLOOKUP(ROW()-1,'Full 2016-2017 Games Data'!$C$4:$R$1589,6,FALSE)</f>
        <v>111</v>
      </c>
      <c r="E403">
        <f>VLOOKUP(ROW()-1,'Full 2016-2017 Games Data'!$C$4:$R$1589,7,FALSE)</f>
        <v>109</v>
      </c>
      <c r="F403" s="4">
        <f>VLOOKUP(ROW()-1,'Full 2016-2017 Games Data'!$C$4:$R$1589,14,FALSE)</f>
        <v>42721</v>
      </c>
    </row>
    <row r="404" spans="1:6" x14ac:dyDescent="0.3">
      <c r="A404" t="str">
        <f>VLOOKUP(ROW()-1,'Full 2016-2017 Games Data'!$C$4:$R$1589,15,FALSE)</f>
        <v>Denver Nuggets</v>
      </c>
      <c r="B404" t="str">
        <f>VLOOKUP(ROW()-1,'Full 2016-2017 Games Data'!$C$4:$R$1589,16,FALSE)</f>
        <v>New York Knicks</v>
      </c>
      <c r="C404" t="str">
        <f>VLOOKUP(ROW()-1,'Full 2016-2017 Games Data'!$C$4:$R$1589,5,FALSE)</f>
        <v>Denver</v>
      </c>
      <c r="D404">
        <f>VLOOKUP(ROW()-1,'Full 2016-2017 Games Data'!$C$4:$R$1589,6,FALSE)</f>
        <v>127</v>
      </c>
      <c r="E404">
        <f>VLOOKUP(ROW()-1,'Full 2016-2017 Games Data'!$C$4:$R$1589,7,FALSE)</f>
        <v>114</v>
      </c>
      <c r="F404" s="4">
        <f>VLOOKUP(ROW()-1,'Full 2016-2017 Games Data'!$C$4:$R$1589,14,FALSE)</f>
        <v>42721</v>
      </c>
    </row>
    <row r="405" spans="1:6" x14ac:dyDescent="0.3">
      <c r="A405" t="str">
        <f>VLOOKUP(ROW()-1,'Full 2016-2017 Games Data'!$C$4:$R$1589,15,FALSE)</f>
        <v>Golden State Warriors</v>
      </c>
      <c r="B405" t="str">
        <f>VLOOKUP(ROW()-1,'Full 2016-2017 Games Data'!$C$4:$R$1589,16,FALSE)</f>
        <v>Portland Trail Blazers</v>
      </c>
      <c r="C405" t="str">
        <f>VLOOKUP(ROW()-1,'Full 2016-2017 Games Data'!$C$4:$R$1589,5,FALSE)</f>
        <v>Golden State</v>
      </c>
      <c r="D405">
        <f>VLOOKUP(ROW()-1,'Full 2016-2017 Games Data'!$C$4:$R$1589,6,FALSE)</f>
        <v>135</v>
      </c>
      <c r="E405">
        <f>VLOOKUP(ROW()-1,'Full 2016-2017 Games Data'!$C$4:$R$1589,7,FALSE)</f>
        <v>90</v>
      </c>
      <c r="F405" s="4">
        <f>VLOOKUP(ROW()-1,'Full 2016-2017 Games Data'!$C$4:$R$1589,14,FALSE)</f>
        <v>42721</v>
      </c>
    </row>
    <row r="406" spans="1:6" x14ac:dyDescent="0.3">
      <c r="A406" t="str">
        <f>VLOOKUP(ROW()-1,'Full 2016-2017 Games Data'!$C$4:$R$1589,15,FALSE)</f>
        <v>Washington Wizards</v>
      </c>
      <c r="B406" t="str">
        <f>VLOOKUP(ROW()-1,'Full 2016-2017 Games Data'!$C$4:$R$1589,16,FALSE)</f>
        <v>Los Angeles Clippers</v>
      </c>
      <c r="C406" t="str">
        <f>VLOOKUP(ROW()-1,'Full 2016-2017 Games Data'!$C$4:$R$1589,5,FALSE)</f>
        <v>Washington</v>
      </c>
      <c r="D406">
        <f>VLOOKUP(ROW()-1,'Full 2016-2017 Games Data'!$C$4:$R$1589,6,FALSE)</f>
        <v>117</v>
      </c>
      <c r="E406">
        <f>VLOOKUP(ROW()-1,'Full 2016-2017 Games Data'!$C$4:$R$1589,7,FALSE)</f>
        <v>110</v>
      </c>
      <c r="F406" s="4">
        <f>VLOOKUP(ROW()-1,'Full 2016-2017 Games Data'!$C$4:$R$1589,14,FALSE)</f>
        <v>42722</v>
      </c>
    </row>
    <row r="407" spans="1:6" x14ac:dyDescent="0.3">
      <c r="A407" t="str">
        <f>VLOOKUP(ROW()-1,'Full 2016-2017 Games Data'!$C$4:$R$1589,15,FALSE)</f>
        <v>Utah Jazz</v>
      </c>
      <c r="B407" t="str">
        <f>VLOOKUP(ROW()-1,'Full 2016-2017 Games Data'!$C$4:$R$1589,16,FALSE)</f>
        <v>Memphis Grizzlies</v>
      </c>
      <c r="C407" t="str">
        <f>VLOOKUP(ROW()-1,'Full 2016-2017 Games Data'!$C$4:$R$1589,5,FALSE)</f>
        <v>Memphis</v>
      </c>
      <c r="D407">
        <f>VLOOKUP(ROW()-1,'Full 2016-2017 Games Data'!$C$4:$R$1589,6,FALSE)</f>
        <v>82</v>
      </c>
      <c r="E407">
        <f>VLOOKUP(ROW()-1,'Full 2016-2017 Games Data'!$C$4:$R$1589,7,FALSE)</f>
        <v>73</v>
      </c>
      <c r="F407" s="4">
        <f>VLOOKUP(ROW()-1,'Full 2016-2017 Games Data'!$C$4:$R$1589,14,FALSE)</f>
        <v>42722</v>
      </c>
    </row>
    <row r="408" spans="1:6" x14ac:dyDescent="0.3">
      <c r="A408" t="str">
        <f>VLOOKUP(ROW()-1,'Full 2016-2017 Games Data'!$C$4:$R$1589,15,FALSE)</f>
        <v>Philadelphia 76ers</v>
      </c>
      <c r="B408" t="str">
        <f>VLOOKUP(ROW()-1,'Full 2016-2017 Games Data'!$C$4:$R$1589,16,FALSE)</f>
        <v>Brooklyn Nets</v>
      </c>
      <c r="C408" t="str">
        <f>VLOOKUP(ROW()-1,'Full 2016-2017 Games Data'!$C$4:$R$1589,5,FALSE)</f>
        <v>Philadelphia</v>
      </c>
      <c r="D408">
        <f>VLOOKUP(ROW()-1,'Full 2016-2017 Games Data'!$C$4:$R$1589,6,FALSE)</f>
        <v>108</v>
      </c>
      <c r="E408">
        <f>VLOOKUP(ROW()-1,'Full 2016-2017 Games Data'!$C$4:$R$1589,7,FALSE)</f>
        <v>107</v>
      </c>
      <c r="F408" s="4">
        <f>VLOOKUP(ROW()-1,'Full 2016-2017 Games Data'!$C$4:$R$1589,14,FALSE)</f>
        <v>42722</v>
      </c>
    </row>
    <row r="409" spans="1:6" x14ac:dyDescent="0.3">
      <c r="A409" t="str">
        <f>VLOOKUP(ROW()-1,'Full 2016-2017 Games Data'!$C$4:$R$1589,15,FALSE)</f>
        <v>Toronto Raptors</v>
      </c>
      <c r="B409" t="str">
        <f>VLOOKUP(ROW()-1,'Full 2016-2017 Games Data'!$C$4:$R$1589,16,FALSE)</f>
        <v>Orlando Magic</v>
      </c>
      <c r="C409" t="str">
        <f>VLOOKUP(ROW()-1,'Full 2016-2017 Games Data'!$C$4:$R$1589,5,FALSE)</f>
        <v>Orlando</v>
      </c>
      <c r="D409">
        <f>VLOOKUP(ROW()-1,'Full 2016-2017 Games Data'!$C$4:$R$1589,6,FALSE)</f>
        <v>109</v>
      </c>
      <c r="E409">
        <f>VLOOKUP(ROW()-1,'Full 2016-2017 Games Data'!$C$4:$R$1589,7,FALSE)</f>
        <v>79</v>
      </c>
      <c r="F409" s="4">
        <f>VLOOKUP(ROW()-1,'Full 2016-2017 Games Data'!$C$4:$R$1589,14,FALSE)</f>
        <v>42722</v>
      </c>
    </row>
    <row r="410" spans="1:6" x14ac:dyDescent="0.3">
      <c r="A410" t="str">
        <f>VLOOKUP(ROW()-1,'Full 2016-2017 Games Data'!$C$4:$R$1589,15,FALSE)</f>
        <v>Boston Celtics</v>
      </c>
      <c r="B410" t="str">
        <f>VLOOKUP(ROW()-1,'Full 2016-2017 Games Data'!$C$4:$R$1589,16,FALSE)</f>
        <v>Miami Heat</v>
      </c>
      <c r="C410" t="str">
        <f>VLOOKUP(ROW()-1,'Full 2016-2017 Games Data'!$C$4:$R$1589,5,FALSE)</f>
        <v>Miami</v>
      </c>
      <c r="D410">
        <f>VLOOKUP(ROW()-1,'Full 2016-2017 Games Data'!$C$4:$R$1589,6,FALSE)</f>
        <v>105</v>
      </c>
      <c r="E410">
        <f>VLOOKUP(ROW()-1,'Full 2016-2017 Games Data'!$C$4:$R$1589,7,FALSE)</f>
        <v>95</v>
      </c>
      <c r="F410" s="4">
        <f>VLOOKUP(ROW()-1,'Full 2016-2017 Games Data'!$C$4:$R$1589,14,FALSE)</f>
        <v>42722</v>
      </c>
    </row>
    <row r="411" spans="1:6" x14ac:dyDescent="0.3">
      <c r="A411" t="str">
        <f>VLOOKUP(ROW()-1,'Full 2016-2017 Games Data'!$C$4:$R$1589,15,FALSE)</f>
        <v>Dallas Mavericks</v>
      </c>
      <c r="B411" t="str">
        <f>VLOOKUP(ROW()-1,'Full 2016-2017 Games Data'!$C$4:$R$1589,16,FALSE)</f>
        <v>Sacramento Kings</v>
      </c>
      <c r="C411" t="str">
        <f>VLOOKUP(ROW()-1,'Full 2016-2017 Games Data'!$C$4:$R$1589,5,FALSE)</f>
        <v>Dallas</v>
      </c>
      <c r="D411">
        <f>VLOOKUP(ROW()-1,'Full 2016-2017 Games Data'!$C$4:$R$1589,6,FALSE)</f>
        <v>99</v>
      </c>
      <c r="E411">
        <f>VLOOKUP(ROW()-1,'Full 2016-2017 Games Data'!$C$4:$R$1589,7,FALSE)</f>
        <v>79</v>
      </c>
      <c r="F411" s="4">
        <f>VLOOKUP(ROW()-1,'Full 2016-2017 Games Data'!$C$4:$R$1589,14,FALSE)</f>
        <v>42722</v>
      </c>
    </row>
    <row r="412" spans="1:6" x14ac:dyDescent="0.3">
      <c r="A412" t="str">
        <f>VLOOKUP(ROW()-1,'Full 2016-2017 Games Data'!$C$4:$R$1589,15,FALSE)</f>
        <v>San Antonio Spurs</v>
      </c>
      <c r="B412" t="str">
        <f>VLOOKUP(ROW()-1,'Full 2016-2017 Games Data'!$C$4:$R$1589,16,FALSE)</f>
        <v>New Orleans Pelicans</v>
      </c>
      <c r="C412" t="str">
        <f>VLOOKUP(ROW()-1,'Full 2016-2017 Games Data'!$C$4:$R$1589,5,FALSE)</f>
        <v>San Antonio</v>
      </c>
      <c r="D412">
        <f>VLOOKUP(ROW()-1,'Full 2016-2017 Games Data'!$C$4:$R$1589,6,FALSE)</f>
        <v>113</v>
      </c>
      <c r="E412">
        <f>VLOOKUP(ROW()-1,'Full 2016-2017 Games Data'!$C$4:$R$1589,7,FALSE)</f>
        <v>100</v>
      </c>
      <c r="F412" s="4">
        <f>VLOOKUP(ROW()-1,'Full 2016-2017 Games Data'!$C$4:$R$1589,14,FALSE)</f>
        <v>42722</v>
      </c>
    </row>
    <row r="413" spans="1:6" x14ac:dyDescent="0.3">
      <c r="A413" t="str">
        <f>VLOOKUP(ROW()-1,'Full 2016-2017 Games Data'!$C$4:$R$1589,15,FALSE)</f>
        <v>Indiana Pacers</v>
      </c>
      <c r="B413" t="str">
        <f>VLOOKUP(ROW()-1,'Full 2016-2017 Games Data'!$C$4:$R$1589,16,FALSE)</f>
        <v>Washington Wizards</v>
      </c>
      <c r="C413" t="str">
        <f>VLOOKUP(ROW()-1,'Full 2016-2017 Games Data'!$C$4:$R$1589,5,FALSE)</f>
        <v>Indiana</v>
      </c>
      <c r="D413">
        <f>VLOOKUP(ROW()-1,'Full 2016-2017 Games Data'!$C$4:$R$1589,6,FALSE)</f>
        <v>107</v>
      </c>
      <c r="E413">
        <f>VLOOKUP(ROW()-1,'Full 2016-2017 Games Data'!$C$4:$R$1589,7,FALSE)</f>
        <v>105</v>
      </c>
      <c r="F413" s="4">
        <f>VLOOKUP(ROW()-1,'Full 2016-2017 Games Data'!$C$4:$R$1589,14,FALSE)</f>
        <v>42723</v>
      </c>
    </row>
    <row r="414" spans="1:6" x14ac:dyDescent="0.3">
      <c r="A414" t="str">
        <f>VLOOKUP(ROW()-1,'Full 2016-2017 Games Data'!$C$4:$R$1589,15,FALSE)</f>
        <v>Chicago Bulls</v>
      </c>
      <c r="B414" t="str">
        <f>VLOOKUP(ROW()-1,'Full 2016-2017 Games Data'!$C$4:$R$1589,16,FALSE)</f>
        <v>Detroit Pistons</v>
      </c>
      <c r="C414" t="str">
        <f>VLOOKUP(ROW()-1,'Full 2016-2017 Games Data'!$C$4:$R$1589,5,FALSE)</f>
        <v>Chicago</v>
      </c>
      <c r="D414">
        <f>VLOOKUP(ROW()-1,'Full 2016-2017 Games Data'!$C$4:$R$1589,6,FALSE)</f>
        <v>113</v>
      </c>
      <c r="E414">
        <f>VLOOKUP(ROW()-1,'Full 2016-2017 Games Data'!$C$4:$R$1589,7,FALSE)</f>
        <v>82</v>
      </c>
      <c r="F414" s="4">
        <f>VLOOKUP(ROW()-1,'Full 2016-2017 Games Data'!$C$4:$R$1589,14,FALSE)</f>
        <v>42723</v>
      </c>
    </row>
    <row r="415" spans="1:6" x14ac:dyDescent="0.3">
      <c r="A415" t="str">
        <f>VLOOKUP(ROW()-1,'Full 2016-2017 Games Data'!$C$4:$R$1589,15,FALSE)</f>
        <v>Atlanta Hawks</v>
      </c>
      <c r="B415" t="str">
        <f>VLOOKUP(ROW()-1,'Full 2016-2017 Games Data'!$C$4:$R$1589,16,FALSE)</f>
        <v>Oklahoma City Thunder</v>
      </c>
      <c r="C415" t="str">
        <f>VLOOKUP(ROW()-1,'Full 2016-2017 Games Data'!$C$4:$R$1589,5,FALSE)</f>
        <v>Oklahoma City</v>
      </c>
      <c r="D415">
        <f>VLOOKUP(ROW()-1,'Full 2016-2017 Games Data'!$C$4:$R$1589,6,FALSE)</f>
        <v>110</v>
      </c>
      <c r="E415">
        <f>VLOOKUP(ROW()-1,'Full 2016-2017 Games Data'!$C$4:$R$1589,7,FALSE)</f>
        <v>108</v>
      </c>
      <c r="F415" s="4">
        <f>VLOOKUP(ROW()-1,'Full 2016-2017 Games Data'!$C$4:$R$1589,14,FALSE)</f>
        <v>42723</v>
      </c>
    </row>
    <row r="416" spans="1:6" x14ac:dyDescent="0.3">
      <c r="A416" t="str">
        <f>VLOOKUP(ROW()-1,'Full 2016-2017 Games Data'!$C$4:$R$1589,15,FALSE)</f>
        <v>Minnesota Timberwolves</v>
      </c>
      <c r="B416" t="str">
        <f>VLOOKUP(ROW()-1,'Full 2016-2017 Games Data'!$C$4:$R$1589,16,FALSE)</f>
        <v>Phoenix Suns</v>
      </c>
      <c r="C416" t="str">
        <f>VLOOKUP(ROW()-1,'Full 2016-2017 Games Data'!$C$4:$R$1589,5,FALSE)</f>
        <v>Minnesota</v>
      </c>
      <c r="D416">
        <f>VLOOKUP(ROW()-1,'Full 2016-2017 Games Data'!$C$4:$R$1589,6,FALSE)</f>
        <v>115</v>
      </c>
      <c r="E416">
        <f>VLOOKUP(ROW()-1,'Full 2016-2017 Games Data'!$C$4:$R$1589,7,FALSE)</f>
        <v>108</v>
      </c>
      <c r="F416" s="4">
        <f>VLOOKUP(ROW()-1,'Full 2016-2017 Games Data'!$C$4:$R$1589,14,FALSE)</f>
        <v>42723</v>
      </c>
    </row>
    <row r="417" spans="1:6" x14ac:dyDescent="0.3">
      <c r="A417" t="str">
        <f>VLOOKUP(ROW()-1,'Full 2016-2017 Games Data'!$C$4:$R$1589,15,FALSE)</f>
        <v>Denver Nuggets</v>
      </c>
      <c r="B417" t="str">
        <f>VLOOKUP(ROW()-1,'Full 2016-2017 Games Data'!$C$4:$R$1589,16,FALSE)</f>
        <v>Dallas Mavericks</v>
      </c>
      <c r="C417" t="str">
        <f>VLOOKUP(ROW()-1,'Full 2016-2017 Games Data'!$C$4:$R$1589,5,FALSE)</f>
        <v>Denver</v>
      </c>
      <c r="D417">
        <f>VLOOKUP(ROW()-1,'Full 2016-2017 Games Data'!$C$4:$R$1589,6,FALSE)</f>
        <v>117</v>
      </c>
      <c r="E417">
        <f>VLOOKUP(ROW()-1,'Full 2016-2017 Games Data'!$C$4:$R$1589,7,FALSE)</f>
        <v>107</v>
      </c>
      <c r="F417" s="4">
        <f>VLOOKUP(ROW()-1,'Full 2016-2017 Games Data'!$C$4:$R$1589,14,FALSE)</f>
        <v>42723</v>
      </c>
    </row>
    <row r="418" spans="1:6" x14ac:dyDescent="0.3">
      <c r="A418" t="str">
        <f>VLOOKUP(ROW()-1,'Full 2016-2017 Games Data'!$C$4:$R$1589,15,FALSE)</f>
        <v>New Orleans Pelicans</v>
      </c>
      <c r="B418" t="str">
        <f>VLOOKUP(ROW()-1,'Full 2016-2017 Games Data'!$C$4:$R$1589,16,FALSE)</f>
        <v>Philadelphia 76ers</v>
      </c>
      <c r="C418" t="str">
        <f>VLOOKUP(ROW()-1,'Full 2016-2017 Games Data'!$C$4:$R$1589,5,FALSE)</f>
        <v>Philadelphia</v>
      </c>
      <c r="D418">
        <f>VLOOKUP(ROW()-1,'Full 2016-2017 Games Data'!$C$4:$R$1589,6,FALSE)</f>
        <v>108</v>
      </c>
      <c r="E418">
        <f>VLOOKUP(ROW()-1,'Full 2016-2017 Games Data'!$C$4:$R$1589,7,FALSE)</f>
        <v>93</v>
      </c>
      <c r="F418" s="4">
        <f>VLOOKUP(ROW()-1,'Full 2016-2017 Games Data'!$C$4:$R$1589,14,FALSE)</f>
        <v>42724</v>
      </c>
    </row>
    <row r="419" spans="1:6" x14ac:dyDescent="0.3">
      <c r="A419" t="str">
        <f>VLOOKUP(ROW()-1,'Full 2016-2017 Games Data'!$C$4:$R$1589,15,FALSE)</f>
        <v>Charlotte Hornets</v>
      </c>
      <c r="B419" t="str">
        <f>VLOOKUP(ROW()-1,'Full 2016-2017 Games Data'!$C$4:$R$1589,16,FALSE)</f>
        <v>Los Angeles Lakers</v>
      </c>
      <c r="C419" t="str">
        <f>VLOOKUP(ROW()-1,'Full 2016-2017 Games Data'!$C$4:$R$1589,5,FALSE)</f>
        <v>Charlotte</v>
      </c>
      <c r="D419">
        <f>VLOOKUP(ROW()-1,'Full 2016-2017 Games Data'!$C$4:$R$1589,6,FALSE)</f>
        <v>117</v>
      </c>
      <c r="E419">
        <f>VLOOKUP(ROW()-1,'Full 2016-2017 Games Data'!$C$4:$R$1589,7,FALSE)</f>
        <v>113</v>
      </c>
      <c r="F419" s="4">
        <f>VLOOKUP(ROW()-1,'Full 2016-2017 Games Data'!$C$4:$R$1589,14,FALSE)</f>
        <v>42724</v>
      </c>
    </row>
    <row r="420" spans="1:6" x14ac:dyDescent="0.3">
      <c r="A420" t="str">
        <f>VLOOKUP(ROW()-1,'Full 2016-2017 Games Data'!$C$4:$R$1589,15,FALSE)</f>
        <v>Toronto Raptors</v>
      </c>
      <c r="B420" t="str">
        <f>VLOOKUP(ROW()-1,'Full 2016-2017 Games Data'!$C$4:$R$1589,16,FALSE)</f>
        <v>Brooklyn Nets</v>
      </c>
      <c r="C420" t="str">
        <f>VLOOKUP(ROW()-1,'Full 2016-2017 Games Data'!$C$4:$R$1589,5,FALSE)</f>
        <v>Toronto</v>
      </c>
      <c r="D420">
        <f>VLOOKUP(ROW()-1,'Full 2016-2017 Games Data'!$C$4:$R$1589,6,FALSE)</f>
        <v>116</v>
      </c>
      <c r="E420">
        <f>VLOOKUP(ROW()-1,'Full 2016-2017 Games Data'!$C$4:$R$1589,7,FALSE)</f>
        <v>104</v>
      </c>
      <c r="F420" s="4">
        <f>VLOOKUP(ROW()-1,'Full 2016-2017 Games Data'!$C$4:$R$1589,14,FALSE)</f>
        <v>42724</v>
      </c>
    </row>
    <row r="421" spans="1:6" x14ac:dyDescent="0.3">
      <c r="A421" t="str">
        <f>VLOOKUP(ROW()-1,'Full 2016-2017 Games Data'!$C$4:$R$1589,15,FALSE)</f>
        <v>New York Knicks</v>
      </c>
      <c r="B421" t="str">
        <f>VLOOKUP(ROW()-1,'Full 2016-2017 Games Data'!$C$4:$R$1589,16,FALSE)</f>
        <v>Indiana Pacers</v>
      </c>
      <c r="C421" t="str">
        <f>VLOOKUP(ROW()-1,'Full 2016-2017 Games Data'!$C$4:$R$1589,5,FALSE)</f>
        <v>New York</v>
      </c>
      <c r="D421">
        <f>VLOOKUP(ROW()-1,'Full 2016-2017 Games Data'!$C$4:$R$1589,6,FALSE)</f>
        <v>118</v>
      </c>
      <c r="E421">
        <f>VLOOKUP(ROW()-1,'Full 2016-2017 Games Data'!$C$4:$R$1589,7,FALSE)</f>
        <v>111</v>
      </c>
      <c r="F421" s="4">
        <f>VLOOKUP(ROW()-1,'Full 2016-2017 Games Data'!$C$4:$R$1589,14,FALSE)</f>
        <v>42724</v>
      </c>
    </row>
    <row r="422" spans="1:6" x14ac:dyDescent="0.3">
      <c r="A422" t="str">
        <f>VLOOKUP(ROW()-1,'Full 2016-2017 Games Data'!$C$4:$R$1589,15,FALSE)</f>
        <v>Orlando Magic</v>
      </c>
      <c r="B422" t="str">
        <f>VLOOKUP(ROW()-1,'Full 2016-2017 Games Data'!$C$4:$R$1589,16,FALSE)</f>
        <v>Miami Heat</v>
      </c>
      <c r="C422" t="str">
        <f>VLOOKUP(ROW()-1,'Full 2016-2017 Games Data'!$C$4:$R$1589,5,FALSE)</f>
        <v>Miami</v>
      </c>
      <c r="D422">
        <f>VLOOKUP(ROW()-1,'Full 2016-2017 Games Data'!$C$4:$R$1589,6,FALSE)</f>
        <v>136</v>
      </c>
      <c r="E422">
        <f>VLOOKUP(ROW()-1,'Full 2016-2017 Games Data'!$C$4:$R$1589,7,FALSE)</f>
        <v>130</v>
      </c>
      <c r="F422" s="4">
        <f>VLOOKUP(ROW()-1,'Full 2016-2017 Games Data'!$C$4:$R$1589,14,FALSE)</f>
        <v>42724</v>
      </c>
    </row>
    <row r="423" spans="1:6" x14ac:dyDescent="0.3">
      <c r="A423" t="str">
        <f>VLOOKUP(ROW()-1,'Full 2016-2017 Games Data'!$C$4:$R$1589,15,FALSE)</f>
        <v>Cleveland Cavaliers</v>
      </c>
      <c r="B423" t="str">
        <f>VLOOKUP(ROW()-1,'Full 2016-2017 Games Data'!$C$4:$R$1589,16,FALSE)</f>
        <v>Milwaukee Bucks</v>
      </c>
      <c r="C423" t="str">
        <f>VLOOKUP(ROW()-1,'Full 2016-2017 Games Data'!$C$4:$R$1589,5,FALSE)</f>
        <v>Milwaukee</v>
      </c>
      <c r="D423">
        <f>VLOOKUP(ROW()-1,'Full 2016-2017 Games Data'!$C$4:$R$1589,6,FALSE)</f>
        <v>114</v>
      </c>
      <c r="E423">
        <f>VLOOKUP(ROW()-1,'Full 2016-2017 Games Data'!$C$4:$R$1589,7,FALSE)</f>
        <v>108</v>
      </c>
      <c r="F423" s="4">
        <f>VLOOKUP(ROW()-1,'Full 2016-2017 Games Data'!$C$4:$R$1589,14,FALSE)</f>
        <v>42724</v>
      </c>
    </row>
    <row r="424" spans="1:6" x14ac:dyDescent="0.3">
      <c r="A424" t="str">
        <f>VLOOKUP(ROW()-1,'Full 2016-2017 Games Data'!$C$4:$R$1589,15,FALSE)</f>
        <v>Boston Celtics</v>
      </c>
      <c r="B424" t="str">
        <f>VLOOKUP(ROW()-1,'Full 2016-2017 Games Data'!$C$4:$R$1589,16,FALSE)</f>
        <v>Memphis Grizzlies</v>
      </c>
      <c r="C424" t="str">
        <f>VLOOKUP(ROW()-1,'Full 2016-2017 Games Data'!$C$4:$R$1589,5,FALSE)</f>
        <v>Memphis</v>
      </c>
      <c r="D424">
        <f>VLOOKUP(ROW()-1,'Full 2016-2017 Games Data'!$C$4:$R$1589,6,FALSE)</f>
        <v>112</v>
      </c>
      <c r="E424">
        <f>VLOOKUP(ROW()-1,'Full 2016-2017 Games Data'!$C$4:$R$1589,7,FALSE)</f>
        <v>109</v>
      </c>
      <c r="F424" s="4">
        <f>VLOOKUP(ROW()-1,'Full 2016-2017 Games Data'!$C$4:$R$1589,14,FALSE)</f>
        <v>42724</v>
      </c>
    </row>
    <row r="425" spans="1:6" x14ac:dyDescent="0.3">
      <c r="A425" t="str">
        <f>VLOOKUP(ROW()-1,'Full 2016-2017 Games Data'!$C$4:$R$1589,15,FALSE)</f>
        <v>San Antonio Spurs</v>
      </c>
      <c r="B425" t="str">
        <f>VLOOKUP(ROW()-1,'Full 2016-2017 Games Data'!$C$4:$R$1589,16,FALSE)</f>
        <v>Houston Rockets</v>
      </c>
      <c r="C425" t="str">
        <f>VLOOKUP(ROW()-1,'Full 2016-2017 Games Data'!$C$4:$R$1589,5,FALSE)</f>
        <v>Houston</v>
      </c>
      <c r="D425">
        <f>VLOOKUP(ROW()-1,'Full 2016-2017 Games Data'!$C$4:$R$1589,6,FALSE)</f>
        <v>102</v>
      </c>
      <c r="E425">
        <f>VLOOKUP(ROW()-1,'Full 2016-2017 Games Data'!$C$4:$R$1589,7,FALSE)</f>
        <v>100</v>
      </c>
      <c r="F425" s="4">
        <f>VLOOKUP(ROW()-1,'Full 2016-2017 Games Data'!$C$4:$R$1589,14,FALSE)</f>
        <v>42724</v>
      </c>
    </row>
    <row r="426" spans="1:6" x14ac:dyDescent="0.3">
      <c r="A426" t="str">
        <f>VLOOKUP(ROW()-1,'Full 2016-2017 Games Data'!$C$4:$R$1589,15,FALSE)</f>
        <v>Los Angeles Clippers</v>
      </c>
      <c r="B426" t="str">
        <f>VLOOKUP(ROW()-1,'Full 2016-2017 Games Data'!$C$4:$R$1589,16,FALSE)</f>
        <v>Denver Nuggets</v>
      </c>
      <c r="C426" t="str">
        <f>VLOOKUP(ROW()-1,'Full 2016-2017 Games Data'!$C$4:$R$1589,5,FALSE)</f>
        <v>Los Angeles</v>
      </c>
      <c r="D426">
        <f>VLOOKUP(ROW()-1,'Full 2016-2017 Games Data'!$C$4:$R$1589,6,FALSE)</f>
        <v>119</v>
      </c>
      <c r="E426">
        <f>VLOOKUP(ROW()-1,'Full 2016-2017 Games Data'!$C$4:$R$1589,7,FALSE)</f>
        <v>102</v>
      </c>
      <c r="F426" s="4">
        <f>VLOOKUP(ROW()-1,'Full 2016-2017 Games Data'!$C$4:$R$1589,14,FALSE)</f>
        <v>42724</v>
      </c>
    </row>
    <row r="427" spans="1:6" x14ac:dyDescent="0.3">
      <c r="A427" t="str">
        <f>VLOOKUP(ROW()-1,'Full 2016-2017 Games Data'!$C$4:$R$1589,15,FALSE)</f>
        <v>Golden State Warriors</v>
      </c>
      <c r="B427" t="str">
        <f>VLOOKUP(ROW()-1,'Full 2016-2017 Games Data'!$C$4:$R$1589,16,FALSE)</f>
        <v>Utah Jazz</v>
      </c>
      <c r="C427" t="str">
        <f>VLOOKUP(ROW()-1,'Full 2016-2017 Games Data'!$C$4:$R$1589,5,FALSE)</f>
        <v>Golden State</v>
      </c>
      <c r="D427">
        <f>VLOOKUP(ROW()-1,'Full 2016-2017 Games Data'!$C$4:$R$1589,6,FALSE)</f>
        <v>104</v>
      </c>
      <c r="E427">
        <f>VLOOKUP(ROW()-1,'Full 2016-2017 Games Data'!$C$4:$R$1589,7,FALSE)</f>
        <v>74</v>
      </c>
      <c r="F427" s="4">
        <f>VLOOKUP(ROW()-1,'Full 2016-2017 Games Data'!$C$4:$R$1589,14,FALSE)</f>
        <v>42724</v>
      </c>
    </row>
    <row r="428" spans="1:6" x14ac:dyDescent="0.3">
      <c r="A428" t="str">
        <f>VLOOKUP(ROW()-1,'Full 2016-2017 Games Data'!$C$4:$R$1589,15,FALSE)</f>
        <v>Sacramento Kings</v>
      </c>
      <c r="B428" t="str">
        <f>VLOOKUP(ROW()-1,'Full 2016-2017 Games Data'!$C$4:$R$1589,16,FALSE)</f>
        <v>Portland Trail Blazers</v>
      </c>
      <c r="C428" t="str">
        <f>VLOOKUP(ROW()-1,'Full 2016-2017 Games Data'!$C$4:$R$1589,5,FALSE)</f>
        <v>Sacramento</v>
      </c>
      <c r="D428">
        <f>VLOOKUP(ROW()-1,'Full 2016-2017 Games Data'!$C$4:$R$1589,6,FALSE)</f>
        <v>126</v>
      </c>
      <c r="E428">
        <f>VLOOKUP(ROW()-1,'Full 2016-2017 Games Data'!$C$4:$R$1589,7,FALSE)</f>
        <v>121</v>
      </c>
      <c r="F428" s="4">
        <f>VLOOKUP(ROW()-1,'Full 2016-2017 Games Data'!$C$4:$R$1589,14,FALSE)</f>
        <v>42724</v>
      </c>
    </row>
    <row r="429" spans="1:6" x14ac:dyDescent="0.3">
      <c r="A429" t="str">
        <f>VLOOKUP(ROW()-1,'Full 2016-2017 Games Data'!$C$4:$R$1589,15,FALSE)</f>
        <v>Cleveland Cavaliers</v>
      </c>
      <c r="B429" t="str">
        <f>VLOOKUP(ROW()-1,'Full 2016-2017 Games Data'!$C$4:$R$1589,16,FALSE)</f>
        <v>Milwaukee Bucks</v>
      </c>
      <c r="C429" t="str">
        <f>VLOOKUP(ROW()-1,'Full 2016-2017 Games Data'!$C$4:$R$1589,5,FALSE)</f>
        <v>Cleveland</v>
      </c>
      <c r="D429">
        <f>VLOOKUP(ROW()-1,'Full 2016-2017 Games Data'!$C$4:$R$1589,6,FALSE)</f>
        <v>113</v>
      </c>
      <c r="E429">
        <f>VLOOKUP(ROW()-1,'Full 2016-2017 Games Data'!$C$4:$R$1589,7,FALSE)</f>
        <v>102</v>
      </c>
      <c r="F429" s="4">
        <f>VLOOKUP(ROW()-1,'Full 2016-2017 Games Data'!$C$4:$R$1589,14,FALSE)</f>
        <v>42725</v>
      </c>
    </row>
    <row r="430" spans="1:6" x14ac:dyDescent="0.3">
      <c r="A430" t="str">
        <f>VLOOKUP(ROW()-1,'Full 2016-2017 Games Data'!$C$4:$R$1589,15,FALSE)</f>
        <v>Minnesota Timberwolves</v>
      </c>
      <c r="B430" t="str">
        <f>VLOOKUP(ROW()-1,'Full 2016-2017 Games Data'!$C$4:$R$1589,16,FALSE)</f>
        <v>Atlanta Hawks</v>
      </c>
      <c r="C430" t="str">
        <f>VLOOKUP(ROW()-1,'Full 2016-2017 Games Data'!$C$4:$R$1589,5,FALSE)</f>
        <v>Atlanta</v>
      </c>
      <c r="D430">
        <f>VLOOKUP(ROW()-1,'Full 2016-2017 Games Data'!$C$4:$R$1589,6,FALSE)</f>
        <v>92</v>
      </c>
      <c r="E430">
        <f>VLOOKUP(ROW()-1,'Full 2016-2017 Games Data'!$C$4:$R$1589,7,FALSE)</f>
        <v>84</v>
      </c>
      <c r="F430" s="4">
        <f>VLOOKUP(ROW()-1,'Full 2016-2017 Games Data'!$C$4:$R$1589,14,FALSE)</f>
        <v>42725</v>
      </c>
    </row>
    <row r="431" spans="1:6" x14ac:dyDescent="0.3">
      <c r="A431" t="str">
        <f>VLOOKUP(ROW()-1,'Full 2016-2017 Games Data'!$C$4:$R$1589,15,FALSE)</f>
        <v>Memphis Grizzlies</v>
      </c>
      <c r="B431" t="str">
        <f>VLOOKUP(ROW()-1,'Full 2016-2017 Games Data'!$C$4:$R$1589,16,FALSE)</f>
        <v>Detroit Pistons</v>
      </c>
      <c r="C431" t="str">
        <f>VLOOKUP(ROW()-1,'Full 2016-2017 Games Data'!$C$4:$R$1589,5,FALSE)</f>
        <v>Detroit</v>
      </c>
      <c r="D431">
        <f>VLOOKUP(ROW()-1,'Full 2016-2017 Games Data'!$C$4:$R$1589,6,FALSE)</f>
        <v>98</v>
      </c>
      <c r="E431">
        <f>VLOOKUP(ROW()-1,'Full 2016-2017 Games Data'!$C$4:$R$1589,7,FALSE)</f>
        <v>86</v>
      </c>
      <c r="F431" s="4">
        <f>VLOOKUP(ROW()-1,'Full 2016-2017 Games Data'!$C$4:$R$1589,14,FALSE)</f>
        <v>42725</v>
      </c>
    </row>
    <row r="432" spans="1:6" x14ac:dyDescent="0.3">
      <c r="A432" t="str">
        <f>VLOOKUP(ROW()-1,'Full 2016-2017 Games Data'!$C$4:$R$1589,15,FALSE)</f>
        <v>Washington Wizards</v>
      </c>
      <c r="B432" t="str">
        <f>VLOOKUP(ROW()-1,'Full 2016-2017 Games Data'!$C$4:$R$1589,16,FALSE)</f>
        <v>Chicago Bulls</v>
      </c>
      <c r="C432" t="str">
        <f>VLOOKUP(ROW()-1,'Full 2016-2017 Games Data'!$C$4:$R$1589,5,FALSE)</f>
        <v>Chicago</v>
      </c>
      <c r="D432">
        <f>VLOOKUP(ROW()-1,'Full 2016-2017 Games Data'!$C$4:$R$1589,6,FALSE)</f>
        <v>107</v>
      </c>
      <c r="E432">
        <f>VLOOKUP(ROW()-1,'Full 2016-2017 Games Data'!$C$4:$R$1589,7,FALSE)</f>
        <v>97</v>
      </c>
      <c r="F432" s="4">
        <f>VLOOKUP(ROW()-1,'Full 2016-2017 Games Data'!$C$4:$R$1589,14,FALSE)</f>
        <v>42725</v>
      </c>
    </row>
    <row r="433" spans="1:6" x14ac:dyDescent="0.3">
      <c r="A433" t="str">
        <f>VLOOKUP(ROW()-1,'Full 2016-2017 Games Data'!$C$4:$R$1589,15,FALSE)</f>
        <v>Oklahoma City Thunder</v>
      </c>
      <c r="B433" t="str">
        <f>VLOOKUP(ROW()-1,'Full 2016-2017 Games Data'!$C$4:$R$1589,16,FALSE)</f>
        <v>New Orleans Pelicans</v>
      </c>
      <c r="C433" t="str">
        <f>VLOOKUP(ROW()-1,'Full 2016-2017 Games Data'!$C$4:$R$1589,5,FALSE)</f>
        <v>New Orleans</v>
      </c>
      <c r="D433">
        <f>VLOOKUP(ROW()-1,'Full 2016-2017 Games Data'!$C$4:$R$1589,6,FALSE)</f>
        <v>121</v>
      </c>
      <c r="E433">
        <f>VLOOKUP(ROW()-1,'Full 2016-2017 Games Data'!$C$4:$R$1589,7,FALSE)</f>
        <v>110</v>
      </c>
      <c r="F433" s="4">
        <f>VLOOKUP(ROW()-1,'Full 2016-2017 Games Data'!$C$4:$R$1589,14,FALSE)</f>
        <v>42725</v>
      </c>
    </row>
    <row r="434" spans="1:6" x14ac:dyDescent="0.3">
      <c r="A434" t="str">
        <f>VLOOKUP(ROW()-1,'Full 2016-2017 Games Data'!$C$4:$R$1589,15,FALSE)</f>
        <v>Sacramento Kings</v>
      </c>
      <c r="B434" t="str">
        <f>VLOOKUP(ROW()-1,'Full 2016-2017 Games Data'!$C$4:$R$1589,16,FALSE)</f>
        <v>Utah Jazz</v>
      </c>
      <c r="C434" t="str">
        <f>VLOOKUP(ROW()-1,'Full 2016-2017 Games Data'!$C$4:$R$1589,5,FALSE)</f>
        <v>Utah</v>
      </c>
      <c r="D434">
        <f>VLOOKUP(ROW()-1,'Full 2016-2017 Games Data'!$C$4:$R$1589,6,FALSE)</f>
        <v>94</v>
      </c>
      <c r="E434">
        <f>VLOOKUP(ROW()-1,'Full 2016-2017 Games Data'!$C$4:$R$1589,7,FALSE)</f>
        <v>93</v>
      </c>
      <c r="F434" s="4">
        <f>VLOOKUP(ROW()-1,'Full 2016-2017 Games Data'!$C$4:$R$1589,14,FALSE)</f>
        <v>42725</v>
      </c>
    </row>
    <row r="435" spans="1:6" x14ac:dyDescent="0.3">
      <c r="A435" t="str">
        <f>VLOOKUP(ROW()-1,'Full 2016-2017 Games Data'!$C$4:$R$1589,15,FALSE)</f>
        <v>Houston Rockets</v>
      </c>
      <c r="B435" t="str">
        <f>VLOOKUP(ROW()-1,'Full 2016-2017 Games Data'!$C$4:$R$1589,16,FALSE)</f>
        <v>Phoenix Suns</v>
      </c>
      <c r="C435" t="str">
        <f>VLOOKUP(ROW()-1,'Full 2016-2017 Games Data'!$C$4:$R$1589,5,FALSE)</f>
        <v>Phoenix</v>
      </c>
      <c r="D435">
        <f>VLOOKUP(ROW()-1,'Full 2016-2017 Games Data'!$C$4:$R$1589,6,FALSE)</f>
        <v>125</v>
      </c>
      <c r="E435">
        <f>VLOOKUP(ROW()-1,'Full 2016-2017 Games Data'!$C$4:$R$1589,7,FALSE)</f>
        <v>111</v>
      </c>
      <c r="F435" s="4">
        <f>VLOOKUP(ROW()-1,'Full 2016-2017 Games Data'!$C$4:$R$1589,14,FALSE)</f>
        <v>42725</v>
      </c>
    </row>
    <row r="436" spans="1:6" x14ac:dyDescent="0.3">
      <c r="A436" t="str">
        <f>VLOOKUP(ROW()-1,'Full 2016-2017 Games Data'!$C$4:$R$1589,15,FALSE)</f>
        <v>Dallas Mavericks</v>
      </c>
      <c r="B436" t="str">
        <f>VLOOKUP(ROW()-1,'Full 2016-2017 Games Data'!$C$4:$R$1589,16,FALSE)</f>
        <v>Portland Trail Blazers</v>
      </c>
      <c r="C436" t="str">
        <f>VLOOKUP(ROW()-1,'Full 2016-2017 Games Data'!$C$4:$R$1589,5,FALSE)</f>
        <v>Portland</v>
      </c>
      <c r="D436">
        <f>VLOOKUP(ROW()-1,'Full 2016-2017 Games Data'!$C$4:$R$1589,6,FALSE)</f>
        <v>96</v>
      </c>
      <c r="E436">
        <f>VLOOKUP(ROW()-1,'Full 2016-2017 Games Data'!$C$4:$R$1589,7,FALSE)</f>
        <v>95</v>
      </c>
      <c r="F436" s="4">
        <f>VLOOKUP(ROW()-1,'Full 2016-2017 Games Data'!$C$4:$R$1589,14,FALSE)</f>
        <v>42725</v>
      </c>
    </row>
    <row r="437" spans="1:6" x14ac:dyDescent="0.3">
      <c r="A437" t="str">
        <f>VLOOKUP(ROW()-1,'Full 2016-2017 Games Data'!$C$4:$R$1589,15,FALSE)</f>
        <v>Golden State Warriors</v>
      </c>
      <c r="B437" t="str">
        <f>VLOOKUP(ROW()-1,'Full 2016-2017 Games Data'!$C$4:$R$1589,16,FALSE)</f>
        <v>Brooklyn Nets</v>
      </c>
      <c r="C437" t="str">
        <f>VLOOKUP(ROW()-1,'Full 2016-2017 Games Data'!$C$4:$R$1589,5,FALSE)</f>
        <v>Brooklyn</v>
      </c>
      <c r="D437">
        <f>VLOOKUP(ROW()-1,'Full 2016-2017 Games Data'!$C$4:$R$1589,6,FALSE)</f>
        <v>117</v>
      </c>
      <c r="E437">
        <f>VLOOKUP(ROW()-1,'Full 2016-2017 Games Data'!$C$4:$R$1589,7,FALSE)</f>
        <v>101</v>
      </c>
      <c r="F437" s="4">
        <f>VLOOKUP(ROW()-1,'Full 2016-2017 Games Data'!$C$4:$R$1589,14,FALSE)</f>
        <v>42726</v>
      </c>
    </row>
    <row r="438" spans="1:6" x14ac:dyDescent="0.3">
      <c r="A438" t="str">
        <f>VLOOKUP(ROW()-1,'Full 2016-2017 Games Data'!$C$4:$R$1589,15,FALSE)</f>
        <v>New York Knicks</v>
      </c>
      <c r="B438" t="str">
        <f>VLOOKUP(ROW()-1,'Full 2016-2017 Games Data'!$C$4:$R$1589,16,FALSE)</f>
        <v>Orlando Magic</v>
      </c>
      <c r="C438" t="str">
        <f>VLOOKUP(ROW()-1,'Full 2016-2017 Games Data'!$C$4:$R$1589,5,FALSE)</f>
        <v>New York</v>
      </c>
      <c r="D438">
        <f>VLOOKUP(ROW()-1,'Full 2016-2017 Games Data'!$C$4:$R$1589,6,FALSE)</f>
        <v>106</v>
      </c>
      <c r="E438">
        <f>VLOOKUP(ROW()-1,'Full 2016-2017 Games Data'!$C$4:$R$1589,7,FALSE)</f>
        <v>95</v>
      </c>
      <c r="F438" s="4">
        <f>VLOOKUP(ROW()-1,'Full 2016-2017 Games Data'!$C$4:$R$1589,14,FALSE)</f>
        <v>42726</v>
      </c>
    </row>
    <row r="439" spans="1:6" x14ac:dyDescent="0.3">
      <c r="A439" t="str">
        <f>VLOOKUP(ROW()-1,'Full 2016-2017 Games Data'!$C$4:$R$1589,15,FALSE)</f>
        <v>Miami Heat</v>
      </c>
      <c r="B439" t="str">
        <f>VLOOKUP(ROW()-1,'Full 2016-2017 Games Data'!$C$4:$R$1589,16,FALSE)</f>
        <v>Los Angeles Lakers</v>
      </c>
      <c r="C439" t="str">
        <f>VLOOKUP(ROW()-1,'Full 2016-2017 Games Data'!$C$4:$R$1589,5,FALSE)</f>
        <v>Miami</v>
      </c>
      <c r="D439">
        <f>VLOOKUP(ROW()-1,'Full 2016-2017 Games Data'!$C$4:$R$1589,6,FALSE)</f>
        <v>115</v>
      </c>
      <c r="E439">
        <f>VLOOKUP(ROW()-1,'Full 2016-2017 Games Data'!$C$4:$R$1589,7,FALSE)</f>
        <v>107</v>
      </c>
      <c r="F439" s="4">
        <f>VLOOKUP(ROW()-1,'Full 2016-2017 Games Data'!$C$4:$R$1589,14,FALSE)</f>
        <v>42726</v>
      </c>
    </row>
    <row r="440" spans="1:6" x14ac:dyDescent="0.3">
      <c r="A440" t="str">
        <f>VLOOKUP(ROW()-1,'Full 2016-2017 Games Data'!$C$4:$R$1589,15,FALSE)</f>
        <v>Boston Celtics</v>
      </c>
      <c r="B440" t="str">
        <f>VLOOKUP(ROW()-1,'Full 2016-2017 Games Data'!$C$4:$R$1589,16,FALSE)</f>
        <v>Indiana Pacers</v>
      </c>
      <c r="C440" t="str">
        <f>VLOOKUP(ROW()-1,'Full 2016-2017 Games Data'!$C$4:$R$1589,5,FALSE)</f>
        <v>Indiana</v>
      </c>
      <c r="D440">
        <f>VLOOKUP(ROW()-1,'Full 2016-2017 Games Data'!$C$4:$R$1589,6,FALSE)</f>
        <v>109</v>
      </c>
      <c r="E440">
        <f>VLOOKUP(ROW()-1,'Full 2016-2017 Games Data'!$C$4:$R$1589,7,FALSE)</f>
        <v>102</v>
      </c>
      <c r="F440" s="4">
        <f>VLOOKUP(ROW()-1,'Full 2016-2017 Games Data'!$C$4:$R$1589,14,FALSE)</f>
        <v>42726</v>
      </c>
    </row>
    <row r="441" spans="1:6" x14ac:dyDescent="0.3">
      <c r="A441" t="str">
        <f>VLOOKUP(ROW()-1,'Full 2016-2017 Games Data'!$C$4:$R$1589,15,FALSE)</f>
        <v>Los Angeles Clippers</v>
      </c>
      <c r="B441" t="str">
        <f>VLOOKUP(ROW()-1,'Full 2016-2017 Games Data'!$C$4:$R$1589,16,FALSE)</f>
        <v>San Antonio Spurs</v>
      </c>
      <c r="C441" t="str">
        <f>VLOOKUP(ROW()-1,'Full 2016-2017 Games Data'!$C$4:$R$1589,5,FALSE)</f>
        <v>Los Angeles</v>
      </c>
      <c r="D441">
        <f>VLOOKUP(ROW()-1,'Full 2016-2017 Games Data'!$C$4:$R$1589,6,FALSE)</f>
        <v>106</v>
      </c>
      <c r="E441">
        <f>VLOOKUP(ROW()-1,'Full 2016-2017 Games Data'!$C$4:$R$1589,7,FALSE)</f>
        <v>101</v>
      </c>
      <c r="F441" s="4">
        <f>VLOOKUP(ROW()-1,'Full 2016-2017 Games Data'!$C$4:$R$1589,14,FALSE)</f>
        <v>42726</v>
      </c>
    </row>
    <row r="442" spans="1:6" x14ac:dyDescent="0.3">
      <c r="A442" t="str">
        <f>VLOOKUP(ROW()-1,'Full 2016-2017 Games Data'!$C$4:$R$1589,15,FALSE)</f>
        <v>Charlotte Hornets</v>
      </c>
      <c r="B442" t="str">
        <f>VLOOKUP(ROW()-1,'Full 2016-2017 Games Data'!$C$4:$R$1589,16,FALSE)</f>
        <v>Chicago Bulls</v>
      </c>
      <c r="C442" t="str">
        <f>VLOOKUP(ROW()-1,'Full 2016-2017 Games Data'!$C$4:$R$1589,5,FALSE)</f>
        <v>Charlotte</v>
      </c>
      <c r="D442">
        <f>VLOOKUP(ROW()-1,'Full 2016-2017 Games Data'!$C$4:$R$1589,6,FALSE)</f>
        <v>103</v>
      </c>
      <c r="E442">
        <f>VLOOKUP(ROW()-1,'Full 2016-2017 Games Data'!$C$4:$R$1589,7,FALSE)</f>
        <v>91</v>
      </c>
      <c r="F442" s="4">
        <f>VLOOKUP(ROW()-1,'Full 2016-2017 Games Data'!$C$4:$R$1589,14,FALSE)</f>
        <v>42727</v>
      </c>
    </row>
    <row r="443" spans="1:6" x14ac:dyDescent="0.3">
      <c r="A443" t="str">
        <f>VLOOKUP(ROW()-1,'Full 2016-2017 Games Data'!$C$4:$R$1589,15,FALSE)</f>
        <v>Orlando Magic</v>
      </c>
      <c r="B443" t="str">
        <f>VLOOKUP(ROW()-1,'Full 2016-2017 Games Data'!$C$4:$R$1589,16,FALSE)</f>
        <v>Los Angeles Lakers</v>
      </c>
      <c r="C443" t="str">
        <f>VLOOKUP(ROW()-1,'Full 2016-2017 Games Data'!$C$4:$R$1589,5,FALSE)</f>
        <v>Orlando</v>
      </c>
      <c r="D443">
        <f>VLOOKUP(ROW()-1,'Full 2016-2017 Games Data'!$C$4:$R$1589,6,FALSE)</f>
        <v>109</v>
      </c>
      <c r="E443">
        <f>VLOOKUP(ROW()-1,'Full 2016-2017 Games Data'!$C$4:$R$1589,7,FALSE)</f>
        <v>90</v>
      </c>
      <c r="F443" s="4">
        <f>VLOOKUP(ROW()-1,'Full 2016-2017 Games Data'!$C$4:$R$1589,14,FALSE)</f>
        <v>42727</v>
      </c>
    </row>
    <row r="444" spans="1:6" x14ac:dyDescent="0.3">
      <c r="A444" t="str">
        <f>VLOOKUP(ROW()-1,'Full 2016-2017 Games Data'!$C$4:$R$1589,15,FALSE)</f>
        <v>Cleveland Cavaliers</v>
      </c>
      <c r="B444" t="str">
        <f>VLOOKUP(ROW()-1,'Full 2016-2017 Games Data'!$C$4:$R$1589,16,FALSE)</f>
        <v>Brooklyn Nets</v>
      </c>
      <c r="C444" t="str">
        <f>VLOOKUP(ROW()-1,'Full 2016-2017 Games Data'!$C$4:$R$1589,5,FALSE)</f>
        <v>Cleveland</v>
      </c>
      <c r="D444">
        <f>VLOOKUP(ROW()-1,'Full 2016-2017 Games Data'!$C$4:$R$1589,6,FALSE)</f>
        <v>119</v>
      </c>
      <c r="E444">
        <f>VLOOKUP(ROW()-1,'Full 2016-2017 Games Data'!$C$4:$R$1589,7,FALSE)</f>
        <v>99</v>
      </c>
      <c r="F444" s="4">
        <f>VLOOKUP(ROW()-1,'Full 2016-2017 Games Data'!$C$4:$R$1589,14,FALSE)</f>
        <v>42727</v>
      </c>
    </row>
    <row r="445" spans="1:6" x14ac:dyDescent="0.3">
      <c r="A445" t="str">
        <f>VLOOKUP(ROW()-1,'Full 2016-2017 Games Data'!$C$4:$R$1589,15,FALSE)</f>
        <v>Oklahoma City Thunder</v>
      </c>
      <c r="B445" t="str">
        <f>VLOOKUP(ROW()-1,'Full 2016-2017 Games Data'!$C$4:$R$1589,16,FALSE)</f>
        <v>Boston Celtics</v>
      </c>
      <c r="C445" t="str">
        <f>VLOOKUP(ROW()-1,'Full 2016-2017 Games Data'!$C$4:$R$1589,5,FALSE)</f>
        <v>Boston</v>
      </c>
      <c r="D445">
        <f>VLOOKUP(ROW()-1,'Full 2016-2017 Games Data'!$C$4:$R$1589,6,FALSE)</f>
        <v>117</v>
      </c>
      <c r="E445">
        <f>VLOOKUP(ROW()-1,'Full 2016-2017 Games Data'!$C$4:$R$1589,7,FALSE)</f>
        <v>112</v>
      </c>
      <c r="F445" s="4">
        <f>VLOOKUP(ROW()-1,'Full 2016-2017 Games Data'!$C$4:$R$1589,14,FALSE)</f>
        <v>42727</v>
      </c>
    </row>
    <row r="446" spans="1:6" x14ac:dyDescent="0.3">
      <c r="A446" t="str">
        <f>VLOOKUP(ROW()-1,'Full 2016-2017 Games Data'!$C$4:$R$1589,15,FALSE)</f>
        <v>Golden State Warriors</v>
      </c>
      <c r="B446" t="str">
        <f>VLOOKUP(ROW()-1,'Full 2016-2017 Games Data'!$C$4:$R$1589,16,FALSE)</f>
        <v>Detroit Pistons</v>
      </c>
      <c r="C446" t="str">
        <f>VLOOKUP(ROW()-1,'Full 2016-2017 Games Data'!$C$4:$R$1589,5,FALSE)</f>
        <v>Detroit</v>
      </c>
      <c r="D446">
        <f>VLOOKUP(ROW()-1,'Full 2016-2017 Games Data'!$C$4:$R$1589,6,FALSE)</f>
        <v>119</v>
      </c>
      <c r="E446">
        <f>VLOOKUP(ROW()-1,'Full 2016-2017 Games Data'!$C$4:$R$1589,7,FALSE)</f>
        <v>113</v>
      </c>
      <c r="F446" s="4">
        <f>VLOOKUP(ROW()-1,'Full 2016-2017 Games Data'!$C$4:$R$1589,14,FALSE)</f>
        <v>42727</v>
      </c>
    </row>
    <row r="447" spans="1:6" x14ac:dyDescent="0.3">
      <c r="A447" t="str">
        <f>VLOOKUP(ROW()-1,'Full 2016-2017 Games Data'!$C$4:$R$1589,15,FALSE)</f>
        <v>Milwaukee Bucks</v>
      </c>
      <c r="B447" t="str">
        <f>VLOOKUP(ROW()-1,'Full 2016-2017 Games Data'!$C$4:$R$1589,16,FALSE)</f>
        <v>Washington Wizards</v>
      </c>
      <c r="C447" t="str">
        <f>VLOOKUP(ROW()-1,'Full 2016-2017 Games Data'!$C$4:$R$1589,5,FALSE)</f>
        <v>Milwaukee</v>
      </c>
      <c r="D447">
        <f>VLOOKUP(ROW()-1,'Full 2016-2017 Games Data'!$C$4:$R$1589,6,FALSE)</f>
        <v>123</v>
      </c>
      <c r="E447">
        <f>VLOOKUP(ROW()-1,'Full 2016-2017 Games Data'!$C$4:$R$1589,7,FALSE)</f>
        <v>96</v>
      </c>
      <c r="F447" s="4">
        <f>VLOOKUP(ROW()-1,'Full 2016-2017 Games Data'!$C$4:$R$1589,14,FALSE)</f>
        <v>42727</v>
      </c>
    </row>
    <row r="448" spans="1:6" x14ac:dyDescent="0.3">
      <c r="A448" t="str">
        <f>VLOOKUP(ROW()-1,'Full 2016-2017 Games Data'!$C$4:$R$1589,15,FALSE)</f>
        <v>Memphis Grizzlies</v>
      </c>
      <c r="B448" t="str">
        <f>VLOOKUP(ROW()-1,'Full 2016-2017 Games Data'!$C$4:$R$1589,16,FALSE)</f>
        <v>Houston Rockets</v>
      </c>
      <c r="C448" t="str">
        <f>VLOOKUP(ROW()-1,'Full 2016-2017 Games Data'!$C$4:$R$1589,5,FALSE)</f>
        <v>Memphis</v>
      </c>
      <c r="D448">
        <f>VLOOKUP(ROW()-1,'Full 2016-2017 Games Data'!$C$4:$R$1589,6,FALSE)</f>
        <v>115</v>
      </c>
      <c r="E448">
        <f>VLOOKUP(ROW()-1,'Full 2016-2017 Games Data'!$C$4:$R$1589,7,FALSE)</f>
        <v>109</v>
      </c>
      <c r="F448" s="4">
        <f>VLOOKUP(ROW()-1,'Full 2016-2017 Games Data'!$C$4:$R$1589,14,FALSE)</f>
        <v>42727</v>
      </c>
    </row>
    <row r="449" spans="1:6" x14ac:dyDescent="0.3">
      <c r="A449" t="str">
        <f>VLOOKUP(ROW()-1,'Full 2016-2017 Games Data'!$C$4:$R$1589,15,FALSE)</f>
        <v>New Orleans Pelicans</v>
      </c>
      <c r="B449" t="str">
        <f>VLOOKUP(ROW()-1,'Full 2016-2017 Games Data'!$C$4:$R$1589,16,FALSE)</f>
        <v>Miami Heat</v>
      </c>
      <c r="C449" t="str">
        <f>VLOOKUP(ROW()-1,'Full 2016-2017 Games Data'!$C$4:$R$1589,5,FALSE)</f>
        <v>New Orleans</v>
      </c>
      <c r="D449">
        <f>VLOOKUP(ROW()-1,'Full 2016-2017 Games Data'!$C$4:$R$1589,6,FALSE)</f>
        <v>91</v>
      </c>
      <c r="E449">
        <f>VLOOKUP(ROW()-1,'Full 2016-2017 Games Data'!$C$4:$R$1589,7,FALSE)</f>
        <v>87</v>
      </c>
      <c r="F449" s="4">
        <f>VLOOKUP(ROW()-1,'Full 2016-2017 Games Data'!$C$4:$R$1589,14,FALSE)</f>
        <v>42727</v>
      </c>
    </row>
    <row r="450" spans="1:6" x14ac:dyDescent="0.3">
      <c r="A450" t="str">
        <f>VLOOKUP(ROW()-1,'Full 2016-2017 Games Data'!$C$4:$R$1589,15,FALSE)</f>
        <v>Sacramento Kings</v>
      </c>
      <c r="B450" t="str">
        <f>VLOOKUP(ROW()-1,'Full 2016-2017 Games Data'!$C$4:$R$1589,16,FALSE)</f>
        <v>Minnesota Timberwolves</v>
      </c>
      <c r="C450" t="str">
        <f>VLOOKUP(ROW()-1,'Full 2016-2017 Games Data'!$C$4:$R$1589,5,FALSE)</f>
        <v>Minnesota</v>
      </c>
      <c r="D450">
        <f>VLOOKUP(ROW()-1,'Full 2016-2017 Games Data'!$C$4:$R$1589,6,FALSE)</f>
        <v>109</v>
      </c>
      <c r="E450">
        <f>VLOOKUP(ROW()-1,'Full 2016-2017 Games Data'!$C$4:$R$1589,7,FALSE)</f>
        <v>105</v>
      </c>
      <c r="F450" s="4">
        <f>VLOOKUP(ROW()-1,'Full 2016-2017 Games Data'!$C$4:$R$1589,14,FALSE)</f>
        <v>42727</v>
      </c>
    </row>
    <row r="451" spans="1:6" x14ac:dyDescent="0.3">
      <c r="A451" t="str">
        <f>VLOOKUP(ROW()-1,'Full 2016-2017 Games Data'!$C$4:$R$1589,15,FALSE)</f>
        <v>Atlanta Hawks</v>
      </c>
      <c r="B451" t="str">
        <f>VLOOKUP(ROW()-1,'Full 2016-2017 Games Data'!$C$4:$R$1589,16,FALSE)</f>
        <v>Denver Nuggets</v>
      </c>
      <c r="C451" t="str">
        <f>VLOOKUP(ROW()-1,'Full 2016-2017 Games Data'!$C$4:$R$1589,5,FALSE)</f>
        <v>Denver</v>
      </c>
      <c r="D451">
        <f>VLOOKUP(ROW()-1,'Full 2016-2017 Games Data'!$C$4:$R$1589,6,FALSE)</f>
        <v>109</v>
      </c>
      <c r="E451">
        <f>VLOOKUP(ROW()-1,'Full 2016-2017 Games Data'!$C$4:$R$1589,7,FALSE)</f>
        <v>108</v>
      </c>
      <c r="F451" s="4">
        <f>VLOOKUP(ROW()-1,'Full 2016-2017 Games Data'!$C$4:$R$1589,14,FALSE)</f>
        <v>42727</v>
      </c>
    </row>
    <row r="452" spans="1:6" x14ac:dyDescent="0.3">
      <c r="A452" t="str">
        <f>VLOOKUP(ROW()-1,'Full 2016-2017 Games Data'!$C$4:$R$1589,15,FALSE)</f>
        <v>Toronto Raptors</v>
      </c>
      <c r="B452" t="str">
        <f>VLOOKUP(ROW()-1,'Full 2016-2017 Games Data'!$C$4:$R$1589,16,FALSE)</f>
        <v>Utah Jazz</v>
      </c>
      <c r="C452" t="str">
        <f>VLOOKUP(ROW()-1,'Full 2016-2017 Games Data'!$C$4:$R$1589,5,FALSE)</f>
        <v>Utah</v>
      </c>
      <c r="D452">
        <f>VLOOKUP(ROW()-1,'Full 2016-2017 Games Data'!$C$4:$R$1589,6,FALSE)</f>
        <v>104</v>
      </c>
      <c r="E452">
        <f>VLOOKUP(ROW()-1,'Full 2016-2017 Games Data'!$C$4:$R$1589,7,FALSE)</f>
        <v>98</v>
      </c>
      <c r="F452" s="4">
        <f>VLOOKUP(ROW()-1,'Full 2016-2017 Games Data'!$C$4:$R$1589,14,FALSE)</f>
        <v>42727</v>
      </c>
    </row>
    <row r="453" spans="1:6" x14ac:dyDescent="0.3">
      <c r="A453" t="str">
        <f>VLOOKUP(ROW()-1,'Full 2016-2017 Games Data'!$C$4:$R$1589,15,FALSE)</f>
        <v>Phoenix Suns</v>
      </c>
      <c r="B453" t="str">
        <f>VLOOKUP(ROW()-1,'Full 2016-2017 Games Data'!$C$4:$R$1589,16,FALSE)</f>
        <v>Philadelphia 76ers</v>
      </c>
      <c r="C453" t="str">
        <f>VLOOKUP(ROW()-1,'Full 2016-2017 Games Data'!$C$4:$R$1589,5,FALSE)</f>
        <v>Phoenix</v>
      </c>
      <c r="D453">
        <f>VLOOKUP(ROW()-1,'Full 2016-2017 Games Data'!$C$4:$R$1589,6,FALSE)</f>
        <v>123</v>
      </c>
      <c r="E453">
        <f>VLOOKUP(ROW()-1,'Full 2016-2017 Games Data'!$C$4:$R$1589,7,FALSE)</f>
        <v>116</v>
      </c>
      <c r="F453" s="4">
        <f>VLOOKUP(ROW()-1,'Full 2016-2017 Games Data'!$C$4:$R$1589,14,FALSE)</f>
        <v>42727</v>
      </c>
    </row>
    <row r="454" spans="1:6" x14ac:dyDescent="0.3">
      <c r="A454" t="str">
        <f>VLOOKUP(ROW()-1,'Full 2016-2017 Games Data'!$C$4:$R$1589,15,FALSE)</f>
        <v>San Antonio Spurs</v>
      </c>
      <c r="B454" t="str">
        <f>VLOOKUP(ROW()-1,'Full 2016-2017 Games Data'!$C$4:$R$1589,16,FALSE)</f>
        <v>Portland Trail Blazers</v>
      </c>
      <c r="C454" t="str">
        <f>VLOOKUP(ROW()-1,'Full 2016-2017 Games Data'!$C$4:$R$1589,5,FALSE)</f>
        <v>Portland</v>
      </c>
      <c r="D454">
        <f>VLOOKUP(ROW()-1,'Full 2016-2017 Games Data'!$C$4:$R$1589,6,FALSE)</f>
        <v>110</v>
      </c>
      <c r="E454">
        <f>VLOOKUP(ROW()-1,'Full 2016-2017 Games Data'!$C$4:$R$1589,7,FALSE)</f>
        <v>90</v>
      </c>
      <c r="F454" s="4">
        <f>VLOOKUP(ROW()-1,'Full 2016-2017 Games Data'!$C$4:$R$1589,14,FALSE)</f>
        <v>42727</v>
      </c>
    </row>
    <row r="455" spans="1:6" x14ac:dyDescent="0.3">
      <c r="A455" t="str">
        <f>VLOOKUP(ROW()-1,'Full 2016-2017 Games Data'!$C$4:$R$1589,15,FALSE)</f>
        <v>Dallas Mavericks</v>
      </c>
      <c r="B455" t="str">
        <f>VLOOKUP(ROW()-1,'Full 2016-2017 Games Data'!$C$4:$R$1589,16,FALSE)</f>
        <v>Los Angeles Clippers</v>
      </c>
      <c r="C455" t="str">
        <f>VLOOKUP(ROW()-1,'Full 2016-2017 Games Data'!$C$4:$R$1589,5,FALSE)</f>
        <v>Los Angeles</v>
      </c>
      <c r="D455">
        <f>VLOOKUP(ROW()-1,'Full 2016-2017 Games Data'!$C$4:$R$1589,6,FALSE)</f>
        <v>90</v>
      </c>
      <c r="E455">
        <f>VLOOKUP(ROW()-1,'Full 2016-2017 Games Data'!$C$4:$R$1589,7,FALSE)</f>
        <v>88</v>
      </c>
      <c r="F455" s="4">
        <f>VLOOKUP(ROW()-1,'Full 2016-2017 Games Data'!$C$4:$R$1589,14,FALSE)</f>
        <v>42727</v>
      </c>
    </row>
    <row r="456" spans="1:6" x14ac:dyDescent="0.3">
      <c r="A456" t="str">
        <f>VLOOKUP(ROW()-1,'Full 2016-2017 Games Data'!$C$4:$R$1589,15,FALSE)</f>
        <v>Boston Celtics</v>
      </c>
      <c r="B456" t="str">
        <f>VLOOKUP(ROW()-1,'Full 2016-2017 Games Data'!$C$4:$R$1589,16,FALSE)</f>
        <v>New York Knicks</v>
      </c>
      <c r="C456" t="str">
        <f>VLOOKUP(ROW()-1,'Full 2016-2017 Games Data'!$C$4:$R$1589,5,FALSE)</f>
        <v>New York</v>
      </c>
      <c r="D456">
        <f>VLOOKUP(ROW()-1,'Full 2016-2017 Games Data'!$C$4:$R$1589,6,FALSE)</f>
        <v>119</v>
      </c>
      <c r="E456">
        <f>VLOOKUP(ROW()-1,'Full 2016-2017 Games Data'!$C$4:$R$1589,7,FALSE)</f>
        <v>114</v>
      </c>
      <c r="F456" s="4">
        <f>VLOOKUP(ROW()-1,'Full 2016-2017 Games Data'!$C$4:$R$1589,14,FALSE)</f>
        <v>42729</v>
      </c>
    </row>
    <row r="457" spans="1:6" x14ac:dyDescent="0.3">
      <c r="A457" t="str">
        <f>VLOOKUP(ROW()-1,'Full 2016-2017 Games Data'!$C$4:$R$1589,15,FALSE)</f>
        <v>Cleveland Cavaliers</v>
      </c>
      <c r="B457" t="str">
        <f>VLOOKUP(ROW()-1,'Full 2016-2017 Games Data'!$C$4:$R$1589,16,FALSE)</f>
        <v>Golden State Warriors</v>
      </c>
      <c r="C457" t="str">
        <f>VLOOKUP(ROW()-1,'Full 2016-2017 Games Data'!$C$4:$R$1589,5,FALSE)</f>
        <v>Cleveland</v>
      </c>
      <c r="D457">
        <f>VLOOKUP(ROW()-1,'Full 2016-2017 Games Data'!$C$4:$R$1589,6,FALSE)</f>
        <v>109</v>
      </c>
      <c r="E457">
        <f>VLOOKUP(ROW()-1,'Full 2016-2017 Games Data'!$C$4:$R$1589,7,FALSE)</f>
        <v>108</v>
      </c>
      <c r="F457" s="4">
        <f>VLOOKUP(ROW()-1,'Full 2016-2017 Games Data'!$C$4:$R$1589,14,FALSE)</f>
        <v>42729</v>
      </c>
    </row>
    <row r="458" spans="1:6" x14ac:dyDescent="0.3">
      <c r="A458" t="str">
        <f>VLOOKUP(ROW()-1,'Full 2016-2017 Games Data'!$C$4:$R$1589,15,FALSE)</f>
        <v>San Antonio Spurs</v>
      </c>
      <c r="B458" t="str">
        <f>VLOOKUP(ROW()-1,'Full 2016-2017 Games Data'!$C$4:$R$1589,16,FALSE)</f>
        <v>Chicago Bulls</v>
      </c>
      <c r="C458" t="str">
        <f>VLOOKUP(ROW()-1,'Full 2016-2017 Games Data'!$C$4:$R$1589,5,FALSE)</f>
        <v>San Antonio</v>
      </c>
      <c r="D458">
        <f>VLOOKUP(ROW()-1,'Full 2016-2017 Games Data'!$C$4:$R$1589,6,FALSE)</f>
        <v>119</v>
      </c>
      <c r="E458">
        <f>VLOOKUP(ROW()-1,'Full 2016-2017 Games Data'!$C$4:$R$1589,7,FALSE)</f>
        <v>100</v>
      </c>
      <c r="F458" s="4">
        <f>VLOOKUP(ROW()-1,'Full 2016-2017 Games Data'!$C$4:$R$1589,14,FALSE)</f>
        <v>42729</v>
      </c>
    </row>
    <row r="459" spans="1:6" x14ac:dyDescent="0.3">
      <c r="A459" t="str">
        <f>VLOOKUP(ROW()-1,'Full 2016-2017 Games Data'!$C$4:$R$1589,15,FALSE)</f>
        <v>Oklahoma City Thunder</v>
      </c>
      <c r="B459" t="str">
        <f>VLOOKUP(ROW()-1,'Full 2016-2017 Games Data'!$C$4:$R$1589,16,FALSE)</f>
        <v>Minnesota Timberwolves</v>
      </c>
      <c r="C459" t="str">
        <f>VLOOKUP(ROW()-1,'Full 2016-2017 Games Data'!$C$4:$R$1589,5,FALSE)</f>
        <v>Oklahoma City</v>
      </c>
      <c r="D459">
        <f>VLOOKUP(ROW()-1,'Full 2016-2017 Games Data'!$C$4:$R$1589,6,FALSE)</f>
        <v>112</v>
      </c>
      <c r="E459">
        <f>VLOOKUP(ROW()-1,'Full 2016-2017 Games Data'!$C$4:$R$1589,7,FALSE)</f>
        <v>100</v>
      </c>
      <c r="F459" s="4">
        <f>VLOOKUP(ROW()-1,'Full 2016-2017 Games Data'!$C$4:$R$1589,14,FALSE)</f>
        <v>42729</v>
      </c>
    </row>
    <row r="460" spans="1:6" x14ac:dyDescent="0.3">
      <c r="A460" t="str">
        <f>VLOOKUP(ROW()-1,'Full 2016-2017 Games Data'!$C$4:$R$1589,15,FALSE)</f>
        <v>Los Angeles Lakers</v>
      </c>
      <c r="B460" t="str">
        <f>VLOOKUP(ROW()-1,'Full 2016-2017 Games Data'!$C$4:$R$1589,16,FALSE)</f>
        <v>Los Angeles Clippers</v>
      </c>
      <c r="C460" t="str">
        <f>VLOOKUP(ROW()-1,'Full 2016-2017 Games Data'!$C$4:$R$1589,5,FALSE)</f>
        <v>Los Angeles</v>
      </c>
      <c r="D460">
        <f>VLOOKUP(ROW()-1,'Full 2016-2017 Games Data'!$C$4:$R$1589,6,FALSE)</f>
        <v>111</v>
      </c>
      <c r="E460">
        <f>VLOOKUP(ROW()-1,'Full 2016-2017 Games Data'!$C$4:$R$1589,7,FALSE)</f>
        <v>102</v>
      </c>
      <c r="F460" s="4">
        <f>VLOOKUP(ROW()-1,'Full 2016-2017 Games Data'!$C$4:$R$1589,14,FALSE)</f>
        <v>42729</v>
      </c>
    </row>
    <row r="461" spans="1:6" x14ac:dyDescent="0.3">
      <c r="A461" t="str">
        <f>VLOOKUP(ROW()-1,'Full 2016-2017 Games Data'!$C$4:$R$1589,15,FALSE)</f>
        <v>Washington Wizards</v>
      </c>
      <c r="B461" t="str">
        <f>VLOOKUP(ROW()-1,'Full 2016-2017 Games Data'!$C$4:$R$1589,16,FALSE)</f>
        <v>Milwaukee Bucks</v>
      </c>
      <c r="C461" t="str">
        <f>VLOOKUP(ROW()-1,'Full 2016-2017 Games Data'!$C$4:$R$1589,5,FALSE)</f>
        <v>Washington</v>
      </c>
      <c r="D461">
        <f>VLOOKUP(ROW()-1,'Full 2016-2017 Games Data'!$C$4:$R$1589,6,FALSE)</f>
        <v>107</v>
      </c>
      <c r="E461">
        <f>VLOOKUP(ROW()-1,'Full 2016-2017 Games Data'!$C$4:$R$1589,7,FALSE)</f>
        <v>102</v>
      </c>
      <c r="F461" s="4">
        <f>VLOOKUP(ROW()-1,'Full 2016-2017 Games Data'!$C$4:$R$1589,14,FALSE)</f>
        <v>42730</v>
      </c>
    </row>
    <row r="462" spans="1:6" x14ac:dyDescent="0.3">
      <c r="A462" t="str">
        <f>VLOOKUP(ROW()-1,'Full 2016-2017 Games Data'!$C$4:$R$1589,15,FALSE)</f>
        <v>Orlando Magic</v>
      </c>
      <c r="B462" t="str">
        <f>VLOOKUP(ROW()-1,'Full 2016-2017 Games Data'!$C$4:$R$1589,16,FALSE)</f>
        <v>Memphis Grizzlies</v>
      </c>
      <c r="C462" t="str">
        <f>VLOOKUP(ROW()-1,'Full 2016-2017 Games Data'!$C$4:$R$1589,5,FALSE)</f>
        <v>Orlando</v>
      </c>
      <c r="D462">
        <f>VLOOKUP(ROW()-1,'Full 2016-2017 Games Data'!$C$4:$R$1589,6,FALSE)</f>
        <v>112</v>
      </c>
      <c r="E462">
        <f>VLOOKUP(ROW()-1,'Full 2016-2017 Games Data'!$C$4:$R$1589,7,FALSE)</f>
        <v>102</v>
      </c>
      <c r="F462" s="4">
        <f>VLOOKUP(ROW()-1,'Full 2016-2017 Games Data'!$C$4:$R$1589,14,FALSE)</f>
        <v>42730</v>
      </c>
    </row>
    <row r="463" spans="1:6" x14ac:dyDescent="0.3">
      <c r="A463" t="str">
        <f>VLOOKUP(ROW()-1,'Full 2016-2017 Games Data'!$C$4:$R$1589,15,FALSE)</f>
        <v>Brooklyn Nets</v>
      </c>
      <c r="B463" t="str">
        <f>VLOOKUP(ROW()-1,'Full 2016-2017 Games Data'!$C$4:$R$1589,16,FALSE)</f>
        <v>Charlotte Hornets</v>
      </c>
      <c r="C463" t="str">
        <f>VLOOKUP(ROW()-1,'Full 2016-2017 Games Data'!$C$4:$R$1589,5,FALSE)</f>
        <v>Brooklyn</v>
      </c>
      <c r="D463">
        <f>VLOOKUP(ROW()-1,'Full 2016-2017 Games Data'!$C$4:$R$1589,6,FALSE)</f>
        <v>120</v>
      </c>
      <c r="E463">
        <f>VLOOKUP(ROW()-1,'Full 2016-2017 Games Data'!$C$4:$R$1589,7,FALSE)</f>
        <v>118</v>
      </c>
      <c r="F463" s="4">
        <f>VLOOKUP(ROW()-1,'Full 2016-2017 Games Data'!$C$4:$R$1589,14,FALSE)</f>
        <v>42730</v>
      </c>
    </row>
    <row r="464" spans="1:6" x14ac:dyDescent="0.3">
      <c r="A464" t="str">
        <f>VLOOKUP(ROW()-1,'Full 2016-2017 Games Data'!$C$4:$R$1589,15,FALSE)</f>
        <v>Detroit Pistons</v>
      </c>
      <c r="B464" t="str">
        <f>VLOOKUP(ROW()-1,'Full 2016-2017 Games Data'!$C$4:$R$1589,16,FALSE)</f>
        <v>Cleveland Cavaliers</v>
      </c>
      <c r="C464" t="str">
        <f>VLOOKUP(ROW()-1,'Full 2016-2017 Games Data'!$C$4:$R$1589,5,FALSE)</f>
        <v>Detroit</v>
      </c>
      <c r="D464">
        <f>VLOOKUP(ROW()-1,'Full 2016-2017 Games Data'!$C$4:$R$1589,6,FALSE)</f>
        <v>106</v>
      </c>
      <c r="E464">
        <f>VLOOKUP(ROW()-1,'Full 2016-2017 Games Data'!$C$4:$R$1589,7,FALSE)</f>
        <v>90</v>
      </c>
      <c r="F464" s="4">
        <f>VLOOKUP(ROW()-1,'Full 2016-2017 Games Data'!$C$4:$R$1589,14,FALSE)</f>
        <v>42730</v>
      </c>
    </row>
    <row r="465" spans="1:6" x14ac:dyDescent="0.3">
      <c r="A465" t="str">
        <f>VLOOKUP(ROW()-1,'Full 2016-2017 Games Data'!$C$4:$R$1589,15,FALSE)</f>
        <v>Chicago Bulls</v>
      </c>
      <c r="B465" t="str">
        <f>VLOOKUP(ROW()-1,'Full 2016-2017 Games Data'!$C$4:$R$1589,16,FALSE)</f>
        <v>Indiana Pacers</v>
      </c>
      <c r="C465" t="str">
        <f>VLOOKUP(ROW()-1,'Full 2016-2017 Games Data'!$C$4:$R$1589,5,FALSE)</f>
        <v>Chicago</v>
      </c>
      <c r="D465">
        <f>VLOOKUP(ROW()-1,'Full 2016-2017 Games Data'!$C$4:$R$1589,6,FALSE)</f>
        <v>90</v>
      </c>
      <c r="E465">
        <f>VLOOKUP(ROW()-1,'Full 2016-2017 Games Data'!$C$4:$R$1589,7,FALSE)</f>
        <v>85</v>
      </c>
      <c r="F465" s="4">
        <f>VLOOKUP(ROW()-1,'Full 2016-2017 Games Data'!$C$4:$R$1589,14,FALSE)</f>
        <v>42730</v>
      </c>
    </row>
    <row r="466" spans="1:6" x14ac:dyDescent="0.3">
      <c r="A466" t="str">
        <f>VLOOKUP(ROW()-1,'Full 2016-2017 Games Data'!$C$4:$R$1589,15,FALSE)</f>
        <v>New Orleans Pelicans</v>
      </c>
      <c r="B466" t="str">
        <f>VLOOKUP(ROW()-1,'Full 2016-2017 Games Data'!$C$4:$R$1589,16,FALSE)</f>
        <v>Dallas Mavericks</v>
      </c>
      <c r="C466" t="str">
        <f>VLOOKUP(ROW()-1,'Full 2016-2017 Games Data'!$C$4:$R$1589,5,FALSE)</f>
        <v>New Orleans</v>
      </c>
      <c r="D466">
        <f>VLOOKUP(ROW()-1,'Full 2016-2017 Games Data'!$C$4:$R$1589,6,FALSE)</f>
        <v>111</v>
      </c>
      <c r="E466">
        <f>VLOOKUP(ROW()-1,'Full 2016-2017 Games Data'!$C$4:$R$1589,7,FALSE)</f>
        <v>104</v>
      </c>
      <c r="F466" s="4">
        <f>VLOOKUP(ROW()-1,'Full 2016-2017 Games Data'!$C$4:$R$1589,14,FALSE)</f>
        <v>42730</v>
      </c>
    </row>
    <row r="467" spans="1:6" x14ac:dyDescent="0.3">
      <c r="A467" t="str">
        <f>VLOOKUP(ROW()-1,'Full 2016-2017 Games Data'!$C$4:$R$1589,15,FALSE)</f>
        <v>Houston Rockets</v>
      </c>
      <c r="B467" t="str">
        <f>VLOOKUP(ROW()-1,'Full 2016-2017 Games Data'!$C$4:$R$1589,16,FALSE)</f>
        <v>Phoenix Suns</v>
      </c>
      <c r="C467" t="str">
        <f>VLOOKUP(ROW()-1,'Full 2016-2017 Games Data'!$C$4:$R$1589,5,FALSE)</f>
        <v>Houston</v>
      </c>
      <c r="D467">
        <f>VLOOKUP(ROW()-1,'Full 2016-2017 Games Data'!$C$4:$R$1589,6,FALSE)</f>
        <v>131</v>
      </c>
      <c r="E467">
        <f>VLOOKUP(ROW()-1,'Full 2016-2017 Games Data'!$C$4:$R$1589,7,FALSE)</f>
        <v>115</v>
      </c>
      <c r="F467" s="4">
        <f>VLOOKUP(ROW()-1,'Full 2016-2017 Games Data'!$C$4:$R$1589,14,FALSE)</f>
        <v>42730</v>
      </c>
    </row>
    <row r="468" spans="1:6" x14ac:dyDescent="0.3">
      <c r="A468" t="str">
        <f>VLOOKUP(ROW()-1,'Full 2016-2017 Games Data'!$C$4:$R$1589,15,FALSE)</f>
        <v>Minnesota Timberwolves</v>
      </c>
      <c r="B468" t="str">
        <f>VLOOKUP(ROW()-1,'Full 2016-2017 Games Data'!$C$4:$R$1589,16,FALSE)</f>
        <v>Atlanta Hawks</v>
      </c>
      <c r="C468" t="str">
        <f>VLOOKUP(ROW()-1,'Full 2016-2017 Games Data'!$C$4:$R$1589,5,FALSE)</f>
        <v>Minnesota</v>
      </c>
      <c r="D468">
        <f>VLOOKUP(ROW()-1,'Full 2016-2017 Games Data'!$C$4:$R$1589,6,FALSE)</f>
        <v>104</v>
      </c>
      <c r="E468">
        <f>VLOOKUP(ROW()-1,'Full 2016-2017 Games Data'!$C$4:$R$1589,7,FALSE)</f>
        <v>90</v>
      </c>
      <c r="F468" s="4">
        <f>VLOOKUP(ROW()-1,'Full 2016-2017 Games Data'!$C$4:$R$1589,14,FALSE)</f>
        <v>42730</v>
      </c>
    </row>
    <row r="469" spans="1:6" x14ac:dyDescent="0.3">
      <c r="A469" t="str">
        <f>VLOOKUP(ROW()-1,'Full 2016-2017 Games Data'!$C$4:$R$1589,15,FALSE)</f>
        <v>Toronto Raptors</v>
      </c>
      <c r="B469" t="str">
        <f>VLOOKUP(ROW()-1,'Full 2016-2017 Games Data'!$C$4:$R$1589,16,FALSE)</f>
        <v>Portland Trail Blazers</v>
      </c>
      <c r="C469" t="str">
        <f>VLOOKUP(ROW()-1,'Full 2016-2017 Games Data'!$C$4:$R$1589,5,FALSE)</f>
        <v>Portland</v>
      </c>
      <c r="D469">
        <f>VLOOKUP(ROW()-1,'Full 2016-2017 Games Data'!$C$4:$R$1589,6,FALSE)</f>
        <v>95</v>
      </c>
      <c r="E469">
        <f>VLOOKUP(ROW()-1,'Full 2016-2017 Games Data'!$C$4:$R$1589,7,FALSE)</f>
        <v>91</v>
      </c>
      <c r="F469" s="4">
        <f>VLOOKUP(ROW()-1,'Full 2016-2017 Games Data'!$C$4:$R$1589,14,FALSE)</f>
        <v>42730</v>
      </c>
    </row>
    <row r="470" spans="1:6" x14ac:dyDescent="0.3">
      <c r="A470" t="str">
        <f>VLOOKUP(ROW()-1,'Full 2016-2017 Games Data'!$C$4:$R$1589,15,FALSE)</f>
        <v>Denver Nuggets</v>
      </c>
      <c r="B470" t="str">
        <f>VLOOKUP(ROW()-1,'Full 2016-2017 Games Data'!$C$4:$R$1589,16,FALSE)</f>
        <v>Los Angeles Clippers</v>
      </c>
      <c r="C470" t="str">
        <f>VLOOKUP(ROW()-1,'Full 2016-2017 Games Data'!$C$4:$R$1589,5,FALSE)</f>
        <v>Los Angeles</v>
      </c>
      <c r="D470">
        <f>VLOOKUP(ROW()-1,'Full 2016-2017 Games Data'!$C$4:$R$1589,6,FALSE)</f>
        <v>106</v>
      </c>
      <c r="E470">
        <f>VLOOKUP(ROW()-1,'Full 2016-2017 Games Data'!$C$4:$R$1589,7,FALSE)</f>
        <v>102</v>
      </c>
      <c r="F470" s="4">
        <f>VLOOKUP(ROW()-1,'Full 2016-2017 Games Data'!$C$4:$R$1589,14,FALSE)</f>
        <v>42730</v>
      </c>
    </row>
    <row r="471" spans="1:6" x14ac:dyDescent="0.3">
      <c r="A471" t="str">
        <f>VLOOKUP(ROW()-1,'Full 2016-2017 Games Data'!$C$4:$R$1589,15,FALSE)</f>
        <v>Sacramento Kings</v>
      </c>
      <c r="B471" t="str">
        <f>VLOOKUP(ROW()-1,'Full 2016-2017 Games Data'!$C$4:$R$1589,16,FALSE)</f>
        <v>Philadelphia 76ers</v>
      </c>
      <c r="C471" t="str">
        <f>VLOOKUP(ROW()-1,'Full 2016-2017 Games Data'!$C$4:$R$1589,5,FALSE)</f>
        <v>Sacramento</v>
      </c>
      <c r="D471">
        <f>VLOOKUP(ROW()-1,'Full 2016-2017 Games Data'!$C$4:$R$1589,6,FALSE)</f>
        <v>102</v>
      </c>
      <c r="E471">
        <f>VLOOKUP(ROW()-1,'Full 2016-2017 Games Data'!$C$4:$R$1589,7,FALSE)</f>
        <v>100</v>
      </c>
      <c r="F471" s="4">
        <f>VLOOKUP(ROW()-1,'Full 2016-2017 Games Data'!$C$4:$R$1589,14,FALSE)</f>
        <v>42730</v>
      </c>
    </row>
    <row r="472" spans="1:6" x14ac:dyDescent="0.3">
      <c r="A472" t="str">
        <f>VLOOKUP(ROW()-1,'Full 2016-2017 Games Data'!$C$4:$R$1589,15,FALSE)</f>
        <v>Boston Celtics</v>
      </c>
      <c r="B472" t="str">
        <f>VLOOKUP(ROW()-1,'Full 2016-2017 Games Data'!$C$4:$R$1589,16,FALSE)</f>
        <v>Memphis Grizzlies</v>
      </c>
      <c r="C472" t="str">
        <f>VLOOKUP(ROW()-1,'Full 2016-2017 Games Data'!$C$4:$R$1589,5,FALSE)</f>
        <v>Boston</v>
      </c>
      <c r="D472">
        <f>VLOOKUP(ROW()-1,'Full 2016-2017 Games Data'!$C$4:$R$1589,6,FALSE)</f>
        <v>113</v>
      </c>
      <c r="E472">
        <f>VLOOKUP(ROW()-1,'Full 2016-2017 Games Data'!$C$4:$R$1589,7,FALSE)</f>
        <v>103</v>
      </c>
      <c r="F472" s="4">
        <f>VLOOKUP(ROW()-1,'Full 2016-2017 Games Data'!$C$4:$R$1589,14,FALSE)</f>
        <v>42731</v>
      </c>
    </row>
    <row r="473" spans="1:6" x14ac:dyDescent="0.3">
      <c r="A473" t="str">
        <f>VLOOKUP(ROW()-1,'Full 2016-2017 Games Data'!$C$4:$R$1589,15,FALSE)</f>
        <v>Oklahoma City Thunder</v>
      </c>
      <c r="B473" t="str">
        <f>VLOOKUP(ROW()-1,'Full 2016-2017 Games Data'!$C$4:$R$1589,16,FALSE)</f>
        <v>Miami Heat</v>
      </c>
      <c r="C473" t="str">
        <f>VLOOKUP(ROW()-1,'Full 2016-2017 Games Data'!$C$4:$R$1589,5,FALSE)</f>
        <v>Miami</v>
      </c>
      <c r="D473">
        <f>VLOOKUP(ROW()-1,'Full 2016-2017 Games Data'!$C$4:$R$1589,6,FALSE)</f>
        <v>106</v>
      </c>
      <c r="E473">
        <f>VLOOKUP(ROW()-1,'Full 2016-2017 Games Data'!$C$4:$R$1589,7,FALSE)</f>
        <v>94</v>
      </c>
      <c r="F473" s="4">
        <f>VLOOKUP(ROW()-1,'Full 2016-2017 Games Data'!$C$4:$R$1589,14,FALSE)</f>
        <v>42731</v>
      </c>
    </row>
    <row r="474" spans="1:6" x14ac:dyDescent="0.3">
      <c r="A474" t="str">
        <f>VLOOKUP(ROW()-1,'Full 2016-2017 Games Data'!$C$4:$R$1589,15,FALSE)</f>
        <v>Houston Rockets</v>
      </c>
      <c r="B474" t="str">
        <f>VLOOKUP(ROW()-1,'Full 2016-2017 Games Data'!$C$4:$R$1589,16,FALSE)</f>
        <v>Dallas Mavericks</v>
      </c>
      <c r="C474" t="str">
        <f>VLOOKUP(ROW()-1,'Full 2016-2017 Games Data'!$C$4:$R$1589,5,FALSE)</f>
        <v>Dallas</v>
      </c>
      <c r="D474">
        <f>VLOOKUP(ROW()-1,'Full 2016-2017 Games Data'!$C$4:$R$1589,6,FALSE)</f>
        <v>123</v>
      </c>
      <c r="E474">
        <f>VLOOKUP(ROW()-1,'Full 2016-2017 Games Data'!$C$4:$R$1589,7,FALSE)</f>
        <v>107</v>
      </c>
      <c r="F474" s="4">
        <f>VLOOKUP(ROW()-1,'Full 2016-2017 Games Data'!$C$4:$R$1589,14,FALSE)</f>
        <v>42731</v>
      </c>
    </row>
    <row r="475" spans="1:6" x14ac:dyDescent="0.3">
      <c r="A475" t="str">
        <f>VLOOKUP(ROW()-1,'Full 2016-2017 Games Data'!$C$4:$R$1589,15,FALSE)</f>
        <v>Utah Jazz</v>
      </c>
      <c r="B475" t="str">
        <f>VLOOKUP(ROW()-1,'Full 2016-2017 Games Data'!$C$4:$R$1589,16,FALSE)</f>
        <v>Los Angeles Lakers</v>
      </c>
      <c r="C475" t="str">
        <f>VLOOKUP(ROW()-1,'Full 2016-2017 Games Data'!$C$4:$R$1589,5,FALSE)</f>
        <v>Los Angeles</v>
      </c>
      <c r="D475">
        <f>VLOOKUP(ROW()-1,'Full 2016-2017 Games Data'!$C$4:$R$1589,6,FALSE)</f>
        <v>102</v>
      </c>
      <c r="E475">
        <f>VLOOKUP(ROW()-1,'Full 2016-2017 Games Data'!$C$4:$R$1589,7,FALSE)</f>
        <v>100</v>
      </c>
      <c r="F475" s="4">
        <f>VLOOKUP(ROW()-1,'Full 2016-2017 Games Data'!$C$4:$R$1589,14,FALSE)</f>
        <v>42731</v>
      </c>
    </row>
    <row r="476" spans="1:6" x14ac:dyDescent="0.3">
      <c r="A476" t="str">
        <f>VLOOKUP(ROW()-1,'Full 2016-2017 Games Data'!$C$4:$R$1589,15,FALSE)</f>
        <v>Washington Wizards</v>
      </c>
      <c r="B476" t="str">
        <f>VLOOKUP(ROW()-1,'Full 2016-2017 Games Data'!$C$4:$R$1589,16,FALSE)</f>
        <v>Indiana Pacers</v>
      </c>
      <c r="C476" t="str">
        <f>VLOOKUP(ROW()-1,'Full 2016-2017 Games Data'!$C$4:$R$1589,5,FALSE)</f>
        <v>Washington</v>
      </c>
      <c r="D476">
        <f>VLOOKUP(ROW()-1,'Full 2016-2017 Games Data'!$C$4:$R$1589,6,FALSE)</f>
        <v>111</v>
      </c>
      <c r="E476">
        <f>VLOOKUP(ROW()-1,'Full 2016-2017 Games Data'!$C$4:$R$1589,7,FALSE)</f>
        <v>105</v>
      </c>
      <c r="F476" s="4">
        <f>VLOOKUP(ROW()-1,'Full 2016-2017 Games Data'!$C$4:$R$1589,14,FALSE)</f>
        <v>42732</v>
      </c>
    </row>
    <row r="477" spans="1:6" x14ac:dyDescent="0.3">
      <c r="A477" t="str">
        <f>VLOOKUP(ROW()-1,'Full 2016-2017 Games Data'!$C$4:$R$1589,15,FALSE)</f>
        <v>Charlotte Hornets</v>
      </c>
      <c r="B477" t="str">
        <f>VLOOKUP(ROW()-1,'Full 2016-2017 Games Data'!$C$4:$R$1589,16,FALSE)</f>
        <v>Orlando Magic</v>
      </c>
      <c r="C477" t="str">
        <f>VLOOKUP(ROW()-1,'Full 2016-2017 Games Data'!$C$4:$R$1589,5,FALSE)</f>
        <v>Orlando</v>
      </c>
      <c r="D477">
        <f>VLOOKUP(ROW()-1,'Full 2016-2017 Games Data'!$C$4:$R$1589,6,FALSE)</f>
        <v>120</v>
      </c>
      <c r="E477">
        <f>VLOOKUP(ROW()-1,'Full 2016-2017 Games Data'!$C$4:$R$1589,7,FALSE)</f>
        <v>101</v>
      </c>
      <c r="F477" s="4">
        <f>VLOOKUP(ROW()-1,'Full 2016-2017 Games Data'!$C$4:$R$1589,14,FALSE)</f>
        <v>42732</v>
      </c>
    </row>
    <row r="478" spans="1:6" x14ac:dyDescent="0.3">
      <c r="A478" t="str">
        <f>VLOOKUP(ROW()-1,'Full 2016-2017 Games Data'!$C$4:$R$1589,15,FALSE)</f>
        <v>Atlanta Hawks</v>
      </c>
      <c r="B478" t="str">
        <f>VLOOKUP(ROW()-1,'Full 2016-2017 Games Data'!$C$4:$R$1589,16,FALSE)</f>
        <v>New York Knicks</v>
      </c>
      <c r="C478" t="str">
        <f>VLOOKUP(ROW()-1,'Full 2016-2017 Games Data'!$C$4:$R$1589,5,FALSE)</f>
        <v>Atlanta</v>
      </c>
      <c r="D478">
        <f>VLOOKUP(ROW()-1,'Full 2016-2017 Games Data'!$C$4:$R$1589,6,FALSE)</f>
        <v>102</v>
      </c>
      <c r="E478">
        <f>VLOOKUP(ROW()-1,'Full 2016-2017 Games Data'!$C$4:$R$1589,7,FALSE)</f>
        <v>98</v>
      </c>
      <c r="F478" s="4">
        <f>VLOOKUP(ROW()-1,'Full 2016-2017 Games Data'!$C$4:$R$1589,14,FALSE)</f>
        <v>42732</v>
      </c>
    </row>
    <row r="479" spans="1:6" x14ac:dyDescent="0.3">
      <c r="A479" t="str">
        <f>VLOOKUP(ROW()-1,'Full 2016-2017 Games Data'!$C$4:$R$1589,15,FALSE)</f>
        <v>Milwaukee Bucks</v>
      </c>
      <c r="B479" t="str">
        <f>VLOOKUP(ROW()-1,'Full 2016-2017 Games Data'!$C$4:$R$1589,16,FALSE)</f>
        <v>Detroit Pistons</v>
      </c>
      <c r="C479" t="str">
        <f>VLOOKUP(ROW()-1,'Full 2016-2017 Games Data'!$C$4:$R$1589,5,FALSE)</f>
        <v>Detroit</v>
      </c>
      <c r="D479">
        <f>VLOOKUP(ROW()-1,'Full 2016-2017 Games Data'!$C$4:$R$1589,6,FALSE)</f>
        <v>119</v>
      </c>
      <c r="E479">
        <f>VLOOKUP(ROW()-1,'Full 2016-2017 Games Data'!$C$4:$R$1589,7,FALSE)</f>
        <v>94</v>
      </c>
      <c r="F479" s="4">
        <f>VLOOKUP(ROW()-1,'Full 2016-2017 Games Data'!$C$4:$R$1589,14,FALSE)</f>
        <v>42732</v>
      </c>
    </row>
    <row r="480" spans="1:6" x14ac:dyDescent="0.3">
      <c r="A480" t="str">
        <f>VLOOKUP(ROW()-1,'Full 2016-2017 Games Data'!$C$4:$R$1589,15,FALSE)</f>
        <v>Chicago Bulls</v>
      </c>
      <c r="B480" t="str">
        <f>VLOOKUP(ROW()-1,'Full 2016-2017 Games Data'!$C$4:$R$1589,16,FALSE)</f>
        <v>Brooklyn Nets</v>
      </c>
      <c r="C480" t="str">
        <f>VLOOKUP(ROW()-1,'Full 2016-2017 Games Data'!$C$4:$R$1589,5,FALSE)</f>
        <v>Chicago</v>
      </c>
      <c r="D480">
        <f>VLOOKUP(ROW()-1,'Full 2016-2017 Games Data'!$C$4:$R$1589,6,FALSE)</f>
        <v>101</v>
      </c>
      <c r="E480">
        <f>VLOOKUP(ROW()-1,'Full 2016-2017 Games Data'!$C$4:$R$1589,7,FALSE)</f>
        <v>99</v>
      </c>
      <c r="F480" s="4">
        <f>VLOOKUP(ROW()-1,'Full 2016-2017 Games Data'!$C$4:$R$1589,14,FALSE)</f>
        <v>42732</v>
      </c>
    </row>
    <row r="481" spans="1:6" x14ac:dyDescent="0.3">
      <c r="A481" t="str">
        <f>VLOOKUP(ROW()-1,'Full 2016-2017 Games Data'!$C$4:$R$1589,15,FALSE)</f>
        <v>New Orleans Pelicans</v>
      </c>
      <c r="B481" t="str">
        <f>VLOOKUP(ROW()-1,'Full 2016-2017 Games Data'!$C$4:$R$1589,16,FALSE)</f>
        <v>Los Angeles Clippers</v>
      </c>
      <c r="C481" t="str">
        <f>VLOOKUP(ROW()-1,'Full 2016-2017 Games Data'!$C$4:$R$1589,5,FALSE)</f>
        <v>New Orleans</v>
      </c>
      <c r="D481">
        <f>VLOOKUP(ROW()-1,'Full 2016-2017 Games Data'!$C$4:$R$1589,6,FALSE)</f>
        <v>102</v>
      </c>
      <c r="E481">
        <f>VLOOKUP(ROW()-1,'Full 2016-2017 Games Data'!$C$4:$R$1589,7,FALSE)</f>
        <v>98</v>
      </c>
      <c r="F481" s="4">
        <f>VLOOKUP(ROW()-1,'Full 2016-2017 Games Data'!$C$4:$R$1589,14,FALSE)</f>
        <v>42732</v>
      </c>
    </row>
    <row r="482" spans="1:6" x14ac:dyDescent="0.3">
      <c r="A482" t="str">
        <f>VLOOKUP(ROW()-1,'Full 2016-2017 Games Data'!$C$4:$R$1589,15,FALSE)</f>
        <v>San Antonio Spurs</v>
      </c>
      <c r="B482" t="str">
        <f>VLOOKUP(ROW()-1,'Full 2016-2017 Games Data'!$C$4:$R$1589,16,FALSE)</f>
        <v>Phoenix Suns</v>
      </c>
      <c r="C482" t="str">
        <f>VLOOKUP(ROW()-1,'Full 2016-2017 Games Data'!$C$4:$R$1589,5,FALSE)</f>
        <v>San Antonio</v>
      </c>
      <c r="D482">
        <f>VLOOKUP(ROW()-1,'Full 2016-2017 Games Data'!$C$4:$R$1589,6,FALSE)</f>
        <v>119</v>
      </c>
      <c r="E482">
        <f>VLOOKUP(ROW()-1,'Full 2016-2017 Games Data'!$C$4:$R$1589,7,FALSE)</f>
        <v>98</v>
      </c>
      <c r="F482" s="4">
        <f>VLOOKUP(ROW()-1,'Full 2016-2017 Games Data'!$C$4:$R$1589,14,FALSE)</f>
        <v>42732</v>
      </c>
    </row>
    <row r="483" spans="1:6" x14ac:dyDescent="0.3">
      <c r="A483" t="str">
        <f>VLOOKUP(ROW()-1,'Full 2016-2017 Games Data'!$C$4:$R$1589,15,FALSE)</f>
        <v>Denver Nuggets</v>
      </c>
      <c r="B483" t="str">
        <f>VLOOKUP(ROW()-1,'Full 2016-2017 Games Data'!$C$4:$R$1589,16,FALSE)</f>
        <v>Minnesota Timberwolves</v>
      </c>
      <c r="C483" t="str">
        <f>VLOOKUP(ROW()-1,'Full 2016-2017 Games Data'!$C$4:$R$1589,5,FALSE)</f>
        <v>Denver</v>
      </c>
      <c r="D483">
        <f>VLOOKUP(ROW()-1,'Full 2016-2017 Games Data'!$C$4:$R$1589,6,FALSE)</f>
        <v>105</v>
      </c>
      <c r="E483">
        <f>VLOOKUP(ROW()-1,'Full 2016-2017 Games Data'!$C$4:$R$1589,7,FALSE)</f>
        <v>103</v>
      </c>
      <c r="F483" s="4">
        <f>VLOOKUP(ROW()-1,'Full 2016-2017 Games Data'!$C$4:$R$1589,14,FALSE)</f>
        <v>42732</v>
      </c>
    </row>
    <row r="484" spans="1:6" x14ac:dyDescent="0.3">
      <c r="A484" t="str">
        <f>VLOOKUP(ROW()-1,'Full 2016-2017 Games Data'!$C$4:$R$1589,15,FALSE)</f>
        <v>Portland Trail Blazers</v>
      </c>
      <c r="B484" t="str">
        <f>VLOOKUP(ROW()-1,'Full 2016-2017 Games Data'!$C$4:$R$1589,16,FALSE)</f>
        <v>Sacramento Kings</v>
      </c>
      <c r="C484" t="str">
        <f>VLOOKUP(ROW()-1,'Full 2016-2017 Games Data'!$C$4:$R$1589,5,FALSE)</f>
        <v>Portland</v>
      </c>
      <c r="D484">
        <f>VLOOKUP(ROW()-1,'Full 2016-2017 Games Data'!$C$4:$R$1589,6,FALSE)</f>
        <v>102</v>
      </c>
      <c r="E484">
        <f>VLOOKUP(ROW()-1,'Full 2016-2017 Games Data'!$C$4:$R$1589,7,FALSE)</f>
        <v>89</v>
      </c>
      <c r="F484" s="4">
        <f>VLOOKUP(ROW()-1,'Full 2016-2017 Games Data'!$C$4:$R$1589,14,FALSE)</f>
        <v>42732</v>
      </c>
    </row>
    <row r="485" spans="1:6" x14ac:dyDescent="0.3">
      <c r="A485" t="str">
        <f>VLOOKUP(ROW()-1,'Full 2016-2017 Games Data'!$C$4:$R$1589,15,FALSE)</f>
        <v>Golden State Warriors</v>
      </c>
      <c r="B485" t="str">
        <f>VLOOKUP(ROW()-1,'Full 2016-2017 Games Data'!$C$4:$R$1589,16,FALSE)</f>
        <v>Toronto Raptors</v>
      </c>
      <c r="C485" t="str">
        <f>VLOOKUP(ROW()-1,'Full 2016-2017 Games Data'!$C$4:$R$1589,5,FALSE)</f>
        <v>Golden State</v>
      </c>
      <c r="D485">
        <f>VLOOKUP(ROW()-1,'Full 2016-2017 Games Data'!$C$4:$R$1589,6,FALSE)</f>
        <v>121</v>
      </c>
      <c r="E485">
        <f>VLOOKUP(ROW()-1,'Full 2016-2017 Games Data'!$C$4:$R$1589,7,FALSE)</f>
        <v>111</v>
      </c>
      <c r="F485" s="4">
        <f>VLOOKUP(ROW()-1,'Full 2016-2017 Games Data'!$C$4:$R$1589,14,FALSE)</f>
        <v>42732</v>
      </c>
    </row>
    <row r="486" spans="1:6" x14ac:dyDescent="0.3">
      <c r="A486" t="str">
        <f>VLOOKUP(ROW()-1,'Full 2016-2017 Games Data'!$C$4:$R$1589,15,FALSE)</f>
        <v>Charlotte Hornets</v>
      </c>
      <c r="B486" t="str">
        <f>VLOOKUP(ROW()-1,'Full 2016-2017 Games Data'!$C$4:$R$1589,16,FALSE)</f>
        <v>Miami Heat</v>
      </c>
      <c r="C486" t="str">
        <f>VLOOKUP(ROW()-1,'Full 2016-2017 Games Data'!$C$4:$R$1589,5,FALSE)</f>
        <v>Charlotte</v>
      </c>
      <c r="D486">
        <f>VLOOKUP(ROW()-1,'Full 2016-2017 Games Data'!$C$4:$R$1589,6,FALSE)</f>
        <v>91</v>
      </c>
      <c r="E486">
        <f>VLOOKUP(ROW()-1,'Full 2016-2017 Games Data'!$C$4:$R$1589,7,FALSE)</f>
        <v>82</v>
      </c>
      <c r="F486" s="4">
        <f>VLOOKUP(ROW()-1,'Full 2016-2017 Games Data'!$C$4:$R$1589,14,FALSE)</f>
        <v>42733</v>
      </c>
    </row>
    <row r="487" spans="1:6" x14ac:dyDescent="0.3">
      <c r="A487" t="str">
        <f>VLOOKUP(ROW()-1,'Full 2016-2017 Games Data'!$C$4:$R$1589,15,FALSE)</f>
        <v>Memphis Grizzlies</v>
      </c>
      <c r="B487" t="str">
        <f>VLOOKUP(ROW()-1,'Full 2016-2017 Games Data'!$C$4:$R$1589,16,FALSE)</f>
        <v>Oklahoma City Thunder</v>
      </c>
      <c r="C487" t="str">
        <f>VLOOKUP(ROW()-1,'Full 2016-2017 Games Data'!$C$4:$R$1589,5,FALSE)</f>
        <v>Memphis</v>
      </c>
      <c r="D487">
        <f>VLOOKUP(ROW()-1,'Full 2016-2017 Games Data'!$C$4:$R$1589,6,FALSE)</f>
        <v>114</v>
      </c>
      <c r="E487">
        <f>VLOOKUP(ROW()-1,'Full 2016-2017 Games Data'!$C$4:$R$1589,7,FALSE)</f>
        <v>80</v>
      </c>
      <c r="F487" s="4">
        <f>VLOOKUP(ROW()-1,'Full 2016-2017 Games Data'!$C$4:$R$1589,14,FALSE)</f>
        <v>42733</v>
      </c>
    </row>
    <row r="488" spans="1:6" x14ac:dyDescent="0.3">
      <c r="A488" t="str">
        <f>VLOOKUP(ROW()-1,'Full 2016-2017 Games Data'!$C$4:$R$1589,15,FALSE)</f>
        <v>Cleveland Cavaliers</v>
      </c>
      <c r="B488" t="str">
        <f>VLOOKUP(ROW()-1,'Full 2016-2017 Games Data'!$C$4:$R$1589,16,FALSE)</f>
        <v>Boston Celtics</v>
      </c>
      <c r="C488" t="str">
        <f>VLOOKUP(ROW()-1,'Full 2016-2017 Games Data'!$C$4:$R$1589,5,FALSE)</f>
        <v>Cleveland</v>
      </c>
      <c r="D488">
        <f>VLOOKUP(ROW()-1,'Full 2016-2017 Games Data'!$C$4:$R$1589,6,FALSE)</f>
        <v>124</v>
      </c>
      <c r="E488">
        <f>VLOOKUP(ROW()-1,'Full 2016-2017 Games Data'!$C$4:$R$1589,7,FALSE)</f>
        <v>118</v>
      </c>
      <c r="F488" s="4">
        <f>VLOOKUP(ROW()-1,'Full 2016-2017 Games Data'!$C$4:$R$1589,14,FALSE)</f>
        <v>42733</v>
      </c>
    </row>
    <row r="489" spans="1:6" x14ac:dyDescent="0.3">
      <c r="A489" t="str">
        <f>VLOOKUP(ROW()-1,'Full 2016-2017 Games Data'!$C$4:$R$1589,15,FALSE)</f>
        <v>Utah Jazz</v>
      </c>
      <c r="B489" t="str">
        <f>VLOOKUP(ROW()-1,'Full 2016-2017 Games Data'!$C$4:$R$1589,16,FALSE)</f>
        <v>Philadelphia 76ers</v>
      </c>
      <c r="C489" t="str">
        <f>VLOOKUP(ROW()-1,'Full 2016-2017 Games Data'!$C$4:$R$1589,5,FALSE)</f>
        <v>Utah</v>
      </c>
      <c r="D489">
        <f>VLOOKUP(ROW()-1,'Full 2016-2017 Games Data'!$C$4:$R$1589,6,FALSE)</f>
        <v>100</v>
      </c>
      <c r="E489">
        <f>VLOOKUP(ROW()-1,'Full 2016-2017 Games Data'!$C$4:$R$1589,7,FALSE)</f>
        <v>83</v>
      </c>
      <c r="F489" s="4">
        <f>VLOOKUP(ROW()-1,'Full 2016-2017 Games Data'!$C$4:$R$1589,14,FALSE)</f>
        <v>42733</v>
      </c>
    </row>
    <row r="490" spans="1:6" x14ac:dyDescent="0.3">
      <c r="A490" t="str">
        <f>VLOOKUP(ROW()-1,'Full 2016-2017 Games Data'!$C$4:$R$1589,15,FALSE)</f>
        <v>Phoenix Suns</v>
      </c>
      <c r="B490" t="str">
        <f>VLOOKUP(ROW()-1,'Full 2016-2017 Games Data'!$C$4:$R$1589,16,FALSE)</f>
        <v>Toronto Raptors</v>
      </c>
      <c r="C490" t="str">
        <f>VLOOKUP(ROW()-1,'Full 2016-2017 Games Data'!$C$4:$R$1589,5,FALSE)</f>
        <v>Phoenix</v>
      </c>
      <c r="D490">
        <f>VLOOKUP(ROW()-1,'Full 2016-2017 Games Data'!$C$4:$R$1589,6,FALSE)</f>
        <v>99</v>
      </c>
      <c r="E490">
        <f>VLOOKUP(ROW()-1,'Full 2016-2017 Games Data'!$C$4:$R$1589,7,FALSE)</f>
        <v>91</v>
      </c>
      <c r="F490" s="4">
        <f>VLOOKUP(ROW()-1,'Full 2016-2017 Games Data'!$C$4:$R$1589,14,FALSE)</f>
        <v>42733</v>
      </c>
    </row>
    <row r="491" spans="1:6" x14ac:dyDescent="0.3">
      <c r="A491" t="str">
        <f>VLOOKUP(ROW()-1,'Full 2016-2017 Games Data'!$C$4:$R$1589,15,FALSE)</f>
        <v>Dallas Mavericks</v>
      </c>
      <c r="B491" t="str">
        <f>VLOOKUP(ROW()-1,'Full 2016-2017 Games Data'!$C$4:$R$1589,16,FALSE)</f>
        <v>Los Angeles Lakers</v>
      </c>
      <c r="C491" t="str">
        <f>VLOOKUP(ROW()-1,'Full 2016-2017 Games Data'!$C$4:$R$1589,5,FALSE)</f>
        <v>Los Angeles</v>
      </c>
      <c r="D491">
        <f>VLOOKUP(ROW()-1,'Full 2016-2017 Games Data'!$C$4:$R$1589,6,FALSE)</f>
        <v>101</v>
      </c>
      <c r="E491">
        <f>VLOOKUP(ROW()-1,'Full 2016-2017 Games Data'!$C$4:$R$1589,7,FALSE)</f>
        <v>89</v>
      </c>
      <c r="F491" s="4">
        <f>VLOOKUP(ROW()-1,'Full 2016-2017 Games Data'!$C$4:$R$1589,14,FALSE)</f>
        <v>42733</v>
      </c>
    </row>
    <row r="492" spans="1:6" x14ac:dyDescent="0.3">
      <c r="A492" t="str">
        <f>VLOOKUP(ROW()-1,'Full 2016-2017 Games Data'!$C$4:$R$1589,15,FALSE)</f>
        <v>Indiana Pacers</v>
      </c>
      <c r="B492" t="str">
        <f>VLOOKUP(ROW()-1,'Full 2016-2017 Games Data'!$C$4:$R$1589,16,FALSE)</f>
        <v>Chicago Bulls</v>
      </c>
      <c r="C492" t="str">
        <f>VLOOKUP(ROW()-1,'Full 2016-2017 Games Data'!$C$4:$R$1589,5,FALSE)</f>
        <v>Indiana</v>
      </c>
      <c r="D492">
        <f>VLOOKUP(ROW()-1,'Full 2016-2017 Games Data'!$C$4:$R$1589,6,FALSE)</f>
        <v>111</v>
      </c>
      <c r="E492">
        <f>VLOOKUP(ROW()-1,'Full 2016-2017 Games Data'!$C$4:$R$1589,7,FALSE)</f>
        <v>101</v>
      </c>
      <c r="F492" s="4">
        <f>VLOOKUP(ROW()-1,'Full 2016-2017 Games Data'!$C$4:$R$1589,14,FALSE)</f>
        <v>42734</v>
      </c>
    </row>
    <row r="493" spans="1:6" x14ac:dyDescent="0.3">
      <c r="A493" t="str">
        <f>VLOOKUP(ROW()-1,'Full 2016-2017 Games Data'!$C$4:$R$1589,15,FALSE)</f>
        <v>Washington Wizards</v>
      </c>
      <c r="B493" t="str">
        <f>VLOOKUP(ROW()-1,'Full 2016-2017 Games Data'!$C$4:$R$1589,16,FALSE)</f>
        <v>Brooklyn Nets</v>
      </c>
      <c r="C493" t="str">
        <f>VLOOKUP(ROW()-1,'Full 2016-2017 Games Data'!$C$4:$R$1589,5,FALSE)</f>
        <v>Washington</v>
      </c>
      <c r="D493">
        <f>VLOOKUP(ROW()-1,'Full 2016-2017 Games Data'!$C$4:$R$1589,6,FALSE)</f>
        <v>118</v>
      </c>
      <c r="E493">
        <f>VLOOKUP(ROW()-1,'Full 2016-2017 Games Data'!$C$4:$R$1589,7,FALSE)</f>
        <v>95</v>
      </c>
      <c r="F493" s="4">
        <f>VLOOKUP(ROW()-1,'Full 2016-2017 Games Data'!$C$4:$R$1589,14,FALSE)</f>
        <v>42734</v>
      </c>
    </row>
    <row r="494" spans="1:6" x14ac:dyDescent="0.3">
      <c r="A494" t="str">
        <f>VLOOKUP(ROW()-1,'Full 2016-2017 Games Data'!$C$4:$R$1589,15,FALSE)</f>
        <v>Boston Celtics</v>
      </c>
      <c r="B494" t="str">
        <f>VLOOKUP(ROW()-1,'Full 2016-2017 Games Data'!$C$4:$R$1589,16,FALSE)</f>
        <v>Miami Heat</v>
      </c>
      <c r="C494" t="str">
        <f>VLOOKUP(ROW()-1,'Full 2016-2017 Games Data'!$C$4:$R$1589,5,FALSE)</f>
        <v>Boston</v>
      </c>
      <c r="D494">
        <f>VLOOKUP(ROW()-1,'Full 2016-2017 Games Data'!$C$4:$R$1589,6,FALSE)</f>
        <v>117</v>
      </c>
      <c r="E494">
        <f>VLOOKUP(ROW()-1,'Full 2016-2017 Games Data'!$C$4:$R$1589,7,FALSE)</f>
        <v>114</v>
      </c>
      <c r="F494" s="4">
        <f>VLOOKUP(ROW()-1,'Full 2016-2017 Games Data'!$C$4:$R$1589,14,FALSE)</f>
        <v>42734</v>
      </c>
    </row>
    <row r="495" spans="1:6" x14ac:dyDescent="0.3">
      <c r="A495" t="str">
        <f>VLOOKUP(ROW()-1,'Full 2016-2017 Games Data'!$C$4:$R$1589,15,FALSE)</f>
        <v>New Orleans Pelicans</v>
      </c>
      <c r="B495" t="str">
        <f>VLOOKUP(ROW()-1,'Full 2016-2017 Games Data'!$C$4:$R$1589,16,FALSE)</f>
        <v>New York Knicks</v>
      </c>
      <c r="C495" t="str">
        <f>VLOOKUP(ROW()-1,'Full 2016-2017 Games Data'!$C$4:$R$1589,5,FALSE)</f>
        <v>New Orleans</v>
      </c>
      <c r="D495">
        <f>VLOOKUP(ROW()-1,'Full 2016-2017 Games Data'!$C$4:$R$1589,6,FALSE)</f>
        <v>104</v>
      </c>
      <c r="E495">
        <f>VLOOKUP(ROW()-1,'Full 2016-2017 Games Data'!$C$4:$R$1589,7,FALSE)</f>
        <v>92</v>
      </c>
      <c r="F495" s="4">
        <f>VLOOKUP(ROW()-1,'Full 2016-2017 Games Data'!$C$4:$R$1589,14,FALSE)</f>
        <v>42734</v>
      </c>
    </row>
    <row r="496" spans="1:6" x14ac:dyDescent="0.3">
      <c r="A496" t="str">
        <f>VLOOKUP(ROW()-1,'Full 2016-2017 Games Data'!$C$4:$R$1589,15,FALSE)</f>
        <v>Houston Rockets</v>
      </c>
      <c r="B496" t="str">
        <f>VLOOKUP(ROW()-1,'Full 2016-2017 Games Data'!$C$4:$R$1589,16,FALSE)</f>
        <v>Los Angeles Clippers</v>
      </c>
      <c r="C496" t="str">
        <f>VLOOKUP(ROW()-1,'Full 2016-2017 Games Data'!$C$4:$R$1589,5,FALSE)</f>
        <v>Houston</v>
      </c>
      <c r="D496">
        <f>VLOOKUP(ROW()-1,'Full 2016-2017 Games Data'!$C$4:$R$1589,6,FALSE)</f>
        <v>140</v>
      </c>
      <c r="E496">
        <f>VLOOKUP(ROW()-1,'Full 2016-2017 Games Data'!$C$4:$R$1589,7,FALSE)</f>
        <v>116</v>
      </c>
      <c r="F496" s="4">
        <f>VLOOKUP(ROW()-1,'Full 2016-2017 Games Data'!$C$4:$R$1589,14,FALSE)</f>
        <v>42734</v>
      </c>
    </row>
    <row r="497" spans="1:6" x14ac:dyDescent="0.3">
      <c r="A497" t="str">
        <f>VLOOKUP(ROW()-1,'Full 2016-2017 Games Data'!$C$4:$R$1589,15,FALSE)</f>
        <v>Minnesota Timberwolves</v>
      </c>
      <c r="B497" t="str">
        <f>VLOOKUP(ROW()-1,'Full 2016-2017 Games Data'!$C$4:$R$1589,16,FALSE)</f>
        <v>Milwaukee Bucks</v>
      </c>
      <c r="C497" t="str">
        <f>VLOOKUP(ROW()-1,'Full 2016-2017 Games Data'!$C$4:$R$1589,5,FALSE)</f>
        <v>Minnesota</v>
      </c>
      <c r="D497">
        <f>VLOOKUP(ROW()-1,'Full 2016-2017 Games Data'!$C$4:$R$1589,6,FALSE)</f>
        <v>116</v>
      </c>
      <c r="E497">
        <f>VLOOKUP(ROW()-1,'Full 2016-2017 Games Data'!$C$4:$R$1589,7,FALSE)</f>
        <v>99</v>
      </c>
      <c r="F497" s="4">
        <f>VLOOKUP(ROW()-1,'Full 2016-2017 Games Data'!$C$4:$R$1589,14,FALSE)</f>
        <v>42734</v>
      </c>
    </row>
    <row r="498" spans="1:6" x14ac:dyDescent="0.3">
      <c r="A498" t="str">
        <f>VLOOKUP(ROW()-1,'Full 2016-2017 Games Data'!$C$4:$R$1589,15,FALSE)</f>
        <v>Atlanta Hawks</v>
      </c>
      <c r="B498" t="str">
        <f>VLOOKUP(ROW()-1,'Full 2016-2017 Games Data'!$C$4:$R$1589,16,FALSE)</f>
        <v>Detroit Pistons</v>
      </c>
      <c r="C498" t="str">
        <f>VLOOKUP(ROW()-1,'Full 2016-2017 Games Data'!$C$4:$R$1589,5,FALSE)</f>
        <v>Atlanta</v>
      </c>
      <c r="D498">
        <f>VLOOKUP(ROW()-1,'Full 2016-2017 Games Data'!$C$4:$R$1589,6,FALSE)</f>
        <v>105</v>
      </c>
      <c r="E498">
        <f>VLOOKUP(ROW()-1,'Full 2016-2017 Games Data'!$C$4:$R$1589,7,FALSE)</f>
        <v>98</v>
      </c>
      <c r="F498" s="4">
        <f>VLOOKUP(ROW()-1,'Full 2016-2017 Games Data'!$C$4:$R$1589,14,FALSE)</f>
        <v>42734</v>
      </c>
    </row>
    <row r="499" spans="1:6" x14ac:dyDescent="0.3">
      <c r="A499" t="str">
        <f>VLOOKUP(ROW()-1,'Full 2016-2017 Games Data'!$C$4:$R$1589,15,FALSE)</f>
        <v>San Antonio Spurs</v>
      </c>
      <c r="B499" t="str">
        <f>VLOOKUP(ROW()-1,'Full 2016-2017 Games Data'!$C$4:$R$1589,16,FALSE)</f>
        <v>Portland Trail Blazers</v>
      </c>
      <c r="C499" t="str">
        <f>VLOOKUP(ROW()-1,'Full 2016-2017 Games Data'!$C$4:$R$1589,5,FALSE)</f>
        <v>San Antonio</v>
      </c>
      <c r="D499">
        <f>VLOOKUP(ROW()-1,'Full 2016-2017 Games Data'!$C$4:$R$1589,6,FALSE)</f>
        <v>110</v>
      </c>
      <c r="E499">
        <f>VLOOKUP(ROW()-1,'Full 2016-2017 Games Data'!$C$4:$R$1589,7,FALSE)</f>
        <v>94</v>
      </c>
      <c r="F499" s="4">
        <f>VLOOKUP(ROW()-1,'Full 2016-2017 Games Data'!$C$4:$R$1589,14,FALSE)</f>
        <v>42734</v>
      </c>
    </row>
    <row r="500" spans="1:6" x14ac:dyDescent="0.3">
      <c r="A500" t="str">
        <f>VLOOKUP(ROW()-1,'Full 2016-2017 Games Data'!$C$4:$R$1589,15,FALSE)</f>
        <v>Philadelphia 76ers</v>
      </c>
      <c r="B500" t="str">
        <f>VLOOKUP(ROW()-1,'Full 2016-2017 Games Data'!$C$4:$R$1589,16,FALSE)</f>
        <v>Denver Nuggets</v>
      </c>
      <c r="C500" t="str">
        <f>VLOOKUP(ROW()-1,'Full 2016-2017 Games Data'!$C$4:$R$1589,5,FALSE)</f>
        <v>Denver</v>
      </c>
      <c r="D500">
        <f>VLOOKUP(ROW()-1,'Full 2016-2017 Games Data'!$C$4:$R$1589,6,FALSE)</f>
        <v>124</v>
      </c>
      <c r="E500">
        <f>VLOOKUP(ROW()-1,'Full 2016-2017 Games Data'!$C$4:$R$1589,7,FALSE)</f>
        <v>122</v>
      </c>
      <c r="F500" s="4">
        <f>VLOOKUP(ROW()-1,'Full 2016-2017 Games Data'!$C$4:$R$1589,14,FALSE)</f>
        <v>42734</v>
      </c>
    </row>
    <row r="501" spans="1:6" x14ac:dyDescent="0.3">
      <c r="A501" t="str">
        <f>VLOOKUP(ROW()-1,'Full 2016-2017 Games Data'!$C$4:$R$1589,15,FALSE)</f>
        <v>Golden State Warriors</v>
      </c>
      <c r="B501" t="str">
        <f>VLOOKUP(ROW()-1,'Full 2016-2017 Games Data'!$C$4:$R$1589,16,FALSE)</f>
        <v>Dallas Mavericks</v>
      </c>
      <c r="C501" t="str">
        <f>VLOOKUP(ROW()-1,'Full 2016-2017 Games Data'!$C$4:$R$1589,5,FALSE)</f>
        <v>Golden State</v>
      </c>
      <c r="D501">
        <f>VLOOKUP(ROW()-1,'Full 2016-2017 Games Data'!$C$4:$R$1589,6,FALSE)</f>
        <v>108</v>
      </c>
      <c r="E501">
        <f>VLOOKUP(ROW()-1,'Full 2016-2017 Games Data'!$C$4:$R$1589,7,FALSE)</f>
        <v>99</v>
      </c>
      <c r="F501" s="4">
        <f>VLOOKUP(ROW()-1,'Full 2016-2017 Games Data'!$C$4:$R$1589,14,FALSE)</f>
        <v>42734</v>
      </c>
    </row>
    <row r="502" spans="1:6" x14ac:dyDescent="0.3">
      <c r="A502" t="str">
        <f>VLOOKUP(ROW()-1,'Full 2016-2017 Games Data'!$C$4:$R$1589,15,FALSE)</f>
        <v>Memphis Grizzlies</v>
      </c>
      <c r="B502" t="str">
        <f>VLOOKUP(ROW()-1,'Full 2016-2017 Games Data'!$C$4:$R$1589,16,FALSE)</f>
        <v>Sacramento Kings</v>
      </c>
      <c r="C502" t="str">
        <f>VLOOKUP(ROW()-1,'Full 2016-2017 Games Data'!$C$4:$R$1589,5,FALSE)</f>
        <v>Sacramento</v>
      </c>
      <c r="D502">
        <f>VLOOKUP(ROW()-1,'Full 2016-2017 Games Data'!$C$4:$R$1589,6,FALSE)</f>
        <v>112</v>
      </c>
      <c r="E502">
        <f>VLOOKUP(ROW()-1,'Full 2016-2017 Games Data'!$C$4:$R$1589,7,FALSE)</f>
        <v>98</v>
      </c>
      <c r="F502" s="4">
        <f>VLOOKUP(ROW()-1,'Full 2016-2017 Games Data'!$C$4:$R$1589,14,FALSE)</f>
        <v>42735</v>
      </c>
    </row>
    <row r="503" spans="1:6" x14ac:dyDescent="0.3">
      <c r="A503" t="str">
        <f>VLOOKUP(ROW()-1,'Full 2016-2017 Games Data'!$C$4:$R$1589,15,FALSE)</f>
        <v>Milwaukee Bucks</v>
      </c>
      <c r="B503" t="str">
        <f>VLOOKUP(ROW()-1,'Full 2016-2017 Games Data'!$C$4:$R$1589,16,FALSE)</f>
        <v>Chicago Bulls</v>
      </c>
      <c r="C503" t="str">
        <f>VLOOKUP(ROW()-1,'Full 2016-2017 Games Data'!$C$4:$R$1589,5,FALSE)</f>
        <v>Chicago</v>
      </c>
      <c r="D503">
        <f>VLOOKUP(ROW()-1,'Full 2016-2017 Games Data'!$C$4:$R$1589,6,FALSE)</f>
        <v>116</v>
      </c>
      <c r="E503">
        <f>VLOOKUP(ROW()-1,'Full 2016-2017 Games Data'!$C$4:$R$1589,7,FALSE)</f>
        <v>96</v>
      </c>
      <c r="F503" s="4">
        <f>VLOOKUP(ROW()-1,'Full 2016-2017 Games Data'!$C$4:$R$1589,14,FALSE)</f>
        <v>42735</v>
      </c>
    </row>
    <row r="504" spans="1:6" x14ac:dyDescent="0.3">
      <c r="A504" t="str">
        <f>VLOOKUP(ROW()-1,'Full 2016-2017 Games Data'!$C$4:$R$1589,15,FALSE)</f>
        <v>Cleveland Cavaliers</v>
      </c>
      <c r="B504" t="str">
        <f>VLOOKUP(ROW()-1,'Full 2016-2017 Games Data'!$C$4:$R$1589,16,FALSE)</f>
        <v>Charlotte Hornets</v>
      </c>
      <c r="C504" t="str">
        <f>VLOOKUP(ROW()-1,'Full 2016-2017 Games Data'!$C$4:$R$1589,5,FALSE)</f>
        <v>Charlotte</v>
      </c>
      <c r="D504">
        <f>VLOOKUP(ROW()-1,'Full 2016-2017 Games Data'!$C$4:$R$1589,6,FALSE)</f>
        <v>121</v>
      </c>
      <c r="E504">
        <f>VLOOKUP(ROW()-1,'Full 2016-2017 Games Data'!$C$4:$R$1589,7,FALSE)</f>
        <v>109</v>
      </c>
      <c r="F504" s="4">
        <f>VLOOKUP(ROW()-1,'Full 2016-2017 Games Data'!$C$4:$R$1589,14,FALSE)</f>
        <v>42735</v>
      </c>
    </row>
    <row r="505" spans="1:6" x14ac:dyDescent="0.3">
      <c r="A505" t="str">
        <f>VLOOKUP(ROW()-1,'Full 2016-2017 Games Data'!$C$4:$R$1589,15,FALSE)</f>
        <v>Houston Rockets</v>
      </c>
      <c r="B505" t="str">
        <f>VLOOKUP(ROW()-1,'Full 2016-2017 Games Data'!$C$4:$R$1589,16,FALSE)</f>
        <v>New York Knicks</v>
      </c>
      <c r="C505" t="str">
        <f>VLOOKUP(ROW()-1,'Full 2016-2017 Games Data'!$C$4:$R$1589,5,FALSE)</f>
        <v>Houston</v>
      </c>
      <c r="D505">
        <f>VLOOKUP(ROW()-1,'Full 2016-2017 Games Data'!$C$4:$R$1589,6,FALSE)</f>
        <v>129</v>
      </c>
      <c r="E505">
        <f>VLOOKUP(ROW()-1,'Full 2016-2017 Games Data'!$C$4:$R$1589,7,FALSE)</f>
        <v>122</v>
      </c>
      <c r="F505" s="4">
        <f>VLOOKUP(ROW()-1,'Full 2016-2017 Games Data'!$C$4:$R$1589,14,FALSE)</f>
        <v>42735</v>
      </c>
    </row>
    <row r="506" spans="1:6" x14ac:dyDescent="0.3">
      <c r="A506" t="str">
        <f>VLOOKUP(ROW()-1,'Full 2016-2017 Games Data'!$C$4:$R$1589,15,FALSE)</f>
        <v>Utah Jazz</v>
      </c>
      <c r="B506" t="str">
        <f>VLOOKUP(ROW()-1,'Full 2016-2017 Games Data'!$C$4:$R$1589,16,FALSE)</f>
        <v>Phoenix Suns</v>
      </c>
      <c r="C506" t="str">
        <f>VLOOKUP(ROW()-1,'Full 2016-2017 Games Data'!$C$4:$R$1589,5,FALSE)</f>
        <v>Utah</v>
      </c>
      <c r="D506">
        <f>VLOOKUP(ROW()-1,'Full 2016-2017 Games Data'!$C$4:$R$1589,6,FALSE)</f>
        <v>91</v>
      </c>
      <c r="E506">
        <f>VLOOKUP(ROW()-1,'Full 2016-2017 Games Data'!$C$4:$R$1589,7,FALSE)</f>
        <v>86</v>
      </c>
      <c r="F506" s="4">
        <f>VLOOKUP(ROW()-1,'Full 2016-2017 Games Data'!$C$4:$R$1589,14,FALSE)</f>
        <v>42735</v>
      </c>
    </row>
    <row r="507" spans="1:6" x14ac:dyDescent="0.3">
      <c r="A507" t="str">
        <f>VLOOKUP(ROW()-1,'Full 2016-2017 Games Data'!$C$4:$R$1589,15,FALSE)</f>
        <v>Oklahoma City Thunder</v>
      </c>
      <c r="B507" t="str">
        <f>VLOOKUP(ROW()-1,'Full 2016-2017 Games Data'!$C$4:$R$1589,16,FALSE)</f>
        <v>Los Angeles Clippers</v>
      </c>
      <c r="C507" t="str">
        <f>VLOOKUP(ROW()-1,'Full 2016-2017 Games Data'!$C$4:$R$1589,5,FALSE)</f>
        <v>Oklahoma City</v>
      </c>
      <c r="D507">
        <f>VLOOKUP(ROW()-1,'Full 2016-2017 Games Data'!$C$4:$R$1589,6,FALSE)</f>
        <v>114</v>
      </c>
      <c r="E507">
        <f>VLOOKUP(ROW()-1,'Full 2016-2017 Games Data'!$C$4:$R$1589,7,FALSE)</f>
        <v>88</v>
      </c>
      <c r="F507" s="4">
        <f>VLOOKUP(ROW()-1,'Full 2016-2017 Games Data'!$C$4:$R$1589,14,FALSE)</f>
        <v>42735</v>
      </c>
    </row>
    <row r="508" spans="1:6" x14ac:dyDescent="0.3">
      <c r="A508" t="str">
        <f>VLOOKUP(ROW()-1,'Full 2016-2017 Games Data'!$C$4:$R$1589,15,FALSE)</f>
        <v>Atlanta Hawks</v>
      </c>
      <c r="B508" t="str">
        <f>VLOOKUP(ROW()-1,'Full 2016-2017 Games Data'!$C$4:$R$1589,16,FALSE)</f>
        <v>San Antonio Spurs</v>
      </c>
      <c r="C508" t="str">
        <f>VLOOKUP(ROW()-1,'Full 2016-2017 Games Data'!$C$4:$R$1589,5,FALSE)</f>
        <v>Atlanta</v>
      </c>
      <c r="D508">
        <f>VLOOKUP(ROW()-1,'Full 2016-2017 Games Data'!$C$4:$R$1589,6,FALSE)</f>
        <v>114</v>
      </c>
      <c r="E508">
        <f>VLOOKUP(ROW()-1,'Full 2016-2017 Games Data'!$C$4:$R$1589,7,FALSE)</f>
        <v>112</v>
      </c>
      <c r="F508" s="4">
        <f>VLOOKUP(ROW()-1,'Full 2016-2017 Games Data'!$C$4:$R$1589,14,FALSE)</f>
        <v>42736</v>
      </c>
    </row>
    <row r="509" spans="1:6" x14ac:dyDescent="0.3">
      <c r="A509" t="str">
        <f>VLOOKUP(ROW()-1,'Full 2016-2017 Games Data'!$C$4:$R$1589,15,FALSE)</f>
        <v>Detroit Pistons</v>
      </c>
      <c r="B509" t="str">
        <f>VLOOKUP(ROW()-1,'Full 2016-2017 Games Data'!$C$4:$R$1589,16,FALSE)</f>
        <v>Miami Heat</v>
      </c>
      <c r="C509" t="str">
        <f>VLOOKUP(ROW()-1,'Full 2016-2017 Games Data'!$C$4:$R$1589,5,FALSE)</f>
        <v>Miami</v>
      </c>
      <c r="D509">
        <f>VLOOKUP(ROW()-1,'Full 2016-2017 Games Data'!$C$4:$R$1589,6,FALSE)</f>
        <v>107</v>
      </c>
      <c r="E509">
        <f>VLOOKUP(ROW()-1,'Full 2016-2017 Games Data'!$C$4:$R$1589,7,FALSE)</f>
        <v>98</v>
      </c>
      <c r="F509" s="4">
        <f>VLOOKUP(ROW()-1,'Full 2016-2017 Games Data'!$C$4:$R$1589,14,FALSE)</f>
        <v>42736</v>
      </c>
    </row>
    <row r="510" spans="1:6" x14ac:dyDescent="0.3">
      <c r="A510" t="str">
        <f>VLOOKUP(ROW()-1,'Full 2016-2017 Games Data'!$C$4:$R$1589,15,FALSE)</f>
        <v>Indiana Pacers</v>
      </c>
      <c r="B510" t="str">
        <f>VLOOKUP(ROW()-1,'Full 2016-2017 Games Data'!$C$4:$R$1589,16,FALSE)</f>
        <v>Orlando Magic</v>
      </c>
      <c r="C510" t="str">
        <f>VLOOKUP(ROW()-1,'Full 2016-2017 Games Data'!$C$4:$R$1589,5,FALSE)</f>
        <v>Indiana</v>
      </c>
      <c r="D510">
        <f>VLOOKUP(ROW()-1,'Full 2016-2017 Games Data'!$C$4:$R$1589,6,FALSE)</f>
        <v>117</v>
      </c>
      <c r="E510">
        <f>VLOOKUP(ROW()-1,'Full 2016-2017 Games Data'!$C$4:$R$1589,7,FALSE)</f>
        <v>104</v>
      </c>
      <c r="F510" s="4">
        <f>VLOOKUP(ROW()-1,'Full 2016-2017 Games Data'!$C$4:$R$1589,14,FALSE)</f>
        <v>42736</v>
      </c>
    </row>
    <row r="511" spans="1:6" x14ac:dyDescent="0.3">
      <c r="A511" t="str">
        <f>VLOOKUP(ROW()-1,'Full 2016-2017 Games Data'!$C$4:$R$1589,15,FALSE)</f>
        <v>Portland Trail Blazers</v>
      </c>
      <c r="B511" t="str">
        <f>VLOOKUP(ROW()-1,'Full 2016-2017 Games Data'!$C$4:$R$1589,16,FALSE)</f>
        <v>Minnesota Timberwolves</v>
      </c>
      <c r="C511" t="str">
        <f>VLOOKUP(ROW()-1,'Full 2016-2017 Games Data'!$C$4:$R$1589,5,FALSE)</f>
        <v>Minnesota</v>
      </c>
      <c r="D511">
        <f>VLOOKUP(ROW()-1,'Full 2016-2017 Games Data'!$C$4:$R$1589,6,FALSE)</f>
        <v>95</v>
      </c>
      <c r="E511">
        <f>VLOOKUP(ROW()-1,'Full 2016-2017 Games Data'!$C$4:$R$1589,7,FALSE)</f>
        <v>89</v>
      </c>
      <c r="F511" s="4">
        <f>VLOOKUP(ROW()-1,'Full 2016-2017 Games Data'!$C$4:$R$1589,14,FALSE)</f>
        <v>42736</v>
      </c>
    </row>
    <row r="512" spans="1:6" x14ac:dyDescent="0.3">
      <c r="A512" t="str">
        <f>VLOOKUP(ROW()-1,'Full 2016-2017 Games Data'!$C$4:$R$1589,15,FALSE)</f>
        <v>Toronto Raptors</v>
      </c>
      <c r="B512" t="str">
        <f>VLOOKUP(ROW()-1,'Full 2016-2017 Games Data'!$C$4:$R$1589,16,FALSE)</f>
        <v>Los Angeles Lakers</v>
      </c>
      <c r="C512" t="str">
        <f>VLOOKUP(ROW()-1,'Full 2016-2017 Games Data'!$C$4:$R$1589,5,FALSE)</f>
        <v>Los Angeles</v>
      </c>
      <c r="D512">
        <f>VLOOKUP(ROW()-1,'Full 2016-2017 Games Data'!$C$4:$R$1589,6,FALSE)</f>
        <v>123</v>
      </c>
      <c r="E512">
        <f>VLOOKUP(ROW()-1,'Full 2016-2017 Games Data'!$C$4:$R$1589,7,FALSE)</f>
        <v>114</v>
      </c>
      <c r="F512" s="4">
        <f>VLOOKUP(ROW()-1,'Full 2016-2017 Games Data'!$C$4:$R$1589,14,FALSE)</f>
        <v>42736</v>
      </c>
    </row>
    <row r="513" spans="1:6" x14ac:dyDescent="0.3">
      <c r="A513" t="str">
        <f>VLOOKUP(ROW()-1,'Full 2016-2017 Games Data'!$C$4:$R$1589,15,FALSE)</f>
        <v>Milwaukee Bucks</v>
      </c>
      <c r="B513" t="str">
        <f>VLOOKUP(ROW()-1,'Full 2016-2017 Games Data'!$C$4:$R$1589,16,FALSE)</f>
        <v>Oklahoma City Thunder</v>
      </c>
      <c r="C513" t="str">
        <f>VLOOKUP(ROW()-1,'Full 2016-2017 Games Data'!$C$4:$R$1589,5,FALSE)</f>
        <v>Milwaukee</v>
      </c>
      <c r="D513">
        <f>VLOOKUP(ROW()-1,'Full 2016-2017 Games Data'!$C$4:$R$1589,6,FALSE)</f>
        <v>98</v>
      </c>
      <c r="E513">
        <f>VLOOKUP(ROW()-1,'Full 2016-2017 Games Data'!$C$4:$R$1589,7,FALSE)</f>
        <v>94</v>
      </c>
      <c r="F513" s="4">
        <f>VLOOKUP(ROW()-1,'Full 2016-2017 Games Data'!$C$4:$R$1589,14,FALSE)</f>
        <v>42737</v>
      </c>
    </row>
    <row r="514" spans="1:6" x14ac:dyDescent="0.3">
      <c r="A514" t="str">
        <f>VLOOKUP(ROW()-1,'Full 2016-2017 Games Data'!$C$4:$R$1589,15,FALSE)</f>
        <v>Cleveland Cavaliers</v>
      </c>
      <c r="B514" t="str">
        <f>VLOOKUP(ROW()-1,'Full 2016-2017 Games Data'!$C$4:$R$1589,16,FALSE)</f>
        <v>New Orleans Pelicans</v>
      </c>
      <c r="C514" t="str">
        <f>VLOOKUP(ROW()-1,'Full 2016-2017 Games Data'!$C$4:$R$1589,5,FALSE)</f>
        <v>Cleveland</v>
      </c>
      <c r="D514">
        <f>VLOOKUP(ROW()-1,'Full 2016-2017 Games Data'!$C$4:$R$1589,6,FALSE)</f>
        <v>90</v>
      </c>
      <c r="E514">
        <f>VLOOKUP(ROW()-1,'Full 2016-2017 Games Data'!$C$4:$R$1589,7,FALSE)</f>
        <v>82</v>
      </c>
      <c r="F514" s="4">
        <f>VLOOKUP(ROW()-1,'Full 2016-2017 Games Data'!$C$4:$R$1589,14,FALSE)</f>
        <v>42737</v>
      </c>
    </row>
    <row r="515" spans="1:6" x14ac:dyDescent="0.3">
      <c r="A515" t="str">
        <f>VLOOKUP(ROW()-1,'Full 2016-2017 Games Data'!$C$4:$R$1589,15,FALSE)</f>
        <v>Utah Jazz</v>
      </c>
      <c r="B515" t="str">
        <f>VLOOKUP(ROW()-1,'Full 2016-2017 Games Data'!$C$4:$R$1589,16,FALSE)</f>
        <v>Brooklyn Nets</v>
      </c>
      <c r="C515" t="str">
        <f>VLOOKUP(ROW()-1,'Full 2016-2017 Games Data'!$C$4:$R$1589,5,FALSE)</f>
        <v>Brooklyn</v>
      </c>
      <c r="D515">
        <f>VLOOKUP(ROW()-1,'Full 2016-2017 Games Data'!$C$4:$R$1589,6,FALSE)</f>
        <v>101</v>
      </c>
      <c r="E515">
        <f>VLOOKUP(ROW()-1,'Full 2016-2017 Games Data'!$C$4:$R$1589,7,FALSE)</f>
        <v>89</v>
      </c>
      <c r="F515" s="4">
        <f>VLOOKUP(ROW()-1,'Full 2016-2017 Games Data'!$C$4:$R$1589,14,FALSE)</f>
        <v>42737</v>
      </c>
    </row>
    <row r="516" spans="1:6" x14ac:dyDescent="0.3">
      <c r="A516" t="str">
        <f>VLOOKUP(ROW()-1,'Full 2016-2017 Games Data'!$C$4:$R$1589,15,FALSE)</f>
        <v>Orlando Magic</v>
      </c>
      <c r="B516" t="str">
        <f>VLOOKUP(ROW()-1,'Full 2016-2017 Games Data'!$C$4:$R$1589,16,FALSE)</f>
        <v>New York Knicks</v>
      </c>
      <c r="C516" t="str">
        <f>VLOOKUP(ROW()-1,'Full 2016-2017 Games Data'!$C$4:$R$1589,5,FALSE)</f>
        <v>New York</v>
      </c>
      <c r="D516">
        <f>VLOOKUP(ROW()-1,'Full 2016-2017 Games Data'!$C$4:$R$1589,6,FALSE)</f>
        <v>115</v>
      </c>
      <c r="E516">
        <f>VLOOKUP(ROW()-1,'Full 2016-2017 Games Data'!$C$4:$R$1589,7,FALSE)</f>
        <v>103</v>
      </c>
      <c r="F516" s="4">
        <f>VLOOKUP(ROW()-1,'Full 2016-2017 Games Data'!$C$4:$R$1589,14,FALSE)</f>
        <v>42737</v>
      </c>
    </row>
    <row r="517" spans="1:6" x14ac:dyDescent="0.3">
      <c r="A517" t="str">
        <f>VLOOKUP(ROW()-1,'Full 2016-2017 Games Data'!$C$4:$R$1589,15,FALSE)</f>
        <v>Chicago Bulls</v>
      </c>
      <c r="B517" t="str">
        <f>VLOOKUP(ROW()-1,'Full 2016-2017 Games Data'!$C$4:$R$1589,16,FALSE)</f>
        <v>Charlotte Hornets</v>
      </c>
      <c r="C517" t="str">
        <f>VLOOKUP(ROW()-1,'Full 2016-2017 Games Data'!$C$4:$R$1589,5,FALSE)</f>
        <v>Chicago</v>
      </c>
      <c r="D517">
        <f>VLOOKUP(ROW()-1,'Full 2016-2017 Games Data'!$C$4:$R$1589,6,FALSE)</f>
        <v>118</v>
      </c>
      <c r="E517">
        <f>VLOOKUP(ROW()-1,'Full 2016-2017 Games Data'!$C$4:$R$1589,7,FALSE)</f>
        <v>111</v>
      </c>
      <c r="F517" s="4">
        <f>VLOOKUP(ROW()-1,'Full 2016-2017 Games Data'!$C$4:$R$1589,14,FALSE)</f>
        <v>42737</v>
      </c>
    </row>
    <row r="518" spans="1:6" x14ac:dyDescent="0.3">
      <c r="A518" t="str">
        <f>VLOOKUP(ROW()-1,'Full 2016-2017 Games Data'!$C$4:$R$1589,15,FALSE)</f>
        <v>Houston Rockets</v>
      </c>
      <c r="B518" t="str">
        <f>VLOOKUP(ROW()-1,'Full 2016-2017 Games Data'!$C$4:$R$1589,16,FALSE)</f>
        <v>Washington Wizards</v>
      </c>
      <c r="C518" t="str">
        <f>VLOOKUP(ROW()-1,'Full 2016-2017 Games Data'!$C$4:$R$1589,5,FALSE)</f>
        <v>Houston</v>
      </c>
      <c r="D518">
        <f>VLOOKUP(ROW()-1,'Full 2016-2017 Games Data'!$C$4:$R$1589,6,FALSE)</f>
        <v>101</v>
      </c>
      <c r="E518">
        <f>VLOOKUP(ROW()-1,'Full 2016-2017 Games Data'!$C$4:$R$1589,7,FALSE)</f>
        <v>91</v>
      </c>
      <c r="F518" s="4">
        <f>VLOOKUP(ROW()-1,'Full 2016-2017 Games Data'!$C$4:$R$1589,14,FALSE)</f>
        <v>42737</v>
      </c>
    </row>
    <row r="519" spans="1:6" x14ac:dyDescent="0.3">
      <c r="A519" t="str">
        <f>VLOOKUP(ROW()-1,'Full 2016-2017 Games Data'!$C$4:$R$1589,15,FALSE)</f>
        <v>Los Angeles Clippers</v>
      </c>
      <c r="B519" t="str">
        <f>VLOOKUP(ROW()-1,'Full 2016-2017 Games Data'!$C$4:$R$1589,16,FALSE)</f>
        <v>Phoenix Suns</v>
      </c>
      <c r="C519" t="str">
        <f>VLOOKUP(ROW()-1,'Full 2016-2017 Games Data'!$C$4:$R$1589,5,FALSE)</f>
        <v>Los Angeles</v>
      </c>
      <c r="D519">
        <f>VLOOKUP(ROW()-1,'Full 2016-2017 Games Data'!$C$4:$R$1589,6,FALSE)</f>
        <v>109</v>
      </c>
      <c r="E519">
        <f>VLOOKUP(ROW()-1,'Full 2016-2017 Games Data'!$C$4:$R$1589,7,FALSE)</f>
        <v>98</v>
      </c>
      <c r="F519" s="4">
        <f>VLOOKUP(ROW()-1,'Full 2016-2017 Games Data'!$C$4:$R$1589,14,FALSE)</f>
        <v>42737</v>
      </c>
    </row>
    <row r="520" spans="1:6" x14ac:dyDescent="0.3">
      <c r="A520" t="str">
        <f>VLOOKUP(ROW()-1,'Full 2016-2017 Games Data'!$C$4:$R$1589,15,FALSE)</f>
        <v>Golden State Warriors</v>
      </c>
      <c r="B520" t="str">
        <f>VLOOKUP(ROW()-1,'Full 2016-2017 Games Data'!$C$4:$R$1589,16,FALSE)</f>
        <v>Denver Nuggets</v>
      </c>
      <c r="C520" t="str">
        <f>VLOOKUP(ROW()-1,'Full 2016-2017 Games Data'!$C$4:$R$1589,5,FALSE)</f>
        <v>Golden State</v>
      </c>
      <c r="D520">
        <f>VLOOKUP(ROW()-1,'Full 2016-2017 Games Data'!$C$4:$R$1589,6,FALSE)</f>
        <v>127</v>
      </c>
      <c r="E520">
        <f>VLOOKUP(ROW()-1,'Full 2016-2017 Games Data'!$C$4:$R$1589,7,FALSE)</f>
        <v>119</v>
      </c>
      <c r="F520" s="4">
        <f>VLOOKUP(ROW()-1,'Full 2016-2017 Games Data'!$C$4:$R$1589,14,FALSE)</f>
        <v>42737</v>
      </c>
    </row>
    <row r="521" spans="1:6" x14ac:dyDescent="0.3">
      <c r="A521" t="str">
        <f>VLOOKUP(ROW()-1,'Full 2016-2017 Games Data'!$C$4:$R$1589,15,FALSE)</f>
        <v>Philadelphia 76ers</v>
      </c>
      <c r="B521" t="str">
        <f>VLOOKUP(ROW()-1,'Full 2016-2017 Games Data'!$C$4:$R$1589,16,FALSE)</f>
        <v>Minnesota Timberwolves</v>
      </c>
      <c r="C521" t="str">
        <f>VLOOKUP(ROW()-1,'Full 2016-2017 Games Data'!$C$4:$R$1589,5,FALSE)</f>
        <v>Philadelphia</v>
      </c>
      <c r="D521">
        <f>VLOOKUP(ROW()-1,'Full 2016-2017 Games Data'!$C$4:$R$1589,6,FALSE)</f>
        <v>93</v>
      </c>
      <c r="E521">
        <f>VLOOKUP(ROW()-1,'Full 2016-2017 Games Data'!$C$4:$R$1589,7,FALSE)</f>
        <v>91</v>
      </c>
      <c r="F521" s="4">
        <f>VLOOKUP(ROW()-1,'Full 2016-2017 Games Data'!$C$4:$R$1589,14,FALSE)</f>
        <v>42738</v>
      </c>
    </row>
    <row r="522" spans="1:6" x14ac:dyDescent="0.3">
      <c r="A522" t="str">
        <f>VLOOKUP(ROW()-1,'Full 2016-2017 Games Data'!$C$4:$R$1589,15,FALSE)</f>
        <v>Boston Celtics</v>
      </c>
      <c r="B522" t="str">
        <f>VLOOKUP(ROW()-1,'Full 2016-2017 Games Data'!$C$4:$R$1589,16,FALSE)</f>
        <v>Utah Jazz</v>
      </c>
      <c r="C522" t="str">
        <f>VLOOKUP(ROW()-1,'Full 2016-2017 Games Data'!$C$4:$R$1589,5,FALSE)</f>
        <v>Boston</v>
      </c>
      <c r="D522">
        <f>VLOOKUP(ROW()-1,'Full 2016-2017 Games Data'!$C$4:$R$1589,6,FALSE)</f>
        <v>115</v>
      </c>
      <c r="E522">
        <f>VLOOKUP(ROW()-1,'Full 2016-2017 Games Data'!$C$4:$R$1589,7,FALSE)</f>
        <v>104</v>
      </c>
      <c r="F522" s="4">
        <f>VLOOKUP(ROW()-1,'Full 2016-2017 Games Data'!$C$4:$R$1589,14,FALSE)</f>
        <v>42738</v>
      </c>
    </row>
    <row r="523" spans="1:6" x14ac:dyDescent="0.3">
      <c r="A523" t="str">
        <f>VLOOKUP(ROW()-1,'Full 2016-2017 Games Data'!$C$4:$R$1589,15,FALSE)</f>
        <v>Indiana Pacers</v>
      </c>
      <c r="B523" t="str">
        <f>VLOOKUP(ROW()-1,'Full 2016-2017 Games Data'!$C$4:$R$1589,16,FALSE)</f>
        <v>Detroit Pistons</v>
      </c>
      <c r="C523" t="str">
        <f>VLOOKUP(ROW()-1,'Full 2016-2017 Games Data'!$C$4:$R$1589,5,FALSE)</f>
        <v>Detroit</v>
      </c>
      <c r="D523">
        <f>VLOOKUP(ROW()-1,'Full 2016-2017 Games Data'!$C$4:$R$1589,6,FALSE)</f>
        <v>121</v>
      </c>
      <c r="E523">
        <f>VLOOKUP(ROW()-1,'Full 2016-2017 Games Data'!$C$4:$R$1589,7,FALSE)</f>
        <v>116</v>
      </c>
      <c r="F523" s="4">
        <f>VLOOKUP(ROW()-1,'Full 2016-2017 Games Data'!$C$4:$R$1589,14,FALSE)</f>
        <v>42738</v>
      </c>
    </row>
    <row r="524" spans="1:6" x14ac:dyDescent="0.3">
      <c r="A524" t="str">
        <f>VLOOKUP(ROW()-1,'Full 2016-2017 Games Data'!$C$4:$R$1589,15,FALSE)</f>
        <v>Dallas Mavericks</v>
      </c>
      <c r="B524" t="str">
        <f>VLOOKUP(ROW()-1,'Full 2016-2017 Games Data'!$C$4:$R$1589,16,FALSE)</f>
        <v>Washington Wizards</v>
      </c>
      <c r="C524" t="str">
        <f>VLOOKUP(ROW()-1,'Full 2016-2017 Games Data'!$C$4:$R$1589,5,FALSE)</f>
        <v>Dallas</v>
      </c>
      <c r="D524">
        <f>VLOOKUP(ROW()-1,'Full 2016-2017 Games Data'!$C$4:$R$1589,6,FALSE)</f>
        <v>113</v>
      </c>
      <c r="E524">
        <f>VLOOKUP(ROW()-1,'Full 2016-2017 Games Data'!$C$4:$R$1589,7,FALSE)</f>
        <v>105</v>
      </c>
      <c r="F524" s="4">
        <f>VLOOKUP(ROW()-1,'Full 2016-2017 Games Data'!$C$4:$R$1589,14,FALSE)</f>
        <v>42738</v>
      </c>
    </row>
    <row r="525" spans="1:6" x14ac:dyDescent="0.3">
      <c r="A525" t="str">
        <f>VLOOKUP(ROW()-1,'Full 2016-2017 Games Data'!$C$4:$R$1589,15,FALSE)</f>
        <v>San Antonio Spurs</v>
      </c>
      <c r="B525" t="str">
        <f>VLOOKUP(ROW()-1,'Full 2016-2017 Games Data'!$C$4:$R$1589,16,FALSE)</f>
        <v>Toronto Raptors</v>
      </c>
      <c r="C525" t="str">
        <f>VLOOKUP(ROW()-1,'Full 2016-2017 Games Data'!$C$4:$R$1589,5,FALSE)</f>
        <v>San Antonio</v>
      </c>
      <c r="D525">
        <f>VLOOKUP(ROW()-1,'Full 2016-2017 Games Data'!$C$4:$R$1589,6,FALSE)</f>
        <v>110</v>
      </c>
      <c r="E525">
        <f>VLOOKUP(ROW()-1,'Full 2016-2017 Games Data'!$C$4:$R$1589,7,FALSE)</f>
        <v>82</v>
      </c>
      <c r="F525" s="4">
        <f>VLOOKUP(ROW()-1,'Full 2016-2017 Games Data'!$C$4:$R$1589,14,FALSE)</f>
        <v>42738</v>
      </c>
    </row>
    <row r="526" spans="1:6" x14ac:dyDescent="0.3">
      <c r="A526" t="str">
        <f>VLOOKUP(ROW()-1,'Full 2016-2017 Games Data'!$C$4:$R$1589,15,FALSE)</f>
        <v>Sacramento Kings</v>
      </c>
      <c r="B526" t="str">
        <f>VLOOKUP(ROW()-1,'Full 2016-2017 Games Data'!$C$4:$R$1589,16,FALSE)</f>
        <v>Denver Nuggets</v>
      </c>
      <c r="C526" t="str">
        <f>VLOOKUP(ROW()-1,'Full 2016-2017 Games Data'!$C$4:$R$1589,5,FALSE)</f>
        <v>Denver</v>
      </c>
      <c r="D526">
        <f>VLOOKUP(ROW()-1,'Full 2016-2017 Games Data'!$C$4:$R$1589,6,FALSE)</f>
        <v>120</v>
      </c>
      <c r="E526">
        <f>VLOOKUP(ROW()-1,'Full 2016-2017 Games Data'!$C$4:$R$1589,7,FALSE)</f>
        <v>113</v>
      </c>
      <c r="F526" s="4">
        <f>VLOOKUP(ROW()-1,'Full 2016-2017 Games Data'!$C$4:$R$1589,14,FALSE)</f>
        <v>42738</v>
      </c>
    </row>
    <row r="527" spans="1:6" x14ac:dyDescent="0.3">
      <c r="A527" t="str">
        <f>VLOOKUP(ROW()-1,'Full 2016-2017 Games Data'!$C$4:$R$1589,15,FALSE)</f>
        <v>Phoenix Suns</v>
      </c>
      <c r="B527" t="str">
        <f>VLOOKUP(ROW()-1,'Full 2016-2017 Games Data'!$C$4:$R$1589,16,FALSE)</f>
        <v>Miami Heat</v>
      </c>
      <c r="C527" t="str">
        <f>VLOOKUP(ROW()-1,'Full 2016-2017 Games Data'!$C$4:$R$1589,5,FALSE)</f>
        <v>Phoenix</v>
      </c>
      <c r="D527">
        <f>VLOOKUP(ROW()-1,'Full 2016-2017 Games Data'!$C$4:$R$1589,6,FALSE)</f>
        <v>99</v>
      </c>
      <c r="E527">
        <f>VLOOKUP(ROW()-1,'Full 2016-2017 Games Data'!$C$4:$R$1589,7,FALSE)</f>
        <v>90</v>
      </c>
      <c r="F527" s="4">
        <f>VLOOKUP(ROW()-1,'Full 2016-2017 Games Data'!$C$4:$R$1589,14,FALSE)</f>
        <v>42738</v>
      </c>
    </row>
    <row r="528" spans="1:6" x14ac:dyDescent="0.3">
      <c r="A528" t="str">
        <f>VLOOKUP(ROW()-1,'Full 2016-2017 Games Data'!$C$4:$R$1589,15,FALSE)</f>
        <v>Los Angeles Lakers</v>
      </c>
      <c r="B528" t="str">
        <f>VLOOKUP(ROW()-1,'Full 2016-2017 Games Data'!$C$4:$R$1589,16,FALSE)</f>
        <v>Memphis Grizzlies</v>
      </c>
      <c r="C528" t="str">
        <f>VLOOKUP(ROW()-1,'Full 2016-2017 Games Data'!$C$4:$R$1589,5,FALSE)</f>
        <v>Los Angeles</v>
      </c>
      <c r="D528">
        <f>VLOOKUP(ROW()-1,'Full 2016-2017 Games Data'!$C$4:$R$1589,6,FALSE)</f>
        <v>116</v>
      </c>
      <c r="E528">
        <f>VLOOKUP(ROW()-1,'Full 2016-2017 Games Data'!$C$4:$R$1589,7,FALSE)</f>
        <v>102</v>
      </c>
      <c r="F528" s="4">
        <f>VLOOKUP(ROW()-1,'Full 2016-2017 Games Data'!$C$4:$R$1589,14,FALSE)</f>
        <v>42738</v>
      </c>
    </row>
    <row r="529" spans="1:6" x14ac:dyDescent="0.3">
      <c r="A529" t="str">
        <f>VLOOKUP(ROW()-1,'Full 2016-2017 Games Data'!$C$4:$R$1589,15,FALSE)</f>
        <v>Charlotte Hornets</v>
      </c>
      <c r="B529" t="str">
        <f>VLOOKUP(ROW()-1,'Full 2016-2017 Games Data'!$C$4:$R$1589,16,FALSE)</f>
        <v>Oklahoma City Thunder</v>
      </c>
      <c r="C529" t="str">
        <f>VLOOKUP(ROW()-1,'Full 2016-2017 Games Data'!$C$4:$R$1589,5,FALSE)</f>
        <v>Charlotte</v>
      </c>
      <c r="D529">
        <f>VLOOKUP(ROW()-1,'Full 2016-2017 Games Data'!$C$4:$R$1589,6,FALSE)</f>
        <v>123</v>
      </c>
      <c r="E529">
        <f>VLOOKUP(ROW()-1,'Full 2016-2017 Games Data'!$C$4:$R$1589,7,FALSE)</f>
        <v>112</v>
      </c>
      <c r="F529" s="4">
        <f>VLOOKUP(ROW()-1,'Full 2016-2017 Games Data'!$C$4:$R$1589,14,FALSE)</f>
        <v>42739</v>
      </c>
    </row>
    <row r="530" spans="1:6" x14ac:dyDescent="0.3">
      <c r="A530" t="str">
        <f>VLOOKUP(ROW()-1,'Full 2016-2017 Games Data'!$C$4:$R$1589,15,FALSE)</f>
        <v>Atlanta Hawks</v>
      </c>
      <c r="B530" t="str">
        <f>VLOOKUP(ROW()-1,'Full 2016-2017 Games Data'!$C$4:$R$1589,16,FALSE)</f>
        <v>Orlando Magic</v>
      </c>
      <c r="C530" t="str">
        <f>VLOOKUP(ROW()-1,'Full 2016-2017 Games Data'!$C$4:$R$1589,5,FALSE)</f>
        <v>Orlando</v>
      </c>
      <c r="D530">
        <f>VLOOKUP(ROW()-1,'Full 2016-2017 Games Data'!$C$4:$R$1589,6,FALSE)</f>
        <v>111</v>
      </c>
      <c r="E530">
        <f>VLOOKUP(ROW()-1,'Full 2016-2017 Games Data'!$C$4:$R$1589,7,FALSE)</f>
        <v>92</v>
      </c>
      <c r="F530" s="4">
        <f>VLOOKUP(ROW()-1,'Full 2016-2017 Games Data'!$C$4:$R$1589,14,FALSE)</f>
        <v>42739</v>
      </c>
    </row>
    <row r="531" spans="1:6" x14ac:dyDescent="0.3">
      <c r="A531" t="str">
        <f>VLOOKUP(ROW()-1,'Full 2016-2017 Games Data'!$C$4:$R$1589,15,FALSE)</f>
        <v>Milwaukee Bucks</v>
      </c>
      <c r="B531" t="str">
        <f>VLOOKUP(ROW()-1,'Full 2016-2017 Games Data'!$C$4:$R$1589,16,FALSE)</f>
        <v>New York Knicks</v>
      </c>
      <c r="C531" t="str">
        <f>VLOOKUP(ROW()-1,'Full 2016-2017 Games Data'!$C$4:$R$1589,5,FALSE)</f>
        <v>New York</v>
      </c>
      <c r="D531">
        <f>VLOOKUP(ROW()-1,'Full 2016-2017 Games Data'!$C$4:$R$1589,6,FALSE)</f>
        <v>105</v>
      </c>
      <c r="E531">
        <f>VLOOKUP(ROW()-1,'Full 2016-2017 Games Data'!$C$4:$R$1589,7,FALSE)</f>
        <v>104</v>
      </c>
      <c r="F531" s="4">
        <f>VLOOKUP(ROW()-1,'Full 2016-2017 Games Data'!$C$4:$R$1589,14,FALSE)</f>
        <v>42739</v>
      </c>
    </row>
    <row r="532" spans="1:6" x14ac:dyDescent="0.3">
      <c r="A532" t="str">
        <f>VLOOKUP(ROW()-1,'Full 2016-2017 Games Data'!$C$4:$R$1589,15,FALSE)</f>
        <v>Chicago Bulls</v>
      </c>
      <c r="B532" t="str">
        <f>VLOOKUP(ROW()-1,'Full 2016-2017 Games Data'!$C$4:$R$1589,16,FALSE)</f>
        <v>Cleveland Cavaliers</v>
      </c>
      <c r="C532" t="str">
        <f>VLOOKUP(ROW()-1,'Full 2016-2017 Games Data'!$C$4:$R$1589,5,FALSE)</f>
        <v>Cleveland</v>
      </c>
      <c r="D532">
        <f>VLOOKUP(ROW()-1,'Full 2016-2017 Games Data'!$C$4:$R$1589,6,FALSE)</f>
        <v>106</v>
      </c>
      <c r="E532">
        <f>VLOOKUP(ROW()-1,'Full 2016-2017 Games Data'!$C$4:$R$1589,7,FALSE)</f>
        <v>94</v>
      </c>
      <c r="F532" s="4">
        <f>VLOOKUP(ROW()-1,'Full 2016-2017 Games Data'!$C$4:$R$1589,14,FALSE)</f>
        <v>42739</v>
      </c>
    </row>
    <row r="533" spans="1:6" x14ac:dyDescent="0.3">
      <c r="A533" t="str">
        <f>VLOOKUP(ROW()-1,'Full 2016-2017 Games Data'!$C$4:$R$1589,15,FALSE)</f>
        <v>Los Angeles Clippers</v>
      </c>
      <c r="B533" t="str">
        <f>VLOOKUP(ROW()-1,'Full 2016-2017 Games Data'!$C$4:$R$1589,16,FALSE)</f>
        <v>Memphis Grizzlies</v>
      </c>
      <c r="C533" t="str">
        <f>VLOOKUP(ROW()-1,'Full 2016-2017 Games Data'!$C$4:$R$1589,5,FALSE)</f>
        <v>Los Angeles</v>
      </c>
      <c r="D533">
        <f>VLOOKUP(ROW()-1,'Full 2016-2017 Games Data'!$C$4:$R$1589,6,FALSE)</f>
        <v>115</v>
      </c>
      <c r="E533">
        <f>VLOOKUP(ROW()-1,'Full 2016-2017 Games Data'!$C$4:$R$1589,7,FALSE)</f>
        <v>106</v>
      </c>
      <c r="F533" s="4">
        <f>VLOOKUP(ROW()-1,'Full 2016-2017 Games Data'!$C$4:$R$1589,14,FALSE)</f>
        <v>42739</v>
      </c>
    </row>
    <row r="534" spans="1:6" x14ac:dyDescent="0.3">
      <c r="A534" t="str">
        <f>VLOOKUP(ROW()-1,'Full 2016-2017 Games Data'!$C$4:$R$1589,15,FALSE)</f>
        <v>Golden State Warriors</v>
      </c>
      <c r="B534" t="str">
        <f>VLOOKUP(ROW()-1,'Full 2016-2017 Games Data'!$C$4:$R$1589,16,FALSE)</f>
        <v>Portland Trail Blazers</v>
      </c>
      <c r="C534" t="str">
        <f>VLOOKUP(ROW()-1,'Full 2016-2017 Games Data'!$C$4:$R$1589,5,FALSE)</f>
        <v>Golden State</v>
      </c>
      <c r="D534">
        <f>VLOOKUP(ROW()-1,'Full 2016-2017 Games Data'!$C$4:$R$1589,6,FALSE)</f>
        <v>125</v>
      </c>
      <c r="E534">
        <f>VLOOKUP(ROW()-1,'Full 2016-2017 Games Data'!$C$4:$R$1589,7,FALSE)</f>
        <v>117</v>
      </c>
      <c r="F534" s="4">
        <f>VLOOKUP(ROW()-1,'Full 2016-2017 Games Data'!$C$4:$R$1589,14,FALSE)</f>
        <v>42739</v>
      </c>
    </row>
    <row r="535" spans="1:6" x14ac:dyDescent="0.3">
      <c r="A535" t="str">
        <f>VLOOKUP(ROW()-1,'Full 2016-2017 Games Data'!$C$4:$R$1589,15,FALSE)</f>
        <v>Miami Heat</v>
      </c>
      <c r="B535" t="str">
        <f>VLOOKUP(ROW()-1,'Full 2016-2017 Games Data'!$C$4:$R$1589,16,FALSE)</f>
        <v>Sacramento Kings</v>
      </c>
      <c r="C535" t="str">
        <f>VLOOKUP(ROW()-1,'Full 2016-2017 Games Data'!$C$4:$R$1589,5,FALSE)</f>
        <v>Sacramento</v>
      </c>
      <c r="D535">
        <f>VLOOKUP(ROW()-1,'Full 2016-2017 Games Data'!$C$4:$R$1589,6,FALSE)</f>
        <v>107</v>
      </c>
      <c r="E535">
        <f>VLOOKUP(ROW()-1,'Full 2016-2017 Games Data'!$C$4:$R$1589,7,FALSE)</f>
        <v>102</v>
      </c>
      <c r="F535" s="4">
        <f>VLOOKUP(ROW()-1,'Full 2016-2017 Games Data'!$C$4:$R$1589,14,FALSE)</f>
        <v>42739</v>
      </c>
    </row>
    <row r="536" spans="1:6" x14ac:dyDescent="0.3">
      <c r="A536" t="str">
        <f>VLOOKUP(ROW()-1,'Full 2016-2017 Games Data'!$C$4:$R$1589,15,FALSE)</f>
        <v>Indiana Pacers</v>
      </c>
      <c r="B536" t="str">
        <f>VLOOKUP(ROW()-1,'Full 2016-2017 Games Data'!$C$4:$R$1589,16,FALSE)</f>
        <v>Brooklyn Nets</v>
      </c>
      <c r="C536" t="str">
        <f>VLOOKUP(ROW()-1,'Full 2016-2017 Games Data'!$C$4:$R$1589,5,FALSE)</f>
        <v>Indiana</v>
      </c>
      <c r="D536">
        <f>VLOOKUP(ROW()-1,'Full 2016-2017 Games Data'!$C$4:$R$1589,6,FALSE)</f>
        <v>121</v>
      </c>
      <c r="E536">
        <f>VLOOKUP(ROW()-1,'Full 2016-2017 Games Data'!$C$4:$R$1589,7,FALSE)</f>
        <v>109</v>
      </c>
      <c r="F536" s="4">
        <f>VLOOKUP(ROW()-1,'Full 2016-2017 Games Data'!$C$4:$R$1589,14,FALSE)</f>
        <v>42740</v>
      </c>
    </row>
    <row r="537" spans="1:6" x14ac:dyDescent="0.3">
      <c r="A537" t="str">
        <f>VLOOKUP(ROW()-1,'Full 2016-2017 Games Data'!$C$4:$R$1589,15,FALSE)</f>
        <v>Toronto Raptors</v>
      </c>
      <c r="B537" t="str">
        <f>VLOOKUP(ROW()-1,'Full 2016-2017 Games Data'!$C$4:$R$1589,16,FALSE)</f>
        <v>Utah Jazz</v>
      </c>
      <c r="C537" t="str">
        <f>VLOOKUP(ROW()-1,'Full 2016-2017 Games Data'!$C$4:$R$1589,5,FALSE)</f>
        <v>Toronto</v>
      </c>
      <c r="D537">
        <f>VLOOKUP(ROW()-1,'Full 2016-2017 Games Data'!$C$4:$R$1589,6,FALSE)</f>
        <v>101</v>
      </c>
      <c r="E537">
        <f>VLOOKUP(ROW()-1,'Full 2016-2017 Games Data'!$C$4:$R$1589,7,FALSE)</f>
        <v>93</v>
      </c>
      <c r="F537" s="4">
        <f>VLOOKUP(ROW()-1,'Full 2016-2017 Games Data'!$C$4:$R$1589,14,FALSE)</f>
        <v>42740</v>
      </c>
    </row>
    <row r="538" spans="1:6" x14ac:dyDescent="0.3">
      <c r="A538" t="str">
        <f>VLOOKUP(ROW()-1,'Full 2016-2017 Games Data'!$C$4:$R$1589,15,FALSE)</f>
        <v>Detroit Pistons</v>
      </c>
      <c r="B538" t="str">
        <f>VLOOKUP(ROW()-1,'Full 2016-2017 Games Data'!$C$4:$R$1589,16,FALSE)</f>
        <v>Charlotte Hornets</v>
      </c>
      <c r="C538" t="str">
        <f>VLOOKUP(ROW()-1,'Full 2016-2017 Games Data'!$C$4:$R$1589,5,FALSE)</f>
        <v>Detroit</v>
      </c>
      <c r="D538">
        <f>VLOOKUP(ROW()-1,'Full 2016-2017 Games Data'!$C$4:$R$1589,6,FALSE)</f>
        <v>115</v>
      </c>
      <c r="E538">
        <f>VLOOKUP(ROW()-1,'Full 2016-2017 Games Data'!$C$4:$R$1589,7,FALSE)</f>
        <v>114</v>
      </c>
      <c r="F538" s="4">
        <f>VLOOKUP(ROW()-1,'Full 2016-2017 Games Data'!$C$4:$R$1589,14,FALSE)</f>
        <v>42740</v>
      </c>
    </row>
    <row r="539" spans="1:6" x14ac:dyDescent="0.3">
      <c r="A539" t="str">
        <f>VLOOKUP(ROW()-1,'Full 2016-2017 Games Data'!$C$4:$R$1589,15,FALSE)</f>
        <v>Atlanta Hawks</v>
      </c>
      <c r="B539" t="str">
        <f>VLOOKUP(ROW()-1,'Full 2016-2017 Games Data'!$C$4:$R$1589,16,FALSE)</f>
        <v>New Orleans Pelicans</v>
      </c>
      <c r="C539" t="str">
        <f>VLOOKUP(ROW()-1,'Full 2016-2017 Games Data'!$C$4:$R$1589,5,FALSE)</f>
        <v>New Orleans</v>
      </c>
      <c r="D539">
        <f>VLOOKUP(ROW()-1,'Full 2016-2017 Games Data'!$C$4:$R$1589,6,FALSE)</f>
        <v>99</v>
      </c>
      <c r="E539">
        <f>VLOOKUP(ROW()-1,'Full 2016-2017 Games Data'!$C$4:$R$1589,7,FALSE)</f>
        <v>94</v>
      </c>
      <c r="F539" s="4">
        <f>VLOOKUP(ROW()-1,'Full 2016-2017 Games Data'!$C$4:$R$1589,14,FALSE)</f>
        <v>42740</v>
      </c>
    </row>
    <row r="540" spans="1:6" x14ac:dyDescent="0.3">
      <c r="A540" t="str">
        <f>VLOOKUP(ROW()-1,'Full 2016-2017 Games Data'!$C$4:$R$1589,15,FALSE)</f>
        <v>Houston Rockets</v>
      </c>
      <c r="B540" t="str">
        <f>VLOOKUP(ROW()-1,'Full 2016-2017 Games Data'!$C$4:$R$1589,16,FALSE)</f>
        <v>Oklahoma City Thunder</v>
      </c>
      <c r="C540" t="str">
        <f>VLOOKUP(ROW()-1,'Full 2016-2017 Games Data'!$C$4:$R$1589,5,FALSE)</f>
        <v>Houston</v>
      </c>
      <c r="D540">
        <f>VLOOKUP(ROW()-1,'Full 2016-2017 Games Data'!$C$4:$R$1589,6,FALSE)</f>
        <v>118</v>
      </c>
      <c r="E540">
        <f>VLOOKUP(ROW()-1,'Full 2016-2017 Games Data'!$C$4:$R$1589,7,FALSE)</f>
        <v>116</v>
      </c>
      <c r="F540" s="4">
        <f>VLOOKUP(ROW()-1,'Full 2016-2017 Games Data'!$C$4:$R$1589,14,FALSE)</f>
        <v>42740</v>
      </c>
    </row>
    <row r="541" spans="1:6" x14ac:dyDescent="0.3">
      <c r="A541" t="str">
        <f>VLOOKUP(ROW()-1,'Full 2016-2017 Games Data'!$C$4:$R$1589,15,FALSE)</f>
        <v>Phoenix Suns</v>
      </c>
      <c r="B541" t="str">
        <f>VLOOKUP(ROW()-1,'Full 2016-2017 Games Data'!$C$4:$R$1589,16,FALSE)</f>
        <v>Dallas Mavericks</v>
      </c>
      <c r="C541" t="str">
        <f>VLOOKUP(ROW()-1,'Full 2016-2017 Games Data'!$C$4:$R$1589,5,FALSE)</f>
        <v>Dallas</v>
      </c>
      <c r="D541">
        <f>VLOOKUP(ROW()-1,'Full 2016-2017 Games Data'!$C$4:$R$1589,6,FALSE)</f>
        <v>102</v>
      </c>
      <c r="E541">
        <f>VLOOKUP(ROW()-1,'Full 2016-2017 Games Data'!$C$4:$R$1589,7,FALSE)</f>
        <v>95</v>
      </c>
      <c r="F541" s="4">
        <f>VLOOKUP(ROW()-1,'Full 2016-2017 Games Data'!$C$4:$R$1589,14,FALSE)</f>
        <v>42740</v>
      </c>
    </row>
    <row r="542" spans="1:6" x14ac:dyDescent="0.3">
      <c r="A542" t="str">
        <f>VLOOKUP(ROW()-1,'Full 2016-2017 Games Data'!$C$4:$R$1589,15,FALSE)</f>
        <v>Portland Trail Blazers</v>
      </c>
      <c r="B542" t="str">
        <f>VLOOKUP(ROW()-1,'Full 2016-2017 Games Data'!$C$4:$R$1589,16,FALSE)</f>
        <v>Los Angeles Lakers</v>
      </c>
      <c r="C542" t="str">
        <f>VLOOKUP(ROW()-1,'Full 2016-2017 Games Data'!$C$4:$R$1589,5,FALSE)</f>
        <v>Portland</v>
      </c>
      <c r="D542">
        <f>VLOOKUP(ROW()-1,'Full 2016-2017 Games Data'!$C$4:$R$1589,6,FALSE)</f>
        <v>118</v>
      </c>
      <c r="E542">
        <f>VLOOKUP(ROW()-1,'Full 2016-2017 Games Data'!$C$4:$R$1589,7,FALSE)</f>
        <v>109</v>
      </c>
      <c r="F542" s="4">
        <f>VLOOKUP(ROW()-1,'Full 2016-2017 Games Data'!$C$4:$R$1589,14,FALSE)</f>
        <v>42740</v>
      </c>
    </row>
    <row r="543" spans="1:6" x14ac:dyDescent="0.3">
      <c r="A543" t="str">
        <f>VLOOKUP(ROW()-1,'Full 2016-2017 Games Data'!$C$4:$R$1589,15,FALSE)</f>
        <v>San Antonio Spurs</v>
      </c>
      <c r="B543" t="str">
        <f>VLOOKUP(ROW()-1,'Full 2016-2017 Games Data'!$C$4:$R$1589,16,FALSE)</f>
        <v>Denver Nuggets</v>
      </c>
      <c r="C543" t="str">
        <f>VLOOKUP(ROW()-1,'Full 2016-2017 Games Data'!$C$4:$R$1589,5,FALSE)</f>
        <v>Denver</v>
      </c>
      <c r="D543">
        <f>VLOOKUP(ROW()-1,'Full 2016-2017 Games Data'!$C$4:$R$1589,6,FALSE)</f>
        <v>127</v>
      </c>
      <c r="E543">
        <f>VLOOKUP(ROW()-1,'Full 2016-2017 Games Data'!$C$4:$R$1589,7,FALSE)</f>
        <v>99</v>
      </c>
      <c r="F543" s="4">
        <f>VLOOKUP(ROW()-1,'Full 2016-2017 Games Data'!$C$4:$R$1589,14,FALSE)</f>
        <v>42740</v>
      </c>
    </row>
    <row r="544" spans="1:6" x14ac:dyDescent="0.3">
      <c r="A544" t="str">
        <f>VLOOKUP(ROW()-1,'Full 2016-2017 Games Data'!$C$4:$R$1589,15,FALSE)</f>
        <v>Washington Wizards</v>
      </c>
      <c r="B544" t="str">
        <f>VLOOKUP(ROW()-1,'Full 2016-2017 Games Data'!$C$4:$R$1589,16,FALSE)</f>
        <v>Minnesota Timberwolves</v>
      </c>
      <c r="C544" t="str">
        <f>VLOOKUP(ROW()-1,'Full 2016-2017 Games Data'!$C$4:$R$1589,5,FALSE)</f>
        <v>Washington</v>
      </c>
      <c r="D544">
        <f>VLOOKUP(ROW()-1,'Full 2016-2017 Games Data'!$C$4:$R$1589,6,FALSE)</f>
        <v>112</v>
      </c>
      <c r="E544">
        <f>VLOOKUP(ROW()-1,'Full 2016-2017 Games Data'!$C$4:$R$1589,7,FALSE)</f>
        <v>105</v>
      </c>
      <c r="F544" s="4">
        <f>VLOOKUP(ROW()-1,'Full 2016-2017 Games Data'!$C$4:$R$1589,14,FALSE)</f>
        <v>42741</v>
      </c>
    </row>
    <row r="545" spans="1:6" x14ac:dyDescent="0.3">
      <c r="A545" t="str">
        <f>VLOOKUP(ROW()-1,'Full 2016-2017 Games Data'!$C$4:$R$1589,15,FALSE)</f>
        <v>Houston Rockets</v>
      </c>
      <c r="B545" t="str">
        <f>VLOOKUP(ROW()-1,'Full 2016-2017 Games Data'!$C$4:$R$1589,16,FALSE)</f>
        <v>Orlando Magic</v>
      </c>
      <c r="C545" t="str">
        <f>VLOOKUP(ROW()-1,'Full 2016-2017 Games Data'!$C$4:$R$1589,5,FALSE)</f>
        <v>Orlando</v>
      </c>
      <c r="D545">
        <f>VLOOKUP(ROW()-1,'Full 2016-2017 Games Data'!$C$4:$R$1589,6,FALSE)</f>
        <v>100</v>
      </c>
      <c r="E545">
        <f>VLOOKUP(ROW()-1,'Full 2016-2017 Games Data'!$C$4:$R$1589,7,FALSE)</f>
        <v>93</v>
      </c>
      <c r="F545" s="4">
        <f>VLOOKUP(ROW()-1,'Full 2016-2017 Games Data'!$C$4:$R$1589,14,FALSE)</f>
        <v>42741</v>
      </c>
    </row>
    <row r="546" spans="1:6" x14ac:dyDescent="0.3">
      <c r="A546" t="str">
        <f>VLOOKUP(ROW()-1,'Full 2016-2017 Games Data'!$C$4:$R$1589,15,FALSE)</f>
        <v>Boston Celtics</v>
      </c>
      <c r="B546" t="str">
        <f>VLOOKUP(ROW()-1,'Full 2016-2017 Games Data'!$C$4:$R$1589,16,FALSE)</f>
        <v>Philadelphia 76ers</v>
      </c>
      <c r="C546" t="str">
        <f>VLOOKUP(ROW()-1,'Full 2016-2017 Games Data'!$C$4:$R$1589,5,FALSE)</f>
        <v>Boston</v>
      </c>
      <c r="D546">
        <f>VLOOKUP(ROW()-1,'Full 2016-2017 Games Data'!$C$4:$R$1589,6,FALSE)</f>
        <v>110</v>
      </c>
      <c r="E546">
        <f>VLOOKUP(ROW()-1,'Full 2016-2017 Games Data'!$C$4:$R$1589,7,FALSE)</f>
        <v>106</v>
      </c>
      <c r="F546" s="4">
        <f>VLOOKUP(ROW()-1,'Full 2016-2017 Games Data'!$C$4:$R$1589,14,FALSE)</f>
        <v>42741</v>
      </c>
    </row>
    <row r="547" spans="1:6" x14ac:dyDescent="0.3">
      <c r="A547" t="str">
        <f>VLOOKUP(ROW()-1,'Full 2016-2017 Games Data'!$C$4:$R$1589,15,FALSE)</f>
        <v>Cleveland Cavaliers</v>
      </c>
      <c r="B547" t="str">
        <f>VLOOKUP(ROW()-1,'Full 2016-2017 Games Data'!$C$4:$R$1589,16,FALSE)</f>
        <v>Brooklyn Nets</v>
      </c>
      <c r="C547" t="str">
        <f>VLOOKUP(ROW()-1,'Full 2016-2017 Games Data'!$C$4:$R$1589,5,FALSE)</f>
        <v>Brooklyn</v>
      </c>
      <c r="D547">
        <f>VLOOKUP(ROW()-1,'Full 2016-2017 Games Data'!$C$4:$R$1589,6,FALSE)</f>
        <v>116</v>
      </c>
      <c r="E547">
        <f>VLOOKUP(ROW()-1,'Full 2016-2017 Games Data'!$C$4:$R$1589,7,FALSE)</f>
        <v>108</v>
      </c>
      <c r="F547" s="4">
        <f>VLOOKUP(ROW()-1,'Full 2016-2017 Games Data'!$C$4:$R$1589,14,FALSE)</f>
        <v>42741</v>
      </c>
    </row>
    <row r="548" spans="1:6" x14ac:dyDescent="0.3">
      <c r="A548" t="str">
        <f>VLOOKUP(ROW()-1,'Full 2016-2017 Games Data'!$C$4:$R$1589,15,FALSE)</f>
        <v>New York Knicks</v>
      </c>
      <c r="B548" t="str">
        <f>VLOOKUP(ROW()-1,'Full 2016-2017 Games Data'!$C$4:$R$1589,16,FALSE)</f>
        <v>Milwaukee Bucks</v>
      </c>
      <c r="C548" t="str">
        <f>VLOOKUP(ROW()-1,'Full 2016-2017 Games Data'!$C$4:$R$1589,5,FALSE)</f>
        <v>Milwaukee</v>
      </c>
      <c r="D548">
        <f>VLOOKUP(ROW()-1,'Full 2016-2017 Games Data'!$C$4:$R$1589,6,FALSE)</f>
        <v>116</v>
      </c>
      <c r="E548">
        <f>VLOOKUP(ROW()-1,'Full 2016-2017 Games Data'!$C$4:$R$1589,7,FALSE)</f>
        <v>111</v>
      </c>
      <c r="F548" s="4">
        <f>VLOOKUP(ROW()-1,'Full 2016-2017 Games Data'!$C$4:$R$1589,14,FALSE)</f>
        <v>42741</v>
      </c>
    </row>
    <row r="549" spans="1:6" x14ac:dyDescent="0.3">
      <c r="A549" t="str">
        <f>VLOOKUP(ROW()-1,'Full 2016-2017 Games Data'!$C$4:$R$1589,15,FALSE)</f>
        <v>Los Angeles Lakers</v>
      </c>
      <c r="B549" t="str">
        <f>VLOOKUP(ROW()-1,'Full 2016-2017 Games Data'!$C$4:$R$1589,16,FALSE)</f>
        <v>Miami Heat</v>
      </c>
      <c r="C549" t="str">
        <f>VLOOKUP(ROW()-1,'Full 2016-2017 Games Data'!$C$4:$R$1589,5,FALSE)</f>
        <v>Los Angeles</v>
      </c>
      <c r="D549">
        <f>VLOOKUP(ROW()-1,'Full 2016-2017 Games Data'!$C$4:$R$1589,6,FALSE)</f>
        <v>127</v>
      </c>
      <c r="E549">
        <f>VLOOKUP(ROW()-1,'Full 2016-2017 Games Data'!$C$4:$R$1589,7,FALSE)</f>
        <v>100</v>
      </c>
      <c r="F549" s="4">
        <f>VLOOKUP(ROW()-1,'Full 2016-2017 Games Data'!$C$4:$R$1589,14,FALSE)</f>
        <v>42741</v>
      </c>
    </row>
    <row r="550" spans="1:6" x14ac:dyDescent="0.3">
      <c r="A550" t="str">
        <f>VLOOKUP(ROW()-1,'Full 2016-2017 Games Data'!$C$4:$R$1589,15,FALSE)</f>
        <v>Memphis Grizzlies</v>
      </c>
      <c r="B550" t="str">
        <f>VLOOKUP(ROW()-1,'Full 2016-2017 Games Data'!$C$4:$R$1589,16,FALSE)</f>
        <v>Golden State Warriors</v>
      </c>
      <c r="C550" t="str">
        <f>VLOOKUP(ROW()-1,'Full 2016-2017 Games Data'!$C$4:$R$1589,5,FALSE)</f>
        <v>Golden State</v>
      </c>
      <c r="D550">
        <f>VLOOKUP(ROW()-1,'Full 2016-2017 Games Data'!$C$4:$R$1589,6,FALSE)</f>
        <v>128</v>
      </c>
      <c r="E550">
        <f>VLOOKUP(ROW()-1,'Full 2016-2017 Games Data'!$C$4:$R$1589,7,FALSE)</f>
        <v>119</v>
      </c>
      <c r="F550" s="4">
        <f>VLOOKUP(ROW()-1,'Full 2016-2017 Games Data'!$C$4:$R$1589,14,FALSE)</f>
        <v>42741</v>
      </c>
    </row>
    <row r="551" spans="1:6" x14ac:dyDescent="0.3">
      <c r="A551" t="str">
        <f>VLOOKUP(ROW()-1,'Full 2016-2017 Games Data'!$C$4:$R$1589,15,FALSE)</f>
        <v>Los Angeles Clippers</v>
      </c>
      <c r="B551" t="str">
        <f>VLOOKUP(ROW()-1,'Full 2016-2017 Games Data'!$C$4:$R$1589,16,FALSE)</f>
        <v>Sacramento Kings</v>
      </c>
      <c r="C551" t="str">
        <f>VLOOKUP(ROW()-1,'Full 2016-2017 Games Data'!$C$4:$R$1589,5,FALSE)</f>
        <v>Sacramento</v>
      </c>
      <c r="D551">
        <f>VLOOKUP(ROW()-1,'Full 2016-2017 Games Data'!$C$4:$R$1589,6,FALSE)</f>
        <v>106</v>
      </c>
      <c r="E551">
        <f>VLOOKUP(ROW()-1,'Full 2016-2017 Games Data'!$C$4:$R$1589,7,FALSE)</f>
        <v>98</v>
      </c>
      <c r="F551" s="4">
        <f>VLOOKUP(ROW()-1,'Full 2016-2017 Games Data'!$C$4:$R$1589,14,FALSE)</f>
        <v>42741</v>
      </c>
    </row>
    <row r="552" spans="1:6" x14ac:dyDescent="0.3">
      <c r="A552" t="str">
        <f>VLOOKUP(ROW()-1,'Full 2016-2017 Games Data'!$C$4:$R$1589,15,FALSE)</f>
        <v>Indiana Pacers</v>
      </c>
      <c r="B552" t="str">
        <f>VLOOKUP(ROW()-1,'Full 2016-2017 Games Data'!$C$4:$R$1589,16,FALSE)</f>
        <v>New York Knicks</v>
      </c>
      <c r="C552" t="str">
        <f>VLOOKUP(ROW()-1,'Full 2016-2017 Games Data'!$C$4:$R$1589,5,FALSE)</f>
        <v>Indiana</v>
      </c>
      <c r="D552">
        <f>VLOOKUP(ROW()-1,'Full 2016-2017 Games Data'!$C$4:$R$1589,6,FALSE)</f>
        <v>123</v>
      </c>
      <c r="E552">
        <f>VLOOKUP(ROW()-1,'Full 2016-2017 Games Data'!$C$4:$R$1589,7,FALSE)</f>
        <v>109</v>
      </c>
      <c r="F552" s="4">
        <f>VLOOKUP(ROW()-1,'Full 2016-2017 Games Data'!$C$4:$R$1589,14,FALSE)</f>
        <v>42742</v>
      </c>
    </row>
    <row r="553" spans="1:6" x14ac:dyDescent="0.3">
      <c r="A553" t="str">
        <f>VLOOKUP(ROW()-1,'Full 2016-2017 Games Data'!$C$4:$R$1589,15,FALSE)</f>
        <v>Boston Celtics</v>
      </c>
      <c r="B553" t="str">
        <f>VLOOKUP(ROW()-1,'Full 2016-2017 Games Data'!$C$4:$R$1589,16,FALSE)</f>
        <v>New Orleans Pelicans</v>
      </c>
      <c r="C553" t="str">
        <f>VLOOKUP(ROW()-1,'Full 2016-2017 Games Data'!$C$4:$R$1589,5,FALSE)</f>
        <v>Boston</v>
      </c>
      <c r="D553">
        <f>VLOOKUP(ROW()-1,'Full 2016-2017 Games Data'!$C$4:$R$1589,6,FALSE)</f>
        <v>117</v>
      </c>
      <c r="E553">
        <f>VLOOKUP(ROW()-1,'Full 2016-2017 Games Data'!$C$4:$R$1589,7,FALSE)</f>
        <v>108</v>
      </c>
      <c r="F553" s="4">
        <f>VLOOKUP(ROW()-1,'Full 2016-2017 Games Data'!$C$4:$R$1589,14,FALSE)</f>
        <v>42742</v>
      </c>
    </row>
    <row r="554" spans="1:6" x14ac:dyDescent="0.3">
      <c r="A554" t="str">
        <f>VLOOKUP(ROW()-1,'Full 2016-2017 Games Data'!$C$4:$R$1589,15,FALSE)</f>
        <v>Chicago Bulls</v>
      </c>
      <c r="B554" t="str">
        <f>VLOOKUP(ROW()-1,'Full 2016-2017 Games Data'!$C$4:$R$1589,16,FALSE)</f>
        <v>Toronto Raptors</v>
      </c>
      <c r="C554" t="str">
        <f>VLOOKUP(ROW()-1,'Full 2016-2017 Games Data'!$C$4:$R$1589,5,FALSE)</f>
        <v>Chicago</v>
      </c>
      <c r="D554">
        <f>VLOOKUP(ROW()-1,'Full 2016-2017 Games Data'!$C$4:$R$1589,6,FALSE)</f>
        <v>123</v>
      </c>
      <c r="E554">
        <f>VLOOKUP(ROW()-1,'Full 2016-2017 Games Data'!$C$4:$R$1589,7,FALSE)</f>
        <v>118</v>
      </c>
      <c r="F554" s="4">
        <f>VLOOKUP(ROW()-1,'Full 2016-2017 Games Data'!$C$4:$R$1589,14,FALSE)</f>
        <v>42742</v>
      </c>
    </row>
    <row r="555" spans="1:6" x14ac:dyDescent="0.3">
      <c r="A555" t="str">
        <f>VLOOKUP(ROW()-1,'Full 2016-2017 Games Data'!$C$4:$R$1589,15,FALSE)</f>
        <v>Oklahoma City Thunder</v>
      </c>
      <c r="B555" t="str">
        <f>VLOOKUP(ROW()-1,'Full 2016-2017 Games Data'!$C$4:$R$1589,16,FALSE)</f>
        <v>Denver Nuggets</v>
      </c>
      <c r="C555" t="str">
        <f>VLOOKUP(ROW()-1,'Full 2016-2017 Games Data'!$C$4:$R$1589,5,FALSE)</f>
        <v>Oklahoma City</v>
      </c>
      <c r="D555">
        <f>VLOOKUP(ROW()-1,'Full 2016-2017 Games Data'!$C$4:$R$1589,6,FALSE)</f>
        <v>121</v>
      </c>
      <c r="E555">
        <f>VLOOKUP(ROW()-1,'Full 2016-2017 Games Data'!$C$4:$R$1589,7,FALSE)</f>
        <v>106</v>
      </c>
      <c r="F555" s="4">
        <f>VLOOKUP(ROW()-1,'Full 2016-2017 Games Data'!$C$4:$R$1589,14,FALSE)</f>
        <v>42742</v>
      </c>
    </row>
    <row r="556" spans="1:6" x14ac:dyDescent="0.3">
      <c r="A556" t="str">
        <f>VLOOKUP(ROW()-1,'Full 2016-2017 Games Data'!$C$4:$R$1589,15,FALSE)</f>
        <v>Utah Jazz</v>
      </c>
      <c r="B556" t="str">
        <f>VLOOKUP(ROW()-1,'Full 2016-2017 Games Data'!$C$4:$R$1589,16,FALSE)</f>
        <v>Minnesota Timberwolves</v>
      </c>
      <c r="C556" t="str">
        <f>VLOOKUP(ROW()-1,'Full 2016-2017 Games Data'!$C$4:$R$1589,5,FALSE)</f>
        <v>Minnesota</v>
      </c>
      <c r="D556">
        <f>VLOOKUP(ROW()-1,'Full 2016-2017 Games Data'!$C$4:$R$1589,6,FALSE)</f>
        <v>94</v>
      </c>
      <c r="E556">
        <f>VLOOKUP(ROW()-1,'Full 2016-2017 Games Data'!$C$4:$R$1589,7,FALSE)</f>
        <v>92</v>
      </c>
      <c r="F556" s="4">
        <f>VLOOKUP(ROW()-1,'Full 2016-2017 Games Data'!$C$4:$R$1589,14,FALSE)</f>
        <v>42742</v>
      </c>
    </row>
    <row r="557" spans="1:6" x14ac:dyDescent="0.3">
      <c r="A557" t="str">
        <f>VLOOKUP(ROW()-1,'Full 2016-2017 Games Data'!$C$4:$R$1589,15,FALSE)</f>
        <v>Atlanta Hawks</v>
      </c>
      <c r="B557" t="str">
        <f>VLOOKUP(ROW()-1,'Full 2016-2017 Games Data'!$C$4:$R$1589,16,FALSE)</f>
        <v>Dallas Mavericks</v>
      </c>
      <c r="C557" t="str">
        <f>VLOOKUP(ROW()-1,'Full 2016-2017 Games Data'!$C$4:$R$1589,5,FALSE)</f>
        <v>Dallas</v>
      </c>
      <c r="D557">
        <f>VLOOKUP(ROW()-1,'Full 2016-2017 Games Data'!$C$4:$R$1589,6,FALSE)</f>
        <v>97</v>
      </c>
      <c r="E557">
        <f>VLOOKUP(ROW()-1,'Full 2016-2017 Games Data'!$C$4:$R$1589,7,FALSE)</f>
        <v>82</v>
      </c>
      <c r="F557" s="4">
        <f>VLOOKUP(ROW()-1,'Full 2016-2017 Games Data'!$C$4:$R$1589,14,FALSE)</f>
        <v>42742</v>
      </c>
    </row>
    <row r="558" spans="1:6" x14ac:dyDescent="0.3">
      <c r="A558" t="str">
        <f>VLOOKUP(ROW()-1,'Full 2016-2017 Games Data'!$C$4:$R$1589,15,FALSE)</f>
        <v>San Antonio Spurs</v>
      </c>
      <c r="B558" t="str">
        <f>VLOOKUP(ROW()-1,'Full 2016-2017 Games Data'!$C$4:$R$1589,16,FALSE)</f>
        <v>Charlotte Hornets</v>
      </c>
      <c r="C558" t="str">
        <f>VLOOKUP(ROW()-1,'Full 2016-2017 Games Data'!$C$4:$R$1589,5,FALSE)</f>
        <v>San Antonio</v>
      </c>
      <c r="D558">
        <f>VLOOKUP(ROW()-1,'Full 2016-2017 Games Data'!$C$4:$R$1589,6,FALSE)</f>
        <v>102</v>
      </c>
      <c r="E558">
        <f>VLOOKUP(ROW()-1,'Full 2016-2017 Games Data'!$C$4:$R$1589,7,FALSE)</f>
        <v>85</v>
      </c>
      <c r="F558" s="4">
        <f>VLOOKUP(ROW()-1,'Full 2016-2017 Games Data'!$C$4:$R$1589,14,FALSE)</f>
        <v>42742</v>
      </c>
    </row>
    <row r="559" spans="1:6" x14ac:dyDescent="0.3">
      <c r="A559" t="str">
        <f>VLOOKUP(ROW()-1,'Full 2016-2017 Games Data'!$C$4:$R$1589,15,FALSE)</f>
        <v>Detroit Pistons</v>
      </c>
      <c r="B559" t="str">
        <f>VLOOKUP(ROW()-1,'Full 2016-2017 Games Data'!$C$4:$R$1589,16,FALSE)</f>
        <v>Portland Trail Blazers</v>
      </c>
      <c r="C559" t="str">
        <f>VLOOKUP(ROW()-1,'Full 2016-2017 Games Data'!$C$4:$R$1589,5,FALSE)</f>
        <v>Portland</v>
      </c>
      <c r="D559">
        <f>VLOOKUP(ROW()-1,'Full 2016-2017 Games Data'!$C$4:$R$1589,6,FALSE)</f>
        <v>125</v>
      </c>
      <c r="E559">
        <f>VLOOKUP(ROW()-1,'Full 2016-2017 Games Data'!$C$4:$R$1589,7,FALSE)</f>
        <v>124</v>
      </c>
      <c r="F559" s="4">
        <f>VLOOKUP(ROW()-1,'Full 2016-2017 Games Data'!$C$4:$R$1589,14,FALSE)</f>
        <v>42743</v>
      </c>
    </row>
    <row r="560" spans="1:6" x14ac:dyDescent="0.3">
      <c r="A560" t="str">
        <f>VLOOKUP(ROW()-1,'Full 2016-2017 Games Data'!$C$4:$R$1589,15,FALSE)</f>
        <v>Philadelphia 76ers</v>
      </c>
      <c r="B560" t="str">
        <f>VLOOKUP(ROW()-1,'Full 2016-2017 Games Data'!$C$4:$R$1589,16,FALSE)</f>
        <v>Brooklyn Nets</v>
      </c>
      <c r="C560" t="str">
        <f>VLOOKUP(ROW()-1,'Full 2016-2017 Games Data'!$C$4:$R$1589,5,FALSE)</f>
        <v>Brooklyn</v>
      </c>
      <c r="D560">
        <f>VLOOKUP(ROW()-1,'Full 2016-2017 Games Data'!$C$4:$R$1589,6,FALSE)</f>
        <v>105</v>
      </c>
      <c r="E560">
        <f>VLOOKUP(ROW()-1,'Full 2016-2017 Games Data'!$C$4:$R$1589,7,FALSE)</f>
        <v>95</v>
      </c>
      <c r="F560" s="4">
        <f>VLOOKUP(ROW()-1,'Full 2016-2017 Games Data'!$C$4:$R$1589,14,FALSE)</f>
        <v>42743</v>
      </c>
    </row>
    <row r="561" spans="1:6" x14ac:dyDescent="0.3">
      <c r="A561" t="str">
        <f>VLOOKUP(ROW()-1,'Full 2016-2017 Games Data'!$C$4:$R$1589,15,FALSE)</f>
        <v>Los Angeles Clippers</v>
      </c>
      <c r="B561" t="str">
        <f>VLOOKUP(ROW()-1,'Full 2016-2017 Games Data'!$C$4:$R$1589,16,FALSE)</f>
        <v>Miami Heat</v>
      </c>
      <c r="C561" t="str">
        <f>VLOOKUP(ROW()-1,'Full 2016-2017 Games Data'!$C$4:$R$1589,5,FALSE)</f>
        <v>Los Angeles</v>
      </c>
      <c r="D561">
        <f>VLOOKUP(ROW()-1,'Full 2016-2017 Games Data'!$C$4:$R$1589,6,FALSE)</f>
        <v>98</v>
      </c>
      <c r="E561">
        <f>VLOOKUP(ROW()-1,'Full 2016-2017 Games Data'!$C$4:$R$1589,7,FALSE)</f>
        <v>86</v>
      </c>
      <c r="F561" s="4">
        <f>VLOOKUP(ROW()-1,'Full 2016-2017 Games Data'!$C$4:$R$1589,14,FALSE)</f>
        <v>42743</v>
      </c>
    </row>
    <row r="562" spans="1:6" x14ac:dyDescent="0.3">
      <c r="A562" t="str">
        <f>VLOOKUP(ROW()-1,'Full 2016-2017 Games Data'!$C$4:$R$1589,15,FALSE)</f>
        <v>Washington Wizards</v>
      </c>
      <c r="B562" t="str">
        <f>VLOOKUP(ROW()-1,'Full 2016-2017 Games Data'!$C$4:$R$1589,16,FALSE)</f>
        <v>Milwaukee Bucks</v>
      </c>
      <c r="C562" t="str">
        <f>VLOOKUP(ROW()-1,'Full 2016-2017 Games Data'!$C$4:$R$1589,5,FALSE)</f>
        <v>Milwaukee</v>
      </c>
      <c r="D562">
        <f>VLOOKUP(ROW()-1,'Full 2016-2017 Games Data'!$C$4:$R$1589,6,FALSE)</f>
        <v>107</v>
      </c>
      <c r="E562">
        <f>VLOOKUP(ROW()-1,'Full 2016-2017 Games Data'!$C$4:$R$1589,7,FALSE)</f>
        <v>101</v>
      </c>
      <c r="F562" s="4">
        <f>VLOOKUP(ROW()-1,'Full 2016-2017 Games Data'!$C$4:$R$1589,14,FALSE)</f>
        <v>42743</v>
      </c>
    </row>
    <row r="563" spans="1:6" x14ac:dyDescent="0.3">
      <c r="A563" t="str">
        <f>VLOOKUP(ROW()-1,'Full 2016-2017 Games Data'!$C$4:$R$1589,15,FALSE)</f>
        <v>Houston Rockets</v>
      </c>
      <c r="B563" t="str">
        <f>VLOOKUP(ROW()-1,'Full 2016-2017 Games Data'!$C$4:$R$1589,16,FALSE)</f>
        <v>Toronto Raptors</v>
      </c>
      <c r="C563" t="str">
        <f>VLOOKUP(ROW()-1,'Full 2016-2017 Games Data'!$C$4:$R$1589,5,FALSE)</f>
        <v>Toronto</v>
      </c>
      <c r="D563">
        <f>VLOOKUP(ROW()-1,'Full 2016-2017 Games Data'!$C$4:$R$1589,6,FALSE)</f>
        <v>129</v>
      </c>
      <c r="E563">
        <f>VLOOKUP(ROW()-1,'Full 2016-2017 Games Data'!$C$4:$R$1589,7,FALSE)</f>
        <v>122</v>
      </c>
      <c r="F563" s="4">
        <f>VLOOKUP(ROW()-1,'Full 2016-2017 Games Data'!$C$4:$R$1589,14,FALSE)</f>
        <v>42743</v>
      </c>
    </row>
    <row r="564" spans="1:6" x14ac:dyDescent="0.3">
      <c r="A564" t="str">
        <f>VLOOKUP(ROW()-1,'Full 2016-2017 Games Data'!$C$4:$R$1589,15,FALSE)</f>
        <v>Memphis Grizzlies</v>
      </c>
      <c r="B564" t="str">
        <f>VLOOKUP(ROW()-1,'Full 2016-2017 Games Data'!$C$4:$R$1589,16,FALSE)</f>
        <v>Utah Jazz</v>
      </c>
      <c r="C564" t="str">
        <f>VLOOKUP(ROW()-1,'Full 2016-2017 Games Data'!$C$4:$R$1589,5,FALSE)</f>
        <v>Memphis</v>
      </c>
      <c r="D564">
        <f>VLOOKUP(ROW()-1,'Full 2016-2017 Games Data'!$C$4:$R$1589,6,FALSE)</f>
        <v>88</v>
      </c>
      <c r="E564">
        <f>VLOOKUP(ROW()-1,'Full 2016-2017 Games Data'!$C$4:$R$1589,7,FALSE)</f>
        <v>79</v>
      </c>
      <c r="F564" s="4">
        <f>VLOOKUP(ROW()-1,'Full 2016-2017 Games Data'!$C$4:$R$1589,14,FALSE)</f>
        <v>42743</v>
      </c>
    </row>
    <row r="565" spans="1:6" x14ac:dyDescent="0.3">
      <c r="A565" t="str">
        <f>VLOOKUP(ROW()-1,'Full 2016-2017 Games Data'!$C$4:$R$1589,15,FALSE)</f>
        <v>Cleveland Cavaliers</v>
      </c>
      <c r="B565" t="str">
        <f>VLOOKUP(ROW()-1,'Full 2016-2017 Games Data'!$C$4:$R$1589,16,FALSE)</f>
        <v>Phoenix Suns</v>
      </c>
      <c r="C565" t="str">
        <f>VLOOKUP(ROW()-1,'Full 2016-2017 Games Data'!$C$4:$R$1589,5,FALSE)</f>
        <v>Phoenix</v>
      </c>
      <c r="D565">
        <f>VLOOKUP(ROW()-1,'Full 2016-2017 Games Data'!$C$4:$R$1589,6,FALSE)</f>
        <v>120</v>
      </c>
      <c r="E565">
        <f>VLOOKUP(ROW()-1,'Full 2016-2017 Games Data'!$C$4:$R$1589,7,FALSE)</f>
        <v>116</v>
      </c>
      <c r="F565" s="4">
        <f>VLOOKUP(ROW()-1,'Full 2016-2017 Games Data'!$C$4:$R$1589,14,FALSE)</f>
        <v>42743</v>
      </c>
    </row>
    <row r="566" spans="1:6" x14ac:dyDescent="0.3">
      <c r="A566" t="str">
        <f>VLOOKUP(ROW()-1,'Full 2016-2017 Games Data'!$C$4:$R$1589,15,FALSE)</f>
        <v>Golden State Warriors</v>
      </c>
      <c r="B566" t="str">
        <f>VLOOKUP(ROW()-1,'Full 2016-2017 Games Data'!$C$4:$R$1589,16,FALSE)</f>
        <v>Sacramento Kings</v>
      </c>
      <c r="C566" t="str">
        <f>VLOOKUP(ROW()-1,'Full 2016-2017 Games Data'!$C$4:$R$1589,5,FALSE)</f>
        <v>Sacramento</v>
      </c>
      <c r="D566">
        <f>VLOOKUP(ROW()-1,'Full 2016-2017 Games Data'!$C$4:$R$1589,6,FALSE)</f>
        <v>117</v>
      </c>
      <c r="E566">
        <f>VLOOKUP(ROW()-1,'Full 2016-2017 Games Data'!$C$4:$R$1589,7,FALSE)</f>
        <v>106</v>
      </c>
      <c r="F566" s="4">
        <f>VLOOKUP(ROW()-1,'Full 2016-2017 Games Data'!$C$4:$R$1589,14,FALSE)</f>
        <v>42743</v>
      </c>
    </row>
    <row r="567" spans="1:6" x14ac:dyDescent="0.3">
      <c r="A567" t="str">
        <f>VLOOKUP(ROW()-1,'Full 2016-2017 Games Data'!$C$4:$R$1589,15,FALSE)</f>
        <v>Los Angeles Lakers</v>
      </c>
      <c r="B567" t="str">
        <f>VLOOKUP(ROW()-1,'Full 2016-2017 Games Data'!$C$4:$R$1589,16,FALSE)</f>
        <v>Orlando Magic</v>
      </c>
      <c r="C567" t="str">
        <f>VLOOKUP(ROW()-1,'Full 2016-2017 Games Data'!$C$4:$R$1589,5,FALSE)</f>
        <v>Los Angeles</v>
      </c>
      <c r="D567">
        <f>VLOOKUP(ROW()-1,'Full 2016-2017 Games Data'!$C$4:$R$1589,6,FALSE)</f>
        <v>111</v>
      </c>
      <c r="E567">
        <f>VLOOKUP(ROW()-1,'Full 2016-2017 Games Data'!$C$4:$R$1589,7,FALSE)</f>
        <v>95</v>
      </c>
      <c r="F567" s="4">
        <f>VLOOKUP(ROW()-1,'Full 2016-2017 Games Data'!$C$4:$R$1589,14,FALSE)</f>
        <v>42743</v>
      </c>
    </row>
    <row r="568" spans="1:6" x14ac:dyDescent="0.3">
      <c r="A568" t="str">
        <f>VLOOKUP(ROW()-1,'Full 2016-2017 Games Data'!$C$4:$R$1589,15,FALSE)</f>
        <v>New Orleans Pelicans</v>
      </c>
      <c r="B568" t="str">
        <f>VLOOKUP(ROW()-1,'Full 2016-2017 Games Data'!$C$4:$R$1589,16,FALSE)</f>
        <v>New York Knicks</v>
      </c>
      <c r="C568" t="str">
        <f>VLOOKUP(ROW()-1,'Full 2016-2017 Games Data'!$C$4:$R$1589,5,FALSE)</f>
        <v>New York</v>
      </c>
      <c r="D568">
        <f>VLOOKUP(ROW()-1,'Full 2016-2017 Games Data'!$C$4:$R$1589,6,FALSE)</f>
        <v>110</v>
      </c>
      <c r="E568">
        <f>VLOOKUP(ROW()-1,'Full 2016-2017 Games Data'!$C$4:$R$1589,7,FALSE)</f>
        <v>96</v>
      </c>
      <c r="F568" s="4">
        <f>VLOOKUP(ROW()-1,'Full 2016-2017 Games Data'!$C$4:$R$1589,14,FALSE)</f>
        <v>42744</v>
      </c>
    </row>
    <row r="569" spans="1:6" x14ac:dyDescent="0.3">
      <c r="A569" t="str">
        <f>VLOOKUP(ROW()-1,'Full 2016-2017 Games Data'!$C$4:$R$1589,15,FALSE)</f>
        <v>Oklahoma City Thunder</v>
      </c>
      <c r="B569" t="str">
        <f>VLOOKUP(ROW()-1,'Full 2016-2017 Games Data'!$C$4:$R$1589,16,FALSE)</f>
        <v>Chicago Bulls</v>
      </c>
      <c r="C569" t="str">
        <f>VLOOKUP(ROW()-1,'Full 2016-2017 Games Data'!$C$4:$R$1589,5,FALSE)</f>
        <v>Chicago</v>
      </c>
      <c r="D569">
        <f>VLOOKUP(ROW()-1,'Full 2016-2017 Games Data'!$C$4:$R$1589,6,FALSE)</f>
        <v>109</v>
      </c>
      <c r="E569">
        <f>VLOOKUP(ROW()-1,'Full 2016-2017 Games Data'!$C$4:$R$1589,7,FALSE)</f>
        <v>94</v>
      </c>
      <c r="F569" s="4">
        <f>VLOOKUP(ROW()-1,'Full 2016-2017 Games Data'!$C$4:$R$1589,14,FALSE)</f>
        <v>42744</v>
      </c>
    </row>
    <row r="570" spans="1:6" x14ac:dyDescent="0.3">
      <c r="A570" t="str">
        <f>VLOOKUP(ROW()-1,'Full 2016-2017 Games Data'!$C$4:$R$1589,15,FALSE)</f>
        <v>Minnesota Timberwolves</v>
      </c>
      <c r="B570" t="str">
        <f>VLOOKUP(ROW()-1,'Full 2016-2017 Games Data'!$C$4:$R$1589,16,FALSE)</f>
        <v>Dallas Mavericks</v>
      </c>
      <c r="C570" t="str">
        <f>VLOOKUP(ROW()-1,'Full 2016-2017 Games Data'!$C$4:$R$1589,5,FALSE)</f>
        <v>Minnesota</v>
      </c>
      <c r="D570">
        <f>VLOOKUP(ROW()-1,'Full 2016-2017 Games Data'!$C$4:$R$1589,6,FALSE)</f>
        <v>101</v>
      </c>
      <c r="E570">
        <f>VLOOKUP(ROW()-1,'Full 2016-2017 Games Data'!$C$4:$R$1589,7,FALSE)</f>
        <v>92</v>
      </c>
      <c r="F570" s="4">
        <f>VLOOKUP(ROW()-1,'Full 2016-2017 Games Data'!$C$4:$R$1589,14,FALSE)</f>
        <v>42744</v>
      </c>
    </row>
    <row r="571" spans="1:6" x14ac:dyDescent="0.3">
      <c r="A571" t="str">
        <f>VLOOKUP(ROW()-1,'Full 2016-2017 Games Data'!$C$4:$R$1589,15,FALSE)</f>
        <v>Washington Wizards</v>
      </c>
      <c r="B571" t="str">
        <f>VLOOKUP(ROW()-1,'Full 2016-2017 Games Data'!$C$4:$R$1589,16,FALSE)</f>
        <v>Chicago Bulls</v>
      </c>
      <c r="C571" t="str">
        <f>VLOOKUP(ROW()-1,'Full 2016-2017 Games Data'!$C$4:$R$1589,5,FALSE)</f>
        <v>Washington</v>
      </c>
      <c r="D571">
        <f>VLOOKUP(ROW()-1,'Full 2016-2017 Games Data'!$C$4:$R$1589,6,FALSE)</f>
        <v>101</v>
      </c>
      <c r="E571">
        <f>VLOOKUP(ROW()-1,'Full 2016-2017 Games Data'!$C$4:$R$1589,7,FALSE)</f>
        <v>99</v>
      </c>
      <c r="F571" s="4">
        <f>VLOOKUP(ROW()-1,'Full 2016-2017 Games Data'!$C$4:$R$1589,14,FALSE)</f>
        <v>42745</v>
      </c>
    </row>
    <row r="572" spans="1:6" x14ac:dyDescent="0.3">
      <c r="A572" t="str">
        <f>VLOOKUP(ROW()-1,'Full 2016-2017 Games Data'!$C$4:$R$1589,15,FALSE)</f>
        <v>Toronto Raptors</v>
      </c>
      <c r="B572" t="str">
        <f>VLOOKUP(ROW()-1,'Full 2016-2017 Games Data'!$C$4:$R$1589,16,FALSE)</f>
        <v>Boston Celtics</v>
      </c>
      <c r="C572" t="str">
        <f>VLOOKUP(ROW()-1,'Full 2016-2017 Games Data'!$C$4:$R$1589,5,FALSE)</f>
        <v>Toronto</v>
      </c>
      <c r="D572">
        <f>VLOOKUP(ROW()-1,'Full 2016-2017 Games Data'!$C$4:$R$1589,6,FALSE)</f>
        <v>114</v>
      </c>
      <c r="E572">
        <f>VLOOKUP(ROW()-1,'Full 2016-2017 Games Data'!$C$4:$R$1589,7,FALSE)</f>
        <v>106</v>
      </c>
      <c r="F572" s="4">
        <f>VLOOKUP(ROW()-1,'Full 2016-2017 Games Data'!$C$4:$R$1589,14,FALSE)</f>
        <v>42745</v>
      </c>
    </row>
    <row r="573" spans="1:6" x14ac:dyDescent="0.3">
      <c r="A573" t="str">
        <f>VLOOKUP(ROW()-1,'Full 2016-2017 Games Data'!$C$4:$R$1589,15,FALSE)</f>
        <v>Atlanta Hawks</v>
      </c>
      <c r="B573" t="str">
        <f>VLOOKUP(ROW()-1,'Full 2016-2017 Games Data'!$C$4:$R$1589,16,FALSE)</f>
        <v>Brooklyn Nets</v>
      </c>
      <c r="C573" t="str">
        <f>VLOOKUP(ROW()-1,'Full 2016-2017 Games Data'!$C$4:$R$1589,5,FALSE)</f>
        <v>Brooklyn</v>
      </c>
      <c r="D573">
        <f>VLOOKUP(ROW()-1,'Full 2016-2017 Games Data'!$C$4:$R$1589,6,FALSE)</f>
        <v>117</v>
      </c>
      <c r="E573">
        <f>VLOOKUP(ROW()-1,'Full 2016-2017 Games Data'!$C$4:$R$1589,7,FALSE)</f>
        <v>97</v>
      </c>
      <c r="F573" s="4">
        <f>VLOOKUP(ROW()-1,'Full 2016-2017 Games Data'!$C$4:$R$1589,14,FALSE)</f>
        <v>42745</v>
      </c>
    </row>
    <row r="574" spans="1:6" x14ac:dyDescent="0.3">
      <c r="A574" t="str">
        <f>VLOOKUP(ROW()-1,'Full 2016-2017 Games Data'!$C$4:$R$1589,15,FALSE)</f>
        <v>Houston Rockets</v>
      </c>
      <c r="B574" t="str">
        <f>VLOOKUP(ROW()-1,'Full 2016-2017 Games Data'!$C$4:$R$1589,16,FALSE)</f>
        <v>Charlotte Hornets</v>
      </c>
      <c r="C574" t="str">
        <f>VLOOKUP(ROW()-1,'Full 2016-2017 Games Data'!$C$4:$R$1589,5,FALSE)</f>
        <v>Houston</v>
      </c>
      <c r="D574">
        <f>VLOOKUP(ROW()-1,'Full 2016-2017 Games Data'!$C$4:$R$1589,6,FALSE)</f>
        <v>121</v>
      </c>
      <c r="E574">
        <f>VLOOKUP(ROW()-1,'Full 2016-2017 Games Data'!$C$4:$R$1589,7,FALSE)</f>
        <v>114</v>
      </c>
      <c r="F574" s="4">
        <f>VLOOKUP(ROW()-1,'Full 2016-2017 Games Data'!$C$4:$R$1589,14,FALSE)</f>
        <v>42745</v>
      </c>
    </row>
    <row r="575" spans="1:6" x14ac:dyDescent="0.3">
      <c r="A575" t="str">
        <f>VLOOKUP(ROW()-1,'Full 2016-2017 Games Data'!$C$4:$R$1589,15,FALSE)</f>
        <v>Milwaukee Bucks</v>
      </c>
      <c r="B575" t="str">
        <f>VLOOKUP(ROW()-1,'Full 2016-2017 Games Data'!$C$4:$R$1589,16,FALSE)</f>
        <v>San Antonio Spurs</v>
      </c>
      <c r="C575" t="str">
        <f>VLOOKUP(ROW()-1,'Full 2016-2017 Games Data'!$C$4:$R$1589,5,FALSE)</f>
        <v>San Antonio</v>
      </c>
      <c r="D575">
        <f>VLOOKUP(ROW()-1,'Full 2016-2017 Games Data'!$C$4:$R$1589,6,FALSE)</f>
        <v>109</v>
      </c>
      <c r="E575">
        <f>VLOOKUP(ROW()-1,'Full 2016-2017 Games Data'!$C$4:$R$1589,7,FALSE)</f>
        <v>107</v>
      </c>
      <c r="F575" s="4">
        <f>VLOOKUP(ROW()-1,'Full 2016-2017 Games Data'!$C$4:$R$1589,14,FALSE)</f>
        <v>42745</v>
      </c>
    </row>
    <row r="576" spans="1:6" x14ac:dyDescent="0.3">
      <c r="A576" t="str">
        <f>VLOOKUP(ROW()-1,'Full 2016-2017 Games Data'!$C$4:$R$1589,15,FALSE)</f>
        <v>Utah Jazz</v>
      </c>
      <c r="B576" t="str">
        <f>VLOOKUP(ROW()-1,'Full 2016-2017 Games Data'!$C$4:$R$1589,16,FALSE)</f>
        <v>Cleveland Cavaliers</v>
      </c>
      <c r="C576" t="str">
        <f>VLOOKUP(ROW()-1,'Full 2016-2017 Games Data'!$C$4:$R$1589,5,FALSE)</f>
        <v>Utah</v>
      </c>
      <c r="D576">
        <f>VLOOKUP(ROW()-1,'Full 2016-2017 Games Data'!$C$4:$R$1589,6,FALSE)</f>
        <v>100</v>
      </c>
      <c r="E576">
        <f>VLOOKUP(ROW()-1,'Full 2016-2017 Games Data'!$C$4:$R$1589,7,FALSE)</f>
        <v>92</v>
      </c>
      <c r="F576" s="4">
        <f>VLOOKUP(ROW()-1,'Full 2016-2017 Games Data'!$C$4:$R$1589,14,FALSE)</f>
        <v>42745</v>
      </c>
    </row>
    <row r="577" spans="1:6" x14ac:dyDescent="0.3">
      <c r="A577" t="str">
        <f>VLOOKUP(ROW()-1,'Full 2016-2017 Games Data'!$C$4:$R$1589,15,FALSE)</f>
        <v>Portland Trail Blazers</v>
      </c>
      <c r="B577" t="str">
        <f>VLOOKUP(ROW()-1,'Full 2016-2017 Games Data'!$C$4:$R$1589,16,FALSE)</f>
        <v>Los Angeles Lakers</v>
      </c>
      <c r="C577" t="str">
        <f>VLOOKUP(ROW()-1,'Full 2016-2017 Games Data'!$C$4:$R$1589,5,FALSE)</f>
        <v>Los Angeles</v>
      </c>
      <c r="D577">
        <f>VLOOKUP(ROW()-1,'Full 2016-2017 Games Data'!$C$4:$R$1589,6,FALSE)</f>
        <v>108</v>
      </c>
      <c r="E577">
        <f>VLOOKUP(ROW()-1,'Full 2016-2017 Games Data'!$C$4:$R$1589,7,FALSE)</f>
        <v>87</v>
      </c>
      <c r="F577" s="4">
        <f>VLOOKUP(ROW()-1,'Full 2016-2017 Games Data'!$C$4:$R$1589,14,FALSE)</f>
        <v>42745</v>
      </c>
    </row>
    <row r="578" spans="1:6" x14ac:dyDescent="0.3">
      <c r="A578" t="str">
        <f>VLOOKUP(ROW()-1,'Full 2016-2017 Games Data'!$C$4:$R$1589,15,FALSE)</f>
        <v>Golden State Warriors</v>
      </c>
      <c r="B578" t="str">
        <f>VLOOKUP(ROW()-1,'Full 2016-2017 Games Data'!$C$4:$R$1589,16,FALSE)</f>
        <v>Miami Heat</v>
      </c>
      <c r="C578" t="str">
        <f>VLOOKUP(ROW()-1,'Full 2016-2017 Games Data'!$C$4:$R$1589,5,FALSE)</f>
        <v>Golden State</v>
      </c>
      <c r="D578">
        <f>VLOOKUP(ROW()-1,'Full 2016-2017 Games Data'!$C$4:$R$1589,6,FALSE)</f>
        <v>107</v>
      </c>
      <c r="E578">
        <f>VLOOKUP(ROW()-1,'Full 2016-2017 Games Data'!$C$4:$R$1589,7,FALSE)</f>
        <v>95</v>
      </c>
      <c r="F578" s="4">
        <f>VLOOKUP(ROW()-1,'Full 2016-2017 Games Data'!$C$4:$R$1589,14,FALSE)</f>
        <v>42745</v>
      </c>
    </row>
    <row r="579" spans="1:6" x14ac:dyDescent="0.3">
      <c r="A579" t="str">
        <f>VLOOKUP(ROW()-1,'Full 2016-2017 Games Data'!$C$4:$R$1589,15,FALSE)</f>
        <v>Sacramento Kings</v>
      </c>
      <c r="B579" t="str">
        <f>VLOOKUP(ROW()-1,'Full 2016-2017 Games Data'!$C$4:$R$1589,16,FALSE)</f>
        <v>Detroit Pistons</v>
      </c>
      <c r="C579" t="str">
        <f>VLOOKUP(ROW()-1,'Full 2016-2017 Games Data'!$C$4:$R$1589,5,FALSE)</f>
        <v>Sacramento</v>
      </c>
      <c r="D579">
        <f>VLOOKUP(ROW()-1,'Full 2016-2017 Games Data'!$C$4:$R$1589,6,FALSE)</f>
        <v>100</v>
      </c>
      <c r="E579">
        <f>VLOOKUP(ROW()-1,'Full 2016-2017 Games Data'!$C$4:$R$1589,7,FALSE)</f>
        <v>94</v>
      </c>
      <c r="F579" s="4">
        <f>VLOOKUP(ROW()-1,'Full 2016-2017 Games Data'!$C$4:$R$1589,14,FALSE)</f>
        <v>42745</v>
      </c>
    </row>
    <row r="580" spans="1:6" x14ac:dyDescent="0.3">
      <c r="A580" t="str">
        <f>VLOOKUP(ROW()-1,'Full 2016-2017 Games Data'!$C$4:$R$1589,15,FALSE)</f>
        <v>Philadelphia 76ers</v>
      </c>
      <c r="B580" t="str">
        <f>VLOOKUP(ROW()-1,'Full 2016-2017 Games Data'!$C$4:$R$1589,16,FALSE)</f>
        <v>New York Knicks</v>
      </c>
      <c r="C580" t="str">
        <f>VLOOKUP(ROW()-1,'Full 2016-2017 Games Data'!$C$4:$R$1589,5,FALSE)</f>
        <v>Philadelphia</v>
      </c>
      <c r="D580">
        <f>VLOOKUP(ROW()-1,'Full 2016-2017 Games Data'!$C$4:$R$1589,6,FALSE)</f>
        <v>98</v>
      </c>
      <c r="E580">
        <f>VLOOKUP(ROW()-1,'Full 2016-2017 Games Data'!$C$4:$R$1589,7,FALSE)</f>
        <v>97</v>
      </c>
      <c r="F580" s="4">
        <f>VLOOKUP(ROW()-1,'Full 2016-2017 Games Data'!$C$4:$R$1589,14,FALSE)</f>
        <v>42746</v>
      </c>
    </row>
    <row r="581" spans="1:6" x14ac:dyDescent="0.3">
      <c r="A581" t="str">
        <f>VLOOKUP(ROW()-1,'Full 2016-2017 Games Data'!$C$4:$R$1589,15,FALSE)</f>
        <v>Oklahoma City Thunder</v>
      </c>
      <c r="B581" t="str">
        <f>VLOOKUP(ROW()-1,'Full 2016-2017 Games Data'!$C$4:$R$1589,16,FALSE)</f>
        <v>Memphis Grizzlies</v>
      </c>
      <c r="C581" t="str">
        <f>VLOOKUP(ROW()-1,'Full 2016-2017 Games Data'!$C$4:$R$1589,5,FALSE)</f>
        <v>Oklahoma City</v>
      </c>
      <c r="D581">
        <f>VLOOKUP(ROW()-1,'Full 2016-2017 Games Data'!$C$4:$R$1589,6,FALSE)</f>
        <v>103</v>
      </c>
      <c r="E581">
        <f>VLOOKUP(ROW()-1,'Full 2016-2017 Games Data'!$C$4:$R$1589,7,FALSE)</f>
        <v>95</v>
      </c>
      <c r="F581" s="4">
        <f>VLOOKUP(ROW()-1,'Full 2016-2017 Games Data'!$C$4:$R$1589,14,FALSE)</f>
        <v>42746</v>
      </c>
    </row>
    <row r="582" spans="1:6" x14ac:dyDescent="0.3">
      <c r="A582" t="str">
        <f>VLOOKUP(ROW()-1,'Full 2016-2017 Games Data'!$C$4:$R$1589,15,FALSE)</f>
        <v>Minnesota Timberwolves</v>
      </c>
      <c r="B582" t="str">
        <f>VLOOKUP(ROW()-1,'Full 2016-2017 Games Data'!$C$4:$R$1589,16,FALSE)</f>
        <v>Houston Rockets</v>
      </c>
      <c r="C582" t="str">
        <f>VLOOKUP(ROW()-1,'Full 2016-2017 Games Data'!$C$4:$R$1589,5,FALSE)</f>
        <v>Minnesota</v>
      </c>
      <c r="D582">
        <f>VLOOKUP(ROW()-1,'Full 2016-2017 Games Data'!$C$4:$R$1589,6,FALSE)</f>
        <v>119</v>
      </c>
      <c r="E582">
        <f>VLOOKUP(ROW()-1,'Full 2016-2017 Games Data'!$C$4:$R$1589,7,FALSE)</f>
        <v>105</v>
      </c>
      <c r="F582" s="4">
        <f>VLOOKUP(ROW()-1,'Full 2016-2017 Games Data'!$C$4:$R$1589,14,FALSE)</f>
        <v>42746</v>
      </c>
    </row>
    <row r="583" spans="1:6" x14ac:dyDescent="0.3">
      <c r="A583" t="str">
        <f>VLOOKUP(ROW()-1,'Full 2016-2017 Games Data'!$C$4:$R$1589,15,FALSE)</f>
        <v>Boston Celtics</v>
      </c>
      <c r="B583" t="str">
        <f>VLOOKUP(ROW()-1,'Full 2016-2017 Games Data'!$C$4:$R$1589,16,FALSE)</f>
        <v>Washington Wizards</v>
      </c>
      <c r="C583" t="str">
        <f>VLOOKUP(ROW()-1,'Full 2016-2017 Games Data'!$C$4:$R$1589,5,FALSE)</f>
        <v>Boston</v>
      </c>
      <c r="D583">
        <f>VLOOKUP(ROW()-1,'Full 2016-2017 Games Data'!$C$4:$R$1589,6,FALSE)</f>
        <v>117</v>
      </c>
      <c r="E583">
        <f>VLOOKUP(ROW()-1,'Full 2016-2017 Games Data'!$C$4:$R$1589,7,FALSE)</f>
        <v>108</v>
      </c>
      <c r="F583" s="4">
        <f>VLOOKUP(ROW()-1,'Full 2016-2017 Games Data'!$C$4:$R$1589,14,FALSE)</f>
        <v>42746</v>
      </c>
    </row>
    <row r="584" spans="1:6" x14ac:dyDescent="0.3">
      <c r="A584" t="str">
        <f>VLOOKUP(ROW()-1,'Full 2016-2017 Games Data'!$C$4:$R$1589,15,FALSE)</f>
        <v>Los Angeles Clippers</v>
      </c>
      <c r="B584" t="str">
        <f>VLOOKUP(ROW()-1,'Full 2016-2017 Games Data'!$C$4:$R$1589,16,FALSE)</f>
        <v>Orlando Magic</v>
      </c>
      <c r="C584" t="str">
        <f>VLOOKUP(ROW()-1,'Full 2016-2017 Games Data'!$C$4:$R$1589,5,FALSE)</f>
        <v>Los Angeles</v>
      </c>
      <c r="D584">
        <f>VLOOKUP(ROW()-1,'Full 2016-2017 Games Data'!$C$4:$R$1589,6,FALSE)</f>
        <v>105</v>
      </c>
      <c r="E584">
        <f>VLOOKUP(ROW()-1,'Full 2016-2017 Games Data'!$C$4:$R$1589,7,FALSE)</f>
        <v>96</v>
      </c>
      <c r="F584" s="4">
        <f>VLOOKUP(ROW()-1,'Full 2016-2017 Games Data'!$C$4:$R$1589,14,FALSE)</f>
        <v>42746</v>
      </c>
    </row>
    <row r="585" spans="1:6" x14ac:dyDescent="0.3">
      <c r="A585" t="str">
        <f>VLOOKUP(ROW()-1,'Full 2016-2017 Games Data'!$C$4:$R$1589,15,FALSE)</f>
        <v>Portland Trail Blazers</v>
      </c>
      <c r="B585" t="str">
        <f>VLOOKUP(ROW()-1,'Full 2016-2017 Games Data'!$C$4:$R$1589,16,FALSE)</f>
        <v>Cleveland Cavaliers</v>
      </c>
      <c r="C585" t="str">
        <f>VLOOKUP(ROW()-1,'Full 2016-2017 Games Data'!$C$4:$R$1589,5,FALSE)</f>
        <v>Portland</v>
      </c>
      <c r="D585">
        <f>VLOOKUP(ROW()-1,'Full 2016-2017 Games Data'!$C$4:$R$1589,6,FALSE)</f>
        <v>102</v>
      </c>
      <c r="E585">
        <f>VLOOKUP(ROW()-1,'Full 2016-2017 Games Data'!$C$4:$R$1589,7,FALSE)</f>
        <v>86</v>
      </c>
      <c r="F585" s="4">
        <f>VLOOKUP(ROW()-1,'Full 2016-2017 Games Data'!$C$4:$R$1589,14,FALSE)</f>
        <v>42746</v>
      </c>
    </row>
    <row r="586" spans="1:6" x14ac:dyDescent="0.3">
      <c r="A586" t="str">
        <f>VLOOKUP(ROW()-1,'Full 2016-2017 Games Data'!$C$4:$R$1589,15,FALSE)</f>
        <v>Denver Nuggets</v>
      </c>
      <c r="B586" t="str">
        <f>VLOOKUP(ROW()-1,'Full 2016-2017 Games Data'!$C$4:$R$1589,16,FALSE)</f>
        <v>Indiana Pacers</v>
      </c>
      <c r="C586" t="str">
        <f>VLOOKUP(ROW()-1,'Full 2016-2017 Games Data'!$C$4:$R$1589,5,FALSE)</f>
        <v>Denver</v>
      </c>
      <c r="D586">
        <f>VLOOKUP(ROW()-1,'Full 2016-2017 Games Data'!$C$4:$R$1589,6,FALSE)</f>
        <v>140</v>
      </c>
      <c r="E586">
        <f>VLOOKUP(ROW()-1,'Full 2016-2017 Games Data'!$C$4:$R$1589,7,FALSE)</f>
        <v>112</v>
      </c>
      <c r="F586" s="4">
        <f>VLOOKUP(ROW()-1,'Full 2016-2017 Games Data'!$C$4:$R$1589,14,FALSE)</f>
        <v>42747</v>
      </c>
    </row>
    <row r="587" spans="1:6" x14ac:dyDescent="0.3">
      <c r="A587" t="str">
        <f>VLOOKUP(ROW()-1,'Full 2016-2017 Games Data'!$C$4:$R$1589,15,FALSE)</f>
        <v>New Orleans Pelicans</v>
      </c>
      <c r="B587" t="str">
        <f>VLOOKUP(ROW()-1,'Full 2016-2017 Games Data'!$C$4:$R$1589,16,FALSE)</f>
        <v>Brooklyn Nets</v>
      </c>
      <c r="C587" t="str">
        <f>VLOOKUP(ROW()-1,'Full 2016-2017 Games Data'!$C$4:$R$1589,5,FALSE)</f>
        <v>Brooklyn</v>
      </c>
      <c r="D587">
        <f>VLOOKUP(ROW()-1,'Full 2016-2017 Games Data'!$C$4:$R$1589,6,FALSE)</f>
        <v>104</v>
      </c>
      <c r="E587">
        <f>VLOOKUP(ROW()-1,'Full 2016-2017 Games Data'!$C$4:$R$1589,7,FALSE)</f>
        <v>95</v>
      </c>
      <c r="F587" s="4">
        <f>VLOOKUP(ROW()-1,'Full 2016-2017 Games Data'!$C$4:$R$1589,14,FALSE)</f>
        <v>42747</v>
      </c>
    </row>
    <row r="588" spans="1:6" x14ac:dyDescent="0.3">
      <c r="A588" t="str">
        <f>VLOOKUP(ROW()-1,'Full 2016-2017 Games Data'!$C$4:$R$1589,15,FALSE)</f>
        <v>New York Knicks</v>
      </c>
      <c r="B588" t="str">
        <f>VLOOKUP(ROW()-1,'Full 2016-2017 Games Data'!$C$4:$R$1589,16,FALSE)</f>
        <v>Chicago Bulls</v>
      </c>
      <c r="C588" t="str">
        <f>VLOOKUP(ROW()-1,'Full 2016-2017 Games Data'!$C$4:$R$1589,5,FALSE)</f>
        <v>New York</v>
      </c>
      <c r="D588">
        <f>VLOOKUP(ROW()-1,'Full 2016-2017 Games Data'!$C$4:$R$1589,6,FALSE)</f>
        <v>104</v>
      </c>
      <c r="E588">
        <f>VLOOKUP(ROW()-1,'Full 2016-2017 Games Data'!$C$4:$R$1589,7,FALSE)</f>
        <v>89</v>
      </c>
      <c r="F588" s="4">
        <f>VLOOKUP(ROW()-1,'Full 2016-2017 Games Data'!$C$4:$R$1589,14,FALSE)</f>
        <v>42747</v>
      </c>
    </row>
    <row r="589" spans="1:6" x14ac:dyDescent="0.3">
      <c r="A589" t="str">
        <f>VLOOKUP(ROW()-1,'Full 2016-2017 Games Data'!$C$4:$R$1589,15,FALSE)</f>
        <v>San Antonio Spurs</v>
      </c>
      <c r="B589" t="str">
        <f>VLOOKUP(ROW()-1,'Full 2016-2017 Games Data'!$C$4:$R$1589,16,FALSE)</f>
        <v>Los Angeles Lakers</v>
      </c>
      <c r="C589" t="str">
        <f>VLOOKUP(ROW()-1,'Full 2016-2017 Games Data'!$C$4:$R$1589,5,FALSE)</f>
        <v>San Antonio</v>
      </c>
      <c r="D589">
        <f>VLOOKUP(ROW()-1,'Full 2016-2017 Games Data'!$C$4:$R$1589,6,FALSE)</f>
        <v>134</v>
      </c>
      <c r="E589">
        <f>VLOOKUP(ROW()-1,'Full 2016-2017 Games Data'!$C$4:$R$1589,7,FALSE)</f>
        <v>94</v>
      </c>
      <c r="F589" s="4">
        <f>VLOOKUP(ROW()-1,'Full 2016-2017 Games Data'!$C$4:$R$1589,14,FALSE)</f>
        <v>42747</v>
      </c>
    </row>
    <row r="590" spans="1:6" x14ac:dyDescent="0.3">
      <c r="A590" t="str">
        <f>VLOOKUP(ROW()-1,'Full 2016-2017 Games Data'!$C$4:$R$1589,15,FALSE)</f>
        <v>Dallas Mavericks</v>
      </c>
      <c r="B590" t="str">
        <f>VLOOKUP(ROW()-1,'Full 2016-2017 Games Data'!$C$4:$R$1589,16,FALSE)</f>
        <v>Phoenix Suns</v>
      </c>
      <c r="C590" t="str">
        <f>VLOOKUP(ROW()-1,'Full 2016-2017 Games Data'!$C$4:$R$1589,5,FALSE)</f>
        <v>Phoenix</v>
      </c>
      <c r="D590">
        <f>VLOOKUP(ROW()-1,'Full 2016-2017 Games Data'!$C$4:$R$1589,6,FALSE)</f>
        <v>113</v>
      </c>
      <c r="E590">
        <f>VLOOKUP(ROW()-1,'Full 2016-2017 Games Data'!$C$4:$R$1589,7,FALSE)</f>
        <v>108</v>
      </c>
      <c r="F590" s="4">
        <f>VLOOKUP(ROW()-1,'Full 2016-2017 Games Data'!$C$4:$R$1589,14,FALSE)</f>
        <v>42747</v>
      </c>
    </row>
    <row r="591" spans="1:6" x14ac:dyDescent="0.3">
      <c r="A591" t="str">
        <f>VLOOKUP(ROW()-1,'Full 2016-2017 Games Data'!$C$4:$R$1589,15,FALSE)</f>
        <v>Golden State Warriors</v>
      </c>
      <c r="B591" t="str">
        <f>VLOOKUP(ROW()-1,'Full 2016-2017 Games Data'!$C$4:$R$1589,16,FALSE)</f>
        <v>Detroit Pistons</v>
      </c>
      <c r="C591" t="str">
        <f>VLOOKUP(ROW()-1,'Full 2016-2017 Games Data'!$C$4:$R$1589,5,FALSE)</f>
        <v>Golden State</v>
      </c>
      <c r="D591">
        <f>VLOOKUP(ROW()-1,'Full 2016-2017 Games Data'!$C$4:$R$1589,6,FALSE)</f>
        <v>127</v>
      </c>
      <c r="E591">
        <f>VLOOKUP(ROW()-1,'Full 2016-2017 Games Data'!$C$4:$R$1589,7,FALSE)</f>
        <v>107</v>
      </c>
      <c r="F591" s="4">
        <f>VLOOKUP(ROW()-1,'Full 2016-2017 Games Data'!$C$4:$R$1589,14,FALSE)</f>
        <v>42747</v>
      </c>
    </row>
    <row r="592" spans="1:6" x14ac:dyDescent="0.3">
      <c r="A592" t="str">
        <f>VLOOKUP(ROW()-1,'Full 2016-2017 Games Data'!$C$4:$R$1589,15,FALSE)</f>
        <v>Philadelphia 76ers</v>
      </c>
      <c r="B592" t="str">
        <f>VLOOKUP(ROW()-1,'Full 2016-2017 Games Data'!$C$4:$R$1589,16,FALSE)</f>
        <v>Charlotte Hornets</v>
      </c>
      <c r="C592" t="str">
        <f>VLOOKUP(ROW()-1,'Full 2016-2017 Games Data'!$C$4:$R$1589,5,FALSE)</f>
        <v>Philadelphia</v>
      </c>
      <c r="D592">
        <f>VLOOKUP(ROW()-1,'Full 2016-2017 Games Data'!$C$4:$R$1589,6,FALSE)</f>
        <v>102</v>
      </c>
      <c r="E592">
        <f>VLOOKUP(ROW()-1,'Full 2016-2017 Games Data'!$C$4:$R$1589,7,FALSE)</f>
        <v>93</v>
      </c>
      <c r="F592" s="4">
        <f>VLOOKUP(ROW()-1,'Full 2016-2017 Games Data'!$C$4:$R$1589,14,FALSE)</f>
        <v>42748</v>
      </c>
    </row>
    <row r="593" spans="1:6" x14ac:dyDescent="0.3">
      <c r="A593" t="str">
        <f>VLOOKUP(ROW()-1,'Full 2016-2017 Games Data'!$C$4:$R$1589,15,FALSE)</f>
        <v>Toronto Raptors</v>
      </c>
      <c r="B593" t="str">
        <f>VLOOKUP(ROW()-1,'Full 2016-2017 Games Data'!$C$4:$R$1589,16,FALSE)</f>
        <v>Brooklyn Nets</v>
      </c>
      <c r="C593" t="str">
        <f>VLOOKUP(ROW()-1,'Full 2016-2017 Games Data'!$C$4:$R$1589,5,FALSE)</f>
        <v>Toronto</v>
      </c>
      <c r="D593">
        <f>VLOOKUP(ROW()-1,'Full 2016-2017 Games Data'!$C$4:$R$1589,6,FALSE)</f>
        <v>132</v>
      </c>
      <c r="E593">
        <f>VLOOKUP(ROW()-1,'Full 2016-2017 Games Data'!$C$4:$R$1589,7,FALSE)</f>
        <v>113</v>
      </c>
      <c r="F593" s="4">
        <f>VLOOKUP(ROW()-1,'Full 2016-2017 Games Data'!$C$4:$R$1589,14,FALSE)</f>
        <v>42748</v>
      </c>
    </row>
    <row r="594" spans="1:6" x14ac:dyDescent="0.3">
      <c r="A594" t="str">
        <f>VLOOKUP(ROW()-1,'Full 2016-2017 Games Data'!$C$4:$R$1589,15,FALSE)</f>
        <v>Milwaukee Bucks</v>
      </c>
      <c r="B594" t="str">
        <f>VLOOKUP(ROW()-1,'Full 2016-2017 Games Data'!$C$4:$R$1589,16,FALSE)</f>
        <v>Miami Heat</v>
      </c>
      <c r="C594" t="str">
        <f>VLOOKUP(ROW()-1,'Full 2016-2017 Games Data'!$C$4:$R$1589,5,FALSE)</f>
        <v>Milwaukee</v>
      </c>
      <c r="D594">
        <f>VLOOKUP(ROW()-1,'Full 2016-2017 Games Data'!$C$4:$R$1589,6,FALSE)</f>
        <v>116</v>
      </c>
      <c r="E594">
        <f>VLOOKUP(ROW()-1,'Full 2016-2017 Games Data'!$C$4:$R$1589,7,FALSE)</f>
        <v>108</v>
      </c>
      <c r="F594" s="4">
        <f>VLOOKUP(ROW()-1,'Full 2016-2017 Games Data'!$C$4:$R$1589,14,FALSE)</f>
        <v>42748</v>
      </c>
    </row>
    <row r="595" spans="1:6" x14ac:dyDescent="0.3">
      <c r="A595" t="str">
        <f>VLOOKUP(ROW()-1,'Full 2016-2017 Games Data'!$C$4:$R$1589,15,FALSE)</f>
        <v>Memphis Grizzlies</v>
      </c>
      <c r="B595" t="str">
        <f>VLOOKUP(ROW()-1,'Full 2016-2017 Games Data'!$C$4:$R$1589,16,FALSE)</f>
        <v>Houston Rockets</v>
      </c>
      <c r="C595" t="str">
        <f>VLOOKUP(ROW()-1,'Full 2016-2017 Games Data'!$C$4:$R$1589,5,FALSE)</f>
        <v>Houston</v>
      </c>
      <c r="D595">
        <f>VLOOKUP(ROW()-1,'Full 2016-2017 Games Data'!$C$4:$R$1589,6,FALSE)</f>
        <v>110</v>
      </c>
      <c r="E595">
        <f>VLOOKUP(ROW()-1,'Full 2016-2017 Games Data'!$C$4:$R$1589,7,FALSE)</f>
        <v>105</v>
      </c>
      <c r="F595" s="4">
        <f>VLOOKUP(ROW()-1,'Full 2016-2017 Games Data'!$C$4:$R$1589,14,FALSE)</f>
        <v>42748</v>
      </c>
    </row>
    <row r="596" spans="1:6" x14ac:dyDescent="0.3">
      <c r="A596" t="str">
        <f>VLOOKUP(ROW()-1,'Full 2016-2017 Games Data'!$C$4:$R$1589,15,FALSE)</f>
        <v>Minnesota Timberwolves</v>
      </c>
      <c r="B596" t="str">
        <f>VLOOKUP(ROW()-1,'Full 2016-2017 Games Data'!$C$4:$R$1589,16,FALSE)</f>
        <v>Oklahoma City Thunder</v>
      </c>
      <c r="C596" t="str">
        <f>VLOOKUP(ROW()-1,'Full 2016-2017 Games Data'!$C$4:$R$1589,5,FALSE)</f>
        <v>Minnesota</v>
      </c>
      <c r="D596">
        <f>VLOOKUP(ROW()-1,'Full 2016-2017 Games Data'!$C$4:$R$1589,6,FALSE)</f>
        <v>96</v>
      </c>
      <c r="E596">
        <f>VLOOKUP(ROW()-1,'Full 2016-2017 Games Data'!$C$4:$R$1589,7,FALSE)</f>
        <v>86</v>
      </c>
      <c r="F596" s="4">
        <f>VLOOKUP(ROW()-1,'Full 2016-2017 Games Data'!$C$4:$R$1589,14,FALSE)</f>
        <v>42748</v>
      </c>
    </row>
    <row r="597" spans="1:6" x14ac:dyDescent="0.3">
      <c r="A597" t="str">
        <f>VLOOKUP(ROW()-1,'Full 2016-2017 Games Data'!$C$4:$R$1589,15,FALSE)</f>
        <v>Boston Celtics</v>
      </c>
      <c r="B597" t="str">
        <f>VLOOKUP(ROW()-1,'Full 2016-2017 Games Data'!$C$4:$R$1589,16,FALSE)</f>
        <v>Atlanta Hawks</v>
      </c>
      <c r="C597" t="str">
        <f>VLOOKUP(ROW()-1,'Full 2016-2017 Games Data'!$C$4:$R$1589,5,FALSE)</f>
        <v>Atlanta</v>
      </c>
      <c r="D597">
        <f>VLOOKUP(ROW()-1,'Full 2016-2017 Games Data'!$C$4:$R$1589,6,FALSE)</f>
        <v>103</v>
      </c>
      <c r="E597">
        <f>VLOOKUP(ROW()-1,'Full 2016-2017 Games Data'!$C$4:$R$1589,7,FALSE)</f>
        <v>101</v>
      </c>
      <c r="F597" s="4">
        <f>VLOOKUP(ROW()-1,'Full 2016-2017 Games Data'!$C$4:$R$1589,14,FALSE)</f>
        <v>42748</v>
      </c>
    </row>
    <row r="598" spans="1:6" x14ac:dyDescent="0.3">
      <c r="A598" t="str">
        <f>VLOOKUP(ROW()-1,'Full 2016-2017 Games Data'!$C$4:$R$1589,15,FALSE)</f>
        <v>Orlando Magic</v>
      </c>
      <c r="B598" t="str">
        <f>VLOOKUP(ROW()-1,'Full 2016-2017 Games Data'!$C$4:$R$1589,16,FALSE)</f>
        <v>Portland Trail Blazers</v>
      </c>
      <c r="C598" t="str">
        <f>VLOOKUP(ROW()-1,'Full 2016-2017 Games Data'!$C$4:$R$1589,5,FALSE)</f>
        <v>Portland</v>
      </c>
      <c r="D598">
        <f>VLOOKUP(ROW()-1,'Full 2016-2017 Games Data'!$C$4:$R$1589,6,FALSE)</f>
        <v>115</v>
      </c>
      <c r="E598">
        <f>VLOOKUP(ROW()-1,'Full 2016-2017 Games Data'!$C$4:$R$1589,7,FALSE)</f>
        <v>109</v>
      </c>
      <c r="F598" s="4">
        <f>VLOOKUP(ROW()-1,'Full 2016-2017 Games Data'!$C$4:$R$1589,14,FALSE)</f>
        <v>42748</v>
      </c>
    </row>
    <row r="599" spans="1:6" x14ac:dyDescent="0.3">
      <c r="A599" t="str">
        <f>VLOOKUP(ROW()-1,'Full 2016-2017 Games Data'!$C$4:$R$1589,15,FALSE)</f>
        <v>Cleveland Cavaliers</v>
      </c>
      <c r="B599" t="str">
        <f>VLOOKUP(ROW()-1,'Full 2016-2017 Games Data'!$C$4:$R$1589,16,FALSE)</f>
        <v>Sacramento Kings</v>
      </c>
      <c r="C599" t="str">
        <f>VLOOKUP(ROW()-1,'Full 2016-2017 Games Data'!$C$4:$R$1589,5,FALSE)</f>
        <v>Sacramento</v>
      </c>
      <c r="D599">
        <f>VLOOKUP(ROW()-1,'Full 2016-2017 Games Data'!$C$4:$R$1589,6,FALSE)</f>
        <v>120</v>
      </c>
      <c r="E599">
        <f>VLOOKUP(ROW()-1,'Full 2016-2017 Games Data'!$C$4:$R$1589,7,FALSE)</f>
        <v>108</v>
      </c>
      <c r="F599" s="4">
        <f>VLOOKUP(ROW()-1,'Full 2016-2017 Games Data'!$C$4:$R$1589,14,FALSE)</f>
        <v>42748</v>
      </c>
    </row>
    <row r="600" spans="1:6" x14ac:dyDescent="0.3">
      <c r="A600" t="str">
        <f>VLOOKUP(ROW()-1,'Full 2016-2017 Games Data'!$C$4:$R$1589,15,FALSE)</f>
        <v>Utah Jazz</v>
      </c>
      <c r="B600" t="str">
        <f>VLOOKUP(ROW()-1,'Full 2016-2017 Games Data'!$C$4:$R$1589,16,FALSE)</f>
        <v>Detroit Pistons</v>
      </c>
      <c r="C600" t="str">
        <f>VLOOKUP(ROW()-1,'Full 2016-2017 Games Data'!$C$4:$R$1589,5,FALSE)</f>
        <v>Utah</v>
      </c>
      <c r="D600">
        <f>VLOOKUP(ROW()-1,'Full 2016-2017 Games Data'!$C$4:$R$1589,6,FALSE)</f>
        <v>110</v>
      </c>
      <c r="E600">
        <f>VLOOKUP(ROW()-1,'Full 2016-2017 Games Data'!$C$4:$R$1589,7,FALSE)</f>
        <v>77</v>
      </c>
      <c r="F600" s="4">
        <f>VLOOKUP(ROW()-1,'Full 2016-2017 Games Data'!$C$4:$R$1589,14,FALSE)</f>
        <v>42748</v>
      </c>
    </row>
    <row r="601" spans="1:6" x14ac:dyDescent="0.3">
      <c r="A601" t="str">
        <f>VLOOKUP(ROW()-1,'Full 2016-2017 Games Data'!$C$4:$R$1589,15,FALSE)</f>
        <v>Los Angeles Clippers</v>
      </c>
      <c r="B601" t="str">
        <f>VLOOKUP(ROW()-1,'Full 2016-2017 Games Data'!$C$4:$R$1589,16,FALSE)</f>
        <v>Los Angeles Lakers</v>
      </c>
      <c r="C601" t="str">
        <f>VLOOKUP(ROW()-1,'Full 2016-2017 Games Data'!$C$4:$R$1589,5,FALSE)</f>
        <v>Los Angeles</v>
      </c>
      <c r="D601">
        <f>VLOOKUP(ROW()-1,'Full 2016-2017 Games Data'!$C$4:$R$1589,6,FALSE)</f>
        <v>113</v>
      </c>
      <c r="E601">
        <f>VLOOKUP(ROW()-1,'Full 2016-2017 Games Data'!$C$4:$R$1589,7,FALSE)</f>
        <v>97</v>
      </c>
      <c r="F601" s="4">
        <f>VLOOKUP(ROW()-1,'Full 2016-2017 Games Data'!$C$4:$R$1589,14,FALSE)</f>
        <v>42749</v>
      </c>
    </row>
    <row r="602" spans="1:6" x14ac:dyDescent="0.3">
      <c r="A602" t="str">
        <f>VLOOKUP(ROW()-1,'Full 2016-2017 Games Data'!$C$4:$R$1589,15,FALSE)</f>
        <v>Chicago Bulls</v>
      </c>
      <c r="B602" t="str">
        <f>VLOOKUP(ROW()-1,'Full 2016-2017 Games Data'!$C$4:$R$1589,16,FALSE)</f>
        <v>New Orleans Pelicans</v>
      </c>
      <c r="C602" t="str">
        <f>VLOOKUP(ROW()-1,'Full 2016-2017 Games Data'!$C$4:$R$1589,5,FALSE)</f>
        <v>Chicago</v>
      </c>
      <c r="D602">
        <f>VLOOKUP(ROW()-1,'Full 2016-2017 Games Data'!$C$4:$R$1589,6,FALSE)</f>
        <v>107</v>
      </c>
      <c r="E602">
        <f>VLOOKUP(ROW()-1,'Full 2016-2017 Games Data'!$C$4:$R$1589,7,FALSE)</f>
        <v>99</v>
      </c>
      <c r="F602" s="4">
        <f>VLOOKUP(ROW()-1,'Full 2016-2017 Games Data'!$C$4:$R$1589,14,FALSE)</f>
        <v>42749</v>
      </c>
    </row>
    <row r="603" spans="1:6" x14ac:dyDescent="0.3">
      <c r="A603" t="str">
        <f>VLOOKUP(ROW()-1,'Full 2016-2017 Games Data'!$C$4:$R$1589,15,FALSE)</f>
        <v>Phoenix Suns</v>
      </c>
      <c r="B603" t="str">
        <f>VLOOKUP(ROW()-1,'Full 2016-2017 Games Data'!$C$4:$R$1589,16,FALSE)</f>
        <v>San Antonio Spurs</v>
      </c>
      <c r="C603" t="str">
        <f>VLOOKUP(ROW()-1,'Full 2016-2017 Games Data'!$C$4:$R$1589,5,FALSE)</f>
        <v>Phoenix</v>
      </c>
      <c r="D603">
        <f>VLOOKUP(ROW()-1,'Full 2016-2017 Games Data'!$C$4:$R$1589,6,FALSE)</f>
        <v>108</v>
      </c>
      <c r="E603">
        <f>VLOOKUP(ROW()-1,'Full 2016-2017 Games Data'!$C$4:$R$1589,7,FALSE)</f>
        <v>105</v>
      </c>
      <c r="F603" s="4">
        <f>VLOOKUP(ROW()-1,'Full 2016-2017 Games Data'!$C$4:$R$1589,14,FALSE)</f>
        <v>42749</v>
      </c>
    </row>
    <row r="604" spans="1:6" x14ac:dyDescent="0.3">
      <c r="A604" t="str">
        <f>VLOOKUP(ROW()-1,'Full 2016-2017 Games Data'!$C$4:$R$1589,15,FALSE)</f>
        <v>Washington Wizards</v>
      </c>
      <c r="B604" t="str">
        <f>VLOOKUP(ROW()-1,'Full 2016-2017 Games Data'!$C$4:$R$1589,16,FALSE)</f>
        <v>Philadelphia 76ers</v>
      </c>
      <c r="C604" t="str">
        <f>VLOOKUP(ROW()-1,'Full 2016-2017 Games Data'!$C$4:$R$1589,5,FALSE)</f>
        <v>Washington</v>
      </c>
      <c r="D604">
        <f>VLOOKUP(ROW()-1,'Full 2016-2017 Games Data'!$C$4:$R$1589,6,FALSE)</f>
        <v>109</v>
      </c>
      <c r="E604">
        <f>VLOOKUP(ROW()-1,'Full 2016-2017 Games Data'!$C$4:$R$1589,7,FALSE)</f>
        <v>93</v>
      </c>
      <c r="F604" s="4">
        <f>VLOOKUP(ROW()-1,'Full 2016-2017 Games Data'!$C$4:$R$1589,14,FALSE)</f>
        <v>42749</v>
      </c>
    </row>
    <row r="605" spans="1:6" x14ac:dyDescent="0.3">
      <c r="A605" t="str">
        <f>VLOOKUP(ROW()-1,'Full 2016-2017 Games Data'!$C$4:$R$1589,15,FALSE)</f>
        <v>Utah Jazz</v>
      </c>
      <c r="B605" t="str">
        <f>VLOOKUP(ROW()-1,'Full 2016-2017 Games Data'!$C$4:$R$1589,16,FALSE)</f>
        <v>Orlando Magic</v>
      </c>
      <c r="C605" t="str">
        <f>VLOOKUP(ROW()-1,'Full 2016-2017 Games Data'!$C$4:$R$1589,5,FALSE)</f>
        <v>Utah</v>
      </c>
      <c r="D605">
        <f>VLOOKUP(ROW()-1,'Full 2016-2017 Games Data'!$C$4:$R$1589,6,FALSE)</f>
        <v>114</v>
      </c>
      <c r="E605">
        <f>VLOOKUP(ROW()-1,'Full 2016-2017 Games Data'!$C$4:$R$1589,7,FALSE)</f>
        <v>107</v>
      </c>
      <c r="F605" s="4">
        <f>VLOOKUP(ROW()-1,'Full 2016-2017 Games Data'!$C$4:$R$1589,14,FALSE)</f>
        <v>42749</v>
      </c>
    </row>
    <row r="606" spans="1:6" x14ac:dyDescent="0.3">
      <c r="A606" t="str">
        <f>VLOOKUP(ROW()-1,'Full 2016-2017 Games Data'!$C$4:$R$1589,15,FALSE)</f>
        <v>Toronto Raptors</v>
      </c>
      <c r="B606" t="str">
        <f>VLOOKUP(ROW()-1,'Full 2016-2017 Games Data'!$C$4:$R$1589,16,FALSE)</f>
        <v>New York Knicks</v>
      </c>
      <c r="C606" t="str">
        <f>VLOOKUP(ROW()-1,'Full 2016-2017 Games Data'!$C$4:$R$1589,5,FALSE)</f>
        <v>Toronto</v>
      </c>
      <c r="D606">
        <f>VLOOKUP(ROW()-1,'Full 2016-2017 Games Data'!$C$4:$R$1589,6,FALSE)</f>
        <v>116</v>
      </c>
      <c r="E606">
        <f>VLOOKUP(ROW()-1,'Full 2016-2017 Games Data'!$C$4:$R$1589,7,FALSE)</f>
        <v>101</v>
      </c>
      <c r="F606" s="4">
        <f>VLOOKUP(ROW()-1,'Full 2016-2017 Games Data'!$C$4:$R$1589,14,FALSE)</f>
        <v>42750</v>
      </c>
    </row>
    <row r="607" spans="1:6" x14ac:dyDescent="0.3">
      <c r="A607" t="str">
        <f>VLOOKUP(ROW()-1,'Full 2016-2017 Games Data'!$C$4:$R$1589,15,FALSE)</f>
        <v>Atlanta Hawks</v>
      </c>
      <c r="B607" t="str">
        <f>VLOOKUP(ROW()-1,'Full 2016-2017 Games Data'!$C$4:$R$1589,16,FALSE)</f>
        <v>Milwaukee Bucks</v>
      </c>
      <c r="C607" t="str">
        <f>VLOOKUP(ROW()-1,'Full 2016-2017 Games Data'!$C$4:$R$1589,5,FALSE)</f>
        <v>Atlanta</v>
      </c>
      <c r="D607">
        <f>VLOOKUP(ROW()-1,'Full 2016-2017 Games Data'!$C$4:$R$1589,6,FALSE)</f>
        <v>111</v>
      </c>
      <c r="E607">
        <f>VLOOKUP(ROW()-1,'Full 2016-2017 Games Data'!$C$4:$R$1589,7,FALSE)</f>
        <v>98</v>
      </c>
      <c r="F607" s="4">
        <f>VLOOKUP(ROW()-1,'Full 2016-2017 Games Data'!$C$4:$R$1589,14,FALSE)</f>
        <v>42750</v>
      </c>
    </row>
    <row r="608" spans="1:6" x14ac:dyDescent="0.3">
      <c r="A608" t="str">
        <f>VLOOKUP(ROW()-1,'Full 2016-2017 Games Data'!$C$4:$R$1589,15,FALSE)</f>
        <v>Dallas Mavericks</v>
      </c>
      <c r="B608" t="str">
        <f>VLOOKUP(ROW()-1,'Full 2016-2017 Games Data'!$C$4:$R$1589,16,FALSE)</f>
        <v>Minnesota Timberwolves</v>
      </c>
      <c r="C608" t="str">
        <f>VLOOKUP(ROW()-1,'Full 2016-2017 Games Data'!$C$4:$R$1589,5,FALSE)</f>
        <v>Dallas</v>
      </c>
      <c r="D608">
        <f>VLOOKUP(ROW()-1,'Full 2016-2017 Games Data'!$C$4:$R$1589,6,FALSE)</f>
        <v>98</v>
      </c>
      <c r="E608">
        <f>VLOOKUP(ROW()-1,'Full 2016-2017 Games Data'!$C$4:$R$1589,7,FALSE)</f>
        <v>87</v>
      </c>
      <c r="F608" s="4">
        <f>VLOOKUP(ROW()-1,'Full 2016-2017 Games Data'!$C$4:$R$1589,14,FALSE)</f>
        <v>42750</v>
      </c>
    </row>
    <row r="609" spans="1:6" x14ac:dyDescent="0.3">
      <c r="A609" t="str">
        <f>VLOOKUP(ROW()-1,'Full 2016-2017 Games Data'!$C$4:$R$1589,15,FALSE)</f>
        <v>Houston Rockets</v>
      </c>
      <c r="B609" t="str">
        <f>VLOOKUP(ROW()-1,'Full 2016-2017 Games Data'!$C$4:$R$1589,16,FALSE)</f>
        <v>Brooklyn Nets</v>
      </c>
      <c r="C609" t="str">
        <f>VLOOKUP(ROW()-1,'Full 2016-2017 Games Data'!$C$4:$R$1589,5,FALSE)</f>
        <v>Brooklyn</v>
      </c>
      <c r="D609">
        <f>VLOOKUP(ROW()-1,'Full 2016-2017 Games Data'!$C$4:$R$1589,6,FALSE)</f>
        <v>137</v>
      </c>
      <c r="E609">
        <f>VLOOKUP(ROW()-1,'Full 2016-2017 Games Data'!$C$4:$R$1589,7,FALSE)</f>
        <v>112</v>
      </c>
      <c r="F609" s="4">
        <f>VLOOKUP(ROW()-1,'Full 2016-2017 Games Data'!$C$4:$R$1589,14,FALSE)</f>
        <v>42750</v>
      </c>
    </row>
    <row r="610" spans="1:6" x14ac:dyDescent="0.3">
      <c r="A610" t="str">
        <f>VLOOKUP(ROW()-1,'Full 2016-2017 Games Data'!$C$4:$R$1589,15,FALSE)</f>
        <v>Oklahoma City Thunder</v>
      </c>
      <c r="B610" t="str">
        <f>VLOOKUP(ROW()-1,'Full 2016-2017 Games Data'!$C$4:$R$1589,16,FALSE)</f>
        <v>Sacramento Kings</v>
      </c>
      <c r="C610" t="str">
        <f>VLOOKUP(ROW()-1,'Full 2016-2017 Games Data'!$C$4:$R$1589,5,FALSE)</f>
        <v>Sacramento</v>
      </c>
      <c r="D610">
        <f>VLOOKUP(ROW()-1,'Full 2016-2017 Games Data'!$C$4:$R$1589,6,FALSE)</f>
        <v>122</v>
      </c>
      <c r="E610">
        <f>VLOOKUP(ROW()-1,'Full 2016-2017 Games Data'!$C$4:$R$1589,7,FALSE)</f>
        <v>118</v>
      </c>
      <c r="F610" s="4">
        <f>VLOOKUP(ROW()-1,'Full 2016-2017 Games Data'!$C$4:$R$1589,14,FALSE)</f>
        <v>42750</v>
      </c>
    </row>
    <row r="611" spans="1:6" x14ac:dyDescent="0.3">
      <c r="A611" t="str">
        <f>VLOOKUP(ROW()-1,'Full 2016-2017 Games Data'!$C$4:$R$1589,15,FALSE)</f>
        <v>Chicago Bulls</v>
      </c>
      <c r="B611" t="str">
        <f>VLOOKUP(ROW()-1,'Full 2016-2017 Games Data'!$C$4:$R$1589,16,FALSE)</f>
        <v>Memphis Grizzlies</v>
      </c>
      <c r="C611" t="str">
        <f>VLOOKUP(ROW()-1,'Full 2016-2017 Games Data'!$C$4:$R$1589,5,FALSE)</f>
        <v>Memphis</v>
      </c>
      <c r="D611">
        <f>VLOOKUP(ROW()-1,'Full 2016-2017 Games Data'!$C$4:$R$1589,6,FALSE)</f>
        <v>108</v>
      </c>
      <c r="E611">
        <f>VLOOKUP(ROW()-1,'Full 2016-2017 Games Data'!$C$4:$R$1589,7,FALSE)</f>
        <v>104</v>
      </c>
      <c r="F611" s="4">
        <f>VLOOKUP(ROW()-1,'Full 2016-2017 Games Data'!$C$4:$R$1589,14,FALSE)</f>
        <v>42750</v>
      </c>
    </row>
    <row r="612" spans="1:6" x14ac:dyDescent="0.3">
      <c r="A612" t="str">
        <f>VLOOKUP(ROW()-1,'Full 2016-2017 Games Data'!$C$4:$R$1589,15,FALSE)</f>
        <v>Detroit Pistons</v>
      </c>
      <c r="B612" t="str">
        <f>VLOOKUP(ROW()-1,'Full 2016-2017 Games Data'!$C$4:$R$1589,16,FALSE)</f>
        <v>Los Angeles Lakers</v>
      </c>
      <c r="C612" t="str">
        <f>VLOOKUP(ROW()-1,'Full 2016-2017 Games Data'!$C$4:$R$1589,5,FALSE)</f>
        <v>Los Angeles</v>
      </c>
      <c r="D612">
        <f>VLOOKUP(ROW()-1,'Full 2016-2017 Games Data'!$C$4:$R$1589,6,FALSE)</f>
        <v>102</v>
      </c>
      <c r="E612">
        <f>VLOOKUP(ROW()-1,'Full 2016-2017 Games Data'!$C$4:$R$1589,7,FALSE)</f>
        <v>97</v>
      </c>
      <c r="F612" s="4">
        <f>VLOOKUP(ROW()-1,'Full 2016-2017 Games Data'!$C$4:$R$1589,14,FALSE)</f>
        <v>42750</v>
      </c>
    </row>
    <row r="613" spans="1:6" x14ac:dyDescent="0.3">
      <c r="A613" t="str">
        <f>VLOOKUP(ROW()-1,'Full 2016-2017 Games Data'!$C$4:$R$1589,15,FALSE)</f>
        <v>Atlanta Hawks</v>
      </c>
      <c r="B613" t="str">
        <f>VLOOKUP(ROW()-1,'Full 2016-2017 Games Data'!$C$4:$R$1589,16,FALSE)</f>
        <v>New York Knicks</v>
      </c>
      <c r="C613" t="str">
        <f>VLOOKUP(ROW()-1,'Full 2016-2017 Games Data'!$C$4:$R$1589,5,FALSE)</f>
        <v>New York</v>
      </c>
      <c r="D613">
        <f>VLOOKUP(ROW()-1,'Full 2016-2017 Games Data'!$C$4:$R$1589,6,FALSE)</f>
        <v>108</v>
      </c>
      <c r="E613">
        <f>VLOOKUP(ROW()-1,'Full 2016-2017 Games Data'!$C$4:$R$1589,7,FALSE)</f>
        <v>107</v>
      </c>
      <c r="F613" s="4">
        <f>VLOOKUP(ROW()-1,'Full 2016-2017 Games Data'!$C$4:$R$1589,14,FALSE)</f>
        <v>42751</v>
      </c>
    </row>
    <row r="614" spans="1:6" x14ac:dyDescent="0.3">
      <c r="A614" t="str">
        <f>VLOOKUP(ROW()-1,'Full 2016-2017 Games Data'!$C$4:$R$1589,15,FALSE)</f>
        <v>Washington Wizards</v>
      </c>
      <c r="B614" t="str">
        <f>VLOOKUP(ROW()-1,'Full 2016-2017 Games Data'!$C$4:$R$1589,16,FALSE)</f>
        <v>Portland Trail Blazers</v>
      </c>
      <c r="C614" t="str">
        <f>VLOOKUP(ROW()-1,'Full 2016-2017 Games Data'!$C$4:$R$1589,5,FALSE)</f>
        <v>Washington</v>
      </c>
      <c r="D614">
        <f>VLOOKUP(ROW()-1,'Full 2016-2017 Games Data'!$C$4:$R$1589,6,FALSE)</f>
        <v>120</v>
      </c>
      <c r="E614">
        <f>VLOOKUP(ROW()-1,'Full 2016-2017 Games Data'!$C$4:$R$1589,7,FALSE)</f>
        <v>101</v>
      </c>
      <c r="F614" s="4">
        <f>VLOOKUP(ROW()-1,'Full 2016-2017 Games Data'!$C$4:$R$1589,14,FALSE)</f>
        <v>42751</v>
      </c>
    </row>
    <row r="615" spans="1:6" x14ac:dyDescent="0.3">
      <c r="A615" t="str">
        <f>VLOOKUP(ROW()-1,'Full 2016-2017 Games Data'!$C$4:$R$1589,15,FALSE)</f>
        <v>Philadelphia 76ers</v>
      </c>
      <c r="B615" t="str">
        <f>VLOOKUP(ROW()-1,'Full 2016-2017 Games Data'!$C$4:$R$1589,16,FALSE)</f>
        <v>Milwaukee Bucks</v>
      </c>
      <c r="C615" t="str">
        <f>VLOOKUP(ROW()-1,'Full 2016-2017 Games Data'!$C$4:$R$1589,5,FALSE)</f>
        <v>Milwaukee</v>
      </c>
      <c r="D615">
        <f>VLOOKUP(ROW()-1,'Full 2016-2017 Games Data'!$C$4:$R$1589,6,FALSE)</f>
        <v>113</v>
      </c>
      <c r="E615">
        <f>VLOOKUP(ROW()-1,'Full 2016-2017 Games Data'!$C$4:$R$1589,7,FALSE)</f>
        <v>104</v>
      </c>
      <c r="F615" s="4">
        <f>VLOOKUP(ROW()-1,'Full 2016-2017 Games Data'!$C$4:$R$1589,14,FALSE)</f>
        <v>42751</v>
      </c>
    </row>
    <row r="616" spans="1:6" x14ac:dyDescent="0.3">
      <c r="A616" t="str">
        <f>VLOOKUP(ROW()-1,'Full 2016-2017 Games Data'!$C$4:$R$1589,15,FALSE)</f>
        <v>Indiana Pacers</v>
      </c>
      <c r="B616" t="str">
        <f>VLOOKUP(ROW()-1,'Full 2016-2017 Games Data'!$C$4:$R$1589,16,FALSE)</f>
        <v>New Orleans Pelicans</v>
      </c>
      <c r="C616" t="str">
        <f>VLOOKUP(ROW()-1,'Full 2016-2017 Games Data'!$C$4:$R$1589,5,FALSE)</f>
        <v>Indiana</v>
      </c>
      <c r="D616">
        <f>VLOOKUP(ROW()-1,'Full 2016-2017 Games Data'!$C$4:$R$1589,6,FALSE)</f>
        <v>98</v>
      </c>
      <c r="E616">
        <f>VLOOKUP(ROW()-1,'Full 2016-2017 Games Data'!$C$4:$R$1589,7,FALSE)</f>
        <v>95</v>
      </c>
      <c r="F616" s="4">
        <f>VLOOKUP(ROW()-1,'Full 2016-2017 Games Data'!$C$4:$R$1589,14,FALSE)</f>
        <v>42751</v>
      </c>
    </row>
    <row r="617" spans="1:6" x14ac:dyDescent="0.3">
      <c r="A617" t="str">
        <f>VLOOKUP(ROW()-1,'Full 2016-2017 Games Data'!$C$4:$R$1589,15,FALSE)</f>
        <v>Denver Nuggets</v>
      </c>
      <c r="B617" t="str">
        <f>VLOOKUP(ROW()-1,'Full 2016-2017 Games Data'!$C$4:$R$1589,16,FALSE)</f>
        <v>Orlando Magic</v>
      </c>
      <c r="C617" t="str">
        <f>VLOOKUP(ROW()-1,'Full 2016-2017 Games Data'!$C$4:$R$1589,5,FALSE)</f>
        <v>Denver</v>
      </c>
      <c r="D617">
        <f>VLOOKUP(ROW()-1,'Full 2016-2017 Games Data'!$C$4:$R$1589,6,FALSE)</f>
        <v>125</v>
      </c>
      <c r="E617">
        <f>VLOOKUP(ROW()-1,'Full 2016-2017 Games Data'!$C$4:$R$1589,7,FALSE)</f>
        <v>112</v>
      </c>
      <c r="F617" s="4">
        <f>VLOOKUP(ROW()-1,'Full 2016-2017 Games Data'!$C$4:$R$1589,14,FALSE)</f>
        <v>42751</v>
      </c>
    </row>
    <row r="618" spans="1:6" x14ac:dyDescent="0.3">
      <c r="A618" t="str">
        <f>VLOOKUP(ROW()-1,'Full 2016-2017 Games Data'!$C$4:$R$1589,15,FALSE)</f>
        <v>Boston Celtics</v>
      </c>
      <c r="B618" t="str">
        <f>VLOOKUP(ROW()-1,'Full 2016-2017 Games Data'!$C$4:$R$1589,16,FALSE)</f>
        <v>Charlotte Hornets</v>
      </c>
      <c r="C618" t="str">
        <f>VLOOKUP(ROW()-1,'Full 2016-2017 Games Data'!$C$4:$R$1589,5,FALSE)</f>
        <v>Boston</v>
      </c>
      <c r="D618">
        <f>VLOOKUP(ROW()-1,'Full 2016-2017 Games Data'!$C$4:$R$1589,6,FALSE)</f>
        <v>108</v>
      </c>
      <c r="E618">
        <f>VLOOKUP(ROW()-1,'Full 2016-2017 Games Data'!$C$4:$R$1589,7,FALSE)</f>
        <v>98</v>
      </c>
      <c r="F618" s="4">
        <f>VLOOKUP(ROW()-1,'Full 2016-2017 Games Data'!$C$4:$R$1589,14,FALSE)</f>
        <v>42751</v>
      </c>
    </row>
    <row r="619" spans="1:6" x14ac:dyDescent="0.3">
      <c r="A619" t="str">
        <f>VLOOKUP(ROW()-1,'Full 2016-2017 Games Data'!$C$4:$R$1589,15,FALSE)</f>
        <v>Golden State Warriors</v>
      </c>
      <c r="B619" t="str">
        <f>VLOOKUP(ROW()-1,'Full 2016-2017 Games Data'!$C$4:$R$1589,16,FALSE)</f>
        <v>Cleveland Cavaliers</v>
      </c>
      <c r="C619" t="str">
        <f>VLOOKUP(ROW()-1,'Full 2016-2017 Games Data'!$C$4:$R$1589,5,FALSE)</f>
        <v>Golden State</v>
      </c>
      <c r="D619">
        <f>VLOOKUP(ROW()-1,'Full 2016-2017 Games Data'!$C$4:$R$1589,6,FALSE)</f>
        <v>126</v>
      </c>
      <c r="E619">
        <f>VLOOKUP(ROW()-1,'Full 2016-2017 Games Data'!$C$4:$R$1589,7,FALSE)</f>
        <v>91</v>
      </c>
      <c r="F619" s="4">
        <f>VLOOKUP(ROW()-1,'Full 2016-2017 Games Data'!$C$4:$R$1589,14,FALSE)</f>
        <v>42751</v>
      </c>
    </row>
    <row r="620" spans="1:6" x14ac:dyDescent="0.3">
      <c r="A620" t="str">
        <f>VLOOKUP(ROW()-1,'Full 2016-2017 Games Data'!$C$4:$R$1589,15,FALSE)</f>
        <v>Utah Jazz</v>
      </c>
      <c r="B620" t="str">
        <f>VLOOKUP(ROW()-1,'Full 2016-2017 Games Data'!$C$4:$R$1589,16,FALSE)</f>
        <v>Phoenix Suns</v>
      </c>
      <c r="C620" t="str">
        <f>VLOOKUP(ROW()-1,'Full 2016-2017 Games Data'!$C$4:$R$1589,5,FALSE)</f>
        <v>Phoenix</v>
      </c>
      <c r="D620">
        <f>VLOOKUP(ROW()-1,'Full 2016-2017 Games Data'!$C$4:$R$1589,6,FALSE)</f>
        <v>106</v>
      </c>
      <c r="E620">
        <f>VLOOKUP(ROW()-1,'Full 2016-2017 Games Data'!$C$4:$R$1589,7,FALSE)</f>
        <v>101</v>
      </c>
      <c r="F620" s="4">
        <f>VLOOKUP(ROW()-1,'Full 2016-2017 Games Data'!$C$4:$R$1589,14,FALSE)</f>
        <v>42751</v>
      </c>
    </row>
    <row r="621" spans="1:6" x14ac:dyDescent="0.3">
      <c r="A621" t="str">
        <f>VLOOKUP(ROW()-1,'Full 2016-2017 Games Data'!$C$4:$R$1589,15,FALSE)</f>
        <v>Los Angeles Clippers</v>
      </c>
      <c r="B621" t="str">
        <f>VLOOKUP(ROW()-1,'Full 2016-2017 Games Data'!$C$4:$R$1589,16,FALSE)</f>
        <v>Oklahoma City Thunder</v>
      </c>
      <c r="C621" t="str">
        <f>VLOOKUP(ROW()-1,'Full 2016-2017 Games Data'!$C$4:$R$1589,5,FALSE)</f>
        <v>Los Angeles</v>
      </c>
      <c r="D621">
        <f>VLOOKUP(ROW()-1,'Full 2016-2017 Games Data'!$C$4:$R$1589,6,FALSE)</f>
        <v>120</v>
      </c>
      <c r="E621">
        <f>VLOOKUP(ROW()-1,'Full 2016-2017 Games Data'!$C$4:$R$1589,7,FALSE)</f>
        <v>98</v>
      </c>
      <c r="F621" s="4">
        <f>VLOOKUP(ROW()-1,'Full 2016-2017 Games Data'!$C$4:$R$1589,14,FALSE)</f>
        <v>42751</v>
      </c>
    </row>
    <row r="622" spans="1:6" x14ac:dyDescent="0.3">
      <c r="A622" t="str">
        <f>VLOOKUP(ROW()-1,'Full 2016-2017 Games Data'!$C$4:$R$1589,15,FALSE)</f>
        <v>Toronto Raptors</v>
      </c>
      <c r="B622" t="str">
        <f>VLOOKUP(ROW()-1,'Full 2016-2017 Games Data'!$C$4:$R$1589,16,FALSE)</f>
        <v>Brooklyn Nets</v>
      </c>
      <c r="C622" t="str">
        <f>VLOOKUP(ROW()-1,'Full 2016-2017 Games Data'!$C$4:$R$1589,5,FALSE)</f>
        <v>Brooklyn</v>
      </c>
      <c r="D622">
        <f>VLOOKUP(ROW()-1,'Full 2016-2017 Games Data'!$C$4:$R$1589,6,FALSE)</f>
        <v>119</v>
      </c>
      <c r="E622">
        <f>VLOOKUP(ROW()-1,'Full 2016-2017 Games Data'!$C$4:$R$1589,7,FALSE)</f>
        <v>109</v>
      </c>
      <c r="F622" s="4">
        <f>VLOOKUP(ROW()-1,'Full 2016-2017 Games Data'!$C$4:$R$1589,14,FALSE)</f>
        <v>42752</v>
      </c>
    </row>
    <row r="623" spans="1:6" x14ac:dyDescent="0.3">
      <c r="A623" t="str">
        <f>VLOOKUP(ROW()-1,'Full 2016-2017 Games Data'!$C$4:$R$1589,15,FALSE)</f>
        <v>Miami Heat</v>
      </c>
      <c r="B623" t="str">
        <f>VLOOKUP(ROW()-1,'Full 2016-2017 Games Data'!$C$4:$R$1589,16,FALSE)</f>
        <v>Houston Rockets</v>
      </c>
      <c r="C623" t="str">
        <f>VLOOKUP(ROW()-1,'Full 2016-2017 Games Data'!$C$4:$R$1589,5,FALSE)</f>
        <v>Miami</v>
      </c>
      <c r="D623">
        <f>VLOOKUP(ROW()-1,'Full 2016-2017 Games Data'!$C$4:$R$1589,6,FALSE)</f>
        <v>109</v>
      </c>
      <c r="E623">
        <f>VLOOKUP(ROW()-1,'Full 2016-2017 Games Data'!$C$4:$R$1589,7,FALSE)</f>
        <v>103</v>
      </c>
      <c r="F623" s="4">
        <f>VLOOKUP(ROW()-1,'Full 2016-2017 Games Data'!$C$4:$R$1589,14,FALSE)</f>
        <v>42752</v>
      </c>
    </row>
    <row r="624" spans="1:6" x14ac:dyDescent="0.3">
      <c r="A624" t="str">
        <f>VLOOKUP(ROW()-1,'Full 2016-2017 Games Data'!$C$4:$R$1589,15,FALSE)</f>
        <v>Dallas Mavericks</v>
      </c>
      <c r="B624" t="str">
        <f>VLOOKUP(ROW()-1,'Full 2016-2017 Games Data'!$C$4:$R$1589,16,FALSE)</f>
        <v>Chicago Bulls</v>
      </c>
      <c r="C624" t="str">
        <f>VLOOKUP(ROW()-1,'Full 2016-2017 Games Data'!$C$4:$R$1589,5,FALSE)</f>
        <v>Chicago</v>
      </c>
      <c r="D624">
        <f>VLOOKUP(ROW()-1,'Full 2016-2017 Games Data'!$C$4:$R$1589,6,FALSE)</f>
        <v>99</v>
      </c>
      <c r="E624">
        <f>VLOOKUP(ROW()-1,'Full 2016-2017 Games Data'!$C$4:$R$1589,7,FALSE)</f>
        <v>98</v>
      </c>
      <c r="F624" s="4">
        <f>VLOOKUP(ROW()-1,'Full 2016-2017 Games Data'!$C$4:$R$1589,14,FALSE)</f>
        <v>42752</v>
      </c>
    </row>
    <row r="625" spans="1:6" x14ac:dyDescent="0.3">
      <c r="A625" t="str">
        <f>VLOOKUP(ROW()-1,'Full 2016-2017 Games Data'!$C$4:$R$1589,15,FALSE)</f>
        <v>San Antonio Spurs</v>
      </c>
      <c r="B625" t="str">
        <f>VLOOKUP(ROW()-1,'Full 2016-2017 Games Data'!$C$4:$R$1589,16,FALSE)</f>
        <v>Minnesota Timberwolves</v>
      </c>
      <c r="C625" t="str">
        <f>VLOOKUP(ROW()-1,'Full 2016-2017 Games Data'!$C$4:$R$1589,5,FALSE)</f>
        <v>San Antonio</v>
      </c>
      <c r="D625">
        <f>VLOOKUP(ROW()-1,'Full 2016-2017 Games Data'!$C$4:$R$1589,6,FALSE)</f>
        <v>122</v>
      </c>
      <c r="E625">
        <f>VLOOKUP(ROW()-1,'Full 2016-2017 Games Data'!$C$4:$R$1589,7,FALSE)</f>
        <v>114</v>
      </c>
      <c r="F625" s="4">
        <f>VLOOKUP(ROW()-1,'Full 2016-2017 Games Data'!$C$4:$R$1589,14,FALSE)</f>
        <v>42752</v>
      </c>
    </row>
    <row r="626" spans="1:6" x14ac:dyDescent="0.3">
      <c r="A626" t="str">
        <f>VLOOKUP(ROW()-1,'Full 2016-2017 Games Data'!$C$4:$R$1589,15,FALSE)</f>
        <v>Denver Nuggets</v>
      </c>
      <c r="B626" t="str">
        <f>VLOOKUP(ROW()-1,'Full 2016-2017 Games Data'!$C$4:$R$1589,16,FALSE)</f>
        <v>Los Angeles Lakers</v>
      </c>
      <c r="C626" t="str">
        <f>VLOOKUP(ROW()-1,'Full 2016-2017 Games Data'!$C$4:$R$1589,5,FALSE)</f>
        <v>Los Angeles</v>
      </c>
      <c r="D626">
        <f>VLOOKUP(ROW()-1,'Full 2016-2017 Games Data'!$C$4:$R$1589,6,FALSE)</f>
        <v>127</v>
      </c>
      <c r="E626">
        <f>VLOOKUP(ROW()-1,'Full 2016-2017 Games Data'!$C$4:$R$1589,7,FALSE)</f>
        <v>121</v>
      </c>
      <c r="F626" s="4">
        <f>VLOOKUP(ROW()-1,'Full 2016-2017 Games Data'!$C$4:$R$1589,14,FALSE)</f>
        <v>42752</v>
      </c>
    </row>
    <row r="627" spans="1:6" x14ac:dyDescent="0.3">
      <c r="A627" t="str">
        <f>VLOOKUP(ROW()-1,'Full 2016-2017 Games Data'!$C$4:$R$1589,15,FALSE)</f>
        <v>Philadelphia 76ers</v>
      </c>
      <c r="B627" t="str">
        <f>VLOOKUP(ROW()-1,'Full 2016-2017 Games Data'!$C$4:$R$1589,16,FALSE)</f>
        <v>Toronto Raptors</v>
      </c>
      <c r="C627" t="str">
        <f>VLOOKUP(ROW()-1,'Full 2016-2017 Games Data'!$C$4:$R$1589,5,FALSE)</f>
        <v>Philadelphia</v>
      </c>
      <c r="D627">
        <f>VLOOKUP(ROW()-1,'Full 2016-2017 Games Data'!$C$4:$R$1589,6,FALSE)</f>
        <v>94</v>
      </c>
      <c r="E627">
        <f>VLOOKUP(ROW()-1,'Full 2016-2017 Games Data'!$C$4:$R$1589,7,FALSE)</f>
        <v>89</v>
      </c>
      <c r="F627" s="4">
        <f>VLOOKUP(ROW()-1,'Full 2016-2017 Games Data'!$C$4:$R$1589,14,FALSE)</f>
        <v>42753</v>
      </c>
    </row>
    <row r="628" spans="1:6" x14ac:dyDescent="0.3">
      <c r="A628" t="str">
        <f>VLOOKUP(ROW()-1,'Full 2016-2017 Games Data'!$C$4:$R$1589,15,FALSE)</f>
        <v>Washington Wizards</v>
      </c>
      <c r="B628" t="str">
        <f>VLOOKUP(ROW()-1,'Full 2016-2017 Games Data'!$C$4:$R$1589,16,FALSE)</f>
        <v>Memphis Grizzlies</v>
      </c>
      <c r="C628" t="str">
        <f>VLOOKUP(ROW()-1,'Full 2016-2017 Games Data'!$C$4:$R$1589,5,FALSE)</f>
        <v>Washington</v>
      </c>
      <c r="D628">
        <f>VLOOKUP(ROW()-1,'Full 2016-2017 Games Data'!$C$4:$R$1589,6,FALSE)</f>
        <v>104</v>
      </c>
      <c r="E628">
        <f>VLOOKUP(ROW()-1,'Full 2016-2017 Games Data'!$C$4:$R$1589,7,FALSE)</f>
        <v>101</v>
      </c>
      <c r="F628" s="4">
        <f>VLOOKUP(ROW()-1,'Full 2016-2017 Games Data'!$C$4:$R$1589,14,FALSE)</f>
        <v>42753</v>
      </c>
    </row>
    <row r="629" spans="1:6" x14ac:dyDescent="0.3">
      <c r="A629" t="str">
        <f>VLOOKUP(ROW()-1,'Full 2016-2017 Games Data'!$C$4:$R$1589,15,FALSE)</f>
        <v>Charlotte Hornets</v>
      </c>
      <c r="B629" t="str">
        <f>VLOOKUP(ROW()-1,'Full 2016-2017 Games Data'!$C$4:$R$1589,16,FALSE)</f>
        <v>Portland Trail Blazers</v>
      </c>
      <c r="C629" t="str">
        <f>VLOOKUP(ROW()-1,'Full 2016-2017 Games Data'!$C$4:$R$1589,5,FALSE)</f>
        <v>Charlotte</v>
      </c>
      <c r="D629">
        <f>VLOOKUP(ROW()-1,'Full 2016-2017 Games Data'!$C$4:$R$1589,6,FALSE)</f>
        <v>107</v>
      </c>
      <c r="E629">
        <f>VLOOKUP(ROW()-1,'Full 2016-2017 Games Data'!$C$4:$R$1589,7,FALSE)</f>
        <v>85</v>
      </c>
      <c r="F629" s="4">
        <f>VLOOKUP(ROW()-1,'Full 2016-2017 Games Data'!$C$4:$R$1589,14,FALSE)</f>
        <v>42753</v>
      </c>
    </row>
    <row r="630" spans="1:6" x14ac:dyDescent="0.3">
      <c r="A630" t="str">
        <f>VLOOKUP(ROW()-1,'Full 2016-2017 Games Data'!$C$4:$R$1589,15,FALSE)</f>
        <v>New York Knicks</v>
      </c>
      <c r="B630" t="str">
        <f>VLOOKUP(ROW()-1,'Full 2016-2017 Games Data'!$C$4:$R$1589,16,FALSE)</f>
        <v>Boston Celtics</v>
      </c>
      <c r="C630" t="str">
        <f>VLOOKUP(ROW()-1,'Full 2016-2017 Games Data'!$C$4:$R$1589,5,FALSE)</f>
        <v>Boston</v>
      </c>
      <c r="D630">
        <f>VLOOKUP(ROW()-1,'Full 2016-2017 Games Data'!$C$4:$R$1589,6,FALSE)</f>
        <v>117</v>
      </c>
      <c r="E630">
        <f>VLOOKUP(ROW()-1,'Full 2016-2017 Games Data'!$C$4:$R$1589,7,FALSE)</f>
        <v>106</v>
      </c>
      <c r="F630" s="4">
        <f>VLOOKUP(ROW()-1,'Full 2016-2017 Games Data'!$C$4:$R$1589,14,FALSE)</f>
        <v>42753</v>
      </c>
    </row>
    <row r="631" spans="1:6" x14ac:dyDescent="0.3">
      <c r="A631" t="str">
        <f>VLOOKUP(ROW()-1,'Full 2016-2017 Games Data'!$C$4:$R$1589,15,FALSE)</f>
        <v>New Orleans Pelicans</v>
      </c>
      <c r="B631" t="str">
        <f>VLOOKUP(ROW()-1,'Full 2016-2017 Games Data'!$C$4:$R$1589,16,FALSE)</f>
        <v>Orlando Magic</v>
      </c>
      <c r="C631" t="str">
        <f>VLOOKUP(ROW()-1,'Full 2016-2017 Games Data'!$C$4:$R$1589,5,FALSE)</f>
        <v>New Orleans</v>
      </c>
      <c r="D631">
        <f>VLOOKUP(ROW()-1,'Full 2016-2017 Games Data'!$C$4:$R$1589,6,FALSE)</f>
        <v>118</v>
      </c>
      <c r="E631">
        <f>VLOOKUP(ROW()-1,'Full 2016-2017 Games Data'!$C$4:$R$1589,7,FALSE)</f>
        <v>98</v>
      </c>
      <c r="F631" s="4">
        <f>VLOOKUP(ROW()-1,'Full 2016-2017 Games Data'!$C$4:$R$1589,14,FALSE)</f>
        <v>42753</v>
      </c>
    </row>
    <row r="632" spans="1:6" x14ac:dyDescent="0.3">
      <c r="A632" t="str">
        <f>VLOOKUP(ROW()-1,'Full 2016-2017 Games Data'!$C$4:$R$1589,15,FALSE)</f>
        <v>Houston Rockets</v>
      </c>
      <c r="B632" t="str">
        <f>VLOOKUP(ROW()-1,'Full 2016-2017 Games Data'!$C$4:$R$1589,16,FALSE)</f>
        <v>Milwaukee Bucks</v>
      </c>
      <c r="C632" t="str">
        <f>VLOOKUP(ROW()-1,'Full 2016-2017 Games Data'!$C$4:$R$1589,5,FALSE)</f>
        <v>Houston</v>
      </c>
      <c r="D632">
        <f>VLOOKUP(ROW()-1,'Full 2016-2017 Games Data'!$C$4:$R$1589,6,FALSE)</f>
        <v>111</v>
      </c>
      <c r="E632">
        <f>VLOOKUP(ROW()-1,'Full 2016-2017 Games Data'!$C$4:$R$1589,7,FALSE)</f>
        <v>92</v>
      </c>
      <c r="F632" s="4">
        <f>VLOOKUP(ROW()-1,'Full 2016-2017 Games Data'!$C$4:$R$1589,14,FALSE)</f>
        <v>42753</v>
      </c>
    </row>
    <row r="633" spans="1:6" x14ac:dyDescent="0.3">
      <c r="A633" t="str">
        <f>VLOOKUP(ROW()-1,'Full 2016-2017 Games Data'!$C$4:$R$1589,15,FALSE)</f>
        <v>Detroit Pistons</v>
      </c>
      <c r="B633" t="str">
        <f>VLOOKUP(ROW()-1,'Full 2016-2017 Games Data'!$C$4:$R$1589,16,FALSE)</f>
        <v>Atlanta Hawks</v>
      </c>
      <c r="C633" t="str">
        <f>VLOOKUP(ROW()-1,'Full 2016-2017 Games Data'!$C$4:$R$1589,5,FALSE)</f>
        <v>Detroit</v>
      </c>
      <c r="D633">
        <f>VLOOKUP(ROW()-1,'Full 2016-2017 Games Data'!$C$4:$R$1589,6,FALSE)</f>
        <v>118</v>
      </c>
      <c r="E633">
        <f>VLOOKUP(ROW()-1,'Full 2016-2017 Games Data'!$C$4:$R$1589,7,FALSE)</f>
        <v>95</v>
      </c>
      <c r="F633" s="4">
        <f>VLOOKUP(ROW()-1,'Full 2016-2017 Games Data'!$C$4:$R$1589,14,FALSE)</f>
        <v>42753</v>
      </c>
    </row>
    <row r="634" spans="1:6" x14ac:dyDescent="0.3">
      <c r="A634" t="str">
        <f>VLOOKUP(ROW()-1,'Full 2016-2017 Games Data'!$C$4:$R$1589,15,FALSE)</f>
        <v>Golden State Warriors</v>
      </c>
      <c r="B634" t="str">
        <f>VLOOKUP(ROW()-1,'Full 2016-2017 Games Data'!$C$4:$R$1589,16,FALSE)</f>
        <v>Oklahoma City Thunder</v>
      </c>
      <c r="C634" t="str">
        <f>VLOOKUP(ROW()-1,'Full 2016-2017 Games Data'!$C$4:$R$1589,5,FALSE)</f>
        <v>Golden State</v>
      </c>
      <c r="D634">
        <f>VLOOKUP(ROW()-1,'Full 2016-2017 Games Data'!$C$4:$R$1589,6,FALSE)</f>
        <v>121</v>
      </c>
      <c r="E634">
        <f>VLOOKUP(ROW()-1,'Full 2016-2017 Games Data'!$C$4:$R$1589,7,FALSE)</f>
        <v>100</v>
      </c>
      <c r="F634" s="4">
        <f>VLOOKUP(ROW()-1,'Full 2016-2017 Games Data'!$C$4:$R$1589,14,FALSE)</f>
        <v>42753</v>
      </c>
    </row>
    <row r="635" spans="1:6" x14ac:dyDescent="0.3">
      <c r="A635" t="str">
        <f>VLOOKUP(ROW()-1,'Full 2016-2017 Games Data'!$C$4:$R$1589,15,FALSE)</f>
        <v>Indiana Pacers</v>
      </c>
      <c r="B635" t="str">
        <f>VLOOKUP(ROW()-1,'Full 2016-2017 Games Data'!$C$4:$R$1589,16,FALSE)</f>
        <v>Sacramento Kings</v>
      </c>
      <c r="C635" t="str">
        <f>VLOOKUP(ROW()-1,'Full 2016-2017 Games Data'!$C$4:$R$1589,5,FALSE)</f>
        <v>Sacramento</v>
      </c>
      <c r="D635">
        <f>VLOOKUP(ROW()-1,'Full 2016-2017 Games Data'!$C$4:$R$1589,6,FALSE)</f>
        <v>106</v>
      </c>
      <c r="E635">
        <f>VLOOKUP(ROW()-1,'Full 2016-2017 Games Data'!$C$4:$R$1589,7,FALSE)</f>
        <v>100</v>
      </c>
      <c r="F635" s="4">
        <f>VLOOKUP(ROW()-1,'Full 2016-2017 Games Data'!$C$4:$R$1589,14,FALSE)</f>
        <v>42753</v>
      </c>
    </row>
    <row r="636" spans="1:6" x14ac:dyDescent="0.3">
      <c r="A636" t="str">
        <f>VLOOKUP(ROW()-1,'Full 2016-2017 Games Data'!$C$4:$R$1589,15,FALSE)</f>
        <v>Cleveland Cavaliers</v>
      </c>
      <c r="B636" t="str">
        <f>VLOOKUP(ROW()-1,'Full 2016-2017 Games Data'!$C$4:$R$1589,16,FALSE)</f>
        <v>Phoenix Suns</v>
      </c>
      <c r="C636" t="str">
        <f>VLOOKUP(ROW()-1,'Full 2016-2017 Games Data'!$C$4:$R$1589,5,FALSE)</f>
        <v>Cleveland</v>
      </c>
      <c r="D636">
        <f>VLOOKUP(ROW()-1,'Full 2016-2017 Games Data'!$C$4:$R$1589,6,FALSE)</f>
        <v>118</v>
      </c>
      <c r="E636">
        <f>VLOOKUP(ROW()-1,'Full 2016-2017 Games Data'!$C$4:$R$1589,7,FALSE)</f>
        <v>103</v>
      </c>
      <c r="F636" s="4">
        <f>VLOOKUP(ROW()-1,'Full 2016-2017 Games Data'!$C$4:$R$1589,14,FALSE)</f>
        <v>42754</v>
      </c>
    </row>
    <row r="637" spans="1:6" x14ac:dyDescent="0.3">
      <c r="A637" t="str">
        <f>VLOOKUP(ROW()-1,'Full 2016-2017 Games Data'!$C$4:$R$1589,15,FALSE)</f>
        <v>Miami Heat</v>
      </c>
      <c r="B637" t="str">
        <f>VLOOKUP(ROW()-1,'Full 2016-2017 Games Data'!$C$4:$R$1589,16,FALSE)</f>
        <v>Dallas Mavericks</v>
      </c>
      <c r="C637" t="str">
        <f>VLOOKUP(ROW()-1,'Full 2016-2017 Games Data'!$C$4:$R$1589,5,FALSE)</f>
        <v>Miami</v>
      </c>
      <c r="D637">
        <f>VLOOKUP(ROW()-1,'Full 2016-2017 Games Data'!$C$4:$R$1589,6,FALSE)</f>
        <v>99</v>
      </c>
      <c r="E637">
        <f>VLOOKUP(ROW()-1,'Full 2016-2017 Games Data'!$C$4:$R$1589,7,FALSE)</f>
        <v>95</v>
      </c>
      <c r="F637" s="4">
        <f>VLOOKUP(ROW()-1,'Full 2016-2017 Games Data'!$C$4:$R$1589,14,FALSE)</f>
        <v>42754</v>
      </c>
    </row>
    <row r="638" spans="1:6" x14ac:dyDescent="0.3">
      <c r="A638" t="str">
        <f>VLOOKUP(ROW()-1,'Full 2016-2017 Games Data'!$C$4:$R$1589,15,FALSE)</f>
        <v>Washington Wizards</v>
      </c>
      <c r="B638" t="str">
        <f>VLOOKUP(ROW()-1,'Full 2016-2017 Games Data'!$C$4:$R$1589,16,FALSE)</f>
        <v>New York Knicks</v>
      </c>
      <c r="C638" t="str">
        <f>VLOOKUP(ROW()-1,'Full 2016-2017 Games Data'!$C$4:$R$1589,5,FALSE)</f>
        <v>New York</v>
      </c>
      <c r="D638">
        <f>VLOOKUP(ROW()-1,'Full 2016-2017 Games Data'!$C$4:$R$1589,6,FALSE)</f>
        <v>113</v>
      </c>
      <c r="E638">
        <f>VLOOKUP(ROW()-1,'Full 2016-2017 Games Data'!$C$4:$R$1589,7,FALSE)</f>
        <v>110</v>
      </c>
      <c r="F638" s="4">
        <f>VLOOKUP(ROW()-1,'Full 2016-2017 Games Data'!$C$4:$R$1589,14,FALSE)</f>
        <v>42754</v>
      </c>
    </row>
    <row r="639" spans="1:6" x14ac:dyDescent="0.3">
      <c r="A639" t="str">
        <f>VLOOKUP(ROW()-1,'Full 2016-2017 Games Data'!$C$4:$R$1589,15,FALSE)</f>
        <v>San Antonio Spurs</v>
      </c>
      <c r="B639" t="str">
        <f>VLOOKUP(ROW()-1,'Full 2016-2017 Games Data'!$C$4:$R$1589,16,FALSE)</f>
        <v>Denver Nuggets</v>
      </c>
      <c r="C639" t="str">
        <f>VLOOKUP(ROW()-1,'Full 2016-2017 Games Data'!$C$4:$R$1589,5,FALSE)</f>
        <v>San Antonio</v>
      </c>
      <c r="D639">
        <f>VLOOKUP(ROW()-1,'Full 2016-2017 Games Data'!$C$4:$R$1589,6,FALSE)</f>
        <v>118</v>
      </c>
      <c r="E639">
        <f>VLOOKUP(ROW()-1,'Full 2016-2017 Games Data'!$C$4:$R$1589,7,FALSE)</f>
        <v>104</v>
      </c>
      <c r="F639" s="4">
        <f>VLOOKUP(ROW()-1,'Full 2016-2017 Games Data'!$C$4:$R$1589,14,FALSE)</f>
        <v>42754</v>
      </c>
    </row>
    <row r="640" spans="1:6" x14ac:dyDescent="0.3">
      <c r="A640" t="str">
        <f>VLOOKUP(ROW()-1,'Full 2016-2017 Games Data'!$C$4:$R$1589,15,FALSE)</f>
        <v>Minnesota Timberwolves</v>
      </c>
      <c r="B640" t="str">
        <f>VLOOKUP(ROW()-1,'Full 2016-2017 Games Data'!$C$4:$R$1589,16,FALSE)</f>
        <v>Los Angeles Clippers</v>
      </c>
      <c r="C640" t="str">
        <f>VLOOKUP(ROW()-1,'Full 2016-2017 Games Data'!$C$4:$R$1589,5,FALSE)</f>
        <v>Los Angeles</v>
      </c>
      <c r="D640">
        <f>VLOOKUP(ROW()-1,'Full 2016-2017 Games Data'!$C$4:$R$1589,6,FALSE)</f>
        <v>104</v>
      </c>
      <c r="E640">
        <f>VLOOKUP(ROW()-1,'Full 2016-2017 Games Data'!$C$4:$R$1589,7,FALSE)</f>
        <v>101</v>
      </c>
      <c r="F640" s="4">
        <f>VLOOKUP(ROW()-1,'Full 2016-2017 Games Data'!$C$4:$R$1589,14,FALSE)</f>
        <v>42754</v>
      </c>
    </row>
    <row r="641" spans="1:6" x14ac:dyDescent="0.3">
      <c r="A641" t="str">
        <f>VLOOKUP(ROW()-1,'Full 2016-2017 Games Data'!$C$4:$R$1589,15,FALSE)</f>
        <v>Philadelphia 76ers</v>
      </c>
      <c r="B641" t="str">
        <f>VLOOKUP(ROW()-1,'Full 2016-2017 Games Data'!$C$4:$R$1589,16,FALSE)</f>
        <v>Portland Trail Blazers</v>
      </c>
      <c r="C641" t="str">
        <f>VLOOKUP(ROW()-1,'Full 2016-2017 Games Data'!$C$4:$R$1589,5,FALSE)</f>
        <v>Philadelphia</v>
      </c>
      <c r="D641">
        <f>VLOOKUP(ROW()-1,'Full 2016-2017 Games Data'!$C$4:$R$1589,6,FALSE)</f>
        <v>93</v>
      </c>
      <c r="E641">
        <f>VLOOKUP(ROW()-1,'Full 2016-2017 Games Data'!$C$4:$R$1589,7,FALSE)</f>
        <v>92</v>
      </c>
      <c r="F641" s="4">
        <f>VLOOKUP(ROW()-1,'Full 2016-2017 Games Data'!$C$4:$R$1589,14,FALSE)</f>
        <v>42755</v>
      </c>
    </row>
    <row r="642" spans="1:6" x14ac:dyDescent="0.3">
      <c r="A642" t="str">
        <f>VLOOKUP(ROW()-1,'Full 2016-2017 Games Data'!$C$4:$R$1589,15,FALSE)</f>
        <v>Charlotte Hornets</v>
      </c>
      <c r="B642" t="str">
        <f>VLOOKUP(ROW()-1,'Full 2016-2017 Games Data'!$C$4:$R$1589,16,FALSE)</f>
        <v>Toronto Raptors</v>
      </c>
      <c r="C642" t="str">
        <f>VLOOKUP(ROW()-1,'Full 2016-2017 Games Data'!$C$4:$R$1589,5,FALSE)</f>
        <v>Charlotte</v>
      </c>
      <c r="D642">
        <f>VLOOKUP(ROW()-1,'Full 2016-2017 Games Data'!$C$4:$R$1589,6,FALSE)</f>
        <v>113</v>
      </c>
      <c r="E642">
        <f>VLOOKUP(ROW()-1,'Full 2016-2017 Games Data'!$C$4:$R$1589,7,FALSE)</f>
        <v>78</v>
      </c>
      <c r="F642" s="4">
        <f>VLOOKUP(ROW()-1,'Full 2016-2017 Games Data'!$C$4:$R$1589,14,FALSE)</f>
        <v>42755</v>
      </c>
    </row>
    <row r="643" spans="1:6" x14ac:dyDescent="0.3">
      <c r="A643" t="str">
        <f>VLOOKUP(ROW()-1,'Full 2016-2017 Games Data'!$C$4:$R$1589,15,FALSE)</f>
        <v>Orlando Magic</v>
      </c>
      <c r="B643" t="str">
        <f>VLOOKUP(ROW()-1,'Full 2016-2017 Games Data'!$C$4:$R$1589,16,FALSE)</f>
        <v>Milwaukee Bucks</v>
      </c>
      <c r="C643" t="str">
        <f>VLOOKUP(ROW()-1,'Full 2016-2017 Games Data'!$C$4:$R$1589,5,FALSE)</f>
        <v>Orlando</v>
      </c>
      <c r="D643">
        <f>VLOOKUP(ROW()-1,'Full 2016-2017 Games Data'!$C$4:$R$1589,6,FALSE)</f>
        <v>112</v>
      </c>
      <c r="E643">
        <f>VLOOKUP(ROW()-1,'Full 2016-2017 Games Data'!$C$4:$R$1589,7,FALSE)</f>
        <v>96</v>
      </c>
      <c r="F643" s="4">
        <f>VLOOKUP(ROW()-1,'Full 2016-2017 Games Data'!$C$4:$R$1589,14,FALSE)</f>
        <v>42755</v>
      </c>
    </row>
    <row r="644" spans="1:6" x14ac:dyDescent="0.3">
      <c r="A644" t="str">
        <f>VLOOKUP(ROW()-1,'Full 2016-2017 Games Data'!$C$4:$R$1589,15,FALSE)</f>
        <v>Memphis Grizzlies</v>
      </c>
      <c r="B644" t="str">
        <f>VLOOKUP(ROW()-1,'Full 2016-2017 Games Data'!$C$4:$R$1589,16,FALSE)</f>
        <v>Sacramento Kings</v>
      </c>
      <c r="C644" t="str">
        <f>VLOOKUP(ROW()-1,'Full 2016-2017 Games Data'!$C$4:$R$1589,5,FALSE)</f>
        <v>Memphis</v>
      </c>
      <c r="D644">
        <f>VLOOKUP(ROW()-1,'Full 2016-2017 Games Data'!$C$4:$R$1589,6,FALSE)</f>
        <v>107</v>
      </c>
      <c r="E644">
        <f>VLOOKUP(ROW()-1,'Full 2016-2017 Games Data'!$C$4:$R$1589,7,FALSE)</f>
        <v>91</v>
      </c>
      <c r="F644" s="4">
        <f>VLOOKUP(ROW()-1,'Full 2016-2017 Games Data'!$C$4:$R$1589,14,FALSE)</f>
        <v>42755</v>
      </c>
    </row>
    <row r="645" spans="1:6" x14ac:dyDescent="0.3">
      <c r="A645" t="str">
        <f>VLOOKUP(ROW()-1,'Full 2016-2017 Games Data'!$C$4:$R$1589,15,FALSE)</f>
        <v>Brooklyn Nets</v>
      </c>
      <c r="B645" t="str">
        <f>VLOOKUP(ROW()-1,'Full 2016-2017 Games Data'!$C$4:$R$1589,16,FALSE)</f>
        <v>New Orleans Pelicans</v>
      </c>
      <c r="C645" t="str">
        <f>VLOOKUP(ROW()-1,'Full 2016-2017 Games Data'!$C$4:$R$1589,5,FALSE)</f>
        <v>New Orleans</v>
      </c>
      <c r="D645">
        <f>VLOOKUP(ROW()-1,'Full 2016-2017 Games Data'!$C$4:$R$1589,6,FALSE)</f>
        <v>143</v>
      </c>
      <c r="E645">
        <f>VLOOKUP(ROW()-1,'Full 2016-2017 Games Data'!$C$4:$R$1589,7,FALSE)</f>
        <v>114</v>
      </c>
      <c r="F645" s="4">
        <f>VLOOKUP(ROW()-1,'Full 2016-2017 Games Data'!$C$4:$R$1589,14,FALSE)</f>
        <v>42755</v>
      </c>
    </row>
    <row r="646" spans="1:6" x14ac:dyDescent="0.3">
      <c r="A646" t="str">
        <f>VLOOKUP(ROW()-1,'Full 2016-2017 Games Data'!$C$4:$R$1589,15,FALSE)</f>
        <v>Golden State Warriors</v>
      </c>
      <c r="B646" t="str">
        <f>VLOOKUP(ROW()-1,'Full 2016-2017 Games Data'!$C$4:$R$1589,16,FALSE)</f>
        <v>Houston Rockets</v>
      </c>
      <c r="C646" t="str">
        <f>VLOOKUP(ROW()-1,'Full 2016-2017 Games Data'!$C$4:$R$1589,5,FALSE)</f>
        <v>Houston</v>
      </c>
      <c r="D646">
        <f>VLOOKUP(ROW()-1,'Full 2016-2017 Games Data'!$C$4:$R$1589,6,FALSE)</f>
        <v>125</v>
      </c>
      <c r="E646">
        <f>VLOOKUP(ROW()-1,'Full 2016-2017 Games Data'!$C$4:$R$1589,7,FALSE)</f>
        <v>108</v>
      </c>
      <c r="F646" s="4">
        <f>VLOOKUP(ROW()-1,'Full 2016-2017 Games Data'!$C$4:$R$1589,14,FALSE)</f>
        <v>42755</v>
      </c>
    </row>
    <row r="647" spans="1:6" x14ac:dyDescent="0.3">
      <c r="A647" t="str">
        <f>VLOOKUP(ROW()-1,'Full 2016-2017 Games Data'!$C$4:$R$1589,15,FALSE)</f>
        <v>Atlanta Hawks</v>
      </c>
      <c r="B647" t="str">
        <f>VLOOKUP(ROW()-1,'Full 2016-2017 Games Data'!$C$4:$R$1589,16,FALSE)</f>
        <v>Chicago Bulls</v>
      </c>
      <c r="C647" t="str">
        <f>VLOOKUP(ROW()-1,'Full 2016-2017 Games Data'!$C$4:$R$1589,5,FALSE)</f>
        <v>Atlanta</v>
      </c>
      <c r="D647">
        <f>VLOOKUP(ROW()-1,'Full 2016-2017 Games Data'!$C$4:$R$1589,6,FALSE)</f>
        <v>102</v>
      </c>
      <c r="E647">
        <f>VLOOKUP(ROW()-1,'Full 2016-2017 Games Data'!$C$4:$R$1589,7,FALSE)</f>
        <v>93</v>
      </c>
      <c r="F647" s="4">
        <f>VLOOKUP(ROW()-1,'Full 2016-2017 Games Data'!$C$4:$R$1589,14,FALSE)</f>
        <v>42755</v>
      </c>
    </row>
    <row r="648" spans="1:6" x14ac:dyDescent="0.3">
      <c r="A648" t="str">
        <f>VLOOKUP(ROW()-1,'Full 2016-2017 Games Data'!$C$4:$R$1589,15,FALSE)</f>
        <v>Utah Jazz</v>
      </c>
      <c r="B648" t="str">
        <f>VLOOKUP(ROW()-1,'Full 2016-2017 Games Data'!$C$4:$R$1589,16,FALSE)</f>
        <v>Dallas Mavericks</v>
      </c>
      <c r="C648" t="str">
        <f>VLOOKUP(ROW()-1,'Full 2016-2017 Games Data'!$C$4:$R$1589,5,FALSE)</f>
        <v>Dallas</v>
      </c>
      <c r="D648">
        <f>VLOOKUP(ROW()-1,'Full 2016-2017 Games Data'!$C$4:$R$1589,6,FALSE)</f>
        <v>112</v>
      </c>
      <c r="E648">
        <f>VLOOKUP(ROW()-1,'Full 2016-2017 Games Data'!$C$4:$R$1589,7,FALSE)</f>
        <v>107</v>
      </c>
      <c r="F648" s="4">
        <f>VLOOKUP(ROW()-1,'Full 2016-2017 Games Data'!$C$4:$R$1589,14,FALSE)</f>
        <v>42755</v>
      </c>
    </row>
    <row r="649" spans="1:6" x14ac:dyDescent="0.3">
      <c r="A649" t="str">
        <f>VLOOKUP(ROW()-1,'Full 2016-2017 Games Data'!$C$4:$R$1589,15,FALSE)</f>
        <v>Los Angeles Lakers</v>
      </c>
      <c r="B649" t="str">
        <f>VLOOKUP(ROW()-1,'Full 2016-2017 Games Data'!$C$4:$R$1589,16,FALSE)</f>
        <v>Indiana Pacers</v>
      </c>
      <c r="C649" t="str">
        <f>VLOOKUP(ROW()-1,'Full 2016-2017 Games Data'!$C$4:$R$1589,5,FALSE)</f>
        <v>Los Angeles</v>
      </c>
      <c r="D649">
        <f>VLOOKUP(ROW()-1,'Full 2016-2017 Games Data'!$C$4:$R$1589,6,FALSE)</f>
        <v>108</v>
      </c>
      <c r="E649">
        <f>VLOOKUP(ROW()-1,'Full 2016-2017 Games Data'!$C$4:$R$1589,7,FALSE)</f>
        <v>95</v>
      </c>
      <c r="F649" s="4">
        <f>VLOOKUP(ROW()-1,'Full 2016-2017 Games Data'!$C$4:$R$1589,14,FALSE)</f>
        <v>42755</v>
      </c>
    </row>
    <row r="650" spans="1:6" x14ac:dyDescent="0.3">
      <c r="A650" t="str">
        <f>VLOOKUP(ROW()-1,'Full 2016-2017 Games Data'!$C$4:$R$1589,15,FALSE)</f>
        <v>Portland Trail Blazers</v>
      </c>
      <c r="B650" t="str">
        <f>VLOOKUP(ROW()-1,'Full 2016-2017 Games Data'!$C$4:$R$1589,16,FALSE)</f>
        <v>Boston Celtics</v>
      </c>
      <c r="C650" t="str">
        <f>VLOOKUP(ROW()-1,'Full 2016-2017 Games Data'!$C$4:$R$1589,5,FALSE)</f>
        <v>Boston</v>
      </c>
      <c r="D650">
        <f>VLOOKUP(ROW()-1,'Full 2016-2017 Games Data'!$C$4:$R$1589,6,FALSE)</f>
        <v>127</v>
      </c>
      <c r="E650">
        <f>VLOOKUP(ROW()-1,'Full 2016-2017 Games Data'!$C$4:$R$1589,7,FALSE)</f>
        <v>123</v>
      </c>
      <c r="F650" s="4">
        <f>VLOOKUP(ROW()-1,'Full 2016-2017 Games Data'!$C$4:$R$1589,14,FALSE)</f>
        <v>42756</v>
      </c>
    </row>
    <row r="651" spans="1:6" x14ac:dyDescent="0.3">
      <c r="A651" t="str">
        <f>VLOOKUP(ROW()-1,'Full 2016-2017 Games Data'!$C$4:$R$1589,15,FALSE)</f>
        <v>Detroit Pistons</v>
      </c>
      <c r="B651" t="str">
        <f>VLOOKUP(ROW()-1,'Full 2016-2017 Games Data'!$C$4:$R$1589,16,FALSE)</f>
        <v>Washington Wizards</v>
      </c>
      <c r="C651" t="str">
        <f>VLOOKUP(ROW()-1,'Full 2016-2017 Games Data'!$C$4:$R$1589,5,FALSE)</f>
        <v>Detroit</v>
      </c>
      <c r="D651">
        <f>VLOOKUP(ROW()-1,'Full 2016-2017 Games Data'!$C$4:$R$1589,6,FALSE)</f>
        <v>113</v>
      </c>
      <c r="E651">
        <f>VLOOKUP(ROW()-1,'Full 2016-2017 Games Data'!$C$4:$R$1589,7,FALSE)</f>
        <v>112</v>
      </c>
      <c r="F651" s="4">
        <f>VLOOKUP(ROW()-1,'Full 2016-2017 Games Data'!$C$4:$R$1589,14,FALSE)</f>
        <v>42756</v>
      </c>
    </row>
    <row r="652" spans="1:6" x14ac:dyDescent="0.3">
      <c r="A652" t="str">
        <f>VLOOKUP(ROW()-1,'Full 2016-2017 Games Data'!$C$4:$R$1589,15,FALSE)</f>
        <v>Charlotte Hornets</v>
      </c>
      <c r="B652" t="str">
        <f>VLOOKUP(ROW()-1,'Full 2016-2017 Games Data'!$C$4:$R$1589,16,FALSE)</f>
        <v>Brooklyn Nets</v>
      </c>
      <c r="C652" t="str">
        <f>VLOOKUP(ROW()-1,'Full 2016-2017 Games Data'!$C$4:$R$1589,5,FALSE)</f>
        <v>Charlotte</v>
      </c>
      <c r="D652">
        <f>VLOOKUP(ROW()-1,'Full 2016-2017 Games Data'!$C$4:$R$1589,6,FALSE)</f>
        <v>112</v>
      </c>
      <c r="E652">
        <f>VLOOKUP(ROW()-1,'Full 2016-2017 Games Data'!$C$4:$R$1589,7,FALSE)</f>
        <v>105</v>
      </c>
      <c r="F652" s="4">
        <f>VLOOKUP(ROW()-1,'Full 2016-2017 Games Data'!$C$4:$R$1589,14,FALSE)</f>
        <v>42756</v>
      </c>
    </row>
    <row r="653" spans="1:6" x14ac:dyDescent="0.3">
      <c r="A653" t="str">
        <f>VLOOKUP(ROW()-1,'Full 2016-2017 Games Data'!$C$4:$R$1589,15,FALSE)</f>
        <v>Atlanta Hawks</v>
      </c>
      <c r="B653" t="str">
        <f>VLOOKUP(ROW()-1,'Full 2016-2017 Games Data'!$C$4:$R$1589,16,FALSE)</f>
        <v>Philadelphia 76ers</v>
      </c>
      <c r="C653" t="str">
        <f>VLOOKUP(ROW()-1,'Full 2016-2017 Games Data'!$C$4:$R$1589,5,FALSE)</f>
        <v>Atlanta</v>
      </c>
      <c r="D653">
        <f>VLOOKUP(ROW()-1,'Full 2016-2017 Games Data'!$C$4:$R$1589,6,FALSE)</f>
        <v>110</v>
      </c>
      <c r="E653">
        <f>VLOOKUP(ROW()-1,'Full 2016-2017 Games Data'!$C$4:$R$1589,7,FALSE)</f>
        <v>93</v>
      </c>
      <c r="F653" s="4">
        <f>VLOOKUP(ROW()-1,'Full 2016-2017 Games Data'!$C$4:$R$1589,14,FALSE)</f>
        <v>42756</v>
      </c>
    </row>
    <row r="654" spans="1:6" x14ac:dyDescent="0.3">
      <c r="A654" t="str">
        <f>VLOOKUP(ROW()-1,'Full 2016-2017 Games Data'!$C$4:$R$1589,15,FALSE)</f>
        <v>Phoenix Suns</v>
      </c>
      <c r="B654" t="str">
        <f>VLOOKUP(ROW()-1,'Full 2016-2017 Games Data'!$C$4:$R$1589,16,FALSE)</f>
        <v>New York Knicks</v>
      </c>
      <c r="C654" t="str">
        <f>VLOOKUP(ROW()-1,'Full 2016-2017 Games Data'!$C$4:$R$1589,5,FALSE)</f>
        <v>New York</v>
      </c>
      <c r="D654">
        <f>VLOOKUP(ROW()-1,'Full 2016-2017 Games Data'!$C$4:$R$1589,6,FALSE)</f>
        <v>107</v>
      </c>
      <c r="E654">
        <f>VLOOKUP(ROW()-1,'Full 2016-2017 Games Data'!$C$4:$R$1589,7,FALSE)</f>
        <v>105</v>
      </c>
      <c r="F654" s="4">
        <f>VLOOKUP(ROW()-1,'Full 2016-2017 Games Data'!$C$4:$R$1589,14,FALSE)</f>
        <v>42756</v>
      </c>
    </row>
    <row r="655" spans="1:6" x14ac:dyDescent="0.3">
      <c r="A655" t="str">
        <f>VLOOKUP(ROW()-1,'Full 2016-2017 Games Data'!$C$4:$R$1589,15,FALSE)</f>
        <v>Miami Heat</v>
      </c>
      <c r="B655" t="str">
        <f>VLOOKUP(ROW()-1,'Full 2016-2017 Games Data'!$C$4:$R$1589,16,FALSE)</f>
        <v>Milwaukee Bucks</v>
      </c>
      <c r="C655" t="str">
        <f>VLOOKUP(ROW()-1,'Full 2016-2017 Games Data'!$C$4:$R$1589,5,FALSE)</f>
        <v>Miami</v>
      </c>
      <c r="D655">
        <f>VLOOKUP(ROW()-1,'Full 2016-2017 Games Data'!$C$4:$R$1589,6,FALSE)</f>
        <v>109</v>
      </c>
      <c r="E655">
        <f>VLOOKUP(ROW()-1,'Full 2016-2017 Games Data'!$C$4:$R$1589,7,FALSE)</f>
        <v>97</v>
      </c>
      <c r="F655" s="4">
        <f>VLOOKUP(ROW()-1,'Full 2016-2017 Games Data'!$C$4:$R$1589,14,FALSE)</f>
        <v>42756</v>
      </c>
    </row>
    <row r="656" spans="1:6" x14ac:dyDescent="0.3">
      <c r="A656" t="str">
        <f>VLOOKUP(ROW()-1,'Full 2016-2017 Games Data'!$C$4:$R$1589,15,FALSE)</f>
        <v>Houston Rockets</v>
      </c>
      <c r="B656" t="str">
        <f>VLOOKUP(ROW()-1,'Full 2016-2017 Games Data'!$C$4:$R$1589,16,FALSE)</f>
        <v>Memphis Grizzlies</v>
      </c>
      <c r="C656" t="str">
        <f>VLOOKUP(ROW()-1,'Full 2016-2017 Games Data'!$C$4:$R$1589,5,FALSE)</f>
        <v>Memphis</v>
      </c>
      <c r="D656">
        <f>VLOOKUP(ROW()-1,'Full 2016-2017 Games Data'!$C$4:$R$1589,6,FALSE)</f>
        <v>119</v>
      </c>
      <c r="E656">
        <f>VLOOKUP(ROW()-1,'Full 2016-2017 Games Data'!$C$4:$R$1589,7,FALSE)</f>
        <v>95</v>
      </c>
      <c r="F656" s="4">
        <f>VLOOKUP(ROW()-1,'Full 2016-2017 Games Data'!$C$4:$R$1589,14,FALSE)</f>
        <v>42756</v>
      </c>
    </row>
    <row r="657" spans="1:6" x14ac:dyDescent="0.3">
      <c r="A657" t="str">
        <f>VLOOKUP(ROW()-1,'Full 2016-2017 Games Data'!$C$4:$R$1589,15,FALSE)</f>
        <v>San Antonio Spurs</v>
      </c>
      <c r="B657" t="str">
        <f>VLOOKUP(ROW()-1,'Full 2016-2017 Games Data'!$C$4:$R$1589,16,FALSE)</f>
        <v>Cleveland Cavaliers</v>
      </c>
      <c r="C657" t="str">
        <f>VLOOKUP(ROW()-1,'Full 2016-2017 Games Data'!$C$4:$R$1589,5,FALSE)</f>
        <v>Cleveland</v>
      </c>
      <c r="D657">
        <f>VLOOKUP(ROW()-1,'Full 2016-2017 Games Data'!$C$4:$R$1589,6,FALSE)</f>
        <v>118</v>
      </c>
      <c r="E657">
        <f>VLOOKUP(ROW()-1,'Full 2016-2017 Games Data'!$C$4:$R$1589,7,FALSE)</f>
        <v>115</v>
      </c>
      <c r="F657" s="4">
        <f>VLOOKUP(ROW()-1,'Full 2016-2017 Games Data'!$C$4:$R$1589,14,FALSE)</f>
        <v>42756</v>
      </c>
    </row>
    <row r="658" spans="1:6" x14ac:dyDescent="0.3">
      <c r="A658" t="str">
        <f>VLOOKUP(ROW()-1,'Full 2016-2017 Games Data'!$C$4:$R$1589,15,FALSE)</f>
        <v>Denver Nuggets</v>
      </c>
      <c r="B658" t="str">
        <f>VLOOKUP(ROW()-1,'Full 2016-2017 Games Data'!$C$4:$R$1589,16,FALSE)</f>
        <v>Los Angeles Clippers</v>
      </c>
      <c r="C658" t="str">
        <f>VLOOKUP(ROW()-1,'Full 2016-2017 Games Data'!$C$4:$R$1589,5,FALSE)</f>
        <v>Denver</v>
      </c>
      <c r="D658">
        <f>VLOOKUP(ROW()-1,'Full 2016-2017 Games Data'!$C$4:$R$1589,6,FALSE)</f>
        <v>123</v>
      </c>
      <c r="E658">
        <f>VLOOKUP(ROW()-1,'Full 2016-2017 Games Data'!$C$4:$R$1589,7,FALSE)</f>
        <v>98</v>
      </c>
      <c r="F658" s="4">
        <f>VLOOKUP(ROW()-1,'Full 2016-2017 Games Data'!$C$4:$R$1589,14,FALSE)</f>
        <v>42756</v>
      </c>
    </row>
    <row r="659" spans="1:6" x14ac:dyDescent="0.3">
      <c r="A659" t="str">
        <f>VLOOKUP(ROW()-1,'Full 2016-2017 Games Data'!$C$4:$R$1589,15,FALSE)</f>
        <v>Utah Jazz</v>
      </c>
      <c r="B659" t="str">
        <f>VLOOKUP(ROW()-1,'Full 2016-2017 Games Data'!$C$4:$R$1589,16,FALSE)</f>
        <v>Indiana Pacers</v>
      </c>
      <c r="C659" t="str">
        <f>VLOOKUP(ROW()-1,'Full 2016-2017 Games Data'!$C$4:$R$1589,5,FALSE)</f>
        <v>Utah</v>
      </c>
      <c r="D659">
        <f>VLOOKUP(ROW()-1,'Full 2016-2017 Games Data'!$C$4:$R$1589,6,FALSE)</f>
        <v>109</v>
      </c>
      <c r="E659">
        <f>VLOOKUP(ROW()-1,'Full 2016-2017 Games Data'!$C$4:$R$1589,7,FALSE)</f>
        <v>100</v>
      </c>
      <c r="F659" s="4">
        <f>VLOOKUP(ROW()-1,'Full 2016-2017 Games Data'!$C$4:$R$1589,14,FALSE)</f>
        <v>42756</v>
      </c>
    </row>
    <row r="660" spans="1:6" x14ac:dyDescent="0.3">
      <c r="A660" t="str">
        <f>VLOOKUP(ROW()-1,'Full 2016-2017 Games Data'!$C$4:$R$1589,15,FALSE)</f>
        <v>Chicago Bulls</v>
      </c>
      <c r="B660" t="str">
        <f>VLOOKUP(ROW()-1,'Full 2016-2017 Games Data'!$C$4:$R$1589,16,FALSE)</f>
        <v>Sacramento Kings</v>
      </c>
      <c r="C660" t="str">
        <f>VLOOKUP(ROW()-1,'Full 2016-2017 Games Data'!$C$4:$R$1589,5,FALSE)</f>
        <v>Chicago</v>
      </c>
      <c r="D660">
        <f>VLOOKUP(ROW()-1,'Full 2016-2017 Games Data'!$C$4:$R$1589,6,FALSE)</f>
        <v>102</v>
      </c>
      <c r="E660">
        <f>VLOOKUP(ROW()-1,'Full 2016-2017 Games Data'!$C$4:$R$1589,7,FALSE)</f>
        <v>99</v>
      </c>
      <c r="F660" s="4">
        <f>VLOOKUP(ROW()-1,'Full 2016-2017 Games Data'!$C$4:$R$1589,14,FALSE)</f>
        <v>42756</v>
      </c>
    </row>
    <row r="661" spans="1:6" x14ac:dyDescent="0.3">
      <c r="A661" t="str">
        <f>VLOOKUP(ROW()-1,'Full 2016-2017 Games Data'!$C$4:$R$1589,15,FALSE)</f>
        <v>Golden State Warriors</v>
      </c>
      <c r="B661" t="str">
        <f>VLOOKUP(ROW()-1,'Full 2016-2017 Games Data'!$C$4:$R$1589,16,FALSE)</f>
        <v>Orlando Magic</v>
      </c>
      <c r="C661" t="str">
        <f>VLOOKUP(ROW()-1,'Full 2016-2017 Games Data'!$C$4:$R$1589,5,FALSE)</f>
        <v>Orlando</v>
      </c>
      <c r="D661">
        <f>VLOOKUP(ROW()-1,'Full 2016-2017 Games Data'!$C$4:$R$1589,6,FALSE)</f>
        <v>118</v>
      </c>
      <c r="E661">
        <f>VLOOKUP(ROW()-1,'Full 2016-2017 Games Data'!$C$4:$R$1589,7,FALSE)</f>
        <v>98</v>
      </c>
      <c r="F661" s="4">
        <f>VLOOKUP(ROW()-1,'Full 2016-2017 Games Data'!$C$4:$R$1589,14,FALSE)</f>
        <v>42757</v>
      </c>
    </row>
    <row r="662" spans="1:6" x14ac:dyDescent="0.3">
      <c r="A662" t="str">
        <f>VLOOKUP(ROW()-1,'Full 2016-2017 Games Data'!$C$4:$R$1589,15,FALSE)</f>
        <v>Dallas Mavericks</v>
      </c>
      <c r="B662" t="str">
        <f>VLOOKUP(ROW()-1,'Full 2016-2017 Games Data'!$C$4:$R$1589,16,FALSE)</f>
        <v>Los Angeles Lakers</v>
      </c>
      <c r="C662" t="str">
        <f>VLOOKUP(ROW()-1,'Full 2016-2017 Games Data'!$C$4:$R$1589,5,FALSE)</f>
        <v>Dallas</v>
      </c>
      <c r="D662">
        <f>VLOOKUP(ROW()-1,'Full 2016-2017 Games Data'!$C$4:$R$1589,6,FALSE)</f>
        <v>122</v>
      </c>
      <c r="E662">
        <f>VLOOKUP(ROW()-1,'Full 2016-2017 Games Data'!$C$4:$R$1589,7,FALSE)</f>
        <v>73</v>
      </c>
      <c r="F662" s="4">
        <f>VLOOKUP(ROW()-1,'Full 2016-2017 Games Data'!$C$4:$R$1589,14,FALSE)</f>
        <v>42757</v>
      </c>
    </row>
    <row r="663" spans="1:6" x14ac:dyDescent="0.3">
      <c r="A663" t="str">
        <f>VLOOKUP(ROW()-1,'Full 2016-2017 Games Data'!$C$4:$R$1589,15,FALSE)</f>
        <v>Phoenix Suns</v>
      </c>
      <c r="B663" t="str">
        <f>VLOOKUP(ROW()-1,'Full 2016-2017 Games Data'!$C$4:$R$1589,16,FALSE)</f>
        <v>Toronto Raptors</v>
      </c>
      <c r="C663" t="str">
        <f>VLOOKUP(ROW()-1,'Full 2016-2017 Games Data'!$C$4:$R$1589,5,FALSE)</f>
        <v>Toronto</v>
      </c>
      <c r="D663">
        <f>VLOOKUP(ROW()-1,'Full 2016-2017 Games Data'!$C$4:$R$1589,6,FALSE)</f>
        <v>115</v>
      </c>
      <c r="E663">
        <f>VLOOKUP(ROW()-1,'Full 2016-2017 Games Data'!$C$4:$R$1589,7,FALSE)</f>
        <v>103</v>
      </c>
      <c r="F663" s="4">
        <f>VLOOKUP(ROW()-1,'Full 2016-2017 Games Data'!$C$4:$R$1589,14,FALSE)</f>
        <v>42757</v>
      </c>
    </row>
    <row r="664" spans="1:6" x14ac:dyDescent="0.3">
      <c r="A664" t="str">
        <f>VLOOKUP(ROW()-1,'Full 2016-2017 Games Data'!$C$4:$R$1589,15,FALSE)</f>
        <v>Minnesota Timberwolves</v>
      </c>
      <c r="B664" t="str">
        <f>VLOOKUP(ROW()-1,'Full 2016-2017 Games Data'!$C$4:$R$1589,16,FALSE)</f>
        <v>Denver Nuggets</v>
      </c>
      <c r="C664" t="str">
        <f>VLOOKUP(ROW()-1,'Full 2016-2017 Games Data'!$C$4:$R$1589,5,FALSE)</f>
        <v>Minnesota</v>
      </c>
      <c r="D664">
        <f>VLOOKUP(ROW()-1,'Full 2016-2017 Games Data'!$C$4:$R$1589,6,FALSE)</f>
        <v>111</v>
      </c>
      <c r="E664">
        <f>VLOOKUP(ROW()-1,'Full 2016-2017 Games Data'!$C$4:$R$1589,7,FALSE)</f>
        <v>108</v>
      </c>
      <c r="F664" s="4">
        <f>VLOOKUP(ROW()-1,'Full 2016-2017 Games Data'!$C$4:$R$1589,14,FALSE)</f>
        <v>42757</v>
      </c>
    </row>
    <row r="665" spans="1:6" x14ac:dyDescent="0.3">
      <c r="A665" t="str">
        <f>VLOOKUP(ROW()-1,'Full 2016-2017 Games Data'!$C$4:$R$1589,15,FALSE)</f>
        <v>Washington Wizards</v>
      </c>
      <c r="B665" t="str">
        <f>VLOOKUP(ROW()-1,'Full 2016-2017 Games Data'!$C$4:$R$1589,16,FALSE)</f>
        <v>Charlotte Hornets</v>
      </c>
      <c r="C665" t="str">
        <f>VLOOKUP(ROW()-1,'Full 2016-2017 Games Data'!$C$4:$R$1589,5,FALSE)</f>
        <v>Charlotte</v>
      </c>
      <c r="D665">
        <f>VLOOKUP(ROW()-1,'Full 2016-2017 Games Data'!$C$4:$R$1589,6,FALSE)</f>
        <v>109</v>
      </c>
      <c r="E665">
        <f>VLOOKUP(ROW()-1,'Full 2016-2017 Games Data'!$C$4:$R$1589,7,FALSE)</f>
        <v>99</v>
      </c>
      <c r="F665" s="4">
        <f>VLOOKUP(ROW()-1,'Full 2016-2017 Games Data'!$C$4:$R$1589,14,FALSE)</f>
        <v>42758</v>
      </c>
    </row>
    <row r="666" spans="1:6" x14ac:dyDescent="0.3">
      <c r="A666" t="str">
        <f>VLOOKUP(ROW()-1,'Full 2016-2017 Games Data'!$C$4:$R$1589,15,FALSE)</f>
        <v>San Antonio Spurs</v>
      </c>
      <c r="B666" t="str">
        <f>VLOOKUP(ROW()-1,'Full 2016-2017 Games Data'!$C$4:$R$1589,16,FALSE)</f>
        <v>Brooklyn Nets</v>
      </c>
      <c r="C666" t="str">
        <f>VLOOKUP(ROW()-1,'Full 2016-2017 Games Data'!$C$4:$R$1589,5,FALSE)</f>
        <v>Brooklyn</v>
      </c>
      <c r="D666">
        <f>VLOOKUP(ROW()-1,'Full 2016-2017 Games Data'!$C$4:$R$1589,6,FALSE)</f>
        <v>112</v>
      </c>
      <c r="E666">
        <f>VLOOKUP(ROW()-1,'Full 2016-2017 Games Data'!$C$4:$R$1589,7,FALSE)</f>
        <v>86</v>
      </c>
      <c r="F666" s="4">
        <f>VLOOKUP(ROW()-1,'Full 2016-2017 Games Data'!$C$4:$R$1589,14,FALSE)</f>
        <v>42758</v>
      </c>
    </row>
    <row r="667" spans="1:6" x14ac:dyDescent="0.3">
      <c r="A667" t="str">
        <f>VLOOKUP(ROW()-1,'Full 2016-2017 Games Data'!$C$4:$R$1589,15,FALSE)</f>
        <v>Los Angeles Clippers</v>
      </c>
      <c r="B667" t="str">
        <f>VLOOKUP(ROW()-1,'Full 2016-2017 Games Data'!$C$4:$R$1589,16,FALSE)</f>
        <v>Atlanta Hawks</v>
      </c>
      <c r="C667" t="str">
        <f>VLOOKUP(ROW()-1,'Full 2016-2017 Games Data'!$C$4:$R$1589,5,FALSE)</f>
        <v>Atlanta</v>
      </c>
      <c r="D667">
        <f>VLOOKUP(ROW()-1,'Full 2016-2017 Games Data'!$C$4:$R$1589,6,FALSE)</f>
        <v>115</v>
      </c>
      <c r="E667">
        <f>VLOOKUP(ROW()-1,'Full 2016-2017 Games Data'!$C$4:$R$1589,7,FALSE)</f>
        <v>105</v>
      </c>
      <c r="F667" s="4">
        <f>VLOOKUP(ROW()-1,'Full 2016-2017 Games Data'!$C$4:$R$1589,14,FALSE)</f>
        <v>42758</v>
      </c>
    </row>
    <row r="668" spans="1:6" x14ac:dyDescent="0.3">
      <c r="A668" t="str">
        <f>VLOOKUP(ROW()-1,'Full 2016-2017 Games Data'!$C$4:$R$1589,15,FALSE)</f>
        <v>Miami Heat</v>
      </c>
      <c r="B668" t="str">
        <f>VLOOKUP(ROW()-1,'Full 2016-2017 Games Data'!$C$4:$R$1589,16,FALSE)</f>
        <v>Golden State Warriors</v>
      </c>
      <c r="C668" t="str">
        <f>VLOOKUP(ROW()-1,'Full 2016-2017 Games Data'!$C$4:$R$1589,5,FALSE)</f>
        <v>Miami</v>
      </c>
      <c r="D668">
        <f>VLOOKUP(ROW()-1,'Full 2016-2017 Games Data'!$C$4:$R$1589,6,FALSE)</f>
        <v>105</v>
      </c>
      <c r="E668">
        <f>VLOOKUP(ROW()-1,'Full 2016-2017 Games Data'!$C$4:$R$1589,7,FALSE)</f>
        <v>102</v>
      </c>
      <c r="F668" s="4">
        <f>VLOOKUP(ROW()-1,'Full 2016-2017 Games Data'!$C$4:$R$1589,14,FALSE)</f>
        <v>42758</v>
      </c>
    </row>
    <row r="669" spans="1:6" x14ac:dyDescent="0.3">
      <c r="A669" t="str">
        <f>VLOOKUP(ROW()-1,'Full 2016-2017 Games Data'!$C$4:$R$1589,15,FALSE)</f>
        <v>Sacramento Kings</v>
      </c>
      <c r="B669" t="str">
        <f>VLOOKUP(ROW()-1,'Full 2016-2017 Games Data'!$C$4:$R$1589,16,FALSE)</f>
        <v>Detroit Pistons</v>
      </c>
      <c r="C669" t="str">
        <f>VLOOKUP(ROW()-1,'Full 2016-2017 Games Data'!$C$4:$R$1589,5,FALSE)</f>
        <v>Detroit</v>
      </c>
      <c r="D669">
        <f>VLOOKUP(ROW()-1,'Full 2016-2017 Games Data'!$C$4:$R$1589,6,FALSE)</f>
        <v>109</v>
      </c>
      <c r="E669">
        <f>VLOOKUP(ROW()-1,'Full 2016-2017 Games Data'!$C$4:$R$1589,7,FALSE)</f>
        <v>104</v>
      </c>
      <c r="F669" s="4">
        <f>VLOOKUP(ROW()-1,'Full 2016-2017 Games Data'!$C$4:$R$1589,14,FALSE)</f>
        <v>42758</v>
      </c>
    </row>
    <row r="670" spans="1:6" x14ac:dyDescent="0.3">
      <c r="A670" t="str">
        <f>VLOOKUP(ROW()-1,'Full 2016-2017 Games Data'!$C$4:$R$1589,15,FALSE)</f>
        <v>Milwaukee Bucks</v>
      </c>
      <c r="B670" t="str">
        <f>VLOOKUP(ROW()-1,'Full 2016-2017 Games Data'!$C$4:$R$1589,16,FALSE)</f>
        <v>Houston Rockets</v>
      </c>
      <c r="C670" t="str">
        <f>VLOOKUP(ROW()-1,'Full 2016-2017 Games Data'!$C$4:$R$1589,5,FALSE)</f>
        <v>Milwaukee</v>
      </c>
      <c r="D670">
        <f>VLOOKUP(ROW()-1,'Full 2016-2017 Games Data'!$C$4:$R$1589,6,FALSE)</f>
        <v>127</v>
      </c>
      <c r="E670">
        <f>VLOOKUP(ROW()-1,'Full 2016-2017 Games Data'!$C$4:$R$1589,7,FALSE)</f>
        <v>114</v>
      </c>
      <c r="F670" s="4">
        <f>VLOOKUP(ROW()-1,'Full 2016-2017 Games Data'!$C$4:$R$1589,14,FALSE)</f>
        <v>42758</v>
      </c>
    </row>
    <row r="671" spans="1:6" x14ac:dyDescent="0.3">
      <c r="A671" t="str">
        <f>VLOOKUP(ROW()-1,'Full 2016-2017 Games Data'!$C$4:$R$1589,15,FALSE)</f>
        <v>New Orleans Pelicans</v>
      </c>
      <c r="B671" t="str">
        <f>VLOOKUP(ROW()-1,'Full 2016-2017 Games Data'!$C$4:$R$1589,16,FALSE)</f>
        <v>Cleveland Cavaliers</v>
      </c>
      <c r="C671" t="str">
        <f>VLOOKUP(ROW()-1,'Full 2016-2017 Games Data'!$C$4:$R$1589,5,FALSE)</f>
        <v>New Orleans</v>
      </c>
      <c r="D671">
        <f>VLOOKUP(ROW()-1,'Full 2016-2017 Games Data'!$C$4:$R$1589,6,FALSE)</f>
        <v>124</v>
      </c>
      <c r="E671">
        <f>VLOOKUP(ROW()-1,'Full 2016-2017 Games Data'!$C$4:$R$1589,7,FALSE)</f>
        <v>122</v>
      </c>
      <c r="F671" s="4">
        <f>VLOOKUP(ROW()-1,'Full 2016-2017 Games Data'!$C$4:$R$1589,14,FALSE)</f>
        <v>42758</v>
      </c>
    </row>
    <row r="672" spans="1:6" x14ac:dyDescent="0.3">
      <c r="A672" t="str">
        <f>VLOOKUP(ROW()-1,'Full 2016-2017 Games Data'!$C$4:$R$1589,15,FALSE)</f>
        <v>New York Knicks</v>
      </c>
      <c r="B672" t="str">
        <f>VLOOKUP(ROW()-1,'Full 2016-2017 Games Data'!$C$4:$R$1589,16,FALSE)</f>
        <v>Indiana Pacers</v>
      </c>
      <c r="C672" t="str">
        <f>VLOOKUP(ROW()-1,'Full 2016-2017 Games Data'!$C$4:$R$1589,5,FALSE)</f>
        <v>Indiana</v>
      </c>
      <c r="D672">
        <f>VLOOKUP(ROW()-1,'Full 2016-2017 Games Data'!$C$4:$R$1589,6,FALSE)</f>
        <v>109</v>
      </c>
      <c r="E672">
        <f>VLOOKUP(ROW()-1,'Full 2016-2017 Games Data'!$C$4:$R$1589,7,FALSE)</f>
        <v>103</v>
      </c>
      <c r="F672" s="4">
        <f>VLOOKUP(ROW()-1,'Full 2016-2017 Games Data'!$C$4:$R$1589,14,FALSE)</f>
        <v>42758</v>
      </c>
    </row>
    <row r="673" spans="1:6" x14ac:dyDescent="0.3">
      <c r="A673" t="str">
        <f>VLOOKUP(ROW()-1,'Full 2016-2017 Games Data'!$C$4:$R$1589,15,FALSE)</f>
        <v>Oklahoma City Thunder</v>
      </c>
      <c r="B673" t="str">
        <f>VLOOKUP(ROW()-1,'Full 2016-2017 Games Data'!$C$4:$R$1589,16,FALSE)</f>
        <v>Utah Jazz</v>
      </c>
      <c r="C673" t="str">
        <f>VLOOKUP(ROW()-1,'Full 2016-2017 Games Data'!$C$4:$R$1589,5,FALSE)</f>
        <v>Utah</v>
      </c>
      <c r="D673">
        <f>VLOOKUP(ROW()-1,'Full 2016-2017 Games Data'!$C$4:$R$1589,6,FALSE)</f>
        <v>97</v>
      </c>
      <c r="E673">
        <f>VLOOKUP(ROW()-1,'Full 2016-2017 Games Data'!$C$4:$R$1589,7,FALSE)</f>
        <v>95</v>
      </c>
      <c r="F673" s="4">
        <f>VLOOKUP(ROW()-1,'Full 2016-2017 Games Data'!$C$4:$R$1589,14,FALSE)</f>
        <v>42758</v>
      </c>
    </row>
    <row r="674" spans="1:6" x14ac:dyDescent="0.3">
      <c r="A674" t="str">
        <f>VLOOKUP(ROW()-1,'Full 2016-2017 Games Data'!$C$4:$R$1589,15,FALSE)</f>
        <v>San Antonio Spurs</v>
      </c>
      <c r="B674" t="str">
        <f>VLOOKUP(ROW()-1,'Full 2016-2017 Games Data'!$C$4:$R$1589,16,FALSE)</f>
        <v>Toronto Raptors</v>
      </c>
      <c r="C674" t="str">
        <f>VLOOKUP(ROW()-1,'Full 2016-2017 Games Data'!$C$4:$R$1589,5,FALSE)</f>
        <v>Toronto</v>
      </c>
      <c r="D674">
        <f>VLOOKUP(ROW()-1,'Full 2016-2017 Games Data'!$C$4:$R$1589,6,FALSE)</f>
        <v>108</v>
      </c>
      <c r="E674">
        <f>VLOOKUP(ROW()-1,'Full 2016-2017 Games Data'!$C$4:$R$1589,7,FALSE)</f>
        <v>106</v>
      </c>
      <c r="F674" s="4">
        <f>VLOOKUP(ROW()-1,'Full 2016-2017 Games Data'!$C$4:$R$1589,14,FALSE)</f>
        <v>42759</v>
      </c>
    </row>
    <row r="675" spans="1:6" x14ac:dyDescent="0.3">
      <c r="A675" t="str">
        <f>VLOOKUP(ROW()-1,'Full 2016-2017 Games Data'!$C$4:$R$1589,15,FALSE)</f>
        <v>Philadelphia 76ers</v>
      </c>
      <c r="B675" t="str">
        <f>VLOOKUP(ROW()-1,'Full 2016-2017 Games Data'!$C$4:$R$1589,16,FALSE)</f>
        <v>Los Angeles Clippers</v>
      </c>
      <c r="C675" t="str">
        <f>VLOOKUP(ROW()-1,'Full 2016-2017 Games Data'!$C$4:$R$1589,5,FALSE)</f>
        <v>Philadelphia</v>
      </c>
      <c r="D675">
        <f>VLOOKUP(ROW()-1,'Full 2016-2017 Games Data'!$C$4:$R$1589,6,FALSE)</f>
        <v>121</v>
      </c>
      <c r="E675">
        <f>VLOOKUP(ROW()-1,'Full 2016-2017 Games Data'!$C$4:$R$1589,7,FALSE)</f>
        <v>110</v>
      </c>
      <c r="F675" s="4">
        <f>VLOOKUP(ROW()-1,'Full 2016-2017 Games Data'!$C$4:$R$1589,14,FALSE)</f>
        <v>42759</v>
      </c>
    </row>
    <row r="676" spans="1:6" x14ac:dyDescent="0.3">
      <c r="A676" t="str">
        <f>VLOOKUP(ROW()-1,'Full 2016-2017 Games Data'!$C$4:$R$1589,15,FALSE)</f>
        <v>Washington Wizards</v>
      </c>
      <c r="B676" t="str">
        <f>VLOOKUP(ROW()-1,'Full 2016-2017 Games Data'!$C$4:$R$1589,16,FALSE)</f>
        <v>Boston Celtics</v>
      </c>
      <c r="C676" t="str">
        <f>VLOOKUP(ROW()-1,'Full 2016-2017 Games Data'!$C$4:$R$1589,5,FALSE)</f>
        <v>Washington</v>
      </c>
      <c r="D676">
        <f>VLOOKUP(ROW()-1,'Full 2016-2017 Games Data'!$C$4:$R$1589,6,FALSE)</f>
        <v>123</v>
      </c>
      <c r="E676">
        <f>VLOOKUP(ROW()-1,'Full 2016-2017 Games Data'!$C$4:$R$1589,7,FALSE)</f>
        <v>108</v>
      </c>
      <c r="F676" s="4">
        <f>VLOOKUP(ROW()-1,'Full 2016-2017 Games Data'!$C$4:$R$1589,14,FALSE)</f>
        <v>42759</v>
      </c>
    </row>
    <row r="677" spans="1:6" x14ac:dyDescent="0.3">
      <c r="A677" t="str">
        <f>VLOOKUP(ROW()-1,'Full 2016-2017 Games Data'!$C$4:$R$1589,15,FALSE)</f>
        <v>Chicago Bulls</v>
      </c>
      <c r="B677" t="str">
        <f>VLOOKUP(ROW()-1,'Full 2016-2017 Games Data'!$C$4:$R$1589,16,FALSE)</f>
        <v>Orlando Magic</v>
      </c>
      <c r="C677" t="str">
        <f>VLOOKUP(ROW()-1,'Full 2016-2017 Games Data'!$C$4:$R$1589,5,FALSE)</f>
        <v>Orlando</v>
      </c>
      <c r="D677">
        <f>VLOOKUP(ROW()-1,'Full 2016-2017 Games Data'!$C$4:$R$1589,6,FALSE)</f>
        <v>100</v>
      </c>
      <c r="E677">
        <f>VLOOKUP(ROW()-1,'Full 2016-2017 Games Data'!$C$4:$R$1589,7,FALSE)</f>
        <v>92</v>
      </c>
      <c r="F677" s="4">
        <f>VLOOKUP(ROW()-1,'Full 2016-2017 Games Data'!$C$4:$R$1589,14,FALSE)</f>
        <v>42759</v>
      </c>
    </row>
    <row r="678" spans="1:6" x14ac:dyDescent="0.3">
      <c r="A678" t="str">
        <f>VLOOKUP(ROW()-1,'Full 2016-2017 Games Data'!$C$4:$R$1589,15,FALSE)</f>
        <v>Denver Nuggets</v>
      </c>
      <c r="B678" t="str">
        <f>VLOOKUP(ROW()-1,'Full 2016-2017 Games Data'!$C$4:$R$1589,16,FALSE)</f>
        <v>Utah Jazz</v>
      </c>
      <c r="C678" t="str">
        <f>VLOOKUP(ROW()-1,'Full 2016-2017 Games Data'!$C$4:$R$1589,5,FALSE)</f>
        <v>Denver</v>
      </c>
      <c r="D678">
        <f>VLOOKUP(ROW()-1,'Full 2016-2017 Games Data'!$C$4:$R$1589,6,FALSE)</f>
        <v>103</v>
      </c>
      <c r="E678">
        <f>VLOOKUP(ROW()-1,'Full 2016-2017 Games Data'!$C$4:$R$1589,7,FALSE)</f>
        <v>93</v>
      </c>
      <c r="F678" s="4">
        <f>VLOOKUP(ROW()-1,'Full 2016-2017 Games Data'!$C$4:$R$1589,14,FALSE)</f>
        <v>42759</v>
      </c>
    </row>
    <row r="679" spans="1:6" x14ac:dyDescent="0.3">
      <c r="A679" t="str">
        <f>VLOOKUP(ROW()-1,'Full 2016-2017 Games Data'!$C$4:$R$1589,15,FALSE)</f>
        <v>Minnesota Timberwolves</v>
      </c>
      <c r="B679" t="str">
        <f>VLOOKUP(ROW()-1,'Full 2016-2017 Games Data'!$C$4:$R$1589,16,FALSE)</f>
        <v>Phoenix Suns</v>
      </c>
      <c r="C679" t="str">
        <f>VLOOKUP(ROW()-1,'Full 2016-2017 Games Data'!$C$4:$R$1589,5,FALSE)</f>
        <v>Phoenix</v>
      </c>
      <c r="D679">
        <f>VLOOKUP(ROW()-1,'Full 2016-2017 Games Data'!$C$4:$R$1589,6,FALSE)</f>
        <v>112</v>
      </c>
      <c r="E679">
        <f>VLOOKUP(ROW()-1,'Full 2016-2017 Games Data'!$C$4:$R$1589,7,FALSE)</f>
        <v>111</v>
      </c>
      <c r="F679" s="4">
        <f>VLOOKUP(ROW()-1,'Full 2016-2017 Games Data'!$C$4:$R$1589,14,FALSE)</f>
        <v>42759</v>
      </c>
    </row>
    <row r="680" spans="1:6" x14ac:dyDescent="0.3">
      <c r="A680" t="str">
        <f>VLOOKUP(ROW()-1,'Full 2016-2017 Games Data'!$C$4:$R$1589,15,FALSE)</f>
        <v>Sacramento Kings</v>
      </c>
      <c r="B680" t="str">
        <f>VLOOKUP(ROW()-1,'Full 2016-2017 Games Data'!$C$4:$R$1589,16,FALSE)</f>
        <v>Cleveland Cavaliers</v>
      </c>
      <c r="C680" t="str">
        <f>VLOOKUP(ROW()-1,'Full 2016-2017 Games Data'!$C$4:$R$1589,5,FALSE)</f>
        <v>Cleveland</v>
      </c>
      <c r="D680">
        <f>VLOOKUP(ROW()-1,'Full 2016-2017 Games Data'!$C$4:$R$1589,6,FALSE)</f>
        <v>116</v>
      </c>
      <c r="E680">
        <f>VLOOKUP(ROW()-1,'Full 2016-2017 Games Data'!$C$4:$R$1589,7,FALSE)</f>
        <v>112</v>
      </c>
      <c r="F680" s="4">
        <f>VLOOKUP(ROW()-1,'Full 2016-2017 Games Data'!$C$4:$R$1589,14,FALSE)</f>
        <v>42760</v>
      </c>
    </row>
    <row r="681" spans="1:6" x14ac:dyDescent="0.3">
      <c r="A681" t="str">
        <f>VLOOKUP(ROW()-1,'Full 2016-2017 Games Data'!$C$4:$R$1589,15,FALSE)</f>
        <v>Boston Celtics</v>
      </c>
      <c r="B681" t="str">
        <f>VLOOKUP(ROW()-1,'Full 2016-2017 Games Data'!$C$4:$R$1589,16,FALSE)</f>
        <v>Houston Rockets</v>
      </c>
      <c r="C681" t="str">
        <f>VLOOKUP(ROW()-1,'Full 2016-2017 Games Data'!$C$4:$R$1589,5,FALSE)</f>
        <v>Boston</v>
      </c>
      <c r="D681">
        <f>VLOOKUP(ROW()-1,'Full 2016-2017 Games Data'!$C$4:$R$1589,6,FALSE)</f>
        <v>120</v>
      </c>
      <c r="E681">
        <f>VLOOKUP(ROW()-1,'Full 2016-2017 Games Data'!$C$4:$R$1589,7,FALSE)</f>
        <v>109</v>
      </c>
      <c r="F681" s="4">
        <f>VLOOKUP(ROW()-1,'Full 2016-2017 Games Data'!$C$4:$R$1589,14,FALSE)</f>
        <v>42760</v>
      </c>
    </row>
    <row r="682" spans="1:6" x14ac:dyDescent="0.3">
      <c r="A682" t="str">
        <f>VLOOKUP(ROW()-1,'Full 2016-2017 Games Data'!$C$4:$R$1589,15,FALSE)</f>
        <v>Miami Heat</v>
      </c>
      <c r="B682" t="str">
        <f>VLOOKUP(ROW()-1,'Full 2016-2017 Games Data'!$C$4:$R$1589,16,FALSE)</f>
        <v>Brooklyn Nets</v>
      </c>
      <c r="C682" t="str">
        <f>VLOOKUP(ROW()-1,'Full 2016-2017 Games Data'!$C$4:$R$1589,5,FALSE)</f>
        <v>Brooklyn</v>
      </c>
      <c r="D682">
        <f>VLOOKUP(ROW()-1,'Full 2016-2017 Games Data'!$C$4:$R$1589,6,FALSE)</f>
        <v>109</v>
      </c>
      <c r="E682">
        <f>VLOOKUP(ROW()-1,'Full 2016-2017 Games Data'!$C$4:$R$1589,7,FALSE)</f>
        <v>106</v>
      </c>
      <c r="F682" s="4">
        <f>VLOOKUP(ROW()-1,'Full 2016-2017 Games Data'!$C$4:$R$1589,14,FALSE)</f>
        <v>42760</v>
      </c>
    </row>
    <row r="683" spans="1:6" x14ac:dyDescent="0.3">
      <c r="A683" t="str">
        <f>VLOOKUP(ROW()-1,'Full 2016-2017 Games Data'!$C$4:$R$1589,15,FALSE)</f>
        <v>Atlanta Hawks</v>
      </c>
      <c r="B683" t="str">
        <f>VLOOKUP(ROW()-1,'Full 2016-2017 Games Data'!$C$4:$R$1589,16,FALSE)</f>
        <v>Chicago Bulls</v>
      </c>
      <c r="C683" t="str">
        <f>VLOOKUP(ROW()-1,'Full 2016-2017 Games Data'!$C$4:$R$1589,5,FALSE)</f>
        <v>Chicago</v>
      </c>
      <c r="D683">
        <f>VLOOKUP(ROW()-1,'Full 2016-2017 Games Data'!$C$4:$R$1589,6,FALSE)</f>
        <v>119</v>
      </c>
      <c r="E683">
        <f>VLOOKUP(ROW()-1,'Full 2016-2017 Games Data'!$C$4:$R$1589,7,FALSE)</f>
        <v>114</v>
      </c>
      <c r="F683" s="4">
        <f>VLOOKUP(ROW()-1,'Full 2016-2017 Games Data'!$C$4:$R$1589,14,FALSE)</f>
        <v>42760</v>
      </c>
    </row>
    <row r="684" spans="1:6" x14ac:dyDescent="0.3">
      <c r="A684" t="str">
        <f>VLOOKUP(ROW()-1,'Full 2016-2017 Games Data'!$C$4:$R$1589,15,FALSE)</f>
        <v>Philadelphia 76ers</v>
      </c>
      <c r="B684" t="str">
        <f>VLOOKUP(ROW()-1,'Full 2016-2017 Games Data'!$C$4:$R$1589,16,FALSE)</f>
        <v>Milwaukee Bucks</v>
      </c>
      <c r="C684" t="str">
        <f>VLOOKUP(ROW()-1,'Full 2016-2017 Games Data'!$C$4:$R$1589,5,FALSE)</f>
        <v>Milwaukee</v>
      </c>
      <c r="D684">
        <f>VLOOKUP(ROW()-1,'Full 2016-2017 Games Data'!$C$4:$R$1589,6,FALSE)</f>
        <v>114</v>
      </c>
      <c r="E684">
        <f>VLOOKUP(ROW()-1,'Full 2016-2017 Games Data'!$C$4:$R$1589,7,FALSE)</f>
        <v>109</v>
      </c>
      <c r="F684" s="4">
        <f>VLOOKUP(ROW()-1,'Full 2016-2017 Games Data'!$C$4:$R$1589,14,FALSE)</f>
        <v>42760</v>
      </c>
    </row>
    <row r="685" spans="1:6" x14ac:dyDescent="0.3">
      <c r="A685" t="str">
        <f>VLOOKUP(ROW()-1,'Full 2016-2017 Games Data'!$C$4:$R$1589,15,FALSE)</f>
        <v>Memphis Grizzlies</v>
      </c>
      <c r="B685" t="str">
        <f>VLOOKUP(ROW()-1,'Full 2016-2017 Games Data'!$C$4:$R$1589,16,FALSE)</f>
        <v>Toronto Raptors</v>
      </c>
      <c r="C685" t="str">
        <f>VLOOKUP(ROW()-1,'Full 2016-2017 Games Data'!$C$4:$R$1589,5,FALSE)</f>
        <v>Memphis</v>
      </c>
      <c r="D685">
        <f>VLOOKUP(ROW()-1,'Full 2016-2017 Games Data'!$C$4:$R$1589,6,FALSE)</f>
        <v>101</v>
      </c>
      <c r="E685">
        <f>VLOOKUP(ROW()-1,'Full 2016-2017 Games Data'!$C$4:$R$1589,7,FALSE)</f>
        <v>99</v>
      </c>
      <c r="F685" s="4">
        <f>VLOOKUP(ROW()-1,'Full 2016-2017 Games Data'!$C$4:$R$1589,14,FALSE)</f>
        <v>42760</v>
      </c>
    </row>
    <row r="686" spans="1:6" x14ac:dyDescent="0.3">
      <c r="A686" t="str">
        <f>VLOOKUP(ROW()-1,'Full 2016-2017 Games Data'!$C$4:$R$1589,15,FALSE)</f>
        <v>Oklahoma City Thunder</v>
      </c>
      <c r="B686" t="str">
        <f>VLOOKUP(ROW()-1,'Full 2016-2017 Games Data'!$C$4:$R$1589,16,FALSE)</f>
        <v>New Orleans Pelicans</v>
      </c>
      <c r="C686" t="str">
        <f>VLOOKUP(ROW()-1,'Full 2016-2017 Games Data'!$C$4:$R$1589,5,FALSE)</f>
        <v>New Orleans</v>
      </c>
      <c r="D686">
        <f>VLOOKUP(ROW()-1,'Full 2016-2017 Games Data'!$C$4:$R$1589,6,FALSE)</f>
        <v>114</v>
      </c>
      <c r="E686">
        <f>VLOOKUP(ROW()-1,'Full 2016-2017 Games Data'!$C$4:$R$1589,7,FALSE)</f>
        <v>105</v>
      </c>
      <c r="F686" s="4">
        <f>VLOOKUP(ROW()-1,'Full 2016-2017 Games Data'!$C$4:$R$1589,14,FALSE)</f>
        <v>42760</v>
      </c>
    </row>
    <row r="687" spans="1:6" x14ac:dyDescent="0.3">
      <c r="A687" t="str">
        <f>VLOOKUP(ROW()-1,'Full 2016-2017 Games Data'!$C$4:$R$1589,15,FALSE)</f>
        <v>Golden State Warriors</v>
      </c>
      <c r="B687" t="str">
        <f>VLOOKUP(ROW()-1,'Full 2016-2017 Games Data'!$C$4:$R$1589,16,FALSE)</f>
        <v>Charlotte Hornets</v>
      </c>
      <c r="C687" t="str">
        <f>VLOOKUP(ROW()-1,'Full 2016-2017 Games Data'!$C$4:$R$1589,5,FALSE)</f>
        <v>Charlotte</v>
      </c>
      <c r="D687">
        <f>VLOOKUP(ROW()-1,'Full 2016-2017 Games Data'!$C$4:$R$1589,6,FALSE)</f>
        <v>113</v>
      </c>
      <c r="E687">
        <f>VLOOKUP(ROW()-1,'Full 2016-2017 Games Data'!$C$4:$R$1589,7,FALSE)</f>
        <v>103</v>
      </c>
      <c r="F687" s="4">
        <f>VLOOKUP(ROW()-1,'Full 2016-2017 Games Data'!$C$4:$R$1589,14,FALSE)</f>
        <v>42760</v>
      </c>
    </row>
    <row r="688" spans="1:6" x14ac:dyDescent="0.3">
      <c r="A688" t="str">
        <f>VLOOKUP(ROW()-1,'Full 2016-2017 Games Data'!$C$4:$R$1589,15,FALSE)</f>
        <v>Dallas Mavericks</v>
      </c>
      <c r="B688" t="str">
        <f>VLOOKUP(ROW()-1,'Full 2016-2017 Games Data'!$C$4:$R$1589,16,FALSE)</f>
        <v>New York Knicks</v>
      </c>
      <c r="C688" t="str">
        <f>VLOOKUP(ROW()-1,'Full 2016-2017 Games Data'!$C$4:$R$1589,5,FALSE)</f>
        <v>Dallas</v>
      </c>
      <c r="D688">
        <f>VLOOKUP(ROW()-1,'Full 2016-2017 Games Data'!$C$4:$R$1589,6,FALSE)</f>
        <v>103</v>
      </c>
      <c r="E688">
        <f>VLOOKUP(ROW()-1,'Full 2016-2017 Games Data'!$C$4:$R$1589,7,FALSE)</f>
        <v>95</v>
      </c>
      <c r="F688" s="4">
        <f>VLOOKUP(ROW()-1,'Full 2016-2017 Games Data'!$C$4:$R$1589,14,FALSE)</f>
        <v>42760</v>
      </c>
    </row>
    <row r="689" spans="1:6" x14ac:dyDescent="0.3">
      <c r="A689" t="str">
        <f>VLOOKUP(ROW()-1,'Full 2016-2017 Games Data'!$C$4:$R$1589,15,FALSE)</f>
        <v>Portland Trail Blazers</v>
      </c>
      <c r="B689" t="str">
        <f>VLOOKUP(ROW()-1,'Full 2016-2017 Games Data'!$C$4:$R$1589,16,FALSE)</f>
        <v>Los Angeles Lakers</v>
      </c>
      <c r="C689" t="str">
        <f>VLOOKUP(ROW()-1,'Full 2016-2017 Games Data'!$C$4:$R$1589,5,FALSE)</f>
        <v>Portland</v>
      </c>
      <c r="D689">
        <f>VLOOKUP(ROW()-1,'Full 2016-2017 Games Data'!$C$4:$R$1589,6,FALSE)</f>
        <v>105</v>
      </c>
      <c r="E689">
        <f>VLOOKUP(ROW()-1,'Full 2016-2017 Games Data'!$C$4:$R$1589,7,FALSE)</f>
        <v>98</v>
      </c>
      <c r="F689" s="4">
        <f>VLOOKUP(ROW()-1,'Full 2016-2017 Games Data'!$C$4:$R$1589,14,FALSE)</f>
        <v>42760</v>
      </c>
    </row>
    <row r="690" spans="1:6" x14ac:dyDescent="0.3">
      <c r="A690" t="str">
        <f>VLOOKUP(ROW()-1,'Full 2016-2017 Games Data'!$C$4:$R$1589,15,FALSE)</f>
        <v>Oklahoma City Thunder</v>
      </c>
      <c r="B690" t="str">
        <f>VLOOKUP(ROW()-1,'Full 2016-2017 Games Data'!$C$4:$R$1589,16,FALSE)</f>
        <v>Dallas Mavericks</v>
      </c>
      <c r="C690" t="str">
        <f>VLOOKUP(ROW()-1,'Full 2016-2017 Games Data'!$C$4:$R$1589,5,FALSE)</f>
        <v>Oklahoma City</v>
      </c>
      <c r="D690">
        <f>VLOOKUP(ROW()-1,'Full 2016-2017 Games Data'!$C$4:$R$1589,6,FALSE)</f>
        <v>109</v>
      </c>
      <c r="E690">
        <f>VLOOKUP(ROW()-1,'Full 2016-2017 Games Data'!$C$4:$R$1589,7,FALSE)</f>
        <v>98</v>
      </c>
      <c r="F690" s="4">
        <f>VLOOKUP(ROW()-1,'Full 2016-2017 Games Data'!$C$4:$R$1589,14,FALSE)</f>
        <v>42761</v>
      </c>
    </row>
    <row r="691" spans="1:6" x14ac:dyDescent="0.3">
      <c r="A691" t="str">
        <f>VLOOKUP(ROW()-1,'Full 2016-2017 Games Data'!$C$4:$R$1589,15,FALSE)</f>
        <v>Indiana Pacers</v>
      </c>
      <c r="B691" t="str">
        <f>VLOOKUP(ROW()-1,'Full 2016-2017 Games Data'!$C$4:$R$1589,16,FALSE)</f>
        <v>Minnesota Timberwolves</v>
      </c>
      <c r="C691" t="str">
        <f>VLOOKUP(ROW()-1,'Full 2016-2017 Games Data'!$C$4:$R$1589,5,FALSE)</f>
        <v>Minnesota</v>
      </c>
      <c r="D691">
        <f>VLOOKUP(ROW()-1,'Full 2016-2017 Games Data'!$C$4:$R$1589,6,FALSE)</f>
        <v>109</v>
      </c>
      <c r="E691">
        <f>VLOOKUP(ROW()-1,'Full 2016-2017 Games Data'!$C$4:$R$1589,7,FALSE)</f>
        <v>103</v>
      </c>
      <c r="F691" s="4">
        <f>VLOOKUP(ROW()-1,'Full 2016-2017 Games Data'!$C$4:$R$1589,14,FALSE)</f>
        <v>42761</v>
      </c>
    </row>
    <row r="692" spans="1:6" x14ac:dyDescent="0.3">
      <c r="A692" t="str">
        <f>VLOOKUP(ROW()-1,'Full 2016-2017 Games Data'!$C$4:$R$1589,15,FALSE)</f>
        <v>Denver Nuggets</v>
      </c>
      <c r="B692" t="str">
        <f>VLOOKUP(ROW()-1,'Full 2016-2017 Games Data'!$C$4:$R$1589,16,FALSE)</f>
        <v>Phoenix Suns</v>
      </c>
      <c r="C692" t="str">
        <f>VLOOKUP(ROW()-1,'Full 2016-2017 Games Data'!$C$4:$R$1589,5,FALSE)</f>
        <v>Denver</v>
      </c>
      <c r="D692">
        <f>VLOOKUP(ROW()-1,'Full 2016-2017 Games Data'!$C$4:$R$1589,6,FALSE)</f>
        <v>127</v>
      </c>
      <c r="E692">
        <f>VLOOKUP(ROW()-1,'Full 2016-2017 Games Data'!$C$4:$R$1589,7,FALSE)</f>
        <v>120</v>
      </c>
      <c r="F692" s="4">
        <f>VLOOKUP(ROW()-1,'Full 2016-2017 Games Data'!$C$4:$R$1589,14,FALSE)</f>
        <v>42761</v>
      </c>
    </row>
    <row r="693" spans="1:6" x14ac:dyDescent="0.3">
      <c r="A693" t="str">
        <f>VLOOKUP(ROW()-1,'Full 2016-2017 Games Data'!$C$4:$R$1589,15,FALSE)</f>
        <v>Utah Jazz</v>
      </c>
      <c r="B693" t="str">
        <f>VLOOKUP(ROW()-1,'Full 2016-2017 Games Data'!$C$4:$R$1589,16,FALSE)</f>
        <v>Los Angeles Lakers</v>
      </c>
      <c r="C693" t="str">
        <f>VLOOKUP(ROW()-1,'Full 2016-2017 Games Data'!$C$4:$R$1589,5,FALSE)</f>
        <v>Utah</v>
      </c>
      <c r="D693">
        <f>VLOOKUP(ROW()-1,'Full 2016-2017 Games Data'!$C$4:$R$1589,6,FALSE)</f>
        <v>96</v>
      </c>
      <c r="E693">
        <f>VLOOKUP(ROW()-1,'Full 2016-2017 Games Data'!$C$4:$R$1589,7,FALSE)</f>
        <v>88</v>
      </c>
      <c r="F693" s="4">
        <f>VLOOKUP(ROW()-1,'Full 2016-2017 Games Data'!$C$4:$R$1589,14,FALSE)</f>
        <v>42761</v>
      </c>
    </row>
    <row r="694" spans="1:6" x14ac:dyDescent="0.3">
      <c r="A694" t="str">
        <f>VLOOKUP(ROW()-1,'Full 2016-2017 Games Data'!$C$4:$R$1589,15,FALSE)</f>
        <v>Houston Rockets</v>
      </c>
      <c r="B694" t="str">
        <f>VLOOKUP(ROW()-1,'Full 2016-2017 Games Data'!$C$4:$R$1589,16,FALSE)</f>
        <v>Philadelphia 76ers</v>
      </c>
      <c r="C694" t="str">
        <f>VLOOKUP(ROW()-1,'Full 2016-2017 Games Data'!$C$4:$R$1589,5,FALSE)</f>
        <v>Philadelphia</v>
      </c>
      <c r="D694">
        <f>VLOOKUP(ROW()-1,'Full 2016-2017 Games Data'!$C$4:$R$1589,6,FALSE)</f>
        <v>123</v>
      </c>
      <c r="E694">
        <f>VLOOKUP(ROW()-1,'Full 2016-2017 Games Data'!$C$4:$R$1589,7,FALSE)</f>
        <v>118</v>
      </c>
      <c r="F694" s="4">
        <f>VLOOKUP(ROW()-1,'Full 2016-2017 Games Data'!$C$4:$R$1589,14,FALSE)</f>
        <v>42762</v>
      </c>
    </row>
    <row r="695" spans="1:6" x14ac:dyDescent="0.3">
      <c r="A695" t="str">
        <f>VLOOKUP(ROW()-1,'Full 2016-2017 Games Data'!$C$4:$R$1589,15,FALSE)</f>
        <v>Indiana Pacers</v>
      </c>
      <c r="B695" t="str">
        <f>VLOOKUP(ROW()-1,'Full 2016-2017 Games Data'!$C$4:$R$1589,16,FALSE)</f>
        <v>Sacramento Kings</v>
      </c>
      <c r="C695" t="str">
        <f>VLOOKUP(ROW()-1,'Full 2016-2017 Games Data'!$C$4:$R$1589,5,FALSE)</f>
        <v>Indiana</v>
      </c>
      <c r="D695">
        <f>VLOOKUP(ROW()-1,'Full 2016-2017 Games Data'!$C$4:$R$1589,6,FALSE)</f>
        <v>115</v>
      </c>
      <c r="E695">
        <f>VLOOKUP(ROW()-1,'Full 2016-2017 Games Data'!$C$4:$R$1589,7,FALSE)</f>
        <v>111</v>
      </c>
      <c r="F695" s="4">
        <f>VLOOKUP(ROW()-1,'Full 2016-2017 Games Data'!$C$4:$R$1589,14,FALSE)</f>
        <v>42762</v>
      </c>
    </row>
    <row r="696" spans="1:6" x14ac:dyDescent="0.3">
      <c r="A696" t="str">
        <f>VLOOKUP(ROW()-1,'Full 2016-2017 Games Data'!$C$4:$R$1589,15,FALSE)</f>
        <v>Cleveland Cavaliers</v>
      </c>
      <c r="B696" t="str">
        <f>VLOOKUP(ROW()-1,'Full 2016-2017 Games Data'!$C$4:$R$1589,16,FALSE)</f>
        <v>Brooklyn Nets</v>
      </c>
      <c r="C696" t="str">
        <f>VLOOKUP(ROW()-1,'Full 2016-2017 Games Data'!$C$4:$R$1589,5,FALSE)</f>
        <v>Cleveland</v>
      </c>
      <c r="D696">
        <f>VLOOKUP(ROW()-1,'Full 2016-2017 Games Data'!$C$4:$R$1589,6,FALSE)</f>
        <v>124</v>
      </c>
      <c r="E696">
        <f>VLOOKUP(ROW()-1,'Full 2016-2017 Games Data'!$C$4:$R$1589,7,FALSE)</f>
        <v>116</v>
      </c>
      <c r="F696" s="4">
        <f>VLOOKUP(ROW()-1,'Full 2016-2017 Games Data'!$C$4:$R$1589,14,FALSE)</f>
        <v>42762</v>
      </c>
    </row>
    <row r="697" spans="1:6" x14ac:dyDescent="0.3">
      <c r="A697" t="str">
        <f>VLOOKUP(ROW()-1,'Full 2016-2017 Games Data'!$C$4:$R$1589,15,FALSE)</f>
        <v>Boston Celtics</v>
      </c>
      <c r="B697" t="str">
        <f>VLOOKUP(ROW()-1,'Full 2016-2017 Games Data'!$C$4:$R$1589,16,FALSE)</f>
        <v>Orlando Magic</v>
      </c>
      <c r="C697" t="str">
        <f>VLOOKUP(ROW()-1,'Full 2016-2017 Games Data'!$C$4:$R$1589,5,FALSE)</f>
        <v>Boston</v>
      </c>
      <c r="D697">
        <f>VLOOKUP(ROW()-1,'Full 2016-2017 Games Data'!$C$4:$R$1589,6,FALSE)</f>
        <v>128</v>
      </c>
      <c r="E697">
        <f>VLOOKUP(ROW()-1,'Full 2016-2017 Games Data'!$C$4:$R$1589,7,FALSE)</f>
        <v>98</v>
      </c>
      <c r="F697" s="4">
        <f>VLOOKUP(ROW()-1,'Full 2016-2017 Games Data'!$C$4:$R$1589,14,FALSE)</f>
        <v>42762</v>
      </c>
    </row>
    <row r="698" spans="1:6" x14ac:dyDescent="0.3">
      <c r="A698" t="str">
        <f>VLOOKUP(ROW()-1,'Full 2016-2017 Games Data'!$C$4:$R$1589,15,FALSE)</f>
        <v>Toronto Raptors</v>
      </c>
      <c r="B698" t="str">
        <f>VLOOKUP(ROW()-1,'Full 2016-2017 Games Data'!$C$4:$R$1589,16,FALSE)</f>
        <v>Milwaukee Bucks</v>
      </c>
      <c r="C698" t="str">
        <f>VLOOKUP(ROW()-1,'Full 2016-2017 Games Data'!$C$4:$R$1589,5,FALSE)</f>
        <v>Toronto</v>
      </c>
      <c r="D698">
        <f>VLOOKUP(ROW()-1,'Full 2016-2017 Games Data'!$C$4:$R$1589,6,FALSE)</f>
        <v>102</v>
      </c>
      <c r="E698">
        <f>VLOOKUP(ROW()-1,'Full 2016-2017 Games Data'!$C$4:$R$1589,7,FALSE)</f>
        <v>86</v>
      </c>
      <c r="F698" s="4">
        <f>VLOOKUP(ROW()-1,'Full 2016-2017 Games Data'!$C$4:$R$1589,14,FALSE)</f>
        <v>42762</v>
      </c>
    </row>
    <row r="699" spans="1:6" x14ac:dyDescent="0.3">
      <c r="A699" t="str">
        <f>VLOOKUP(ROW()-1,'Full 2016-2017 Games Data'!$C$4:$R$1589,15,FALSE)</f>
        <v>New York Knicks</v>
      </c>
      <c r="B699" t="str">
        <f>VLOOKUP(ROW()-1,'Full 2016-2017 Games Data'!$C$4:$R$1589,16,FALSE)</f>
        <v>Charlotte Hornets</v>
      </c>
      <c r="C699" t="str">
        <f>VLOOKUP(ROW()-1,'Full 2016-2017 Games Data'!$C$4:$R$1589,5,FALSE)</f>
        <v>New York</v>
      </c>
      <c r="D699">
        <f>VLOOKUP(ROW()-1,'Full 2016-2017 Games Data'!$C$4:$R$1589,6,FALSE)</f>
        <v>110</v>
      </c>
      <c r="E699">
        <f>VLOOKUP(ROW()-1,'Full 2016-2017 Games Data'!$C$4:$R$1589,7,FALSE)</f>
        <v>107</v>
      </c>
      <c r="F699" s="4">
        <f>VLOOKUP(ROW()-1,'Full 2016-2017 Games Data'!$C$4:$R$1589,14,FALSE)</f>
        <v>42762</v>
      </c>
    </row>
    <row r="700" spans="1:6" x14ac:dyDescent="0.3">
      <c r="A700" t="str">
        <f>VLOOKUP(ROW()-1,'Full 2016-2017 Games Data'!$C$4:$R$1589,15,FALSE)</f>
        <v>Miami Heat</v>
      </c>
      <c r="B700" t="str">
        <f>VLOOKUP(ROW()-1,'Full 2016-2017 Games Data'!$C$4:$R$1589,16,FALSE)</f>
        <v>Chicago Bulls</v>
      </c>
      <c r="C700" t="str">
        <f>VLOOKUP(ROW()-1,'Full 2016-2017 Games Data'!$C$4:$R$1589,5,FALSE)</f>
        <v>Chicago</v>
      </c>
      <c r="D700">
        <f>VLOOKUP(ROW()-1,'Full 2016-2017 Games Data'!$C$4:$R$1589,6,FALSE)</f>
        <v>100</v>
      </c>
      <c r="E700">
        <f>VLOOKUP(ROW()-1,'Full 2016-2017 Games Data'!$C$4:$R$1589,7,FALSE)</f>
        <v>88</v>
      </c>
      <c r="F700" s="4">
        <f>VLOOKUP(ROW()-1,'Full 2016-2017 Games Data'!$C$4:$R$1589,14,FALSE)</f>
        <v>42762</v>
      </c>
    </row>
    <row r="701" spans="1:6" x14ac:dyDescent="0.3">
      <c r="A701" t="str">
        <f>VLOOKUP(ROW()-1,'Full 2016-2017 Games Data'!$C$4:$R$1589,15,FALSE)</f>
        <v>New Orleans Pelicans</v>
      </c>
      <c r="B701" t="str">
        <f>VLOOKUP(ROW()-1,'Full 2016-2017 Games Data'!$C$4:$R$1589,16,FALSE)</f>
        <v>San Antonio Spurs</v>
      </c>
      <c r="C701" t="str">
        <f>VLOOKUP(ROW()-1,'Full 2016-2017 Games Data'!$C$4:$R$1589,5,FALSE)</f>
        <v>New Orleans</v>
      </c>
      <c r="D701">
        <f>VLOOKUP(ROW()-1,'Full 2016-2017 Games Data'!$C$4:$R$1589,6,FALSE)</f>
        <v>119</v>
      </c>
      <c r="E701">
        <f>VLOOKUP(ROW()-1,'Full 2016-2017 Games Data'!$C$4:$R$1589,7,FALSE)</f>
        <v>103</v>
      </c>
      <c r="F701" s="4">
        <f>VLOOKUP(ROW()-1,'Full 2016-2017 Games Data'!$C$4:$R$1589,14,FALSE)</f>
        <v>42762</v>
      </c>
    </row>
    <row r="702" spans="1:6" x14ac:dyDescent="0.3">
      <c r="A702" t="str">
        <f>VLOOKUP(ROW()-1,'Full 2016-2017 Games Data'!$C$4:$R$1589,15,FALSE)</f>
        <v>Washington Wizards</v>
      </c>
      <c r="B702" t="str">
        <f>VLOOKUP(ROW()-1,'Full 2016-2017 Games Data'!$C$4:$R$1589,16,FALSE)</f>
        <v>Atlanta Hawks</v>
      </c>
      <c r="C702" t="str">
        <f>VLOOKUP(ROW()-1,'Full 2016-2017 Games Data'!$C$4:$R$1589,5,FALSE)</f>
        <v>Atlanta</v>
      </c>
      <c r="D702">
        <f>VLOOKUP(ROW()-1,'Full 2016-2017 Games Data'!$C$4:$R$1589,6,FALSE)</f>
        <v>112</v>
      </c>
      <c r="E702">
        <f>VLOOKUP(ROW()-1,'Full 2016-2017 Games Data'!$C$4:$R$1589,7,FALSE)</f>
        <v>86</v>
      </c>
      <c r="F702" s="4">
        <f>VLOOKUP(ROW()-1,'Full 2016-2017 Games Data'!$C$4:$R$1589,14,FALSE)</f>
        <v>42762</v>
      </c>
    </row>
    <row r="703" spans="1:6" x14ac:dyDescent="0.3">
      <c r="A703" t="str">
        <f>VLOOKUP(ROW()-1,'Full 2016-2017 Games Data'!$C$4:$R$1589,15,FALSE)</f>
        <v>Portland Trail Blazers</v>
      </c>
      <c r="B703" t="str">
        <f>VLOOKUP(ROW()-1,'Full 2016-2017 Games Data'!$C$4:$R$1589,16,FALSE)</f>
        <v>Memphis Grizzlies</v>
      </c>
      <c r="C703" t="str">
        <f>VLOOKUP(ROW()-1,'Full 2016-2017 Games Data'!$C$4:$R$1589,5,FALSE)</f>
        <v>Portland</v>
      </c>
      <c r="D703">
        <f>VLOOKUP(ROW()-1,'Full 2016-2017 Games Data'!$C$4:$R$1589,6,FALSE)</f>
        <v>112</v>
      </c>
      <c r="E703">
        <f>VLOOKUP(ROW()-1,'Full 2016-2017 Games Data'!$C$4:$R$1589,7,FALSE)</f>
        <v>109</v>
      </c>
      <c r="F703" s="4">
        <f>VLOOKUP(ROW()-1,'Full 2016-2017 Games Data'!$C$4:$R$1589,14,FALSE)</f>
        <v>42762</v>
      </c>
    </row>
    <row r="704" spans="1:6" x14ac:dyDescent="0.3">
      <c r="A704" t="str">
        <f>VLOOKUP(ROW()-1,'Full 2016-2017 Games Data'!$C$4:$R$1589,15,FALSE)</f>
        <v>Sacramento Kings</v>
      </c>
      <c r="B704" t="str">
        <f>VLOOKUP(ROW()-1,'Full 2016-2017 Games Data'!$C$4:$R$1589,16,FALSE)</f>
        <v>Charlotte Hornets</v>
      </c>
      <c r="C704" t="str">
        <f>VLOOKUP(ROW()-1,'Full 2016-2017 Games Data'!$C$4:$R$1589,5,FALSE)</f>
        <v>Charlotte</v>
      </c>
      <c r="D704">
        <f>VLOOKUP(ROW()-1,'Full 2016-2017 Games Data'!$C$4:$R$1589,6,FALSE)</f>
        <v>109</v>
      </c>
      <c r="E704">
        <f>VLOOKUP(ROW()-1,'Full 2016-2017 Games Data'!$C$4:$R$1589,7,FALSE)</f>
        <v>106</v>
      </c>
      <c r="F704" s="4">
        <f>VLOOKUP(ROW()-1,'Full 2016-2017 Games Data'!$C$4:$R$1589,14,FALSE)</f>
        <v>42763</v>
      </c>
    </row>
    <row r="705" spans="1:6" x14ac:dyDescent="0.3">
      <c r="A705" t="str">
        <f>VLOOKUP(ROW()-1,'Full 2016-2017 Games Data'!$C$4:$R$1589,15,FALSE)</f>
        <v>Miami Heat</v>
      </c>
      <c r="B705" t="str">
        <f>VLOOKUP(ROW()-1,'Full 2016-2017 Games Data'!$C$4:$R$1589,16,FALSE)</f>
        <v>Detroit Pistons</v>
      </c>
      <c r="C705" t="str">
        <f>VLOOKUP(ROW()-1,'Full 2016-2017 Games Data'!$C$4:$R$1589,5,FALSE)</f>
        <v>Miami</v>
      </c>
      <c r="D705">
        <f>VLOOKUP(ROW()-1,'Full 2016-2017 Games Data'!$C$4:$R$1589,6,FALSE)</f>
        <v>116</v>
      </c>
      <c r="E705">
        <f>VLOOKUP(ROW()-1,'Full 2016-2017 Games Data'!$C$4:$R$1589,7,FALSE)</f>
        <v>103</v>
      </c>
      <c r="F705" s="4">
        <f>VLOOKUP(ROW()-1,'Full 2016-2017 Games Data'!$C$4:$R$1589,14,FALSE)</f>
        <v>42763</v>
      </c>
    </row>
    <row r="706" spans="1:6" x14ac:dyDescent="0.3">
      <c r="A706" t="str">
        <f>VLOOKUP(ROW()-1,'Full 2016-2017 Games Data'!$C$4:$R$1589,15,FALSE)</f>
        <v>Boston Celtics</v>
      </c>
      <c r="B706" t="str">
        <f>VLOOKUP(ROW()-1,'Full 2016-2017 Games Data'!$C$4:$R$1589,16,FALSE)</f>
        <v>Milwaukee Bucks</v>
      </c>
      <c r="C706" t="str">
        <f>VLOOKUP(ROW()-1,'Full 2016-2017 Games Data'!$C$4:$R$1589,5,FALSE)</f>
        <v>Milwaukee</v>
      </c>
      <c r="D706">
        <f>VLOOKUP(ROW()-1,'Full 2016-2017 Games Data'!$C$4:$R$1589,6,FALSE)</f>
        <v>112</v>
      </c>
      <c r="E706">
        <f>VLOOKUP(ROW()-1,'Full 2016-2017 Games Data'!$C$4:$R$1589,7,FALSE)</f>
        <v>108</v>
      </c>
      <c r="F706" s="4">
        <f>VLOOKUP(ROW()-1,'Full 2016-2017 Games Data'!$C$4:$R$1589,14,FALSE)</f>
        <v>42763</v>
      </c>
    </row>
    <row r="707" spans="1:6" x14ac:dyDescent="0.3">
      <c r="A707" t="str">
        <f>VLOOKUP(ROW()-1,'Full 2016-2017 Games Data'!$C$4:$R$1589,15,FALSE)</f>
        <v>Golden State Warriors</v>
      </c>
      <c r="B707" t="str">
        <f>VLOOKUP(ROW()-1,'Full 2016-2017 Games Data'!$C$4:$R$1589,16,FALSE)</f>
        <v>Los Angeles Clippers</v>
      </c>
      <c r="C707" t="str">
        <f>VLOOKUP(ROW()-1,'Full 2016-2017 Games Data'!$C$4:$R$1589,5,FALSE)</f>
        <v>Golden State</v>
      </c>
      <c r="D707">
        <f>VLOOKUP(ROW()-1,'Full 2016-2017 Games Data'!$C$4:$R$1589,6,FALSE)</f>
        <v>144</v>
      </c>
      <c r="E707">
        <f>VLOOKUP(ROW()-1,'Full 2016-2017 Games Data'!$C$4:$R$1589,7,FALSE)</f>
        <v>98</v>
      </c>
      <c r="F707" s="4">
        <f>VLOOKUP(ROW()-1,'Full 2016-2017 Games Data'!$C$4:$R$1589,14,FALSE)</f>
        <v>42763</v>
      </c>
    </row>
    <row r="708" spans="1:6" x14ac:dyDescent="0.3">
      <c r="A708" t="str">
        <f>VLOOKUP(ROW()-1,'Full 2016-2017 Games Data'!$C$4:$R$1589,15,FALSE)</f>
        <v>Memphis Grizzlies</v>
      </c>
      <c r="B708" t="str">
        <f>VLOOKUP(ROW()-1,'Full 2016-2017 Games Data'!$C$4:$R$1589,16,FALSE)</f>
        <v>Utah Jazz</v>
      </c>
      <c r="C708" t="str">
        <f>VLOOKUP(ROW()-1,'Full 2016-2017 Games Data'!$C$4:$R$1589,5,FALSE)</f>
        <v>Utah</v>
      </c>
      <c r="D708">
        <f>VLOOKUP(ROW()-1,'Full 2016-2017 Games Data'!$C$4:$R$1589,6,FALSE)</f>
        <v>102</v>
      </c>
      <c r="E708">
        <f>VLOOKUP(ROW()-1,'Full 2016-2017 Games Data'!$C$4:$R$1589,7,FALSE)</f>
        <v>95</v>
      </c>
      <c r="F708" s="4">
        <f>VLOOKUP(ROW()-1,'Full 2016-2017 Games Data'!$C$4:$R$1589,14,FALSE)</f>
        <v>42763</v>
      </c>
    </row>
    <row r="709" spans="1:6" x14ac:dyDescent="0.3">
      <c r="A709" t="str">
        <f>VLOOKUP(ROW()-1,'Full 2016-2017 Games Data'!$C$4:$R$1589,15,FALSE)</f>
        <v>Denver Nuggets</v>
      </c>
      <c r="B709" t="str">
        <f>VLOOKUP(ROW()-1,'Full 2016-2017 Games Data'!$C$4:$R$1589,16,FALSE)</f>
        <v>Phoenix Suns</v>
      </c>
      <c r="C709" t="str">
        <f>VLOOKUP(ROW()-1,'Full 2016-2017 Games Data'!$C$4:$R$1589,5,FALSE)</f>
        <v>Phoenix</v>
      </c>
      <c r="D709">
        <f>VLOOKUP(ROW()-1,'Full 2016-2017 Games Data'!$C$4:$R$1589,6,FALSE)</f>
        <v>123</v>
      </c>
      <c r="E709">
        <f>VLOOKUP(ROW()-1,'Full 2016-2017 Games Data'!$C$4:$R$1589,7,FALSE)</f>
        <v>112</v>
      </c>
      <c r="F709" s="4">
        <f>VLOOKUP(ROW()-1,'Full 2016-2017 Games Data'!$C$4:$R$1589,14,FALSE)</f>
        <v>42763</v>
      </c>
    </row>
    <row r="710" spans="1:6" x14ac:dyDescent="0.3">
      <c r="A710" t="str">
        <f>VLOOKUP(ROW()-1,'Full 2016-2017 Games Data'!$C$4:$R$1589,15,FALSE)</f>
        <v>Minnesota Timberwolves</v>
      </c>
      <c r="B710" t="str">
        <f>VLOOKUP(ROW()-1,'Full 2016-2017 Games Data'!$C$4:$R$1589,16,FALSE)</f>
        <v>Brooklyn Nets</v>
      </c>
      <c r="C710" t="str">
        <f>VLOOKUP(ROW()-1,'Full 2016-2017 Games Data'!$C$4:$R$1589,5,FALSE)</f>
        <v>Minnesota</v>
      </c>
      <c r="D710">
        <f>VLOOKUP(ROW()-1,'Full 2016-2017 Games Data'!$C$4:$R$1589,6,FALSE)</f>
        <v>129</v>
      </c>
      <c r="E710">
        <f>VLOOKUP(ROW()-1,'Full 2016-2017 Games Data'!$C$4:$R$1589,7,FALSE)</f>
        <v>109</v>
      </c>
      <c r="F710" s="4">
        <f>VLOOKUP(ROW()-1,'Full 2016-2017 Games Data'!$C$4:$R$1589,14,FALSE)</f>
        <v>42763</v>
      </c>
    </row>
    <row r="711" spans="1:6" x14ac:dyDescent="0.3">
      <c r="A711" t="str">
        <f>VLOOKUP(ROW()-1,'Full 2016-2017 Games Data'!$C$4:$R$1589,15,FALSE)</f>
        <v>Atlanta Hawks</v>
      </c>
      <c r="B711" t="str">
        <f>VLOOKUP(ROW()-1,'Full 2016-2017 Games Data'!$C$4:$R$1589,16,FALSE)</f>
        <v>New York Knicks</v>
      </c>
      <c r="C711" t="str">
        <f>VLOOKUP(ROW()-1,'Full 2016-2017 Games Data'!$C$4:$R$1589,5,FALSE)</f>
        <v>Atlanta</v>
      </c>
      <c r="D711">
        <f>VLOOKUP(ROW()-1,'Full 2016-2017 Games Data'!$C$4:$R$1589,6,FALSE)</f>
        <v>142</v>
      </c>
      <c r="E711">
        <f>VLOOKUP(ROW()-1,'Full 2016-2017 Games Data'!$C$4:$R$1589,7,FALSE)</f>
        <v>139</v>
      </c>
      <c r="F711" s="4">
        <f>VLOOKUP(ROW()-1,'Full 2016-2017 Games Data'!$C$4:$R$1589,14,FALSE)</f>
        <v>42764</v>
      </c>
    </row>
    <row r="712" spans="1:6" x14ac:dyDescent="0.3">
      <c r="A712" t="str">
        <f>VLOOKUP(ROW()-1,'Full 2016-2017 Games Data'!$C$4:$R$1589,15,FALSE)</f>
        <v>Cleveland Cavaliers</v>
      </c>
      <c r="B712" t="str">
        <f>VLOOKUP(ROW()-1,'Full 2016-2017 Games Data'!$C$4:$R$1589,16,FALSE)</f>
        <v>Oklahoma City Thunder</v>
      </c>
      <c r="C712" t="str">
        <f>VLOOKUP(ROW()-1,'Full 2016-2017 Games Data'!$C$4:$R$1589,5,FALSE)</f>
        <v>Cleveland</v>
      </c>
      <c r="D712">
        <f>VLOOKUP(ROW()-1,'Full 2016-2017 Games Data'!$C$4:$R$1589,6,FALSE)</f>
        <v>107</v>
      </c>
      <c r="E712">
        <f>VLOOKUP(ROW()-1,'Full 2016-2017 Games Data'!$C$4:$R$1589,7,FALSE)</f>
        <v>91</v>
      </c>
      <c r="F712" s="4">
        <f>VLOOKUP(ROW()-1,'Full 2016-2017 Games Data'!$C$4:$R$1589,14,FALSE)</f>
        <v>42764</v>
      </c>
    </row>
    <row r="713" spans="1:6" x14ac:dyDescent="0.3">
      <c r="A713" t="str">
        <f>VLOOKUP(ROW()-1,'Full 2016-2017 Games Data'!$C$4:$R$1589,15,FALSE)</f>
        <v>Indiana Pacers</v>
      </c>
      <c r="B713" t="str">
        <f>VLOOKUP(ROW()-1,'Full 2016-2017 Games Data'!$C$4:$R$1589,16,FALSE)</f>
        <v>Houston Rockets</v>
      </c>
      <c r="C713" t="str">
        <f>VLOOKUP(ROW()-1,'Full 2016-2017 Games Data'!$C$4:$R$1589,5,FALSE)</f>
        <v>Indiana</v>
      </c>
      <c r="D713">
        <f>VLOOKUP(ROW()-1,'Full 2016-2017 Games Data'!$C$4:$R$1589,6,FALSE)</f>
        <v>120</v>
      </c>
      <c r="E713">
        <f>VLOOKUP(ROW()-1,'Full 2016-2017 Games Data'!$C$4:$R$1589,7,FALSE)</f>
        <v>101</v>
      </c>
      <c r="F713" s="4">
        <f>VLOOKUP(ROW()-1,'Full 2016-2017 Games Data'!$C$4:$R$1589,14,FALSE)</f>
        <v>42764</v>
      </c>
    </row>
    <row r="714" spans="1:6" x14ac:dyDescent="0.3">
      <c r="A714" t="str">
        <f>VLOOKUP(ROW()-1,'Full 2016-2017 Games Data'!$C$4:$R$1589,15,FALSE)</f>
        <v>Washington Wizards</v>
      </c>
      <c r="B714" t="str">
        <f>VLOOKUP(ROW()-1,'Full 2016-2017 Games Data'!$C$4:$R$1589,16,FALSE)</f>
        <v>New Orleans Pelicans</v>
      </c>
      <c r="C714" t="str">
        <f>VLOOKUP(ROW()-1,'Full 2016-2017 Games Data'!$C$4:$R$1589,5,FALSE)</f>
        <v>New Orleans</v>
      </c>
      <c r="D714">
        <f>VLOOKUP(ROW()-1,'Full 2016-2017 Games Data'!$C$4:$R$1589,6,FALSE)</f>
        <v>107</v>
      </c>
      <c r="E714">
        <f>VLOOKUP(ROW()-1,'Full 2016-2017 Games Data'!$C$4:$R$1589,7,FALSE)</f>
        <v>94</v>
      </c>
      <c r="F714" s="4">
        <f>VLOOKUP(ROW()-1,'Full 2016-2017 Games Data'!$C$4:$R$1589,14,FALSE)</f>
        <v>42764</v>
      </c>
    </row>
    <row r="715" spans="1:6" x14ac:dyDescent="0.3">
      <c r="A715" t="str">
        <f>VLOOKUP(ROW()-1,'Full 2016-2017 Games Data'!$C$4:$R$1589,15,FALSE)</f>
        <v>Orlando Magic</v>
      </c>
      <c r="B715" t="str">
        <f>VLOOKUP(ROW()-1,'Full 2016-2017 Games Data'!$C$4:$R$1589,16,FALSE)</f>
        <v>Toronto Raptors</v>
      </c>
      <c r="C715" t="str">
        <f>VLOOKUP(ROW()-1,'Full 2016-2017 Games Data'!$C$4:$R$1589,5,FALSE)</f>
        <v>Toronto</v>
      </c>
      <c r="D715">
        <f>VLOOKUP(ROW()-1,'Full 2016-2017 Games Data'!$C$4:$R$1589,6,FALSE)</f>
        <v>114</v>
      </c>
      <c r="E715">
        <f>VLOOKUP(ROW()-1,'Full 2016-2017 Games Data'!$C$4:$R$1589,7,FALSE)</f>
        <v>113</v>
      </c>
      <c r="F715" s="4">
        <f>VLOOKUP(ROW()-1,'Full 2016-2017 Games Data'!$C$4:$R$1589,14,FALSE)</f>
        <v>42764</v>
      </c>
    </row>
    <row r="716" spans="1:6" x14ac:dyDescent="0.3">
      <c r="A716" t="str">
        <f>VLOOKUP(ROW()-1,'Full 2016-2017 Games Data'!$C$4:$R$1589,15,FALSE)</f>
        <v>Chicago Bulls</v>
      </c>
      <c r="B716" t="str">
        <f>VLOOKUP(ROW()-1,'Full 2016-2017 Games Data'!$C$4:$R$1589,16,FALSE)</f>
        <v>Philadelphia 76ers</v>
      </c>
      <c r="C716" t="str">
        <f>VLOOKUP(ROW()-1,'Full 2016-2017 Games Data'!$C$4:$R$1589,5,FALSE)</f>
        <v>Chicago</v>
      </c>
      <c r="D716">
        <f>VLOOKUP(ROW()-1,'Full 2016-2017 Games Data'!$C$4:$R$1589,6,FALSE)</f>
        <v>121</v>
      </c>
      <c r="E716">
        <f>VLOOKUP(ROW()-1,'Full 2016-2017 Games Data'!$C$4:$R$1589,7,FALSE)</f>
        <v>108</v>
      </c>
      <c r="F716" s="4">
        <f>VLOOKUP(ROW()-1,'Full 2016-2017 Games Data'!$C$4:$R$1589,14,FALSE)</f>
        <v>42764</v>
      </c>
    </row>
    <row r="717" spans="1:6" x14ac:dyDescent="0.3">
      <c r="A717" t="str">
        <f>VLOOKUP(ROW()-1,'Full 2016-2017 Games Data'!$C$4:$R$1589,15,FALSE)</f>
        <v>Dallas Mavericks</v>
      </c>
      <c r="B717" t="str">
        <f>VLOOKUP(ROW()-1,'Full 2016-2017 Games Data'!$C$4:$R$1589,16,FALSE)</f>
        <v>San Antonio Spurs</v>
      </c>
      <c r="C717" t="str">
        <f>VLOOKUP(ROW()-1,'Full 2016-2017 Games Data'!$C$4:$R$1589,5,FALSE)</f>
        <v>San Antonio</v>
      </c>
      <c r="D717">
        <f>VLOOKUP(ROW()-1,'Full 2016-2017 Games Data'!$C$4:$R$1589,6,FALSE)</f>
        <v>105</v>
      </c>
      <c r="E717">
        <f>VLOOKUP(ROW()-1,'Full 2016-2017 Games Data'!$C$4:$R$1589,7,FALSE)</f>
        <v>101</v>
      </c>
      <c r="F717" s="4">
        <f>VLOOKUP(ROW()-1,'Full 2016-2017 Games Data'!$C$4:$R$1589,14,FALSE)</f>
        <v>42764</v>
      </c>
    </row>
    <row r="718" spans="1:6" x14ac:dyDescent="0.3">
      <c r="A718" t="str">
        <f>VLOOKUP(ROW()-1,'Full 2016-2017 Games Data'!$C$4:$R$1589,15,FALSE)</f>
        <v>Golden State Warriors</v>
      </c>
      <c r="B718" t="str">
        <f>VLOOKUP(ROW()-1,'Full 2016-2017 Games Data'!$C$4:$R$1589,16,FALSE)</f>
        <v>Portland Trail Blazers</v>
      </c>
      <c r="C718" t="str">
        <f>VLOOKUP(ROW()-1,'Full 2016-2017 Games Data'!$C$4:$R$1589,5,FALSE)</f>
        <v>Portland</v>
      </c>
      <c r="D718">
        <f>VLOOKUP(ROW()-1,'Full 2016-2017 Games Data'!$C$4:$R$1589,6,FALSE)</f>
        <v>113</v>
      </c>
      <c r="E718">
        <f>VLOOKUP(ROW()-1,'Full 2016-2017 Games Data'!$C$4:$R$1589,7,FALSE)</f>
        <v>111</v>
      </c>
      <c r="F718" s="4">
        <f>VLOOKUP(ROW()-1,'Full 2016-2017 Games Data'!$C$4:$R$1589,14,FALSE)</f>
        <v>42764</v>
      </c>
    </row>
    <row r="719" spans="1:6" x14ac:dyDescent="0.3">
      <c r="A719" t="str">
        <f>VLOOKUP(ROW()-1,'Full 2016-2017 Games Data'!$C$4:$R$1589,15,FALSE)</f>
        <v>Philadelphia 76ers</v>
      </c>
      <c r="B719" t="str">
        <f>VLOOKUP(ROW()-1,'Full 2016-2017 Games Data'!$C$4:$R$1589,16,FALSE)</f>
        <v>Sacramento Kings</v>
      </c>
      <c r="C719" t="str">
        <f>VLOOKUP(ROW()-1,'Full 2016-2017 Games Data'!$C$4:$R$1589,5,FALSE)</f>
        <v>Philadelphia</v>
      </c>
      <c r="D719">
        <f>VLOOKUP(ROW()-1,'Full 2016-2017 Games Data'!$C$4:$R$1589,6,FALSE)</f>
        <v>122</v>
      </c>
      <c r="E719">
        <f>VLOOKUP(ROW()-1,'Full 2016-2017 Games Data'!$C$4:$R$1589,7,FALSE)</f>
        <v>119</v>
      </c>
      <c r="F719" s="4">
        <f>VLOOKUP(ROW()-1,'Full 2016-2017 Games Data'!$C$4:$R$1589,14,FALSE)</f>
        <v>42765</v>
      </c>
    </row>
    <row r="720" spans="1:6" x14ac:dyDescent="0.3">
      <c r="A720" t="str">
        <f>VLOOKUP(ROW()-1,'Full 2016-2017 Games Data'!$C$4:$R$1589,15,FALSE)</f>
        <v>Miami Heat</v>
      </c>
      <c r="B720" t="str">
        <f>VLOOKUP(ROW()-1,'Full 2016-2017 Games Data'!$C$4:$R$1589,16,FALSE)</f>
        <v>Brooklyn Nets</v>
      </c>
      <c r="C720" t="str">
        <f>VLOOKUP(ROW()-1,'Full 2016-2017 Games Data'!$C$4:$R$1589,5,FALSE)</f>
        <v>Miami</v>
      </c>
      <c r="D720">
        <f>VLOOKUP(ROW()-1,'Full 2016-2017 Games Data'!$C$4:$R$1589,6,FALSE)</f>
        <v>104</v>
      </c>
      <c r="E720">
        <f>VLOOKUP(ROW()-1,'Full 2016-2017 Games Data'!$C$4:$R$1589,7,FALSE)</f>
        <v>96</v>
      </c>
      <c r="F720" s="4">
        <f>VLOOKUP(ROW()-1,'Full 2016-2017 Games Data'!$C$4:$R$1589,14,FALSE)</f>
        <v>42765</v>
      </c>
    </row>
    <row r="721" spans="1:6" x14ac:dyDescent="0.3">
      <c r="A721" t="str">
        <f>VLOOKUP(ROW()-1,'Full 2016-2017 Games Data'!$C$4:$R$1589,15,FALSE)</f>
        <v>Minnesota Timberwolves</v>
      </c>
      <c r="B721" t="str">
        <f>VLOOKUP(ROW()-1,'Full 2016-2017 Games Data'!$C$4:$R$1589,16,FALSE)</f>
        <v>Orlando Magic</v>
      </c>
      <c r="C721" t="str">
        <f>VLOOKUP(ROW()-1,'Full 2016-2017 Games Data'!$C$4:$R$1589,5,FALSE)</f>
        <v>Minnesota</v>
      </c>
      <c r="D721">
        <f>VLOOKUP(ROW()-1,'Full 2016-2017 Games Data'!$C$4:$R$1589,6,FALSE)</f>
        <v>111</v>
      </c>
      <c r="E721">
        <f>VLOOKUP(ROW()-1,'Full 2016-2017 Games Data'!$C$4:$R$1589,7,FALSE)</f>
        <v>105</v>
      </c>
      <c r="F721" s="4">
        <f>VLOOKUP(ROW()-1,'Full 2016-2017 Games Data'!$C$4:$R$1589,14,FALSE)</f>
        <v>42765</v>
      </c>
    </row>
    <row r="722" spans="1:6" x14ac:dyDescent="0.3">
      <c r="A722" t="str">
        <f>VLOOKUP(ROW()-1,'Full 2016-2017 Games Data'!$C$4:$R$1589,15,FALSE)</f>
        <v>Boston Celtics</v>
      </c>
      <c r="B722" t="str">
        <f>VLOOKUP(ROW()-1,'Full 2016-2017 Games Data'!$C$4:$R$1589,16,FALSE)</f>
        <v>Detroit Pistons</v>
      </c>
      <c r="C722" t="str">
        <f>VLOOKUP(ROW()-1,'Full 2016-2017 Games Data'!$C$4:$R$1589,5,FALSE)</f>
        <v>Boston</v>
      </c>
      <c r="D722">
        <f>VLOOKUP(ROW()-1,'Full 2016-2017 Games Data'!$C$4:$R$1589,6,FALSE)</f>
        <v>113</v>
      </c>
      <c r="E722">
        <f>VLOOKUP(ROW()-1,'Full 2016-2017 Games Data'!$C$4:$R$1589,7,FALSE)</f>
        <v>109</v>
      </c>
      <c r="F722" s="4">
        <f>VLOOKUP(ROW()-1,'Full 2016-2017 Games Data'!$C$4:$R$1589,14,FALSE)</f>
        <v>42765</v>
      </c>
    </row>
    <row r="723" spans="1:6" x14ac:dyDescent="0.3">
      <c r="A723" t="str">
        <f>VLOOKUP(ROW()-1,'Full 2016-2017 Games Data'!$C$4:$R$1589,15,FALSE)</f>
        <v>Dallas Mavericks</v>
      </c>
      <c r="B723" t="str">
        <f>VLOOKUP(ROW()-1,'Full 2016-2017 Games Data'!$C$4:$R$1589,16,FALSE)</f>
        <v>Cleveland Cavaliers</v>
      </c>
      <c r="C723" t="str">
        <f>VLOOKUP(ROW()-1,'Full 2016-2017 Games Data'!$C$4:$R$1589,5,FALSE)</f>
        <v>Dallas</v>
      </c>
      <c r="D723">
        <f>VLOOKUP(ROW()-1,'Full 2016-2017 Games Data'!$C$4:$R$1589,6,FALSE)</f>
        <v>104</v>
      </c>
      <c r="E723">
        <f>VLOOKUP(ROW()-1,'Full 2016-2017 Games Data'!$C$4:$R$1589,7,FALSE)</f>
        <v>97</v>
      </c>
      <c r="F723" s="4">
        <f>VLOOKUP(ROW()-1,'Full 2016-2017 Games Data'!$C$4:$R$1589,14,FALSE)</f>
        <v>42765</v>
      </c>
    </row>
    <row r="724" spans="1:6" x14ac:dyDescent="0.3">
      <c r="A724" t="str">
        <f>VLOOKUP(ROW()-1,'Full 2016-2017 Games Data'!$C$4:$R$1589,15,FALSE)</f>
        <v>Memphis Grizzlies</v>
      </c>
      <c r="B724" t="str">
        <f>VLOOKUP(ROW()-1,'Full 2016-2017 Games Data'!$C$4:$R$1589,16,FALSE)</f>
        <v>Phoenix Suns</v>
      </c>
      <c r="C724" t="str">
        <f>VLOOKUP(ROW()-1,'Full 2016-2017 Games Data'!$C$4:$R$1589,5,FALSE)</f>
        <v>Phoenix</v>
      </c>
      <c r="D724">
        <f>VLOOKUP(ROW()-1,'Full 2016-2017 Games Data'!$C$4:$R$1589,6,FALSE)</f>
        <v>115</v>
      </c>
      <c r="E724">
        <f>VLOOKUP(ROW()-1,'Full 2016-2017 Games Data'!$C$4:$R$1589,7,FALSE)</f>
        <v>96</v>
      </c>
      <c r="F724" s="4">
        <f>VLOOKUP(ROW()-1,'Full 2016-2017 Games Data'!$C$4:$R$1589,14,FALSE)</f>
        <v>42765</v>
      </c>
    </row>
    <row r="725" spans="1:6" x14ac:dyDescent="0.3">
      <c r="A725" t="str">
        <f>VLOOKUP(ROW()-1,'Full 2016-2017 Games Data'!$C$4:$R$1589,15,FALSE)</f>
        <v>Washington Wizards</v>
      </c>
      <c r="B725" t="str">
        <f>VLOOKUP(ROW()-1,'Full 2016-2017 Games Data'!$C$4:$R$1589,16,FALSE)</f>
        <v>New York Knicks</v>
      </c>
      <c r="C725" t="str">
        <f>VLOOKUP(ROW()-1,'Full 2016-2017 Games Data'!$C$4:$R$1589,5,FALSE)</f>
        <v>Washington</v>
      </c>
      <c r="D725">
        <f>VLOOKUP(ROW()-1,'Full 2016-2017 Games Data'!$C$4:$R$1589,6,FALSE)</f>
        <v>117</v>
      </c>
      <c r="E725">
        <f>VLOOKUP(ROW()-1,'Full 2016-2017 Games Data'!$C$4:$R$1589,7,FALSE)</f>
        <v>101</v>
      </c>
      <c r="F725" s="4">
        <f>VLOOKUP(ROW()-1,'Full 2016-2017 Games Data'!$C$4:$R$1589,14,FALSE)</f>
        <v>42766</v>
      </c>
    </row>
    <row r="726" spans="1:6" x14ac:dyDescent="0.3">
      <c r="A726" t="str">
        <f>VLOOKUP(ROW()-1,'Full 2016-2017 Games Data'!$C$4:$R$1589,15,FALSE)</f>
        <v>Toronto Raptors</v>
      </c>
      <c r="B726" t="str">
        <f>VLOOKUP(ROW()-1,'Full 2016-2017 Games Data'!$C$4:$R$1589,16,FALSE)</f>
        <v>New Orleans Pelicans</v>
      </c>
      <c r="C726" t="str">
        <f>VLOOKUP(ROW()-1,'Full 2016-2017 Games Data'!$C$4:$R$1589,5,FALSE)</f>
        <v>Toronto</v>
      </c>
      <c r="D726">
        <f>VLOOKUP(ROW()-1,'Full 2016-2017 Games Data'!$C$4:$R$1589,6,FALSE)</f>
        <v>108</v>
      </c>
      <c r="E726">
        <f>VLOOKUP(ROW()-1,'Full 2016-2017 Games Data'!$C$4:$R$1589,7,FALSE)</f>
        <v>106</v>
      </c>
      <c r="F726" s="4">
        <f>VLOOKUP(ROW()-1,'Full 2016-2017 Games Data'!$C$4:$R$1589,14,FALSE)</f>
        <v>42766</v>
      </c>
    </row>
    <row r="727" spans="1:6" x14ac:dyDescent="0.3">
      <c r="A727" t="str">
        <f>VLOOKUP(ROW()-1,'Full 2016-2017 Games Data'!$C$4:$R$1589,15,FALSE)</f>
        <v>Houston Rockets</v>
      </c>
      <c r="B727" t="str">
        <f>VLOOKUP(ROW()-1,'Full 2016-2017 Games Data'!$C$4:$R$1589,16,FALSE)</f>
        <v>Sacramento Kings</v>
      </c>
      <c r="C727" t="str">
        <f>VLOOKUP(ROW()-1,'Full 2016-2017 Games Data'!$C$4:$R$1589,5,FALSE)</f>
        <v>Houston</v>
      </c>
      <c r="D727">
        <f>VLOOKUP(ROW()-1,'Full 2016-2017 Games Data'!$C$4:$R$1589,6,FALSE)</f>
        <v>105</v>
      </c>
      <c r="E727">
        <f>VLOOKUP(ROW()-1,'Full 2016-2017 Games Data'!$C$4:$R$1589,7,FALSE)</f>
        <v>83</v>
      </c>
      <c r="F727" s="4">
        <f>VLOOKUP(ROW()-1,'Full 2016-2017 Games Data'!$C$4:$R$1589,14,FALSE)</f>
        <v>42766</v>
      </c>
    </row>
    <row r="728" spans="1:6" x14ac:dyDescent="0.3">
      <c r="A728" t="str">
        <f>VLOOKUP(ROW()-1,'Full 2016-2017 Games Data'!$C$4:$R$1589,15,FALSE)</f>
        <v>San Antonio Spurs</v>
      </c>
      <c r="B728" t="str">
        <f>VLOOKUP(ROW()-1,'Full 2016-2017 Games Data'!$C$4:$R$1589,16,FALSE)</f>
        <v>Oklahoma City Thunder</v>
      </c>
      <c r="C728" t="str">
        <f>VLOOKUP(ROW()-1,'Full 2016-2017 Games Data'!$C$4:$R$1589,5,FALSE)</f>
        <v>San Antonio</v>
      </c>
      <c r="D728">
        <f>VLOOKUP(ROW()-1,'Full 2016-2017 Games Data'!$C$4:$R$1589,6,FALSE)</f>
        <v>108</v>
      </c>
      <c r="E728">
        <f>VLOOKUP(ROW()-1,'Full 2016-2017 Games Data'!$C$4:$R$1589,7,FALSE)</f>
        <v>94</v>
      </c>
      <c r="F728" s="4">
        <f>VLOOKUP(ROW()-1,'Full 2016-2017 Games Data'!$C$4:$R$1589,14,FALSE)</f>
        <v>42766</v>
      </c>
    </row>
    <row r="729" spans="1:6" x14ac:dyDescent="0.3">
      <c r="A729" t="str">
        <f>VLOOKUP(ROW()-1,'Full 2016-2017 Games Data'!$C$4:$R$1589,15,FALSE)</f>
        <v>Portland Trail Blazers</v>
      </c>
      <c r="B729" t="str">
        <f>VLOOKUP(ROW()-1,'Full 2016-2017 Games Data'!$C$4:$R$1589,16,FALSE)</f>
        <v>Charlotte Hornets</v>
      </c>
      <c r="C729" t="str">
        <f>VLOOKUP(ROW()-1,'Full 2016-2017 Games Data'!$C$4:$R$1589,5,FALSE)</f>
        <v>Portland</v>
      </c>
      <c r="D729">
        <f>VLOOKUP(ROW()-1,'Full 2016-2017 Games Data'!$C$4:$R$1589,6,FALSE)</f>
        <v>115</v>
      </c>
      <c r="E729">
        <f>VLOOKUP(ROW()-1,'Full 2016-2017 Games Data'!$C$4:$R$1589,7,FALSE)</f>
        <v>98</v>
      </c>
      <c r="F729" s="4">
        <f>VLOOKUP(ROW()-1,'Full 2016-2017 Games Data'!$C$4:$R$1589,14,FALSE)</f>
        <v>42766</v>
      </c>
    </row>
    <row r="730" spans="1:6" x14ac:dyDescent="0.3">
      <c r="A730" t="str">
        <f>VLOOKUP(ROW()-1,'Full 2016-2017 Games Data'!$C$4:$R$1589,15,FALSE)</f>
        <v>Los Angeles Lakers</v>
      </c>
      <c r="B730" t="str">
        <f>VLOOKUP(ROW()-1,'Full 2016-2017 Games Data'!$C$4:$R$1589,16,FALSE)</f>
        <v>Denver Nuggets</v>
      </c>
      <c r="C730" t="str">
        <f>VLOOKUP(ROW()-1,'Full 2016-2017 Games Data'!$C$4:$R$1589,5,FALSE)</f>
        <v>Los Angeles</v>
      </c>
      <c r="D730">
        <f>VLOOKUP(ROW()-1,'Full 2016-2017 Games Data'!$C$4:$R$1589,6,FALSE)</f>
        <v>120</v>
      </c>
      <c r="E730">
        <f>VLOOKUP(ROW()-1,'Full 2016-2017 Games Data'!$C$4:$R$1589,7,FALSE)</f>
        <v>116</v>
      </c>
      <c r="F730" s="4">
        <f>VLOOKUP(ROW()-1,'Full 2016-2017 Games Data'!$C$4:$R$1589,14,FALSE)</f>
        <v>42766</v>
      </c>
    </row>
    <row r="731" spans="1:6" x14ac:dyDescent="0.3">
      <c r="A731" t="str">
        <f>VLOOKUP(ROW()-1,'Full 2016-2017 Games Data'!$C$4:$R$1589,15,FALSE)</f>
        <v>Indiana Pacers</v>
      </c>
      <c r="B731" t="str">
        <f>VLOOKUP(ROW()-1,'Full 2016-2017 Games Data'!$C$4:$R$1589,16,FALSE)</f>
        <v>Orlando Magic</v>
      </c>
      <c r="C731" t="str">
        <f>VLOOKUP(ROW()-1,'Full 2016-2017 Games Data'!$C$4:$R$1589,5,FALSE)</f>
        <v>Orlando</v>
      </c>
      <c r="D731">
        <f>VLOOKUP(ROW()-1,'Full 2016-2017 Games Data'!$C$4:$R$1589,6,FALSE)</f>
        <v>98</v>
      </c>
      <c r="E731">
        <f>VLOOKUP(ROW()-1,'Full 2016-2017 Games Data'!$C$4:$R$1589,7,FALSE)</f>
        <v>88</v>
      </c>
      <c r="F731" s="4">
        <f>VLOOKUP(ROW()-1,'Full 2016-2017 Games Data'!$C$4:$R$1589,14,FALSE)</f>
        <v>42767</v>
      </c>
    </row>
    <row r="732" spans="1:6" x14ac:dyDescent="0.3">
      <c r="A732" t="str">
        <f>VLOOKUP(ROW()-1,'Full 2016-2017 Games Data'!$C$4:$R$1589,15,FALSE)</f>
        <v>Cleveland Cavaliers</v>
      </c>
      <c r="B732" t="str">
        <f>VLOOKUP(ROW()-1,'Full 2016-2017 Games Data'!$C$4:$R$1589,16,FALSE)</f>
        <v>Minnesota Timberwolves</v>
      </c>
      <c r="C732" t="str">
        <f>VLOOKUP(ROW()-1,'Full 2016-2017 Games Data'!$C$4:$R$1589,5,FALSE)</f>
        <v>Cleveland</v>
      </c>
      <c r="D732">
        <f>VLOOKUP(ROW()-1,'Full 2016-2017 Games Data'!$C$4:$R$1589,6,FALSE)</f>
        <v>125</v>
      </c>
      <c r="E732">
        <f>VLOOKUP(ROW()-1,'Full 2016-2017 Games Data'!$C$4:$R$1589,7,FALSE)</f>
        <v>97</v>
      </c>
      <c r="F732" s="4">
        <f>VLOOKUP(ROW()-1,'Full 2016-2017 Games Data'!$C$4:$R$1589,14,FALSE)</f>
        <v>42767</v>
      </c>
    </row>
    <row r="733" spans="1:6" x14ac:dyDescent="0.3">
      <c r="A733" t="str">
        <f>VLOOKUP(ROW()-1,'Full 2016-2017 Games Data'!$C$4:$R$1589,15,FALSE)</f>
        <v>Boston Celtics</v>
      </c>
      <c r="B733" t="str">
        <f>VLOOKUP(ROW()-1,'Full 2016-2017 Games Data'!$C$4:$R$1589,16,FALSE)</f>
        <v>Toronto Raptors</v>
      </c>
      <c r="C733" t="str">
        <f>VLOOKUP(ROW()-1,'Full 2016-2017 Games Data'!$C$4:$R$1589,5,FALSE)</f>
        <v>Boston</v>
      </c>
      <c r="D733">
        <f>VLOOKUP(ROW()-1,'Full 2016-2017 Games Data'!$C$4:$R$1589,6,FALSE)</f>
        <v>109</v>
      </c>
      <c r="E733">
        <f>VLOOKUP(ROW()-1,'Full 2016-2017 Games Data'!$C$4:$R$1589,7,FALSE)</f>
        <v>104</v>
      </c>
      <c r="F733" s="4">
        <f>VLOOKUP(ROW()-1,'Full 2016-2017 Games Data'!$C$4:$R$1589,14,FALSE)</f>
        <v>42767</v>
      </c>
    </row>
    <row r="734" spans="1:6" x14ac:dyDescent="0.3">
      <c r="A734" t="str">
        <f>VLOOKUP(ROW()-1,'Full 2016-2017 Games Data'!$C$4:$R$1589,15,FALSE)</f>
        <v>New York Knicks</v>
      </c>
      <c r="B734" t="str">
        <f>VLOOKUP(ROW()-1,'Full 2016-2017 Games Data'!$C$4:$R$1589,16,FALSE)</f>
        <v>Brooklyn Nets</v>
      </c>
      <c r="C734" t="str">
        <f>VLOOKUP(ROW()-1,'Full 2016-2017 Games Data'!$C$4:$R$1589,5,FALSE)</f>
        <v>Brooklyn</v>
      </c>
      <c r="D734">
        <f>VLOOKUP(ROW()-1,'Full 2016-2017 Games Data'!$C$4:$R$1589,6,FALSE)</f>
        <v>95</v>
      </c>
      <c r="E734">
        <f>VLOOKUP(ROW()-1,'Full 2016-2017 Games Data'!$C$4:$R$1589,7,FALSE)</f>
        <v>90</v>
      </c>
      <c r="F734" s="4">
        <f>VLOOKUP(ROW()-1,'Full 2016-2017 Games Data'!$C$4:$R$1589,14,FALSE)</f>
        <v>42767</v>
      </c>
    </row>
    <row r="735" spans="1:6" x14ac:dyDescent="0.3">
      <c r="A735" t="str">
        <f>VLOOKUP(ROW()-1,'Full 2016-2017 Games Data'!$C$4:$R$1589,15,FALSE)</f>
        <v>Miami Heat</v>
      </c>
      <c r="B735" t="str">
        <f>VLOOKUP(ROW()-1,'Full 2016-2017 Games Data'!$C$4:$R$1589,16,FALSE)</f>
        <v>Atlanta Hawks</v>
      </c>
      <c r="C735" t="str">
        <f>VLOOKUP(ROW()-1,'Full 2016-2017 Games Data'!$C$4:$R$1589,5,FALSE)</f>
        <v>Miami</v>
      </c>
      <c r="D735">
        <f>VLOOKUP(ROW()-1,'Full 2016-2017 Games Data'!$C$4:$R$1589,6,FALSE)</f>
        <v>116</v>
      </c>
      <c r="E735">
        <f>VLOOKUP(ROW()-1,'Full 2016-2017 Games Data'!$C$4:$R$1589,7,FALSE)</f>
        <v>93</v>
      </c>
      <c r="F735" s="4">
        <f>VLOOKUP(ROW()-1,'Full 2016-2017 Games Data'!$C$4:$R$1589,14,FALSE)</f>
        <v>42767</v>
      </c>
    </row>
    <row r="736" spans="1:6" x14ac:dyDescent="0.3">
      <c r="A736" t="str">
        <f>VLOOKUP(ROW()-1,'Full 2016-2017 Games Data'!$C$4:$R$1589,15,FALSE)</f>
        <v>Detroit Pistons</v>
      </c>
      <c r="B736" t="str">
        <f>VLOOKUP(ROW()-1,'Full 2016-2017 Games Data'!$C$4:$R$1589,16,FALSE)</f>
        <v>New Orleans Pelicans</v>
      </c>
      <c r="C736" t="str">
        <f>VLOOKUP(ROW()-1,'Full 2016-2017 Games Data'!$C$4:$R$1589,5,FALSE)</f>
        <v>Detroit</v>
      </c>
      <c r="D736">
        <f>VLOOKUP(ROW()-1,'Full 2016-2017 Games Data'!$C$4:$R$1589,6,FALSE)</f>
        <v>118</v>
      </c>
      <c r="E736">
        <f>VLOOKUP(ROW()-1,'Full 2016-2017 Games Data'!$C$4:$R$1589,7,FALSE)</f>
        <v>98</v>
      </c>
      <c r="F736" s="4">
        <f>VLOOKUP(ROW()-1,'Full 2016-2017 Games Data'!$C$4:$R$1589,14,FALSE)</f>
        <v>42767</v>
      </c>
    </row>
    <row r="737" spans="1:6" x14ac:dyDescent="0.3">
      <c r="A737" t="str">
        <f>VLOOKUP(ROW()-1,'Full 2016-2017 Games Data'!$C$4:$R$1589,15,FALSE)</f>
        <v>Dallas Mavericks</v>
      </c>
      <c r="B737" t="str">
        <f>VLOOKUP(ROW()-1,'Full 2016-2017 Games Data'!$C$4:$R$1589,16,FALSE)</f>
        <v>Philadelphia 76ers</v>
      </c>
      <c r="C737" t="str">
        <f>VLOOKUP(ROW()-1,'Full 2016-2017 Games Data'!$C$4:$R$1589,5,FALSE)</f>
        <v>Dallas</v>
      </c>
      <c r="D737">
        <f>VLOOKUP(ROW()-1,'Full 2016-2017 Games Data'!$C$4:$R$1589,6,FALSE)</f>
        <v>113</v>
      </c>
      <c r="E737">
        <f>VLOOKUP(ROW()-1,'Full 2016-2017 Games Data'!$C$4:$R$1589,7,FALSE)</f>
        <v>95</v>
      </c>
      <c r="F737" s="4">
        <f>VLOOKUP(ROW()-1,'Full 2016-2017 Games Data'!$C$4:$R$1589,14,FALSE)</f>
        <v>42767</v>
      </c>
    </row>
    <row r="738" spans="1:6" x14ac:dyDescent="0.3">
      <c r="A738" t="str">
        <f>VLOOKUP(ROW()-1,'Full 2016-2017 Games Data'!$C$4:$R$1589,15,FALSE)</f>
        <v>Memphis Grizzlies</v>
      </c>
      <c r="B738" t="str">
        <f>VLOOKUP(ROW()-1,'Full 2016-2017 Games Data'!$C$4:$R$1589,16,FALSE)</f>
        <v>Denver Nuggets</v>
      </c>
      <c r="C738" t="str">
        <f>VLOOKUP(ROW()-1,'Full 2016-2017 Games Data'!$C$4:$R$1589,5,FALSE)</f>
        <v>Denver</v>
      </c>
      <c r="D738">
        <f>VLOOKUP(ROW()-1,'Full 2016-2017 Games Data'!$C$4:$R$1589,6,FALSE)</f>
        <v>119</v>
      </c>
      <c r="E738">
        <f>VLOOKUP(ROW()-1,'Full 2016-2017 Games Data'!$C$4:$R$1589,7,FALSE)</f>
        <v>99</v>
      </c>
      <c r="F738" s="4">
        <f>VLOOKUP(ROW()-1,'Full 2016-2017 Games Data'!$C$4:$R$1589,14,FALSE)</f>
        <v>42767</v>
      </c>
    </row>
    <row r="739" spans="1:6" x14ac:dyDescent="0.3">
      <c r="A739" t="str">
        <f>VLOOKUP(ROW()-1,'Full 2016-2017 Games Data'!$C$4:$R$1589,15,FALSE)</f>
        <v>Utah Jazz</v>
      </c>
      <c r="B739" t="str">
        <f>VLOOKUP(ROW()-1,'Full 2016-2017 Games Data'!$C$4:$R$1589,16,FALSE)</f>
        <v>Milwaukee Bucks</v>
      </c>
      <c r="C739" t="str">
        <f>VLOOKUP(ROW()-1,'Full 2016-2017 Games Data'!$C$4:$R$1589,5,FALSE)</f>
        <v>Utah</v>
      </c>
      <c r="D739">
        <f>VLOOKUP(ROW()-1,'Full 2016-2017 Games Data'!$C$4:$R$1589,6,FALSE)</f>
        <v>104</v>
      </c>
      <c r="E739">
        <f>VLOOKUP(ROW()-1,'Full 2016-2017 Games Data'!$C$4:$R$1589,7,FALSE)</f>
        <v>88</v>
      </c>
      <c r="F739" s="4">
        <f>VLOOKUP(ROW()-1,'Full 2016-2017 Games Data'!$C$4:$R$1589,14,FALSE)</f>
        <v>42767</v>
      </c>
    </row>
    <row r="740" spans="1:6" x14ac:dyDescent="0.3">
      <c r="A740" t="str">
        <f>VLOOKUP(ROW()-1,'Full 2016-2017 Games Data'!$C$4:$R$1589,15,FALSE)</f>
        <v>Los Angeles Clippers</v>
      </c>
      <c r="B740" t="str">
        <f>VLOOKUP(ROW()-1,'Full 2016-2017 Games Data'!$C$4:$R$1589,16,FALSE)</f>
        <v>Phoenix Suns</v>
      </c>
      <c r="C740" t="str">
        <f>VLOOKUP(ROW()-1,'Full 2016-2017 Games Data'!$C$4:$R$1589,5,FALSE)</f>
        <v>Phoenix</v>
      </c>
      <c r="D740">
        <f>VLOOKUP(ROW()-1,'Full 2016-2017 Games Data'!$C$4:$R$1589,6,FALSE)</f>
        <v>124</v>
      </c>
      <c r="E740">
        <f>VLOOKUP(ROW()-1,'Full 2016-2017 Games Data'!$C$4:$R$1589,7,FALSE)</f>
        <v>114</v>
      </c>
      <c r="F740" s="4">
        <f>VLOOKUP(ROW()-1,'Full 2016-2017 Games Data'!$C$4:$R$1589,14,FALSE)</f>
        <v>42767</v>
      </c>
    </row>
    <row r="741" spans="1:6" x14ac:dyDescent="0.3">
      <c r="A741" t="str">
        <f>VLOOKUP(ROW()-1,'Full 2016-2017 Games Data'!$C$4:$R$1589,15,FALSE)</f>
        <v>Chicago Bulls</v>
      </c>
      <c r="B741" t="str">
        <f>VLOOKUP(ROW()-1,'Full 2016-2017 Games Data'!$C$4:$R$1589,16,FALSE)</f>
        <v>Oklahoma City Thunder</v>
      </c>
      <c r="C741" t="str">
        <f>VLOOKUP(ROW()-1,'Full 2016-2017 Games Data'!$C$4:$R$1589,5,FALSE)</f>
        <v>Oklahoma City</v>
      </c>
      <c r="D741">
        <f>VLOOKUP(ROW()-1,'Full 2016-2017 Games Data'!$C$4:$R$1589,6,FALSE)</f>
        <v>128</v>
      </c>
      <c r="E741">
        <f>VLOOKUP(ROW()-1,'Full 2016-2017 Games Data'!$C$4:$R$1589,7,FALSE)</f>
        <v>100</v>
      </c>
      <c r="F741" s="4">
        <f>VLOOKUP(ROW()-1,'Full 2016-2017 Games Data'!$C$4:$R$1589,14,FALSE)</f>
        <v>42767</v>
      </c>
    </row>
    <row r="742" spans="1:6" x14ac:dyDescent="0.3">
      <c r="A742" t="str">
        <f>VLOOKUP(ROW()-1,'Full 2016-2017 Games Data'!$C$4:$R$1589,15,FALSE)</f>
        <v>Golden State Warriors</v>
      </c>
      <c r="B742" t="str">
        <f>VLOOKUP(ROW()-1,'Full 2016-2017 Games Data'!$C$4:$R$1589,16,FALSE)</f>
        <v>Charlotte Hornets</v>
      </c>
      <c r="C742" t="str">
        <f>VLOOKUP(ROW()-1,'Full 2016-2017 Games Data'!$C$4:$R$1589,5,FALSE)</f>
        <v>Golden State</v>
      </c>
      <c r="D742">
        <f>VLOOKUP(ROW()-1,'Full 2016-2017 Games Data'!$C$4:$R$1589,6,FALSE)</f>
        <v>126</v>
      </c>
      <c r="E742">
        <f>VLOOKUP(ROW()-1,'Full 2016-2017 Games Data'!$C$4:$R$1589,7,FALSE)</f>
        <v>111</v>
      </c>
      <c r="F742" s="4">
        <f>VLOOKUP(ROW()-1,'Full 2016-2017 Games Data'!$C$4:$R$1589,14,FALSE)</f>
        <v>42767</v>
      </c>
    </row>
    <row r="743" spans="1:6" x14ac:dyDescent="0.3">
      <c r="A743" t="str">
        <f>VLOOKUP(ROW()-1,'Full 2016-2017 Games Data'!$C$4:$R$1589,15,FALSE)</f>
        <v>Washington Wizards</v>
      </c>
      <c r="B743" t="str">
        <f>VLOOKUP(ROW()-1,'Full 2016-2017 Games Data'!$C$4:$R$1589,16,FALSE)</f>
        <v>Los Angeles Lakers</v>
      </c>
      <c r="C743" t="str">
        <f>VLOOKUP(ROW()-1,'Full 2016-2017 Games Data'!$C$4:$R$1589,5,FALSE)</f>
        <v>Washington</v>
      </c>
      <c r="D743">
        <f>VLOOKUP(ROW()-1,'Full 2016-2017 Games Data'!$C$4:$R$1589,6,FALSE)</f>
        <v>116</v>
      </c>
      <c r="E743">
        <f>VLOOKUP(ROW()-1,'Full 2016-2017 Games Data'!$C$4:$R$1589,7,FALSE)</f>
        <v>108</v>
      </c>
      <c r="F743" s="4">
        <f>VLOOKUP(ROW()-1,'Full 2016-2017 Games Data'!$C$4:$R$1589,14,FALSE)</f>
        <v>42768</v>
      </c>
    </row>
    <row r="744" spans="1:6" x14ac:dyDescent="0.3">
      <c r="A744" t="str">
        <f>VLOOKUP(ROW()-1,'Full 2016-2017 Games Data'!$C$4:$R$1589,15,FALSE)</f>
        <v>Atlanta Hawks</v>
      </c>
      <c r="B744" t="str">
        <f>VLOOKUP(ROW()-1,'Full 2016-2017 Games Data'!$C$4:$R$1589,16,FALSE)</f>
        <v>Houston Rockets</v>
      </c>
      <c r="C744" t="str">
        <f>VLOOKUP(ROW()-1,'Full 2016-2017 Games Data'!$C$4:$R$1589,5,FALSE)</f>
        <v>Houston</v>
      </c>
      <c r="D744">
        <f>VLOOKUP(ROW()-1,'Full 2016-2017 Games Data'!$C$4:$R$1589,6,FALSE)</f>
        <v>113</v>
      </c>
      <c r="E744">
        <f>VLOOKUP(ROW()-1,'Full 2016-2017 Games Data'!$C$4:$R$1589,7,FALSE)</f>
        <v>108</v>
      </c>
      <c r="F744" s="4">
        <f>VLOOKUP(ROW()-1,'Full 2016-2017 Games Data'!$C$4:$R$1589,14,FALSE)</f>
        <v>42768</v>
      </c>
    </row>
    <row r="745" spans="1:6" x14ac:dyDescent="0.3">
      <c r="A745" t="str">
        <f>VLOOKUP(ROW()-1,'Full 2016-2017 Games Data'!$C$4:$R$1589,15,FALSE)</f>
        <v>San Antonio Spurs</v>
      </c>
      <c r="B745" t="str">
        <f>VLOOKUP(ROW()-1,'Full 2016-2017 Games Data'!$C$4:$R$1589,16,FALSE)</f>
        <v>Philadelphia 76ers</v>
      </c>
      <c r="C745" t="str">
        <f>VLOOKUP(ROW()-1,'Full 2016-2017 Games Data'!$C$4:$R$1589,5,FALSE)</f>
        <v>San Antonio</v>
      </c>
      <c r="D745">
        <f>VLOOKUP(ROW()-1,'Full 2016-2017 Games Data'!$C$4:$R$1589,6,FALSE)</f>
        <v>102</v>
      </c>
      <c r="E745">
        <f>VLOOKUP(ROW()-1,'Full 2016-2017 Games Data'!$C$4:$R$1589,7,FALSE)</f>
        <v>86</v>
      </c>
      <c r="F745" s="4">
        <f>VLOOKUP(ROW()-1,'Full 2016-2017 Games Data'!$C$4:$R$1589,14,FALSE)</f>
        <v>42768</v>
      </c>
    </row>
    <row r="746" spans="1:6" x14ac:dyDescent="0.3">
      <c r="A746" t="str">
        <f>VLOOKUP(ROW()-1,'Full 2016-2017 Games Data'!$C$4:$R$1589,15,FALSE)</f>
        <v>Golden State Warriors</v>
      </c>
      <c r="B746" t="str">
        <f>VLOOKUP(ROW()-1,'Full 2016-2017 Games Data'!$C$4:$R$1589,16,FALSE)</f>
        <v>Los Angeles Clippers</v>
      </c>
      <c r="C746" t="str">
        <f>VLOOKUP(ROW()-1,'Full 2016-2017 Games Data'!$C$4:$R$1589,5,FALSE)</f>
        <v>Los Angeles</v>
      </c>
      <c r="D746">
        <f>VLOOKUP(ROW()-1,'Full 2016-2017 Games Data'!$C$4:$R$1589,6,FALSE)</f>
        <v>133</v>
      </c>
      <c r="E746">
        <f>VLOOKUP(ROW()-1,'Full 2016-2017 Games Data'!$C$4:$R$1589,7,FALSE)</f>
        <v>120</v>
      </c>
      <c r="F746" s="4">
        <f>VLOOKUP(ROW()-1,'Full 2016-2017 Games Data'!$C$4:$R$1589,14,FALSE)</f>
        <v>42768</v>
      </c>
    </row>
    <row r="747" spans="1:6" x14ac:dyDescent="0.3">
      <c r="A747" t="str">
        <f>VLOOKUP(ROW()-1,'Full 2016-2017 Games Data'!$C$4:$R$1589,15,FALSE)</f>
        <v>Orlando Magic</v>
      </c>
      <c r="B747" t="str">
        <f>VLOOKUP(ROW()-1,'Full 2016-2017 Games Data'!$C$4:$R$1589,16,FALSE)</f>
        <v>Toronto Raptors</v>
      </c>
      <c r="C747" t="str">
        <f>VLOOKUP(ROW()-1,'Full 2016-2017 Games Data'!$C$4:$R$1589,5,FALSE)</f>
        <v>Orlando</v>
      </c>
      <c r="D747">
        <f>VLOOKUP(ROW()-1,'Full 2016-2017 Games Data'!$C$4:$R$1589,6,FALSE)</f>
        <v>102</v>
      </c>
      <c r="E747">
        <f>VLOOKUP(ROW()-1,'Full 2016-2017 Games Data'!$C$4:$R$1589,7,FALSE)</f>
        <v>94</v>
      </c>
      <c r="F747" s="4">
        <f>VLOOKUP(ROW()-1,'Full 2016-2017 Games Data'!$C$4:$R$1589,14,FALSE)</f>
        <v>42769</v>
      </c>
    </row>
    <row r="748" spans="1:6" x14ac:dyDescent="0.3">
      <c r="A748" t="str">
        <f>VLOOKUP(ROW()-1,'Full 2016-2017 Games Data'!$C$4:$R$1589,15,FALSE)</f>
        <v>Indiana Pacers</v>
      </c>
      <c r="B748" t="str">
        <f>VLOOKUP(ROW()-1,'Full 2016-2017 Games Data'!$C$4:$R$1589,16,FALSE)</f>
        <v>Brooklyn Nets</v>
      </c>
      <c r="C748" t="str">
        <f>VLOOKUP(ROW()-1,'Full 2016-2017 Games Data'!$C$4:$R$1589,5,FALSE)</f>
        <v>Brooklyn</v>
      </c>
      <c r="D748">
        <f>VLOOKUP(ROW()-1,'Full 2016-2017 Games Data'!$C$4:$R$1589,6,FALSE)</f>
        <v>106</v>
      </c>
      <c r="E748">
        <f>VLOOKUP(ROW()-1,'Full 2016-2017 Games Data'!$C$4:$R$1589,7,FALSE)</f>
        <v>97</v>
      </c>
      <c r="F748" s="4">
        <f>VLOOKUP(ROW()-1,'Full 2016-2017 Games Data'!$C$4:$R$1589,14,FALSE)</f>
        <v>42769</v>
      </c>
    </row>
    <row r="749" spans="1:6" x14ac:dyDescent="0.3">
      <c r="A749" t="str">
        <f>VLOOKUP(ROW()-1,'Full 2016-2017 Games Data'!$C$4:$R$1589,15,FALSE)</f>
        <v>Detroit Pistons</v>
      </c>
      <c r="B749" t="str">
        <f>VLOOKUP(ROW()-1,'Full 2016-2017 Games Data'!$C$4:$R$1589,16,FALSE)</f>
        <v>Minnesota Timberwolves</v>
      </c>
      <c r="C749" t="str">
        <f>VLOOKUP(ROW()-1,'Full 2016-2017 Games Data'!$C$4:$R$1589,5,FALSE)</f>
        <v>Detroit</v>
      </c>
      <c r="D749">
        <f>VLOOKUP(ROW()-1,'Full 2016-2017 Games Data'!$C$4:$R$1589,6,FALSE)</f>
        <v>116</v>
      </c>
      <c r="E749">
        <f>VLOOKUP(ROW()-1,'Full 2016-2017 Games Data'!$C$4:$R$1589,7,FALSE)</f>
        <v>108</v>
      </c>
      <c r="F749" s="4">
        <f>VLOOKUP(ROW()-1,'Full 2016-2017 Games Data'!$C$4:$R$1589,14,FALSE)</f>
        <v>42769</v>
      </c>
    </row>
    <row r="750" spans="1:6" x14ac:dyDescent="0.3">
      <c r="A750" t="str">
        <f>VLOOKUP(ROW()-1,'Full 2016-2017 Games Data'!$C$4:$R$1589,15,FALSE)</f>
        <v>Houston Rockets</v>
      </c>
      <c r="B750" t="str">
        <f>VLOOKUP(ROW()-1,'Full 2016-2017 Games Data'!$C$4:$R$1589,16,FALSE)</f>
        <v>Chicago Bulls</v>
      </c>
      <c r="C750" t="str">
        <f>VLOOKUP(ROW()-1,'Full 2016-2017 Games Data'!$C$4:$R$1589,5,FALSE)</f>
        <v>Houston</v>
      </c>
      <c r="D750">
        <f>VLOOKUP(ROW()-1,'Full 2016-2017 Games Data'!$C$4:$R$1589,6,FALSE)</f>
        <v>121</v>
      </c>
      <c r="E750">
        <f>VLOOKUP(ROW()-1,'Full 2016-2017 Games Data'!$C$4:$R$1589,7,FALSE)</f>
        <v>117</v>
      </c>
      <c r="F750" s="4">
        <f>VLOOKUP(ROW()-1,'Full 2016-2017 Games Data'!$C$4:$R$1589,14,FALSE)</f>
        <v>42769</v>
      </c>
    </row>
    <row r="751" spans="1:6" x14ac:dyDescent="0.3">
      <c r="A751" t="str">
        <f>VLOOKUP(ROW()-1,'Full 2016-2017 Games Data'!$C$4:$R$1589,15,FALSE)</f>
        <v>Oklahoma City Thunder</v>
      </c>
      <c r="B751" t="str">
        <f>VLOOKUP(ROW()-1,'Full 2016-2017 Games Data'!$C$4:$R$1589,16,FALSE)</f>
        <v>Memphis Grizzlies</v>
      </c>
      <c r="C751" t="str">
        <f>VLOOKUP(ROW()-1,'Full 2016-2017 Games Data'!$C$4:$R$1589,5,FALSE)</f>
        <v>Oklahoma City</v>
      </c>
      <c r="D751">
        <f>VLOOKUP(ROW()-1,'Full 2016-2017 Games Data'!$C$4:$R$1589,6,FALSE)</f>
        <v>114</v>
      </c>
      <c r="E751">
        <f>VLOOKUP(ROW()-1,'Full 2016-2017 Games Data'!$C$4:$R$1589,7,FALSE)</f>
        <v>102</v>
      </c>
      <c r="F751" s="4">
        <f>VLOOKUP(ROW()-1,'Full 2016-2017 Games Data'!$C$4:$R$1589,14,FALSE)</f>
        <v>42769</v>
      </c>
    </row>
    <row r="752" spans="1:6" x14ac:dyDescent="0.3">
      <c r="A752" t="str">
        <f>VLOOKUP(ROW()-1,'Full 2016-2017 Games Data'!$C$4:$R$1589,15,FALSE)</f>
        <v>Boston Celtics</v>
      </c>
      <c r="B752" t="str">
        <f>VLOOKUP(ROW()-1,'Full 2016-2017 Games Data'!$C$4:$R$1589,16,FALSE)</f>
        <v>Los Angeles Lakers</v>
      </c>
      <c r="C752" t="str">
        <f>VLOOKUP(ROW()-1,'Full 2016-2017 Games Data'!$C$4:$R$1589,5,FALSE)</f>
        <v>Boston</v>
      </c>
      <c r="D752">
        <f>VLOOKUP(ROW()-1,'Full 2016-2017 Games Data'!$C$4:$R$1589,6,FALSE)</f>
        <v>113</v>
      </c>
      <c r="E752">
        <f>VLOOKUP(ROW()-1,'Full 2016-2017 Games Data'!$C$4:$R$1589,7,FALSE)</f>
        <v>107</v>
      </c>
      <c r="F752" s="4">
        <f>VLOOKUP(ROW()-1,'Full 2016-2017 Games Data'!$C$4:$R$1589,14,FALSE)</f>
        <v>42769</v>
      </c>
    </row>
    <row r="753" spans="1:6" x14ac:dyDescent="0.3">
      <c r="A753" t="str">
        <f>VLOOKUP(ROW()-1,'Full 2016-2017 Games Data'!$C$4:$R$1589,15,FALSE)</f>
        <v>Denver Nuggets</v>
      </c>
      <c r="B753" t="str">
        <f>VLOOKUP(ROW()-1,'Full 2016-2017 Games Data'!$C$4:$R$1589,16,FALSE)</f>
        <v>Milwaukee Bucks</v>
      </c>
      <c r="C753" t="str">
        <f>VLOOKUP(ROW()-1,'Full 2016-2017 Games Data'!$C$4:$R$1589,5,FALSE)</f>
        <v>Denver</v>
      </c>
      <c r="D753">
        <f>VLOOKUP(ROW()-1,'Full 2016-2017 Games Data'!$C$4:$R$1589,6,FALSE)</f>
        <v>121</v>
      </c>
      <c r="E753">
        <f>VLOOKUP(ROW()-1,'Full 2016-2017 Games Data'!$C$4:$R$1589,7,FALSE)</f>
        <v>117</v>
      </c>
      <c r="F753" s="4">
        <f>VLOOKUP(ROW()-1,'Full 2016-2017 Games Data'!$C$4:$R$1589,14,FALSE)</f>
        <v>42769</v>
      </c>
    </row>
    <row r="754" spans="1:6" x14ac:dyDescent="0.3">
      <c r="A754" t="str">
        <f>VLOOKUP(ROW()-1,'Full 2016-2017 Games Data'!$C$4:$R$1589,15,FALSE)</f>
        <v>Phoenix Suns</v>
      </c>
      <c r="B754" t="str">
        <f>VLOOKUP(ROW()-1,'Full 2016-2017 Games Data'!$C$4:$R$1589,16,FALSE)</f>
        <v>Sacramento Kings</v>
      </c>
      <c r="C754" t="str">
        <f>VLOOKUP(ROW()-1,'Full 2016-2017 Games Data'!$C$4:$R$1589,5,FALSE)</f>
        <v>Sacramento</v>
      </c>
      <c r="D754">
        <f>VLOOKUP(ROW()-1,'Full 2016-2017 Games Data'!$C$4:$R$1589,6,FALSE)</f>
        <v>105</v>
      </c>
      <c r="E754">
        <f>VLOOKUP(ROW()-1,'Full 2016-2017 Games Data'!$C$4:$R$1589,7,FALSE)</f>
        <v>103</v>
      </c>
      <c r="F754" s="4">
        <f>VLOOKUP(ROW()-1,'Full 2016-2017 Games Data'!$C$4:$R$1589,14,FALSE)</f>
        <v>42769</v>
      </c>
    </row>
    <row r="755" spans="1:6" x14ac:dyDescent="0.3">
      <c r="A755" t="str">
        <f>VLOOKUP(ROW()-1,'Full 2016-2017 Games Data'!$C$4:$R$1589,15,FALSE)</f>
        <v>Dallas Mavericks</v>
      </c>
      <c r="B755" t="str">
        <f>VLOOKUP(ROW()-1,'Full 2016-2017 Games Data'!$C$4:$R$1589,16,FALSE)</f>
        <v>Portland Trail Blazers</v>
      </c>
      <c r="C755" t="str">
        <f>VLOOKUP(ROW()-1,'Full 2016-2017 Games Data'!$C$4:$R$1589,5,FALSE)</f>
        <v>Portland</v>
      </c>
      <c r="D755">
        <f>VLOOKUP(ROW()-1,'Full 2016-2017 Games Data'!$C$4:$R$1589,6,FALSE)</f>
        <v>108</v>
      </c>
      <c r="E755">
        <f>VLOOKUP(ROW()-1,'Full 2016-2017 Games Data'!$C$4:$R$1589,7,FALSE)</f>
        <v>104</v>
      </c>
      <c r="F755" s="4">
        <f>VLOOKUP(ROW()-1,'Full 2016-2017 Games Data'!$C$4:$R$1589,14,FALSE)</f>
        <v>42769</v>
      </c>
    </row>
    <row r="756" spans="1:6" x14ac:dyDescent="0.3">
      <c r="A756" t="str">
        <f>VLOOKUP(ROW()-1,'Full 2016-2017 Games Data'!$C$4:$R$1589,15,FALSE)</f>
        <v>Washington Wizards</v>
      </c>
      <c r="B756" t="str">
        <f>VLOOKUP(ROW()-1,'Full 2016-2017 Games Data'!$C$4:$R$1589,16,FALSE)</f>
        <v>New Orleans Pelicans</v>
      </c>
      <c r="C756" t="str">
        <f>VLOOKUP(ROW()-1,'Full 2016-2017 Games Data'!$C$4:$R$1589,5,FALSE)</f>
        <v>Washington</v>
      </c>
      <c r="D756">
        <f>VLOOKUP(ROW()-1,'Full 2016-2017 Games Data'!$C$4:$R$1589,6,FALSE)</f>
        <v>105</v>
      </c>
      <c r="E756">
        <f>VLOOKUP(ROW()-1,'Full 2016-2017 Games Data'!$C$4:$R$1589,7,FALSE)</f>
        <v>91</v>
      </c>
      <c r="F756" s="4">
        <f>VLOOKUP(ROW()-1,'Full 2016-2017 Games Data'!$C$4:$R$1589,14,FALSE)</f>
        <v>42770</v>
      </c>
    </row>
    <row r="757" spans="1:6" x14ac:dyDescent="0.3">
      <c r="A757" t="str">
        <f>VLOOKUP(ROW()-1,'Full 2016-2017 Games Data'!$C$4:$R$1589,15,FALSE)</f>
        <v>Atlanta Hawks</v>
      </c>
      <c r="B757" t="str">
        <f>VLOOKUP(ROW()-1,'Full 2016-2017 Games Data'!$C$4:$R$1589,16,FALSE)</f>
        <v>Orlando Magic</v>
      </c>
      <c r="C757" t="str">
        <f>VLOOKUP(ROW()-1,'Full 2016-2017 Games Data'!$C$4:$R$1589,5,FALSE)</f>
        <v>Atlanta</v>
      </c>
      <c r="D757">
        <f>VLOOKUP(ROW()-1,'Full 2016-2017 Games Data'!$C$4:$R$1589,6,FALSE)</f>
        <v>113</v>
      </c>
      <c r="E757">
        <f>VLOOKUP(ROW()-1,'Full 2016-2017 Games Data'!$C$4:$R$1589,7,FALSE)</f>
        <v>86</v>
      </c>
      <c r="F757" s="4">
        <f>VLOOKUP(ROW()-1,'Full 2016-2017 Games Data'!$C$4:$R$1589,14,FALSE)</f>
        <v>42770</v>
      </c>
    </row>
    <row r="758" spans="1:6" x14ac:dyDescent="0.3">
      <c r="A758" t="str">
        <f>VLOOKUP(ROW()-1,'Full 2016-2017 Games Data'!$C$4:$R$1589,15,FALSE)</f>
        <v>Indiana Pacers</v>
      </c>
      <c r="B758" t="str">
        <f>VLOOKUP(ROW()-1,'Full 2016-2017 Games Data'!$C$4:$R$1589,16,FALSE)</f>
        <v>Detroit Pistons</v>
      </c>
      <c r="C758" t="str">
        <f>VLOOKUP(ROW()-1,'Full 2016-2017 Games Data'!$C$4:$R$1589,5,FALSE)</f>
        <v>Indiana</v>
      </c>
      <c r="D758">
        <f>VLOOKUP(ROW()-1,'Full 2016-2017 Games Data'!$C$4:$R$1589,6,FALSE)</f>
        <v>105</v>
      </c>
      <c r="E758">
        <f>VLOOKUP(ROW()-1,'Full 2016-2017 Games Data'!$C$4:$R$1589,7,FALSE)</f>
        <v>84</v>
      </c>
      <c r="F758" s="4">
        <f>VLOOKUP(ROW()-1,'Full 2016-2017 Games Data'!$C$4:$R$1589,14,FALSE)</f>
        <v>42770</v>
      </c>
    </row>
    <row r="759" spans="1:6" x14ac:dyDescent="0.3">
      <c r="A759" t="str">
        <f>VLOOKUP(ROW()-1,'Full 2016-2017 Games Data'!$C$4:$R$1589,15,FALSE)</f>
        <v>Miami Heat</v>
      </c>
      <c r="B759" t="str">
        <f>VLOOKUP(ROW()-1,'Full 2016-2017 Games Data'!$C$4:$R$1589,16,FALSE)</f>
        <v>Philadelphia 76ers</v>
      </c>
      <c r="C759" t="str">
        <f>VLOOKUP(ROW()-1,'Full 2016-2017 Games Data'!$C$4:$R$1589,5,FALSE)</f>
        <v>Miami</v>
      </c>
      <c r="D759">
        <f>VLOOKUP(ROW()-1,'Full 2016-2017 Games Data'!$C$4:$R$1589,6,FALSE)</f>
        <v>125</v>
      </c>
      <c r="E759">
        <f>VLOOKUP(ROW()-1,'Full 2016-2017 Games Data'!$C$4:$R$1589,7,FALSE)</f>
        <v>102</v>
      </c>
      <c r="F759" s="4">
        <f>VLOOKUP(ROW()-1,'Full 2016-2017 Games Data'!$C$4:$R$1589,14,FALSE)</f>
        <v>42770</v>
      </c>
    </row>
    <row r="760" spans="1:6" x14ac:dyDescent="0.3">
      <c r="A760" t="str">
        <f>VLOOKUP(ROW()-1,'Full 2016-2017 Games Data'!$C$4:$R$1589,15,FALSE)</f>
        <v>Cleveland Cavaliers</v>
      </c>
      <c r="B760" t="str">
        <f>VLOOKUP(ROW()-1,'Full 2016-2017 Games Data'!$C$4:$R$1589,16,FALSE)</f>
        <v>New York Knicks</v>
      </c>
      <c r="C760" t="str">
        <f>VLOOKUP(ROW()-1,'Full 2016-2017 Games Data'!$C$4:$R$1589,5,FALSE)</f>
        <v>New York</v>
      </c>
      <c r="D760">
        <f>VLOOKUP(ROW()-1,'Full 2016-2017 Games Data'!$C$4:$R$1589,6,FALSE)</f>
        <v>111</v>
      </c>
      <c r="E760">
        <f>VLOOKUP(ROW()-1,'Full 2016-2017 Games Data'!$C$4:$R$1589,7,FALSE)</f>
        <v>104</v>
      </c>
      <c r="F760" s="4">
        <f>VLOOKUP(ROW()-1,'Full 2016-2017 Games Data'!$C$4:$R$1589,14,FALSE)</f>
        <v>42770</v>
      </c>
    </row>
    <row r="761" spans="1:6" x14ac:dyDescent="0.3">
      <c r="A761" t="str">
        <f>VLOOKUP(ROW()-1,'Full 2016-2017 Games Data'!$C$4:$R$1589,15,FALSE)</f>
        <v>Utah Jazz</v>
      </c>
      <c r="B761" t="str">
        <f>VLOOKUP(ROW()-1,'Full 2016-2017 Games Data'!$C$4:$R$1589,16,FALSE)</f>
        <v>Charlotte Hornets</v>
      </c>
      <c r="C761" t="str">
        <f>VLOOKUP(ROW()-1,'Full 2016-2017 Games Data'!$C$4:$R$1589,5,FALSE)</f>
        <v>Utah</v>
      </c>
      <c r="D761">
        <f>VLOOKUP(ROW()-1,'Full 2016-2017 Games Data'!$C$4:$R$1589,6,FALSE)</f>
        <v>105</v>
      </c>
      <c r="E761">
        <f>VLOOKUP(ROW()-1,'Full 2016-2017 Games Data'!$C$4:$R$1589,7,FALSE)</f>
        <v>98</v>
      </c>
      <c r="F761" s="4">
        <f>VLOOKUP(ROW()-1,'Full 2016-2017 Games Data'!$C$4:$R$1589,14,FALSE)</f>
        <v>42770</v>
      </c>
    </row>
    <row r="762" spans="1:6" x14ac:dyDescent="0.3">
      <c r="A762" t="str">
        <f>VLOOKUP(ROW()-1,'Full 2016-2017 Games Data'!$C$4:$R$1589,15,FALSE)</f>
        <v>Milwaukee Bucks</v>
      </c>
      <c r="B762" t="str">
        <f>VLOOKUP(ROW()-1,'Full 2016-2017 Games Data'!$C$4:$R$1589,16,FALSE)</f>
        <v>Phoenix Suns</v>
      </c>
      <c r="C762" t="str">
        <f>VLOOKUP(ROW()-1,'Full 2016-2017 Games Data'!$C$4:$R$1589,5,FALSE)</f>
        <v>Phoenix</v>
      </c>
      <c r="D762">
        <f>VLOOKUP(ROW()-1,'Full 2016-2017 Games Data'!$C$4:$R$1589,6,FALSE)</f>
        <v>137</v>
      </c>
      <c r="E762">
        <f>VLOOKUP(ROW()-1,'Full 2016-2017 Games Data'!$C$4:$R$1589,7,FALSE)</f>
        <v>112</v>
      </c>
      <c r="F762" s="4">
        <f>VLOOKUP(ROW()-1,'Full 2016-2017 Games Data'!$C$4:$R$1589,14,FALSE)</f>
        <v>42770</v>
      </c>
    </row>
    <row r="763" spans="1:6" x14ac:dyDescent="0.3">
      <c r="A763" t="str">
        <f>VLOOKUP(ROW()-1,'Full 2016-2017 Games Data'!$C$4:$R$1589,15,FALSE)</f>
        <v>San Antonio Spurs</v>
      </c>
      <c r="B763" t="str">
        <f>VLOOKUP(ROW()-1,'Full 2016-2017 Games Data'!$C$4:$R$1589,16,FALSE)</f>
        <v>Denver Nuggets</v>
      </c>
      <c r="C763" t="str">
        <f>VLOOKUP(ROW()-1,'Full 2016-2017 Games Data'!$C$4:$R$1589,5,FALSE)</f>
        <v>San Antonio</v>
      </c>
      <c r="D763">
        <f>VLOOKUP(ROW()-1,'Full 2016-2017 Games Data'!$C$4:$R$1589,6,FALSE)</f>
        <v>121</v>
      </c>
      <c r="E763">
        <f>VLOOKUP(ROW()-1,'Full 2016-2017 Games Data'!$C$4:$R$1589,7,FALSE)</f>
        <v>97</v>
      </c>
      <c r="F763" s="4">
        <f>VLOOKUP(ROW()-1,'Full 2016-2017 Games Data'!$C$4:$R$1589,14,FALSE)</f>
        <v>42770</v>
      </c>
    </row>
    <row r="764" spans="1:6" x14ac:dyDescent="0.3">
      <c r="A764" t="str">
        <f>VLOOKUP(ROW()-1,'Full 2016-2017 Games Data'!$C$4:$R$1589,15,FALSE)</f>
        <v>Memphis Grizzlies</v>
      </c>
      <c r="B764" t="str">
        <f>VLOOKUP(ROW()-1,'Full 2016-2017 Games Data'!$C$4:$R$1589,16,FALSE)</f>
        <v>Minnesota Timberwolves</v>
      </c>
      <c r="C764" t="str">
        <f>VLOOKUP(ROW()-1,'Full 2016-2017 Games Data'!$C$4:$R$1589,5,FALSE)</f>
        <v>Minnesota</v>
      </c>
      <c r="D764">
        <f>VLOOKUP(ROW()-1,'Full 2016-2017 Games Data'!$C$4:$R$1589,6,FALSE)</f>
        <v>107</v>
      </c>
      <c r="E764">
        <f>VLOOKUP(ROW()-1,'Full 2016-2017 Games Data'!$C$4:$R$1589,7,FALSE)</f>
        <v>99</v>
      </c>
      <c r="F764" s="4">
        <f>VLOOKUP(ROW()-1,'Full 2016-2017 Games Data'!$C$4:$R$1589,14,FALSE)</f>
        <v>42770</v>
      </c>
    </row>
    <row r="765" spans="1:6" x14ac:dyDescent="0.3">
      <c r="A765" t="str">
        <f>VLOOKUP(ROW()-1,'Full 2016-2017 Games Data'!$C$4:$R$1589,15,FALSE)</f>
        <v>Sacramento Kings</v>
      </c>
      <c r="B765" t="str">
        <f>VLOOKUP(ROW()-1,'Full 2016-2017 Games Data'!$C$4:$R$1589,16,FALSE)</f>
        <v>Golden State Warriors</v>
      </c>
      <c r="C765" t="str">
        <f>VLOOKUP(ROW()-1,'Full 2016-2017 Games Data'!$C$4:$R$1589,5,FALSE)</f>
        <v>Sacramento</v>
      </c>
      <c r="D765">
        <f>VLOOKUP(ROW()-1,'Full 2016-2017 Games Data'!$C$4:$R$1589,6,FALSE)</f>
        <v>109</v>
      </c>
      <c r="E765">
        <f>VLOOKUP(ROW()-1,'Full 2016-2017 Games Data'!$C$4:$R$1589,7,FALSE)</f>
        <v>106</v>
      </c>
      <c r="F765" s="4">
        <f>VLOOKUP(ROW()-1,'Full 2016-2017 Games Data'!$C$4:$R$1589,14,FALSE)</f>
        <v>42770</v>
      </c>
    </row>
    <row r="766" spans="1:6" x14ac:dyDescent="0.3">
      <c r="A766" t="str">
        <f>VLOOKUP(ROW()-1,'Full 2016-2017 Games Data'!$C$4:$R$1589,15,FALSE)</f>
        <v>Toronto Raptors</v>
      </c>
      <c r="B766" t="str">
        <f>VLOOKUP(ROW()-1,'Full 2016-2017 Games Data'!$C$4:$R$1589,16,FALSE)</f>
        <v>Brooklyn Nets</v>
      </c>
      <c r="C766" t="str">
        <f>VLOOKUP(ROW()-1,'Full 2016-2017 Games Data'!$C$4:$R$1589,5,FALSE)</f>
        <v>Brooklyn</v>
      </c>
      <c r="D766">
        <f>VLOOKUP(ROW()-1,'Full 2016-2017 Games Data'!$C$4:$R$1589,6,FALSE)</f>
        <v>103</v>
      </c>
      <c r="E766">
        <f>VLOOKUP(ROW()-1,'Full 2016-2017 Games Data'!$C$4:$R$1589,7,FALSE)</f>
        <v>95</v>
      </c>
      <c r="F766" s="4">
        <f>VLOOKUP(ROW()-1,'Full 2016-2017 Games Data'!$C$4:$R$1589,14,FALSE)</f>
        <v>42771</v>
      </c>
    </row>
    <row r="767" spans="1:6" x14ac:dyDescent="0.3">
      <c r="A767" t="str">
        <f>VLOOKUP(ROW()-1,'Full 2016-2017 Games Data'!$C$4:$R$1589,15,FALSE)</f>
        <v>Boston Celtics</v>
      </c>
      <c r="B767" t="str">
        <f>VLOOKUP(ROW()-1,'Full 2016-2017 Games Data'!$C$4:$R$1589,16,FALSE)</f>
        <v>Los Angeles Clippers</v>
      </c>
      <c r="C767" t="str">
        <f>VLOOKUP(ROW()-1,'Full 2016-2017 Games Data'!$C$4:$R$1589,5,FALSE)</f>
        <v>Boston</v>
      </c>
      <c r="D767">
        <f>VLOOKUP(ROW()-1,'Full 2016-2017 Games Data'!$C$4:$R$1589,6,FALSE)</f>
        <v>107</v>
      </c>
      <c r="E767">
        <f>VLOOKUP(ROW()-1,'Full 2016-2017 Games Data'!$C$4:$R$1589,7,FALSE)</f>
        <v>102</v>
      </c>
      <c r="F767" s="4">
        <f>VLOOKUP(ROW()-1,'Full 2016-2017 Games Data'!$C$4:$R$1589,14,FALSE)</f>
        <v>42771</v>
      </c>
    </row>
    <row r="768" spans="1:6" x14ac:dyDescent="0.3">
      <c r="A768" t="str">
        <f>VLOOKUP(ROW()-1,'Full 2016-2017 Games Data'!$C$4:$R$1589,15,FALSE)</f>
        <v>Oklahoma City Thunder</v>
      </c>
      <c r="B768" t="str">
        <f>VLOOKUP(ROW()-1,'Full 2016-2017 Games Data'!$C$4:$R$1589,16,FALSE)</f>
        <v>Portland Trail Blazers</v>
      </c>
      <c r="C768" t="str">
        <f>VLOOKUP(ROW()-1,'Full 2016-2017 Games Data'!$C$4:$R$1589,5,FALSE)</f>
        <v>Oklahoma City</v>
      </c>
      <c r="D768">
        <f>VLOOKUP(ROW()-1,'Full 2016-2017 Games Data'!$C$4:$R$1589,6,FALSE)</f>
        <v>105</v>
      </c>
      <c r="E768">
        <f>VLOOKUP(ROW()-1,'Full 2016-2017 Games Data'!$C$4:$R$1589,7,FALSE)</f>
        <v>99</v>
      </c>
      <c r="F768" s="4">
        <f>VLOOKUP(ROW()-1,'Full 2016-2017 Games Data'!$C$4:$R$1589,14,FALSE)</f>
        <v>42771</v>
      </c>
    </row>
    <row r="769" spans="1:6" x14ac:dyDescent="0.3">
      <c r="A769" t="str">
        <f>VLOOKUP(ROW()-1,'Full 2016-2017 Games Data'!$C$4:$R$1589,15,FALSE)</f>
        <v>Los Angeles Lakers</v>
      </c>
      <c r="B769" t="str">
        <f>VLOOKUP(ROW()-1,'Full 2016-2017 Games Data'!$C$4:$R$1589,16,FALSE)</f>
        <v>New York Knicks</v>
      </c>
      <c r="C769" t="str">
        <f>VLOOKUP(ROW()-1,'Full 2016-2017 Games Data'!$C$4:$R$1589,5,FALSE)</f>
        <v>New York</v>
      </c>
      <c r="D769">
        <f>VLOOKUP(ROW()-1,'Full 2016-2017 Games Data'!$C$4:$R$1589,6,FALSE)</f>
        <v>121</v>
      </c>
      <c r="E769">
        <f>VLOOKUP(ROW()-1,'Full 2016-2017 Games Data'!$C$4:$R$1589,7,FALSE)</f>
        <v>107</v>
      </c>
      <c r="F769" s="4">
        <f>VLOOKUP(ROW()-1,'Full 2016-2017 Games Data'!$C$4:$R$1589,14,FALSE)</f>
        <v>42772</v>
      </c>
    </row>
    <row r="770" spans="1:6" x14ac:dyDescent="0.3">
      <c r="A770" t="str">
        <f>VLOOKUP(ROW()-1,'Full 2016-2017 Games Data'!$C$4:$R$1589,15,FALSE)</f>
        <v>Cleveland Cavaliers</v>
      </c>
      <c r="B770" t="str">
        <f>VLOOKUP(ROW()-1,'Full 2016-2017 Games Data'!$C$4:$R$1589,16,FALSE)</f>
        <v>Washington Wizards</v>
      </c>
      <c r="C770" t="str">
        <f>VLOOKUP(ROW()-1,'Full 2016-2017 Games Data'!$C$4:$R$1589,5,FALSE)</f>
        <v>Washington</v>
      </c>
      <c r="D770">
        <f>VLOOKUP(ROW()-1,'Full 2016-2017 Games Data'!$C$4:$R$1589,6,FALSE)</f>
        <v>140</v>
      </c>
      <c r="E770">
        <f>VLOOKUP(ROW()-1,'Full 2016-2017 Games Data'!$C$4:$R$1589,7,FALSE)</f>
        <v>135</v>
      </c>
      <c r="F770" s="4">
        <f>VLOOKUP(ROW()-1,'Full 2016-2017 Games Data'!$C$4:$R$1589,14,FALSE)</f>
        <v>42772</v>
      </c>
    </row>
    <row r="771" spans="1:6" x14ac:dyDescent="0.3">
      <c r="A771" t="str">
        <f>VLOOKUP(ROW()-1,'Full 2016-2017 Games Data'!$C$4:$R$1589,15,FALSE)</f>
        <v>Indiana Pacers</v>
      </c>
      <c r="B771" t="str">
        <f>VLOOKUP(ROW()-1,'Full 2016-2017 Games Data'!$C$4:$R$1589,16,FALSE)</f>
        <v>Oklahoma City Thunder</v>
      </c>
      <c r="C771" t="str">
        <f>VLOOKUP(ROW()-1,'Full 2016-2017 Games Data'!$C$4:$R$1589,5,FALSE)</f>
        <v>Indiana</v>
      </c>
      <c r="D771">
        <f>VLOOKUP(ROW()-1,'Full 2016-2017 Games Data'!$C$4:$R$1589,6,FALSE)</f>
        <v>93</v>
      </c>
      <c r="E771">
        <f>VLOOKUP(ROW()-1,'Full 2016-2017 Games Data'!$C$4:$R$1589,7,FALSE)</f>
        <v>90</v>
      </c>
      <c r="F771" s="4">
        <f>VLOOKUP(ROW()-1,'Full 2016-2017 Games Data'!$C$4:$R$1589,14,FALSE)</f>
        <v>42772</v>
      </c>
    </row>
    <row r="772" spans="1:6" x14ac:dyDescent="0.3">
      <c r="A772" t="str">
        <f>VLOOKUP(ROW()-1,'Full 2016-2017 Games Data'!$C$4:$R$1589,15,FALSE)</f>
        <v>Toronto Raptors</v>
      </c>
      <c r="B772" t="str">
        <f>VLOOKUP(ROW()-1,'Full 2016-2017 Games Data'!$C$4:$R$1589,16,FALSE)</f>
        <v>Los Angeles Clippers</v>
      </c>
      <c r="C772" t="str">
        <f>VLOOKUP(ROW()-1,'Full 2016-2017 Games Data'!$C$4:$R$1589,5,FALSE)</f>
        <v>Toronto</v>
      </c>
      <c r="D772">
        <f>VLOOKUP(ROW()-1,'Full 2016-2017 Games Data'!$C$4:$R$1589,6,FALSE)</f>
        <v>118</v>
      </c>
      <c r="E772">
        <f>VLOOKUP(ROW()-1,'Full 2016-2017 Games Data'!$C$4:$R$1589,7,FALSE)</f>
        <v>109</v>
      </c>
      <c r="F772" s="4">
        <f>VLOOKUP(ROW()-1,'Full 2016-2017 Games Data'!$C$4:$R$1589,14,FALSE)</f>
        <v>42772</v>
      </c>
    </row>
    <row r="773" spans="1:6" x14ac:dyDescent="0.3">
      <c r="A773" t="str">
        <f>VLOOKUP(ROW()-1,'Full 2016-2017 Games Data'!$C$4:$R$1589,15,FALSE)</f>
        <v>Utah Jazz</v>
      </c>
      <c r="B773" t="str">
        <f>VLOOKUP(ROW()-1,'Full 2016-2017 Games Data'!$C$4:$R$1589,16,FALSE)</f>
        <v>Atlanta Hawks</v>
      </c>
      <c r="C773" t="str">
        <f>VLOOKUP(ROW()-1,'Full 2016-2017 Games Data'!$C$4:$R$1589,5,FALSE)</f>
        <v>Atlanta</v>
      </c>
      <c r="D773">
        <f>VLOOKUP(ROW()-1,'Full 2016-2017 Games Data'!$C$4:$R$1589,6,FALSE)</f>
        <v>120</v>
      </c>
      <c r="E773">
        <f>VLOOKUP(ROW()-1,'Full 2016-2017 Games Data'!$C$4:$R$1589,7,FALSE)</f>
        <v>95</v>
      </c>
      <c r="F773" s="4">
        <f>VLOOKUP(ROW()-1,'Full 2016-2017 Games Data'!$C$4:$R$1589,14,FALSE)</f>
        <v>42772</v>
      </c>
    </row>
    <row r="774" spans="1:6" x14ac:dyDescent="0.3">
      <c r="A774" t="str">
        <f>VLOOKUP(ROW()-1,'Full 2016-2017 Games Data'!$C$4:$R$1589,15,FALSE)</f>
        <v>Detroit Pistons</v>
      </c>
      <c r="B774" t="str">
        <f>VLOOKUP(ROW()-1,'Full 2016-2017 Games Data'!$C$4:$R$1589,16,FALSE)</f>
        <v>Philadelphia 76ers</v>
      </c>
      <c r="C774" t="str">
        <f>VLOOKUP(ROW()-1,'Full 2016-2017 Games Data'!$C$4:$R$1589,5,FALSE)</f>
        <v>Detroit</v>
      </c>
      <c r="D774">
        <f>VLOOKUP(ROW()-1,'Full 2016-2017 Games Data'!$C$4:$R$1589,6,FALSE)</f>
        <v>113</v>
      </c>
      <c r="E774">
        <f>VLOOKUP(ROW()-1,'Full 2016-2017 Games Data'!$C$4:$R$1589,7,FALSE)</f>
        <v>96</v>
      </c>
      <c r="F774" s="4">
        <f>VLOOKUP(ROW()-1,'Full 2016-2017 Games Data'!$C$4:$R$1589,14,FALSE)</f>
        <v>42772</v>
      </c>
    </row>
    <row r="775" spans="1:6" x14ac:dyDescent="0.3">
      <c r="A775" t="str">
        <f>VLOOKUP(ROW()-1,'Full 2016-2017 Games Data'!$C$4:$R$1589,15,FALSE)</f>
        <v>New Orleans Pelicans</v>
      </c>
      <c r="B775" t="str">
        <f>VLOOKUP(ROW()-1,'Full 2016-2017 Games Data'!$C$4:$R$1589,16,FALSE)</f>
        <v>Phoenix Suns</v>
      </c>
      <c r="C775" t="str">
        <f>VLOOKUP(ROW()-1,'Full 2016-2017 Games Data'!$C$4:$R$1589,5,FALSE)</f>
        <v>New Orleans</v>
      </c>
      <c r="D775">
        <f>VLOOKUP(ROW()-1,'Full 2016-2017 Games Data'!$C$4:$R$1589,6,FALSE)</f>
        <v>111</v>
      </c>
      <c r="E775">
        <f>VLOOKUP(ROW()-1,'Full 2016-2017 Games Data'!$C$4:$R$1589,7,FALSE)</f>
        <v>106</v>
      </c>
      <c r="F775" s="4">
        <f>VLOOKUP(ROW()-1,'Full 2016-2017 Games Data'!$C$4:$R$1589,14,FALSE)</f>
        <v>42772</v>
      </c>
    </row>
    <row r="776" spans="1:6" x14ac:dyDescent="0.3">
      <c r="A776" t="str">
        <f>VLOOKUP(ROW()-1,'Full 2016-2017 Games Data'!$C$4:$R$1589,15,FALSE)</f>
        <v>Miami Heat</v>
      </c>
      <c r="B776" t="str">
        <f>VLOOKUP(ROW()-1,'Full 2016-2017 Games Data'!$C$4:$R$1589,16,FALSE)</f>
        <v>Minnesota Timberwolves</v>
      </c>
      <c r="C776" t="str">
        <f>VLOOKUP(ROW()-1,'Full 2016-2017 Games Data'!$C$4:$R$1589,5,FALSE)</f>
        <v>Minnesota</v>
      </c>
      <c r="D776">
        <f>VLOOKUP(ROW()-1,'Full 2016-2017 Games Data'!$C$4:$R$1589,6,FALSE)</f>
        <v>115</v>
      </c>
      <c r="E776">
        <f>VLOOKUP(ROW()-1,'Full 2016-2017 Games Data'!$C$4:$R$1589,7,FALSE)</f>
        <v>113</v>
      </c>
      <c r="F776" s="4">
        <f>VLOOKUP(ROW()-1,'Full 2016-2017 Games Data'!$C$4:$R$1589,14,FALSE)</f>
        <v>42772</v>
      </c>
    </row>
    <row r="777" spans="1:6" x14ac:dyDescent="0.3">
      <c r="A777" t="str">
        <f>VLOOKUP(ROW()-1,'Full 2016-2017 Games Data'!$C$4:$R$1589,15,FALSE)</f>
        <v>Denver Nuggets</v>
      </c>
      <c r="B777" t="str">
        <f>VLOOKUP(ROW()-1,'Full 2016-2017 Games Data'!$C$4:$R$1589,16,FALSE)</f>
        <v>Dallas Mavericks</v>
      </c>
      <c r="C777" t="str">
        <f>VLOOKUP(ROW()-1,'Full 2016-2017 Games Data'!$C$4:$R$1589,5,FALSE)</f>
        <v>Denver</v>
      </c>
      <c r="D777">
        <f>VLOOKUP(ROW()-1,'Full 2016-2017 Games Data'!$C$4:$R$1589,6,FALSE)</f>
        <v>110</v>
      </c>
      <c r="E777">
        <f>VLOOKUP(ROW()-1,'Full 2016-2017 Games Data'!$C$4:$R$1589,7,FALSE)</f>
        <v>87</v>
      </c>
      <c r="F777" s="4">
        <f>VLOOKUP(ROW()-1,'Full 2016-2017 Games Data'!$C$4:$R$1589,14,FALSE)</f>
        <v>42772</v>
      </c>
    </row>
    <row r="778" spans="1:6" x14ac:dyDescent="0.3">
      <c r="A778" t="str">
        <f>VLOOKUP(ROW()-1,'Full 2016-2017 Games Data'!$C$4:$R$1589,15,FALSE)</f>
        <v>Memphis Grizzlies</v>
      </c>
      <c r="B778" t="str">
        <f>VLOOKUP(ROW()-1,'Full 2016-2017 Games Data'!$C$4:$R$1589,16,FALSE)</f>
        <v>San Antonio Spurs</v>
      </c>
      <c r="C778" t="str">
        <f>VLOOKUP(ROW()-1,'Full 2016-2017 Games Data'!$C$4:$R$1589,5,FALSE)</f>
        <v>Memphis</v>
      </c>
      <c r="D778">
        <f>VLOOKUP(ROW()-1,'Full 2016-2017 Games Data'!$C$4:$R$1589,6,FALSE)</f>
        <v>89</v>
      </c>
      <c r="E778">
        <f>VLOOKUP(ROW()-1,'Full 2016-2017 Games Data'!$C$4:$R$1589,7,FALSE)</f>
        <v>74</v>
      </c>
      <c r="F778" s="4">
        <f>VLOOKUP(ROW()-1,'Full 2016-2017 Games Data'!$C$4:$R$1589,14,FALSE)</f>
        <v>42772</v>
      </c>
    </row>
    <row r="779" spans="1:6" x14ac:dyDescent="0.3">
      <c r="A779" t="str">
        <f>VLOOKUP(ROW()-1,'Full 2016-2017 Games Data'!$C$4:$R$1589,15,FALSE)</f>
        <v>Chicago Bulls</v>
      </c>
      <c r="B779" t="str">
        <f>VLOOKUP(ROW()-1,'Full 2016-2017 Games Data'!$C$4:$R$1589,16,FALSE)</f>
        <v>Sacramento Kings</v>
      </c>
      <c r="C779" t="str">
        <f>VLOOKUP(ROW()-1,'Full 2016-2017 Games Data'!$C$4:$R$1589,5,FALSE)</f>
        <v>Sacramento</v>
      </c>
      <c r="D779">
        <f>VLOOKUP(ROW()-1,'Full 2016-2017 Games Data'!$C$4:$R$1589,6,FALSE)</f>
        <v>112</v>
      </c>
      <c r="E779">
        <f>VLOOKUP(ROW()-1,'Full 2016-2017 Games Data'!$C$4:$R$1589,7,FALSE)</f>
        <v>107</v>
      </c>
      <c r="F779" s="4">
        <f>VLOOKUP(ROW()-1,'Full 2016-2017 Games Data'!$C$4:$R$1589,14,FALSE)</f>
        <v>42772</v>
      </c>
    </row>
    <row r="780" spans="1:6" x14ac:dyDescent="0.3">
      <c r="A780" t="str">
        <f>VLOOKUP(ROW()-1,'Full 2016-2017 Games Data'!$C$4:$R$1589,15,FALSE)</f>
        <v>Charlotte Hornets</v>
      </c>
      <c r="B780" t="str">
        <f>VLOOKUP(ROW()-1,'Full 2016-2017 Games Data'!$C$4:$R$1589,16,FALSE)</f>
        <v>Brooklyn Nets</v>
      </c>
      <c r="C780" t="str">
        <f>VLOOKUP(ROW()-1,'Full 2016-2017 Games Data'!$C$4:$R$1589,5,FALSE)</f>
        <v>Charlotte</v>
      </c>
      <c r="D780">
        <f>VLOOKUP(ROW()-1,'Full 2016-2017 Games Data'!$C$4:$R$1589,6,FALSE)</f>
        <v>111</v>
      </c>
      <c r="E780">
        <f>VLOOKUP(ROW()-1,'Full 2016-2017 Games Data'!$C$4:$R$1589,7,FALSE)</f>
        <v>107</v>
      </c>
      <c r="F780" s="4">
        <f>VLOOKUP(ROW()-1,'Full 2016-2017 Games Data'!$C$4:$R$1589,14,FALSE)</f>
        <v>42773</v>
      </c>
    </row>
    <row r="781" spans="1:6" x14ac:dyDescent="0.3">
      <c r="A781" t="str">
        <f>VLOOKUP(ROW()-1,'Full 2016-2017 Games Data'!$C$4:$R$1589,15,FALSE)</f>
        <v>Houston Rockets</v>
      </c>
      <c r="B781" t="str">
        <f>VLOOKUP(ROW()-1,'Full 2016-2017 Games Data'!$C$4:$R$1589,16,FALSE)</f>
        <v>Orlando Magic</v>
      </c>
      <c r="C781" t="str">
        <f>VLOOKUP(ROW()-1,'Full 2016-2017 Games Data'!$C$4:$R$1589,5,FALSE)</f>
        <v>Houston</v>
      </c>
      <c r="D781">
        <f>VLOOKUP(ROW()-1,'Full 2016-2017 Games Data'!$C$4:$R$1589,6,FALSE)</f>
        <v>128</v>
      </c>
      <c r="E781">
        <f>VLOOKUP(ROW()-1,'Full 2016-2017 Games Data'!$C$4:$R$1589,7,FALSE)</f>
        <v>104</v>
      </c>
      <c r="F781" s="4">
        <f>VLOOKUP(ROW()-1,'Full 2016-2017 Games Data'!$C$4:$R$1589,14,FALSE)</f>
        <v>42773</v>
      </c>
    </row>
    <row r="782" spans="1:6" x14ac:dyDescent="0.3">
      <c r="A782" t="str">
        <f>VLOOKUP(ROW()-1,'Full 2016-2017 Games Data'!$C$4:$R$1589,15,FALSE)</f>
        <v>Portland Trail Blazers</v>
      </c>
      <c r="B782" t="str">
        <f>VLOOKUP(ROW()-1,'Full 2016-2017 Games Data'!$C$4:$R$1589,16,FALSE)</f>
        <v>Dallas Mavericks</v>
      </c>
      <c r="C782" t="str">
        <f>VLOOKUP(ROW()-1,'Full 2016-2017 Games Data'!$C$4:$R$1589,5,FALSE)</f>
        <v>Dallas</v>
      </c>
      <c r="D782">
        <f>VLOOKUP(ROW()-1,'Full 2016-2017 Games Data'!$C$4:$R$1589,6,FALSE)</f>
        <v>114</v>
      </c>
      <c r="E782">
        <f>VLOOKUP(ROW()-1,'Full 2016-2017 Games Data'!$C$4:$R$1589,7,FALSE)</f>
        <v>113</v>
      </c>
      <c r="F782" s="4">
        <f>VLOOKUP(ROW()-1,'Full 2016-2017 Games Data'!$C$4:$R$1589,14,FALSE)</f>
        <v>42773</v>
      </c>
    </row>
    <row r="783" spans="1:6" x14ac:dyDescent="0.3">
      <c r="A783" t="str">
        <f>VLOOKUP(ROW()-1,'Full 2016-2017 Games Data'!$C$4:$R$1589,15,FALSE)</f>
        <v>San Antonio Spurs</v>
      </c>
      <c r="B783" t="str">
        <f>VLOOKUP(ROW()-1,'Full 2016-2017 Games Data'!$C$4:$R$1589,16,FALSE)</f>
        <v>Philadelphia 76ers</v>
      </c>
      <c r="C783" t="str">
        <f>VLOOKUP(ROW()-1,'Full 2016-2017 Games Data'!$C$4:$R$1589,5,FALSE)</f>
        <v>Philadelphia</v>
      </c>
      <c r="D783">
        <f>VLOOKUP(ROW()-1,'Full 2016-2017 Games Data'!$C$4:$R$1589,6,FALSE)</f>
        <v>111</v>
      </c>
      <c r="E783">
        <f>VLOOKUP(ROW()-1,'Full 2016-2017 Games Data'!$C$4:$R$1589,7,FALSE)</f>
        <v>103</v>
      </c>
      <c r="F783" s="4">
        <f>VLOOKUP(ROW()-1,'Full 2016-2017 Games Data'!$C$4:$R$1589,14,FALSE)</f>
        <v>42774</v>
      </c>
    </row>
    <row r="784" spans="1:6" x14ac:dyDescent="0.3">
      <c r="A784" t="str">
        <f>VLOOKUP(ROW()-1,'Full 2016-2017 Games Data'!$C$4:$R$1589,15,FALSE)</f>
        <v>Cleveland Cavaliers</v>
      </c>
      <c r="B784" t="str">
        <f>VLOOKUP(ROW()-1,'Full 2016-2017 Games Data'!$C$4:$R$1589,16,FALSE)</f>
        <v>Indiana Pacers</v>
      </c>
      <c r="C784" t="str">
        <f>VLOOKUP(ROW()-1,'Full 2016-2017 Games Data'!$C$4:$R$1589,5,FALSE)</f>
        <v>Indiana</v>
      </c>
      <c r="D784">
        <f>VLOOKUP(ROW()-1,'Full 2016-2017 Games Data'!$C$4:$R$1589,6,FALSE)</f>
        <v>132</v>
      </c>
      <c r="E784">
        <f>VLOOKUP(ROW()-1,'Full 2016-2017 Games Data'!$C$4:$R$1589,7,FALSE)</f>
        <v>117</v>
      </c>
      <c r="F784" s="4">
        <f>VLOOKUP(ROW()-1,'Full 2016-2017 Games Data'!$C$4:$R$1589,14,FALSE)</f>
        <v>42774</v>
      </c>
    </row>
    <row r="785" spans="1:6" x14ac:dyDescent="0.3">
      <c r="A785" t="str">
        <f>VLOOKUP(ROW()-1,'Full 2016-2017 Games Data'!$C$4:$R$1589,15,FALSE)</f>
        <v>Washington Wizards</v>
      </c>
      <c r="B785" t="str">
        <f>VLOOKUP(ROW()-1,'Full 2016-2017 Games Data'!$C$4:$R$1589,16,FALSE)</f>
        <v>Brooklyn Nets</v>
      </c>
      <c r="C785" t="str">
        <f>VLOOKUP(ROW()-1,'Full 2016-2017 Games Data'!$C$4:$R$1589,5,FALSE)</f>
        <v>Brooklyn</v>
      </c>
      <c r="D785">
        <f>VLOOKUP(ROW()-1,'Full 2016-2017 Games Data'!$C$4:$R$1589,6,FALSE)</f>
        <v>114</v>
      </c>
      <c r="E785">
        <f>VLOOKUP(ROW()-1,'Full 2016-2017 Games Data'!$C$4:$R$1589,7,FALSE)</f>
        <v>110</v>
      </c>
      <c r="F785" s="4">
        <f>VLOOKUP(ROW()-1,'Full 2016-2017 Games Data'!$C$4:$R$1589,14,FALSE)</f>
        <v>42774</v>
      </c>
    </row>
    <row r="786" spans="1:6" x14ac:dyDescent="0.3">
      <c r="A786" t="str">
        <f>VLOOKUP(ROW()-1,'Full 2016-2017 Games Data'!$C$4:$R$1589,15,FALSE)</f>
        <v>Atlanta Hawks</v>
      </c>
      <c r="B786" t="str">
        <f>VLOOKUP(ROW()-1,'Full 2016-2017 Games Data'!$C$4:$R$1589,16,FALSE)</f>
        <v>Denver Nuggets</v>
      </c>
      <c r="C786" t="str">
        <f>VLOOKUP(ROW()-1,'Full 2016-2017 Games Data'!$C$4:$R$1589,5,FALSE)</f>
        <v>Atlanta</v>
      </c>
      <c r="D786">
        <f>VLOOKUP(ROW()-1,'Full 2016-2017 Games Data'!$C$4:$R$1589,6,FALSE)</f>
        <v>117</v>
      </c>
      <c r="E786">
        <f>VLOOKUP(ROW()-1,'Full 2016-2017 Games Data'!$C$4:$R$1589,7,FALSE)</f>
        <v>106</v>
      </c>
      <c r="F786" s="4">
        <f>VLOOKUP(ROW()-1,'Full 2016-2017 Games Data'!$C$4:$R$1589,14,FALSE)</f>
        <v>42774</v>
      </c>
    </row>
    <row r="787" spans="1:6" x14ac:dyDescent="0.3">
      <c r="A787" t="str">
        <f>VLOOKUP(ROW()-1,'Full 2016-2017 Games Data'!$C$4:$R$1589,15,FALSE)</f>
        <v>Detroit Pistons</v>
      </c>
      <c r="B787" t="str">
        <f>VLOOKUP(ROW()-1,'Full 2016-2017 Games Data'!$C$4:$R$1589,16,FALSE)</f>
        <v>Los Angeles Lakers</v>
      </c>
      <c r="C787" t="str">
        <f>VLOOKUP(ROW()-1,'Full 2016-2017 Games Data'!$C$4:$R$1589,5,FALSE)</f>
        <v>Detroit</v>
      </c>
      <c r="D787">
        <f>VLOOKUP(ROW()-1,'Full 2016-2017 Games Data'!$C$4:$R$1589,6,FALSE)</f>
        <v>121</v>
      </c>
      <c r="E787">
        <f>VLOOKUP(ROW()-1,'Full 2016-2017 Games Data'!$C$4:$R$1589,7,FALSE)</f>
        <v>102</v>
      </c>
      <c r="F787" s="4">
        <f>VLOOKUP(ROW()-1,'Full 2016-2017 Games Data'!$C$4:$R$1589,14,FALSE)</f>
        <v>42774</v>
      </c>
    </row>
    <row r="788" spans="1:6" x14ac:dyDescent="0.3">
      <c r="A788" t="str">
        <f>VLOOKUP(ROW()-1,'Full 2016-2017 Games Data'!$C$4:$R$1589,15,FALSE)</f>
        <v>Miami Heat</v>
      </c>
      <c r="B788" t="str">
        <f>VLOOKUP(ROW()-1,'Full 2016-2017 Games Data'!$C$4:$R$1589,16,FALSE)</f>
        <v>Milwaukee Bucks</v>
      </c>
      <c r="C788" t="str">
        <f>VLOOKUP(ROW()-1,'Full 2016-2017 Games Data'!$C$4:$R$1589,5,FALSE)</f>
        <v>Milwaukee</v>
      </c>
      <c r="D788">
        <f>VLOOKUP(ROW()-1,'Full 2016-2017 Games Data'!$C$4:$R$1589,6,FALSE)</f>
        <v>106</v>
      </c>
      <c r="E788">
        <f>VLOOKUP(ROW()-1,'Full 2016-2017 Games Data'!$C$4:$R$1589,7,FALSE)</f>
        <v>88</v>
      </c>
      <c r="F788" s="4">
        <f>VLOOKUP(ROW()-1,'Full 2016-2017 Games Data'!$C$4:$R$1589,14,FALSE)</f>
        <v>42774</v>
      </c>
    </row>
    <row r="789" spans="1:6" x14ac:dyDescent="0.3">
      <c r="A789" t="str">
        <f>VLOOKUP(ROW()-1,'Full 2016-2017 Games Data'!$C$4:$R$1589,15,FALSE)</f>
        <v>Memphis Grizzlies</v>
      </c>
      <c r="B789" t="str">
        <f>VLOOKUP(ROW()-1,'Full 2016-2017 Games Data'!$C$4:$R$1589,16,FALSE)</f>
        <v>Phoenix Suns</v>
      </c>
      <c r="C789" t="str">
        <f>VLOOKUP(ROW()-1,'Full 2016-2017 Games Data'!$C$4:$R$1589,5,FALSE)</f>
        <v>Memphis</v>
      </c>
      <c r="D789">
        <f>VLOOKUP(ROW()-1,'Full 2016-2017 Games Data'!$C$4:$R$1589,6,FALSE)</f>
        <v>110</v>
      </c>
      <c r="E789">
        <f>VLOOKUP(ROW()-1,'Full 2016-2017 Games Data'!$C$4:$R$1589,7,FALSE)</f>
        <v>91</v>
      </c>
      <c r="F789" s="4">
        <f>VLOOKUP(ROW()-1,'Full 2016-2017 Games Data'!$C$4:$R$1589,14,FALSE)</f>
        <v>42774</v>
      </c>
    </row>
    <row r="790" spans="1:6" x14ac:dyDescent="0.3">
      <c r="A790" t="str">
        <f>VLOOKUP(ROW()-1,'Full 2016-2017 Games Data'!$C$4:$R$1589,15,FALSE)</f>
        <v>Utah Jazz</v>
      </c>
      <c r="B790" t="str">
        <f>VLOOKUP(ROW()-1,'Full 2016-2017 Games Data'!$C$4:$R$1589,16,FALSE)</f>
        <v>New Orleans Pelicans</v>
      </c>
      <c r="C790" t="str">
        <f>VLOOKUP(ROW()-1,'Full 2016-2017 Games Data'!$C$4:$R$1589,5,FALSE)</f>
        <v>New Orleans</v>
      </c>
      <c r="D790">
        <f>VLOOKUP(ROW()-1,'Full 2016-2017 Games Data'!$C$4:$R$1589,6,FALSE)</f>
        <v>127</v>
      </c>
      <c r="E790">
        <f>VLOOKUP(ROW()-1,'Full 2016-2017 Games Data'!$C$4:$R$1589,7,FALSE)</f>
        <v>94</v>
      </c>
      <c r="F790" s="4">
        <f>VLOOKUP(ROW()-1,'Full 2016-2017 Games Data'!$C$4:$R$1589,14,FALSE)</f>
        <v>42774</v>
      </c>
    </row>
    <row r="791" spans="1:6" x14ac:dyDescent="0.3">
      <c r="A791" t="str">
        <f>VLOOKUP(ROW()-1,'Full 2016-2017 Games Data'!$C$4:$R$1589,15,FALSE)</f>
        <v>Minnesota Timberwolves</v>
      </c>
      <c r="B791" t="str">
        <f>VLOOKUP(ROW()-1,'Full 2016-2017 Games Data'!$C$4:$R$1589,16,FALSE)</f>
        <v>Toronto Raptors</v>
      </c>
      <c r="C791" t="str">
        <f>VLOOKUP(ROW()-1,'Full 2016-2017 Games Data'!$C$4:$R$1589,5,FALSE)</f>
        <v>Minnesota</v>
      </c>
      <c r="D791">
        <f>VLOOKUP(ROW()-1,'Full 2016-2017 Games Data'!$C$4:$R$1589,6,FALSE)</f>
        <v>112</v>
      </c>
      <c r="E791">
        <f>VLOOKUP(ROW()-1,'Full 2016-2017 Games Data'!$C$4:$R$1589,7,FALSE)</f>
        <v>109</v>
      </c>
      <c r="F791" s="4">
        <f>VLOOKUP(ROW()-1,'Full 2016-2017 Games Data'!$C$4:$R$1589,14,FALSE)</f>
        <v>42774</v>
      </c>
    </row>
    <row r="792" spans="1:6" x14ac:dyDescent="0.3">
      <c r="A792" t="str">
        <f>VLOOKUP(ROW()-1,'Full 2016-2017 Games Data'!$C$4:$R$1589,15,FALSE)</f>
        <v>Los Angeles Clippers</v>
      </c>
      <c r="B792" t="str">
        <f>VLOOKUP(ROW()-1,'Full 2016-2017 Games Data'!$C$4:$R$1589,16,FALSE)</f>
        <v>New York Knicks</v>
      </c>
      <c r="C792" t="str">
        <f>VLOOKUP(ROW()-1,'Full 2016-2017 Games Data'!$C$4:$R$1589,5,FALSE)</f>
        <v>New York</v>
      </c>
      <c r="D792">
        <f>VLOOKUP(ROW()-1,'Full 2016-2017 Games Data'!$C$4:$R$1589,6,FALSE)</f>
        <v>119</v>
      </c>
      <c r="E792">
        <f>VLOOKUP(ROW()-1,'Full 2016-2017 Games Data'!$C$4:$R$1589,7,FALSE)</f>
        <v>115</v>
      </c>
      <c r="F792" s="4">
        <f>VLOOKUP(ROW()-1,'Full 2016-2017 Games Data'!$C$4:$R$1589,14,FALSE)</f>
        <v>42774</v>
      </c>
    </row>
    <row r="793" spans="1:6" x14ac:dyDescent="0.3">
      <c r="A793" t="str">
        <f>VLOOKUP(ROW()-1,'Full 2016-2017 Games Data'!$C$4:$R$1589,15,FALSE)</f>
        <v>Golden State Warriors</v>
      </c>
      <c r="B793" t="str">
        <f>VLOOKUP(ROW()-1,'Full 2016-2017 Games Data'!$C$4:$R$1589,16,FALSE)</f>
        <v>Chicago Bulls</v>
      </c>
      <c r="C793" t="str">
        <f>VLOOKUP(ROW()-1,'Full 2016-2017 Games Data'!$C$4:$R$1589,5,FALSE)</f>
        <v>Golden State</v>
      </c>
      <c r="D793">
        <f>VLOOKUP(ROW()-1,'Full 2016-2017 Games Data'!$C$4:$R$1589,6,FALSE)</f>
        <v>123</v>
      </c>
      <c r="E793">
        <f>VLOOKUP(ROW()-1,'Full 2016-2017 Games Data'!$C$4:$R$1589,7,FALSE)</f>
        <v>92</v>
      </c>
      <c r="F793" s="4">
        <f>VLOOKUP(ROW()-1,'Full 2016-2017 Games Data'!$C$4:$R$1589,14,FALSE)</f>
        <v>42774</v>
      </c>
    </row>
    <row r="794" spans="1:6" x14ac:dyDescent="0.3">
      <c r="A794" t="str">
        <f>VLOOKUP(ROW()-1,'Full 2016-2017 Games Data'!$C$4:$R$1589,15,FALSE)</f>
        <v>Sacramento Kings</v>
      </c>
      <c r="B794" t="str">
        <f>VLOOKUP(ROW()-1,'Full 2016-2017 Games Data'!$C$4:$R$1589,16,FALSE)</f>
        <v>Boston Celtics</v>
      </c>
      <c r="C794" t="str">
        <f>VLOOKUP(ROW()-1,'Full 2016-2017 Games Data'!$C$4:$R$1589,5,FALSE)</f>
        <v>Sacramento</v>
      </c>
      <c r="D794">
        <f>VLOOKUP(ROW()-1,'Full 2016-2017 Games Data'!$C$4:$R$1589,6,FALSE)</f>
        <v>108</v>
      </c>
      <c r="E794">
        <f>VLOOKUP(ROW()-1,'Full 2016-2017 Games Data'!$C$4:$R$1589,7,FALSE)</f>
        <v>92</v>
      </c>
      <c r="F794" s="4">
        <f>VLOOKUP(ROW()-1,'Full 2016-2017 Games Data'!$C$4:$R$1589,14,FALSE)</f>
        <v>42774</v>
      </c>
    </row>
    <row r="795" spans="1:6" x14ac:dyDescent="0.3">
      <c r="A795" t="str">
        <f>VLOOKUP(ROW()-1,'Full 2016-2017 Games Data'!$C$4:$R$1589,15,FALSE)</f>
        <v>Houston Rockets</v>
      </c>
      <c r="B795" t="str">
        <f>VLOOKUP(ROW()-1,'Full 2016-2017 Games Data'!$C$4:$R$1589,16,FALSE)</f>
        <v>Charlotte Hornets</v>
      </c>
      <c r="C795" t="str">
        <f>VLOOKUP(ROW()-1,'Full 2016-2017 Games Data'!$C$4:$R$1589,5,FALSE)</f>
        <v>Charlotte</v>
      </c>
      <c r="D795">
        <f>VLOOKUP(ROW()-1,'Full 2016-2017 Games Data'!$C$4:$R$1589,6,FALSE)</f>
        <v>107</v>
      </c>
      <c r="E795">
        <f>VLOOKUP(ROW()-1,'Full 2016-2017 Games Data'!$C$4:$R$1589,7,FALSE)</f>
        <v>95</v>
      </c>
      <c r="F795" s="4">
        <f>VLOOKUP(ROW()-1,'Full 2016-2017 Games Data'!$C$4:$R$1589,14,FALSE)</f>
        <v>42775</v>
      </c>
    </row>
    <row r="796" spans="1:6" x14ac:dyDescent="0.3">
      <c r="A796" t="str">
        <f>VLOOKUP(ROW()-1,'Full 2016-2017 Games Data'!$C$4:$R$1589,15,FALSE)</f>
        <v>Philadelphia 76ers</v>
      </c>
      <c r="B796" t="str">
        <f>VLOOKUP(ROW()-1,'Full 2016-2017 Games Data'!$C$4:$R$1589,16,FALSE)</f>
        <v>Orlando Magic</v>
      </c>
      <c r="C796" t="str">
        <f>VLOOKUP(ROW()-1,'Full 2016-2017 Games Data'!$C$4:$R$1589,5,FALSE)</f>
        <v>Orlando</v>
      </c>
      <c r="D796">
        <f>VLOOKUP(ROW()-1,'Full 2016-2017 Games Data'!$C$4:$R$1589,6,FALSE)</f>
        <v>112</v>
      </c>
      <c r="E796">
        <f>VLOOKUP(ROW()-1,'Full 2016-2017 Games Data'!$C$4:$R$1589,7,FALSE)</f>
        <v>111</v>
      </c>
      <c r="F796" s="4">
        <f>VLOOKUP(ROW()-1,'Full 2016-2017 Games Data'!$C$4:$R$1589,14,FALSE)</f>
        <v>42775</v>
      </c>
    </row>
    <row r="797" spans="1:6" x14ac:dyDescent="0.3">
      <c r="A797" t="str">
        <f>VLOOKUP(ROW()-1,'Full 2016-2017 Games Data'!$C$4:$R$1589,15,FALSE)</f>
        <v>Oklahoma City Thunder</v>
      </c>
      <c r="B797" t="str">
        <f>VLOOKUP(ROW()-1,'Full 2016-2017 Games Data'!$C$4:$R$1589,16,FALSE)</f>
        <v>Cleveland Cavaliers</v>
      </c>
      <c r="C797" t="str">
        <f>VLOOKUP(ROW()-1,'Full 2016-2017 Games Data'!$C$4:$R$1589,5,FALSE)</f>
        <v>Oklahoma City</v>
      </c>
      <c r="D797">
        <f>VLOOKUP(ROW()-1,'Full 2016-2017 Games Data'!$C$4:$R$1589,6,FALSE)</f>
        <v>118</v>
      </c>
      <c r="E797">
        <f>VLOOKUP(ROW()-1,'Full 2016-2017 Games Data'!$C$4:$R$1589,7,FALSE)</f>
        <v>109</v>
      </c>
      <c r="F797" s="4">
        <f>VLOOKUP(ROW()-1,'Full 2016-2017 Games Data'!$C$4:$R$1589,14,FALSE)</f>
        <v>42775</v>
      </c>
    </row>
    <row r="798" spans="1:6" x14ac:dyDescent="0.3">
      <c r="A798" t="str">
        <f>VLOOKUP(ROW()-1,'Full 2016-2017 Games Data'!$C$4:$R$1589,15,FALSE)</f>
        <v>Dallas Mavericks</v>
      </c>
      <c r="B798" t="str">
        <f>VLOOKUP(ROW()-1,'Full 2016-2017 Games Data'!$C$4:$R$1589,16,FALSE)</f>
        <v>Utah Jazz</v>
      </c>
      <c r="C798" t="str">
        <f>VLOOKUP(ROW()-1,'Full 2016-2017 Games Data'!$C$4:$R$1589,5,FALSE)</f>
        <v>Dallas</v>
      </c>
      <c r="D798">
        <f>VLOOKUP(ROW()-1,'Full 2016-2017 Games Data'!$C$4:$R$1589,6,FALSE)</f>
        <v>112</v>
      </c>
      <c r="E798">
        <f>VLOOKUP(ROW()-1,'Full 2016-2017 Games Data'!$C$4:$R$1589,7,FALSE)</f>
        <v>105</v>
      </c>
      <c r="F798" s="4">
        <f>VLOOKUP(ROW()-1,'Full 2016-2017 Games Data'!$C$4:$R$1589,14,FALSE)</f>
        <v>42775</v>
      </c>
    </row>
    <row r="799" spans="1:6" x14ac:dyDescent="0.3">
      <c r="A799" t="str">
        <f>VLOOKUP(ROW()-1,'Full 2016-2017 Games Data'!$C$4:$R$1589,15,FALSE)</f>
        <v>Boston Celtics</v>
      </c>
      <c r="B799" t="str">
        <f>VLOOKUP(ROW()-1,'Full 2016-2017 Games Data'!$C$4:$R$1589,16,FALSE)</f>
        <v>Portland Trail Blazers</v>
      </c>
      <c r="C799" t="str">
        <f>VLOOKUP(ROW()-1,'Full 2016-2017 Games Data'!$C$4:$R$1589,5,FALSE)</f>
        <v>Portland</v>
      </c>
      <c r="D799">
        <f>VLOOKUP(ROW()-1,'Full 2016-2017 Games Data'!$C$4:$R$1589,6,FALSE)</f>
        <v>120</v>
      </c>
      <c r="E799">
        <f>VLOOKUP(ROW()-1,'Full 2016-2017 Games Data'!$C$4:$R$1589,7,FALSE)</f>
        <v>111</v>
      </c>
      <c r="F799" s="4">
        <f>VLOOKUP(ROW()-1,'Full 2016-2017 Games Data'!$C$4:$R$1589,14,FALSE)</f>
        <v>42775</v>
      </c>
    </row>
    <row r="800" spans="1:6" x14ac:dyDescent="0.3">
      <c r="A800" t="str">
        <f>VLOOKUP(ROW()-1,'Full 2016-2017 Games Data'!$C$4:$R$1589,15,FALSE)</f>
        <v>Miami Heat</v>
      </c>
      <c r="B800" t="str">
        <f>VLOOKUP(ROW()-1,'Full 2016-2017 Games Data'!$C$4:$R$1589,16,FALSE)</f>
        <v>Brooklyn Nets</v>
      </c>
      <c r="C800" t="str">
        <f>VLOOKUP(ROW()-1,'Full 2016-2017 Games Data'!$C$4:$R$1589,5,FALSE)</f>
        <v>Brooklyn</v>
      </c>
      <c r="D800">
        <f>VLOOKUP(ROW()-1,'Full 2016-2017 Games Data'!$C$4:$R$1589,6,FALSE)</f>
        <v>108</v>
      </c>
      <c r="E800">
        <f>VLOOKUP(ROW()-1,'Full 2016-2017 Games Data'!$C$4:$R$1589,7,FALSE)</f>
        <v>99</v>
      </c>
      <c r="F800" s="4">
        <f>VLOOKUP(ROW()-1,'Full 2016-2017 Games Data'!$C$4:$R$1589,14,FALSE)</f>
        <v>42776</v>
      </c>
    </row>
    <row r="801" spans="1:6" x14ac:dyDescent="0.3">
      <c r="A801" t="str">
        <f>VLOOKUP(ROW()-1,'Full 2016-2017 Games Data'!$C$4:$R$1589,15,FALSE)</f>
        <v>Denver Nuggets</v>
      </c>
      <c r="B801" t="str">
        <f>VLOOKUP(ROW()-1,'Full 2016-2017 Games Data'!$C$4:$R$1589,16,FALSE)</f>
        <v>New York Knicks</v>
      </c>
      <c r="C801" t="str">
        <f>VLOOKUP(ROW()-1,'Full 2016-2017 Games Data'!$C$4:$R$1589,5,FALSE)</f>
        <v>New York</v>
      </c>
      <c r="D801">
        <f>VLOOKUP(ROW()-1,'Full 2016-2017 Games Data'!$C$4:$R$1589,6,FALSE)</f>
        <v>131</v>
      </c>
      <c r="E801">
        <f>VLOOKUP(ROW()-1,'Full 2016-2017 Games Data'!$C$4:$R$1589,7,FALSE)</f>
        <v>123</v>
      </c>
      <c r="F801" s="4">
        <f>VLOOKUP(ROW()-1,'Full 2016-2017 Games Data'!$C$4:$R$1589,14,FALSE)</f>
        <v>42776</v>
      </c>
    </row>
    <row r="802" spans="1:6" x14ac:dyDescent="0.3">
      <c r="A802" t="str">
        <f>VLOOKUP(ROW()-1,'Full 2016-2017 Games Data'!$C$4:$R$1589,15,FALSE)</f>
        <v>San Antonio Spurs</v>
      </c>
      <c r="B802" t="str">
        <f>VLOOKUP(ROW()-1,'Full 2016-2017 Games Data'!$C$4:$R$1589,16,FALSE)</f>
        <v>Detroit Pistons</v>
      </c>
      <c r="C802" t="str">
        <f>VLOOKUP(ROW()-1,'Full 2016-2017 Games Data'!$C$4:$R$1589,5,FALSE)</f>
        <v>Detroit</v>
      </c>
      <c r="D802">
        <f>VLOOKUP(ROW()-1,'Full 2016-2017 Games Data'!$C$4:$R$1589,6,FALSE)</f>
        <v>103</v>
      </c>
      <c r="E802">
        <f>VLOOKUP(ROW()-1,'Full 2016-2017 Games Data'!$C$4:$R$1589,7,FALSE)</f>
        <v>92</v>
      </c>
      <c r="F802" s="4">
        <f>VLOOKUP(ROW()-1,'Full 2016-2017 Games Data'!$C$4:$R$1589,14,FALSE)</f>
        <v>42776</v>
      </c>
    </row>
    <row r="803" spans="1:6" x14ac:dyDescent="0.3">
      <c r="A803" t="str">
        <f>VLOOKUP(ROW()-1,'Full 2016-2017 Games Data'!$C$4:$R$1589,15,FALSE)</f>
        <v>Los Angeles Lakers</v>
      </c>
      <c r="B803" t="str">
        <f>VLOOKUP(ROW()-1,'Full 2016-2017 Games Data'!$C$4:$R$1589,16,FALSE)</f>
        <v>Milwaukee Bucks</v>
      </c>
      <c r="C803" t="str">
        <f>VLOOKUP(ROW()-1,'Full 2016-2017 Games Data'!$C$4:$R$1589,5,FALSE)</f>
        <v>Milwaukee</v>
      </c>
      <c r="D803">
        <f>VLOOKUP(ROW()-1,'Full 2016-2017 Games Data'!$C$4:$R$1589,6,FALSE)</f>
        <v>122</v>
      </c>
      <c r="E803">
        <f>VLOOKUP(ROW()-1,'Full 2016-2017 Games Data'!$C$4:$R$1589,7,FALSE)</f>
        <v>114</v>
      </c>
      <c r="F803" s="4">
        <f>VLOOKUP(ROW()-1,'Full 2016-2017 Games Data'!$C$4:$R$1589,14,FALSE)</f>
        <v>42776</v>
      </c>
    </row>
    <row r="804" spans="1:6" x14ac:dyDescent="0.3">
      <c r="A804" t="str">
        <f>VLOOKUP(ROW()-1,'Full 2016-2017 Games Data'!$C$4:$R$1589,15,FALSE)</f>
        <v>Golden State Warriors</v>
      </c>
      <c r="B804" t="str">
        <f>VLOOKUP(ROW()-1,'Full 2016-2017 Games Data'!$C$4:$R$1589,16,FALSE)</f>
        <v>Memphis Grizzlies</v>
      </c>
      <c r="C804" t="str">
        <f>VLOOKUP(ROW()-1,'Full 2016-2017 Games Data'!$C$4:$R$1589,5,FALSE)</f>
        <v>Memphis</v>
      </c>
      <c r="D804">
        <f>VLOOKUP(ROW()-1,'Full 2016-2017 Games Data'!$C$4:$R$1589,6,FALSE)</f>
        <v>122</v>
      </c>
      <c r="E804">
        <f>VLOOKUP(ROW()-1,'Full 2016-2017 Games Data'!$C$4:$R$1589,7,FALSE)</f>
        <v>107</v>
      </c>
      <c r="F804" s="4">
        <f>VLOOKUP(ROW()-1,'Full 2016-2017 Games Data'!$C$4:$R$1589,14,FALSE)</f>
        <v>42776</v>
      </c>
    </row>
    <row r="805" spans="1:6" x14ac:dyDescent="0.3">
      <c r="A805" t="str">
        <f>VLOOKUP(ROW()-1,'Full 2016-2017 Games Data'!$C$4:$R$1589,15,FALSE)</f>
        <v>New Orleans Pelicans</v>
      </c>
      <c r="B805" t="str">
        <f>VLOOKUP(ROW()-1,'Full 2016-2017 Games Data'!$C$4:$R$1589,16,FALSE)</f>
        <v>Minnesota Timberwolves</v>
      </c>
      <c r="C805" t="str">
        <f>VLOOKUP(ROW()-1,'Full 2016-2017 Games Data'!$C$4:$R$1589,5,FALSE)</f>
        <v>Minnesota</v>
      </c>
      <c r="D805">
        <f>VLOOKUP(ROW()-1,'Full 2016-2017 Games Data'!$C$4:$R$1589,6,FALSE)</f>
        <v>122</v>
      </c>
      <c r="E805">
        <f>VLOOKUP(ROW()-1,'Full 2016-2017 Games Data'!$C$4:$R$1589,7,FALSE)</f>
        <v>106</v>
      </c>
      <c r="F805" s="4">
        <f>VLOOKUP(ROW()-1,'Full 2016-2017 Games Data'!$C$4:$R$1589,14,FALSE)</f>
        <v>42776</v>
      </c>
    </row>
    <row r="806" spans="1:6" x14ac:dyDescent="0.3">
      <c r="A806" t="str">
        <f>VLOOKUP(ROW()-1,'Full 2016-2017 Games Data'!$C$4:$R$1589,15,FALSE)</f>
        <v>Washington Wizards</v>
      </c>
      <c r="B806" t="str">
        <f>VLOOKUP(ROW()-1,'Full 2016-2017 Games Data'!$C$4:$R$1589,16,FALSE)</f>
        <v>Indiana Pacers</v>
      </c>
      <c r="C806" t="str">
        <f>VLOOKUP(ROW()-1,'Full 2016-2017 Games Data'!$C$4:$R$1589,5,FALSE)</f>
        <v>Washington</v>
      </c>
      <c r="D806">
        <f>VLOOKUP(ROW()-1,'Full 2016-2017 Games Data'!$C$4:$R$1589,6,FALSE)</f>
        <v>112</v>
      </c>
      <c r="E806">
        <f>VLOOKUP(ROW()-1,'Full 2016-2017 Games Data'!$C$4:$R$1589,7,FALSE)</f>
        <v>107</v>
      </c>
      <c r="F806" s="4">
        <f>VLOOKUP(ROW()-1,'Full 2016-2017 Games Data'!$C$4:$R$1589,14,FALSE)</f>
        <v>42776</v>
      </c>
    </row>
    <row r="807" spans="1:6" x14ac:dyDescent="0.3">
      <c r="A807" t="str">
        <f>VLOOKUP(ROW()-1,'Full 2016-2017 Games Data'!$C$4:$R$1589,15,FALSE)</f>
        <v>Sacramento Kings</v>
      </c>
      <c r="B807" t="str">
        <f>VLOOKUP(ROW()-1,'Full 2016-2017 Games Data'!$C$4:$R$1589,16,FALSE)</f>
        <v>Atlanta Hawks</v>
      </c>
      <c r="C807" t="str">
        <f>VLOOKUP(ROW()-1,'Full 2016-2017 Games Data'!$C$4:$R$1589,5,FALSE)</f>
        <v>Sacramento</v>
      </c>
      <c r="D807">
        <f>VLOOKUP(ROW()-1,'Full 2016-2017 Games Data'!$C$4:$R$1589,6,FALSE)</f>
        <v>108</v>
      </c>
      <c r="E807">
        <f>VLOOKUP(ROW()-1,'Full 2016-2017 Games Data'!$C$4:$R$1589,7,FALSE)</f>
        <v>107</v>
      </c>
      <c r="F807" s="4">
        <f>VLOOKUP(ROW()-1,'Full 2016-2017 Games Data'!$C$4:$R$1589,14,FALSE)</f>
        <v>42776</v>
      </c>
    </row>
    <row r="808" spans="1:6" x14ac:dyDescent="0.3">
      <c r="A808" t="str">
        <f>VLOOKUP(ROW()-1,'Full 2016-2017 Games Data'!$C$4:$R$1589,15,FALSE)</f>
        <v>Phoenix Suns</v>
      </c>
      <c r="B808" t="str">
        <f>VLOOKUP(ROW()-1,'Full 2016-2017 Games Data'!$C$4:$R$1589,16,FALSE)</f>
        <v>Chicago Bulls</v>
      </c>
      <c r="C808" t="str">
        <f>VLOOKUP(ROW()-1,'Full 2016-2017 Games Data'!$C$4:$R$1589,5,FALSE)</f>
        <v>Phoenix</v>
      </c>
      <c r="D808">
        <f>VLOOKUP(ROW()-1,'Full 2016-2017 Games Data'!$C$4:$R$1589,6,FALSE)</f>
        <v>115</v>
      </c>
      <c r="E808">
        <f>VLOOKUP(ROW()-1,'Full 2016-2017 Games Data'!$C$4:$R$1589,7,FALSE)</f>
        <v>97</v>
      </c>
      <c r="F808" s="4">
        <f>VLOOKUP(ROW()-1,'Full 2016-2017 Games Data'!$C$4:$R$1589,14,FALSE)</f>
        <v>42776</v>
      </c>
    </row>
    <row r="809" spans="1:6" x14ac:dyDescent="0.3">
      <c r="A809" t="str">
        <f>VLOOKUP(ROW()-1,'Full 2016-2017 Games Data'!$C$4:$R$1589,15,FALSE)</f>
        <v>Los Angeles Clippers</v>
      </c>
      <c r="B809" t="str">
        <f>VLOOKUP(ROW()-1,'Full 2016-2017 Games Data'!$C$4:$R$1589,16,FALSE)</f>
        <v>Charlotte Hornets</v>
      </c>
      <c r="C809" t="str">
        <f>VLOOKUP(ROW()-1,'Full 2016-2017 Games Data'!$C$4:$R$1589,5,FALSE)</f>
        <v>Charlotte</v>
      </c>
      <c r="D809">
        <f>VLOOKUP(ROW()-1,'Full 2016-2017 Games Data'!$C$4:$R$1589,6,FALSE)</f>
        <v>107</v>
      </c>
      <c r="E809">
        <f>VLOOKUP(ROW()-1,'Full 2016-2017 Games Data'!$C$4:$R$1589,7,FALSE)</f>
        <v>102</v>
      </c>
      <c r="F809" s="4">
        <f>VLOOKUP(ROW()-1,'Full 2016-2017 Games Data'!$C$4:$R$1589,14,FALSE)</f>
        <v>42777</v>
      </c>
    </row>
    <row r="810" spans="1:6" x14ac:dyDescent="0.3">
      <c r="A810" t="str">
        <f>VLOOKUP(ROW()-1,'Full 2016-2017 Games Data'!$C$4:$R$1589,15,FALSE)</f>
        <v>Milwaukee Bucks</v>
      </c>
      <c r="B810" t="str">
        <f>VLOOKUP(ROW()-1,'Full 2016-2017 Games Data'!$C$4:$R$1589,16,FALSE)</f>
        <v>Indiana Pacers</v>
      </c>
      <c r="C810" t="str">
        <f>VLOOKUP(ROW()-1,'Full 2016-2017 Games Data'!$C$4:$R$1589,5,FALSE)</f>
        <v>Indiana</v>
      </c>
      <c r="D810">
        <f>VLOOKUP(ROW()-1,'Full 2016-2017 Games Data'!$C$4:$R$1589,6,FALSE)</f>
        <v>116</v>
      </c>
      <c r="E810">
        <f>VLOOKUP(ROW()-1,'Full 2016-2017 Games Data'!$C$4:$R$1589,7,FALSE)</f>
        <v>100</v>
      </c>
      <c r="F810" s="4">
        <f>VLOOKUP(ROW()-1,'Full 2016-2017 Games Data'!$C$4:$R$1589,14,FALSE)</f>
        <v>42777</v>
      </c>
    </row>
    <row r="811" spans="1:6" x14ac:dyDescent="0.3">
      <c r="A811" t="str">
        <f>VLOOKUP(ROW()-1,'Full 2016-2017 Games Data'!$C$4:$R$1589,15,FALSE)</f>
        <v>Philadelphia 76ers</v>
      </c>
      <c r="B811" t="str">
        <f>VLOOKUP(ROW()-1,'Full 2016-2017 Games Data'!$C$4:$R$1589,16,FALSE)</f>
        <v>Miami Heat</v>
      </c>
      <c r="C811" t="str">
        <f>VLOOKUP(ROW()-1,'Full 2016-2017 Games Data'!$C$4:$R$1589,5,FALSE)</f>
        <v>Philadelphia</v>
      </c>
      <c r="D811">
        <f>VLOOKUP(ROW()-1,'Full 2016-2017 Games Data'!$C$4:$R$1589,6,FALSE)</f>
        <v>117</v>
      </c>
      <c r="E811">
        <f>VLOOKUP(ROW()-1,'Full 2016-2017 Games Data'!$C$4:$R$1589,7,FALSE)</f>
        <v>109</v>
      </c>
      <c r="F811" s="4">
        <f>VLOOKUP(ROW()-1,'Full 2016-2017 Games Data'!$C$4:$R$1589,14,FALSE)</f>
        <v>42777</v>
      </c>
    </row>
    <row r="812" spans="1:6" x14ac:dyDescent="0.3">
      <c r="A812" t="str">
        <f>VLOOKUP(ROW()-1,'Full 2016-2017 Games Data'!$C$4:$R$1589,15,FALSE)</f>
        <v>Cleveland Cavaliers</v>
      </c>
      <c r="B812" t="str">
        <f>VLOOKUP(ROW()-1,'Full 2016-2017 Games Data'!$C$4:$R$1589,16,FALSE)</f>
        <v>Denver Nuggets</v>
      </c>
      <c r="C812" t="str">
        <f>VLOOKUP(ROW()-1,'Full 2016-2017 Games Data'!$C$4:$R$1589,5,FALSE)</f>
        <v>Cleveland</v>
      </c>
      <c r="D812">
        <f>VLOOKUP(ROW()-1,'Full 2016-2017 Games Data'!$C$4:$R$1589,6,FALSE)</f>
        <v>125</v>
      </c>
      <c r="E812">
        <f>VLOOKUP(ROW()-1,'Full 2016-2017 Games Data'!$C$4:$R$1589,7,FALSE)</f>
        <v>109</v>
      </c>
      <c r="F812" s="4">
        <f>VLOOKUP(ROW()-1,'Full 2016-2017 Games Data'!$C$4:$R$1589,14,FALSE)</f>
        <v>42777</v>
      </c>
    </row>
    <row r="813" spans="1:6" x14ac:dyDescent="0.3">
      <c r="A813" t="str">
        <f>VLOOKUP(ROW()-1,'Full 2016-2017 Games Data'!$C$4:$R$1589,15,FALSE)</f>
        <v>Golden State Warriors</v>
      </c>
      <c r="B813" t="str">
        <f>VLOOKUP(ROW()-1,'Full 2016-2017 Games Data'!$C$4:$R$1589,16,FALSE)</f>
        <v>Oklahoma City Thunder</v>
      </c>
      <c r="C813" t="str">
        <f>VLOOKUP(ROW()-1,'Full 2016-2017 Games Data'!$C$4:$R$1589,5,FALSE)</f>
        <v>Oklahoma City</v>
      </c>
      <c r="D813">
        <f>VLOOKUP(ROW()-1,'Full 2016-2017 Games Data'!$C$4:$R$1589,6,FALSE)</f>
        <v>130</v>
      </c>
      <c r="E813">
        <f>VLOOKUP(ROW()-1,'Full 2016-2017 Games Data'!$C$4:$R$1589,7,FALSE)</f>
        <v>114</v>
      </c>
      <c r="F813" s="4">
        <f>VLOOKUP(ROW()-1,'Full 2016-2017 Games Data'!$C$4:$R$1589,14,FALSE)</f>
        <v>42777</v>
      </c>
    </row>
    <row r="814" spans="1:6" x14ac:dyDescent="0.3">
      <c r="A814" t="str">
        <f>VLOOKUP(ROW()-1,'Full 2016-2017 Games Data'!$C$4:$R$1589,15,FALSE)</f>
        <v>Houston Rockets</v>
      </c>
      <c r="B814" t="str">
        <f>VLOOKUP(ROW()-1,'Full 2016-2017 Games Data'!$C$4:$R$1589,16,FALSE)</f>
        <v>Phoenix Suns</v>
      </c>
      <c r="C814" t="str">
        <f>VLOOKUP(ROW()-1,'Full 2016-2017 Games Data'!$C$4:$R$1589,5,FALSE)</f>
        <v>Houston</v>
      </c>
      <c r="D814">
        <f>VLOOKUP(ROW()-1,'Full 2016-2017 Games Data'!$C$4:$R$1589,6,FALSE)</f>
        <v>133</v>
      </c>
      <c r="E814">
        <f>VLOOKUP(ROW()-1,'Full 2016-2017 Games Data'!$C$4:$R$1589,7,FALSE)</f>
        <v>102</v>
      </c>
      <c r="F814" s="4">
        <f>VLOOKUP(ROW()-1,'Full 2016-2017 Games Data'!$C$4:$R$1589,14,FALSE)</f>
        <v>42777</v>
      </c>
    </row>
    <row r="815" spans="1:6" x14ac:dyDescent="0.3">
      <c r="A815" t="str">
        <f>VLOOKUP(ROW()-1,'Full 2016-2017 Games Data'!$C$4:$R$1589,15,FALSE)</f>
        <v>Dallas Mavericks</v>
      </c>
      <c r="B815" t="str">
        <f>VLOOKUP(ROW()-1,'Full 2016-2017 Games Data'!$C$4:$R$1589,16,FALSE)</f>
        <v>Orlando Magic</v>
      </c>
      <c r="C815" t="str">
        <f>VLOOKUP(ROW()-1,'Full 2016-2017 Games Data'!$C$4:$R$1589,5,FALSE)</f>
        <v>Dallas</v>
      </c>
      <c r="D815">
        <f>VLOOKUP(ROW()-1,'Full 2016-2017 Games Data'!$C$4:$R$1589,6,FALSE)</f>
        <v>112</v>
      </c>
      <c r="E815">
        <f>VLOOKUP(ROW()-1,'Full 2016-2017 Games Data'!$C$4:$R$1589,7,FALSE)</f>
        <v>80</v>
      </c>
      <c r="F815" s="4">
        <f>VLOOKUP(ROW()-1,'Full 2016-2017 Games Data'!$C$4:$R$1589,14,FALSE)</f>
        <v>42777</v>
      </c>
    </row>
    <row r="816" spans="1:6" x14ac:dyDescent="0.3">
      <c r="A816" t="str">
        <f>VLOOKUP(ROW()-1,'Full 2016-2017 Games Data'!$C$4:$R$1589,15,FALSE)</f>
        <v>Boston Celtics</v>
      </c>
      <c r="B816" t="str">
        <f>VLOOKUP(ROW()-1,'Full 2016-2017 Games Data'!$C$4:$R$1589,16,FALSE)</f>
        <v>Utah Jazz</v>
      </c>
      <c r="C816" t="str">
        <f>VLOOKUP(ROW()-1,'Full 2016-2017 Games Data'!$C$4:$R$1589,5,FALSE)</f>
        <v>Utah</v>
      </c>
      <c r="D816">
        <f>VLOOKUP(ROW()-1,'Full 2016-2017 Games Data'!$C$4:$R$1589,6,FALSE)</f>
        <v>112</v>
      </c>
      <c r="E816">
        <f>VLOOKUP(ROW()-1,'Full 2016-2017 Games Data'!$C$4:$R$1589,7,FALSE)</f>
        <v>104</v>
      </c>
      <c r="F816" s="4">
        <f>VLOOKUP(ROW()-1,'Full 2016-2017 Games Data'!$C$4:$R$1589,14,FALSE)</f>
        <v>42777</v>
      </c>
    </row>
    <row r="817" spans="1:6" x14ac:dyDescent="0.3">
      <c r="A817" t="str">
        <f>VLOOKUP(ROW()-1,'Full 2016-2017 Games Data'!$C$4:$R$1589,15,FALSE)</f>
        <v>Minnesota Timberwolves</v>
      </c>
      <c r="B817" t="str">
        <f>VLOOKUP(ROW()-1,'Full 2016-2017 Games Data'!$C$4:$R$1589,16,FALSE)</f>
        <v>Chicago Bulls</v>
      </c>
      <c r="C817" t="str">
        <f>VLOOKUP(ROW()-1,'Full 2016-2017 Games Data'!$C$4:$R$1589,5,FALSE)</f>
        <v>Minnesota</v>
      </c>
      <c r="D817">
        <f>VLOOKUP(ROW()-1,'Full 2016-2017 Games Data'!$C$4:$R$1589,6,FALSE)</f>
        <v>117</v>
      </c>
      <c r="E817">
        <f>VLOOKUP(ROW()-1,'Full 2016-2017 Games Data'!$C$4:$R$1589,7,FALSE)</f>
        <v>89</v>
      </c>
      <c r="F817" s="4">
        <f>VLOOKUP(ROW()-1,'Full 2016-2017 Games Data'!$C$4:$R$1589,14,FALSE)</f>
        <v>42778</v>
      </c>
    </row>
    <row r="818" spans="1:6" x14ac:dyDescent="0.3">
      <c r="A818" t="str">
        <f>VLOOKUP(ROW()-1,'Full 2016-2017 Games Data'!$C$4:$R$1589,15,FALSE)</f>
        <v>New York Knicks</v>
      </c>
      <c r="B818" t="str">
        <f>VLOOKUP(ROW()-1,'Full 2016-2017 Games Data'!$C$4:$R$1589,16,FALSE)</f>
        <v>San Antonio Spurs</v>
      </c>
      <c r="C818" t="str">
        <f>VLOOKUP(ROW()-1,'Full 2016-2017 Games Data'!$C$4:$R$1589,5,FALSE)</f>
        <v>New York</v>
      </c>
      <c r="D818">
        <f>VLOOKUP(ROW()-1,'Full 2016-2017 Games Data'!$C$4:$R$1589,6,FALSE)</f>
        <v>94</v>
      </c>
      <c r="E818">
        <f>VLOOKUP(ROW()-1,'Full 2016-2017 Games Data'!$C$4:$R$1589,7,FALSE)</f>
        <v>90</v>
      </c>
      <c r="F818" s="4">
        <f>VLOOKUP(ROW()-1,'Full 2016-2017 Games Data'!$C$4:$R$1589,14,FALSE)</f>
        <v>42778</v>
      </c>
    </row>
    <row r="819" spans="1:6" x14ac:dyDescent="0.3">
      <c r="A819" t="str">
        <f>VLOOKUP(ROW()-1,'Full 2016-2017 Games Data'!$C$4:$R$1589,15,FALSE)</f>
        <v>Detroit Pistons</v>
      </c>
      <c r="B819" t="str">
        <f>VLOOKUP(ROW()-1,'Full 2016-2017 Games Data'!$C$4:$R$1589,16,FALSE)</f>
        <v>Toronto Raptors</v>
      </c>
      <c r="C819" t="str">
        <f>VLOOKUP(ROW()-1,'Full 2016-2017 Games Data'!$C$4:$R$1589,5,FALSE)</f>
        <v>Toronto</v>
      </c>
      <c r="D819">
        <f>VLOOKUP(ROW()-1,'Full 2016-2017 Games Data'!$C$4:$R$1589,6,FALSE)</f>
        <v>102</v>
      </c>
      <c r="E819">
        <f>VLOOKUP(ROW()-1,'Full 2016-2017 Games Data'!$C$4:$R$1589,7,FALSE)</f>
        <v>101</v>
      </c>
      <c r="F819" s="4">
        <f>VLOOKUP(ROW()-1,'Full 2016-2017 Games Data'!$C$4:$R$1589,14,FALSE)</f>
        <v>42778</v>
      </c>
    </row>
    <row r="820" spans="1:6" x14ac:dyDescent="0.3">
      <c r="A820" t="str">
        <f>VLOOKUP(ROW()-1,'Full 2016-2017 Games Data'!$C$4:$R$1589,15,FALSE)</f>
        <v>Sacramento Kings</v>
      </c>
      <c r="B820" t="str">
        <f>VLOOKUP(ROW()-1,'Full 2016-2017 Games Data'!$C$4:$R$1589,16,FALSE)</f>
        <v>New Orleans Pelicans</v>
      </c>
      <c r="C820" t="str">
        <f>VLOOKUP(ROW()-1,'Full 2016-2017 Games Data'!$C$4:$R$1589,5,FALSE)</f>
        <v>Sacramento</v>
      </c>
      <c r="D820">
        <f>VLOOKUP(ROW()-1,'Full 2016-2017 Games Data'!$C$4:$R$1589,6,FALSE)</f>
        <v>105</v>
      </c>
      <c r="E820">
        <f>VLOOKUP(ROW()-1,'Full 2016-2017 Games Data'!$C$4:$R$1589,7,FALSE)</f>
        <v>99</v>
      </c>
      <c r="F820" s="4">
        <f>VLOOKUP(ROW()-1,'Full 2016-2017 Games Data'!$C$4:$R$1589,14,FALSE)</f>
        <v>42778</v>
      </c>
    </row>
    <row r="821" spans="1:6" x14ac:dyDescent="0.3">
      <c r="A821" t="str">
        <f>VLOOKUP(ROW()-1,'Full 2016-2017 Games Data'!$C$4:$R$1589,15,FALSE)</f>
        <v>Washington Wizards</v>
      </c>
      <c r="B821" t="str">
        <f>VLOOKUP(ROW()-1,'Full 2016-2017 Games Data'!$C$4:$R$1589,16,FALSE)</f>
        <v>Oklahoma City Thunder</v>
      </c>
      <c r="C821" t="str">
        <f>VLOOKUP(ROW()-1,'Full 2016-2017 Games Data'!$C$4:$R$1589,5,FALSE)</f>
        <v>Washington</v>
      </c>
      <c r="D821">
        <f>VLOOKUP(ROW()-1,'Full 2016-2017 Games Data'!$C$4:$R$1589,6,FALSE)</f>
        <v>120</v>
      </c>
      <c r="E821">
        <f>VLOOKUP(ROW()-1,'Full 2016-2017 Games Data'!$C$4:$R$1589,7,FALSE)</f>
        <v>98</v>
      </c>
      <c r="F821" s="4">
        <f>VLOOKUP(ROW()-1,'Full 2016-2017 Games Data'!$C$4:$R$1589,14,FALSE)</f>
        <v>42779</v>
      </c>
    </row>
    <row r="822" spans="1:6" x14ac:dyDescent="0.3">
      <c r="A822" t="str">
        <f>VLOOKUP(ROW()-1,'Full 2016-2017 Games Data'!$C$4:$R$1589,15,FALSE)</f>
        <v>Philadelphia 76ers</v>
      </c>
      <c r="B822" t="str">
        <f>VLOOKUP(ROW()-1,'Full 2016-2017 Games Data'!$C$4:$R$1589,16,FALSE)</f>
        <v>Charlotte Hornets</v>
      </c>
      <c r="C822" t="str">
        <f>VLOOKUP(ROW()-1,'Full 2016-2017 Games Data'!$C$4:$R$1589,5,FALSE)</f>
        <v>Charlotte</v>
      </c>
      <c r="D822">
        <f>VLOOKUP(ROW()-1,'Full 2016-2017 Games Data'!$C$4:$R$1589,6,FALSE)</f>
        <v>105</v>
      </c>
      <c r="E822">
        <f>VLOOKUP(ROW()-1,'Full 2016-2017 Games Data'!$C$4:$R$1589,7,FALSE)</f>
        <v>99</v>
      </c>
      <c r="F822" s="4">
        <f>VLOOKUP(ROW()-1,'Full 2016-2017 Games Data'!$C$4:$R$1589,14,FALSE)</f>
        <v>42779</v>
      </c>
    </row>
    <row r="823" spans="1:6" x14ac:dyDescent="0.3">
      <c r="A823" t="str">
        <f>VLOOKUP(ROW()-1,'Full 2016-2017 Games Data'!$C$4:$R$1589,15,FALSE)</f>
        <v>Memphis Grizzlies</v>
      </c>
      <c r="B823" t="str">
        <f>VLOOKUP(ROW()-1,'Full 2016-2017 Games Data'!$C$4:$R$1589,16,FALSE)</f>
        <v>Brooklyn Nets</v>
      </c>
      <c r="C823" t="str">
        <f>VLOOKUP(ROW()-1,'Full 2016-2017 Games Data'!$C$4:$R$1589,5,FALSE)</f>
        <v>Brooklyn</v>
      </c>
      <c r="D823">
        <f>VLOOKUP(ROW()-1,'Full 2016-2017 Games Data'!$C$4:$R$1589,6,FALSE)</f>
        <v>112</v>
      </c>
      <c r="E823">
        <f>VLOOKUP(ROW()-1,'Full 2016-2017 Games Data'!$C$4:$R$1589,7,FALSE)</f>
        <v>103</v>
      </c>
      <c r="F823" s="4">
        <f>VLOOKUP(ROW()-1,'Full 2016-2017 Games Data'!$C$4:$R$1589,14,FALSE)</f>
        <v>42779</v>
      </c>
    </row>
    <row r="824" spans="1:6" x14ac:dyDescent="0.3">
      <c r="A824" t="str">
        <f>VLOOKUP(ROW()-1,'Full 2016-2017 Games Data'!$C$4:$R$1589,15,FALSE)</f>
        <v>Orlando Magic</v>
      </c>
      <c r="B824" t="str">
        <f>VLOOKUP(ROW()-1,'Full 2016-2017 Games Data'!$C$4:$R$1589,16,FALSE)</f>
        <v>Miami Heat</v>
      </c>
      <c r="C824" t="str">
        <f>VLOOKUP(ROW()-1,'Full 2016-2017 Games Data'!$C$4:$R$1589,5,FALSE)</f>
        <v>Miami</v>
      </c>
      <c r="D824">
        <f>VLOOKUP(ROW()-1,'Full 2016-2017 Games Data'!$C$4:$R$1589,6,FALSE)</f>
        <v>116</v>
      </c>
      <c r="E824">
        <f>VLOOKUP(ROW()-1,'Full 2016-2017 Games Data'!$C$4:$R$1589,7,FALSE)</f>
        <v>107</v>
      </c>
      <c r="F824" s="4">
        <f>VLOOKUP(ROW()-1,'Full 2016-2017 Games Data'!$C$4:$R$1589,14,FALSE)</f>
        <v>42779</v>
      </c>
    </row>
    <row r="825" spans="1:6" x14ac:dyDescent="0.3">
      <c r="A825" t="str">
        <f>VLOOKUP(ROW()-1,'Full 2016-2017 Games Data'!$C$4:$R$1589,15,FALSE)</f>
        <v>Milwaukee Bucks</v>
      </c>
      <c r="B825" t="str">
        <f>VLOOKUP(ROW()-1,'Full 2016-2017 Games Data'!$C$4:$R$1589,16,FALSE)</f>
        <v>Detroit Pistons</v>
      </c>
      <c r="C825" t="str">
        <f>VLOOKUP(ROW()-1,'Full 2016-2017 Games Data'!$C$4:$R$1589,5,FALSE)</f>
        <v>Milwaukee</v>
      </c>
      <c r="D825">
        <f>VLOOKUP(ROW()-1,'Full 2016-2017 Games Data'!$C$4:$R$1589,6,FALSE)</f>
        <v>102</v>
      </c>
      <c r="E825">
        <f>VLOOKUP(ROW()-1,'Full 2016-2017 Games Data'!$C$4:$R$1589,7,FALSE)</f>
        <v>89</v>
      </c>
      <c r="F825" s="4">
        <f>VLOOKUP(ROW()-1,'Full 2016-2017 Games Data'!$C$4:$R$1589,14,FALSE)</f>
        <v>42779</v>
      </c>
    </row>
    <row r="826" spans="1:6" x14ac:dyDescent="0.3">
      <c r="A826" t="str">
        <f>VLOOKUP(ROW()-1,'Full 2016-2017 Games Data'!$C$4:$R$1589,15,FALSE)</f>
        <v>San Antonio Spurs</v>
      </c>
      <c r="B826" t="str">
        <f>VLOOKUP(ROW()-1,'Full 2016-2017 Games Data'!$C$4:$R$1589,16,FALSE)</f>
        <v>Indiana Pacers</v>
      </c>
      <c r="C826" t="str">
        <f>VLOOKUP(ROW()-1,'Full 2016-2017 Games Data'!$C$4:$R$1589,5,FALSE)</f>
        <v>Indiana</v>
      </c>
      <c r="D826">
        <f>VLOOKUP(ROW()-1,'Full 2016-2017 Games Data'!$C$4:$R$1589,6,FALSE)</f>
        <v>110</v>
      </c>
      <c r="E826">
        <f>VLOOKUP(ROW()-1,'Full 2016-2017 Games Data'!$C$4:$R$1589,7,FALSE)</f>
        <v>106</v>
      </c>
      <c r="F826" s="4">
        <f>VLOOKUP(ROW()-1,'Full 2016-2017 Games Data'!$C$4:$R$1589,14,FALSE)</f>
        <v>42779</v>
      </c>
    </row>
    <row r="827" spans="1:6" x14ac:dyDescent="0.3">
      <c r="A827" t="str">
        <f>VLOOKUP(ROW()-1,'Full 2016-2017 Games Data'!$C$4:$R$1589,15,FALSE)</f>
        <v>Boston Celtics</v>
      </c>
      <c r="B827" t="str">
        <f>VLOOKUP(ROW()-1,'Full 2016-2017 Games Data'!$C$4:$R$1589,16,FALSE)</f>
        <v>Dallas Mavericks</v>
      </c>
      <c r="C827" t="str">
        <f>VLOOKUP(ROW()-1,'Full 2016-2017 Games Data'!$C$4:$R$1589,5,FALSE)</f>
        <v>Dallas</v>
      </c>
      <c r="D827">
        <f>VLOOKUP(ROW()-1,'Full 2016-2017 Games Data'!$C$4:$R$1589,6,FALSE)</f>
        <v>111</v>
      </c>
      <c r="E827">
        <f>VLOOKUP(ROW()-1,'Full 2016-2017 Games Data'!$C$4:$R$1589,7,FALSE)</f>
        <v>98</v>
      </c>
      <c r="F827" s="4">
        <f>VLOOKUP(ROW()-1,'Full 2016-2017 Games Data'!$C$4:$R$1589,14,FALSE)</f>
        <v>42779</v>
      </c>
    </row>
    <row r="828" spans="1:6" x14ac:dyDescent="0.3">
      <c r="A828" t="str">
        <f>VLOOKUP(ROW()-1,'Full 2016-2017 Games Data'!$C$4:$R$1589,15,FALSE)</f>
        <v>Denver Nuggets</v>
      </c>
      <c r="B828" t="str">
        <f>VLOOKUP(ROW()-1,'Full 2016-2017 Games Data'!$C$4:$R$1589,16,FALSE)</f>
        <v>Golden State Warriors</v>
      </c>
      <c r="C828" t="str">
        <f>VLOOKUP(ROW()-1,'Full 2016-2017 Games Data'!$C$4:$R$1589,5,FALSE)</f>
        <v>Denver</v>
      </c>
      <c r="D828">
        <f>VLOOKUP(ROW()-1,'Full 2016-2017 Games Data'!$C$4:$R$1589,6,FALSE)</f>
        <v>132</v>
      </c>
      <c r="E828">
        <f>VLOOKUP(ROW()-1,'Full 2016-2017 Games Data'!$C$4:$R$1589,7,FALSE)</f>
        <v>110</v>
      </c>
      <c r="F828" s="4">
        <f>VLOOKUP(ROW()-1,'Full 2016-2017 Games Data'!$C$4:$R$1589,14,FALSE)</f>
        <v>42779</v>
      </c>
    </row>
    <row r="829" spans="1:6" x14ac:dyDescent="0.3">
      <c r="A829" t="str">
        <f>VLOOKUP(ROW()-1,'Full 2016-2017 Games Data'!$C$4:$R$1589,15,FALSE)</f>
        <v>Los Angeles Clippers</v>
      </c>
      <c r="B829" t="str">
        <f>VLOOKUP(ROW()-1,'Full 2016-2017 Games Data'!$C$4:$R$1589,16,FALSE)</f>
        <v>Utah Jazz</v>
      </c>
      <c r="C829" t="str">
        <f>VLOOKUP(ROW()-1,'Full 2016-2017 Games Data'!$C$4:$R$1589,5,FALSE)</f>
        <v>Utah</v>
      </c>
      <c r="D829">
        <f>VLOOKUP(ROW()-1,'Full 2016-2017 Games Data'!$C$4:$R$1589,6,FALSE)</f>
        <v>88</v>
      </c>
      <c r="E829">
        <f>VLOOKUP(ROW()-1,'Full 2016-2017 Games Data'!$C$4:$R$1589,7,FALSE)</f>
        <v>72</v>
      </c>
      <c r="F829" s="4">
        <f>VLOOKUP(ROW()-1,'Full 2016-2017 Games Data'!$C$4:$R$1589,14,FALSE)</f>
        <v>42779</v>
      </c>
    </row>
    <row r="830" spans="1:6" x14ac:dyDescent="0.3">
      <c r="A830" t="str">
        <f>VLOOKUP(ROW()-1,'Full 2016-2017 Games Data'!$C$4:$R$1589,15,FALSE)</f>
        <v>New Orleans Pelicans</v>
      </c>
      <c r="B830" t="str">
        <f>VLOOKUP(ROW()-1,'Full 2016-2017 Games Data'!$C$4:$R$1589,16,FALSE)</f>
        <v>Phoenix Suns</v>
      </c>
      <c r="C830" t="str">
        <f>VLOOKUP(ROW()-1,'Full 2016-2017 Games Data'!$C$4:$R$1589,5,FALSE)</f>
        <v>Phoenix</v>
      </c>
      <c r="D830">
        <f>VLOOKUP(ROW()-1,'Full 2016-2017 Games Data'!$C$4:$R$1589,6,FALSE)</f>
        <v>110</v>
      </c>
      <c r="E830">
        <f>VLOOKUP(ROW()-1,'Full 2016-2017 Games Data'!$C$4:$R$1589,7,FALSE)</f>
        <v>108</v>
      </c>
      <c r="F830" s="4">
        <f>VLOOKUP(ROW()-1,'Full 2016-2017 Games Data'!$C$4:$R$1589,14,FALSE)</f>
        <v>42779</v>
      </c>
    </row>
    <row r="831" spans="1:6" x14ac:dyDescent="0.3">
      <c r="A831" t="str">
        <f>VLOOKUP(ROW()-1,'Full 2016-2017 Games Data'!$C$4:$R$1589,15,FALSE)</f>
        <v>Atlanta Hawks</v>
      </c>
      <c r="B831" t="str">
        <f>VLOOKUP(ROW()-1,'Full 2016-2017 Games Data'!$C$4:$R$1589,16,FALSE)</f>
        <v>Portland Trail Blazers</v>
      </c>
      <c r="C831" t="str">
        <f>VLOOKUP(ROW()-1,'Full 2016-2017 Games Data'!$C$4:$R$1589,5,FALSE)</f>
        <v>Portland</v>
      </c>
      <c r="D831">
        <f>VLOOKUP(ROW()-1,'Full 2016-2017 Games Data'!$C$4:$R$1589,6,FALSE)</f>
        <v>109</v>
      </c>
      <c r="E831">
        <f>VLOOKUP(ROW()-1,'Full 2016-2017 Games Data'!$C$4:$R$1589,7,FALSE)</f>
        <v>104</v>
      </c>
      <c r="F831" s="4">
        <f>VLOOKUP(ROW()-1,'Full 2016-2017 Games Data'!$C$4:$R$1589,14,FALSE)</f>
        <v>42779</v>
      </c>
    </row>
    <row r="832" spans="1:6" x14ac:dyDescent="0.3">
      <c r="A832" t="str">
        <f>VLOOKUP(ROW()-1,'Full 2016-2017 Games Data'!$C$4:$R$1589,15,FALSE)</f>
        <v>Chicago Bulls</v>
      </c>
      <c r="B832" t="str">
        <f>VLOOKUP(ROW()-1,'Full 2016-2017 Games Data'!$C$4:$R$1589,16,FALSE)</f>
        <v>Toronto Raptors</v>
      </c>
      <c r="C832" t="str">
        <f>VLOOKUP(ROW()-1,'Full 2016-2017 Games Data'!$C$4:$R$1589,5,FALSE)</f>
        <v>Chicago</v>
      </c>
      <c r="D832">
        <f>VLOOKUP(ROW()-1,'Full 2016-2017 Games Data'!$C$4:$R$1589,6,FALSE)</f>
        <v>105</v>
      </c>
      <c r="E832">
        <f>VLOOKUP(ROW()-1,'Full 2016-2017 Games Data'!$C$4:$R$1589,7,FALSE)</f>
        <v>94</v>
      </c>
      <c r="F832" s="4">
        <f>VLOOKUP(ROW()-1,'Full 2016-2017 Games Data'!$C$4:$R$1589,14,FALSE)</f>
        <v>42780</v>
      </c>
    </row>
    <row r="833" spans="1:6" x14ac:dyDescent="0.3">
      <c r="A833" t="str">
        <f>VLOOKUP(ROW()-1,'Full 2016-2017 Games Data'!$C$4:$R$1589,15,FALSE)</f>
        <v>Cleveland Cavaliers</v>
      </c>
      <c r="B833" t="str">
        <f>VLOOKUP(ROW()-1,'Full 2016-2017 Games Data'!$C$4:$R$1589,16,FALSE)</f>
        <v>Minnesota Timberwolves</v>
      </c>
      <c r="C833" t="str">
        <f>VLOOKUP(ROW()-1,'Full 2016-2017 Games Data'!$C$4:$R$1589,5,FALSE)</f>
        <v>Minnesota</v>
      </c>
      <c r="D833">
        <f>VLOOKUP(ROW()-1,'Full 2016-2017 Games Data'!$C$4:$R$1589,6,FALSE)</f>
        <v>116</v>
      </c>
      <c r="E833">
        <f>VLOOKUP(ROW()-1,'Full 2016-2017 Games Data'!$C$4:$R$1589,7,FALSE)</f>
        <v>108</v>
      </c>
      <c r="F833" s="4">
        <f>VLOOKUP(ROW()-1,'Full 2016-2017 Games Data'!$C$4:$R$1589,14,FALSE)</f>
        <v>42780</v>
      </c>
    </row>
    <row r="834" spans="1:6" x14ac:dyDescent="0.3">
      <c r="A834" t="str">
        <f>VLOOKUP(ROW()-1,'Full 2016-2017 Games Data'!$C$4:$R$1589,15,FALSE)</f>
        <v>Sacramento Kings</v>
      </c>
      <c r="B834" t="str">
        <f>VLOOKUP(ROW()-1,'Full 2016-2017 Games Data'!$C$4:$R$1589,16,FALSE)</f>
        <v>Los Angeles Lakers</v>
      </c>
      <c r="C834" t="str">
        <f>VLOOKUP(ROW()-1,'Full 2016-2017 Games Data'!$C$4:$R$1589,5,FALSE)</f>
        <v>Los Angeles</v>
      </c>
      <c r="D834">
        <f>VLOOKUP(ROW()-1,'Full 2016-2017 Games Data'!$C$4:$R$1589,6,FALSE)</f>
        <v>97</v>
      </c>
      <c r="E834">
        <f>VLOOKUP(ROW()-1,'Full 2016-2017 Games Data'!$C$4:$R$1589,7,FALSE)</f>
        <v>96</v>
      </c>
      <c r="F834" s="4">
        <f>VLOOKUP(ROW()-1,'Full 2016-2017 Games Data'!$C$4:$R$1589,14,FALSE)</f>
        <v>42780</v>
      </c>
    </row>
    <row r="835" spans="1:6" x14ac:dyDescent="0.3">
      <c r="A835" t="str">
        <f>VLOOKUP(ROW()-1,'Full 2016-2017 Games Data'!$C$4:$R$1589,15,FALSE)</f>
        <v>San Antonio Spurs</v>
      </c>
      <c r="B835" t="str">
        <f>VLOOKUP(ROW()-1,'Full 2016-2017 Games Data'!$C$4:$R$1589,16,FALSE)</f>
        <v>Orlando Magic</v>
      </c>
      <c r="C835" t="str">
        <f>VLOOKUP(ROW()-1,'Full 2016-2017 Games Data'!$C$4:$R$1589,5,FALSE)</f>
        <v>Orlando</v>
      </c>
      <c r="D835">
        <f>VLOOKUP(ROW()-1,'Full 2016-2017 Games Data'!$C$4:$R$1589,6,FALSE)</f>
        <v>107</v>
      </c>
      <c r="E835">
        <f>VLOOKUP(ROW()-1,'Full 2016-2017 Games Data'!$C$4:$R$1589,7,FALSE)</f>
        <v>79</v>
      </c>
      <c r="F835" s="4">
        <f>VLOOKUP(ROW()-1,'Full 2016-2017 Games Data'!$C$4:$R$1589,14,FALSE)</f>
        <v>42781</v>
      </c>
    </row>
    <row r="836" spans="1:6" x14ac:dyDescent="0.3">
      <c r="A836" t="str">
        <f>VLOOKUP(ROW()-1,'Full 2016-2017 Games Data'!$C$4:$R$1589,15,FALSE)</f>
        <v>Cleveland Cavaliers</v>
      </c>
      <c r="B836" t="str">
        <f>VLOOKUP(ROW()-1,'Full 2016-2017 Games Data'!$C$4:$R$1589,16,FALSE)</f>
        <v>Indiana Pacers</v>
      </c>
      <c r="C836" t="str">
        <f>VLOOKUP(ROW()-1,'Full 2016-2017 Games Data'!$C$4:$R$1589,5,FALSE)</f>
        <v>Cleveland</v>
      </c>
      <c r="D836">
        <f>VLOOKUP(ROW()-1,'Full 2016-2017 Games Data'!$C$4:$R$1589,6,FALSE)</f>
        <v>113</v>
      </c>
      <c r="E836">
        <f>VLOOKUP(ROW()-1,'Full 2016-2017 Games Data'!$C$4:$R$1589,7,FALSE)</f>
        <v>104</v>
      </c>
      <c r="F836" s="4">
        <f>VLOOKUP(ROW()-1,'Full 2016-2017 Games Data'!$C$4:$R$1589,14,FALSE)</f>
        <v>42781</v>
      </c>
    </row>
    <row r="837" spans="1:6" x14ac:dyDescent="0.3">
      <c r="A837" t="str">
        <f>VLOOKUP(ROW()-1,'Full 2016-2017 Games Data'!$C$4:$R$1589,15,FALSE)</f>
        <v>Boston Celtics</v>
      </c>
      <c r="B837" t="str">
        <f>VLOOKUP(ROW()-1,'Full 2016-2017 Games Data'!$C$4:$R$1589,16,FALSE)</f>
        <v>Philadelphia 76ers</v>
      </c>
      <c r="C837" t="str">
        <f>VLOOKUP(ROW()-1,'Full 2016-2017 Games Data'!$C$4:$R$1589,5,FALSE)</f>
        <v>Boston</v>
      </c>
      <c r="D837">
        <f>VLOOKUP(ROW()-1,'Full 2016-2017 Games Data'!$C$4:$R$1589,6,FALSE)</f>
        <v>116</v>
      </c>
      <c r="E837">
        <f>VLOOKUP(ROW()-1,'Full 2016-2017 Games Data'!$C$4:$R$1589,7,FALSE)</f>
        <v>108</v>
      </c>
      <c r="F837" s="4">
        <f>VLOOKUP(ROW()-1,'Full 2016-2017 Games Data'!$C$4:$R$1589,14,FALSE)</f>
        <v>42781</v>
      </c>
    </row>
    <row r="838" spans="1:6" x14ac:dyDescent="0.3">
      <c r="A838" t="str">
        <f>VLOOKUP(ROW()-1,'Full 2016-2017 Games Data'!$C$4:$R$1589,15,FALSE)</f>
        <v>Toronto Raptors</v>
      </c>
      <c r="B838" t="str">
        <f>VLOOKUP(ROW()-1,'Full 2016-2017 Games Data'!$C$4:$R$1589,16,FALSE)</f>
        <v>Charlotte Hornets</v>
      </c>
      <c r="C838" t="str">
        <f>VLOOKUP(ROW()-1,'Full 2016-2017 Games Data'!$C$4:$R$1589,5,FALSE)</f>
        <v>Toronto</v>
      </c>
      <c r="D838">
        <f>VLOOKUP(ROW()-1,'Full 2016-2017 Games Data'!$C$4:$R$1589,6,FALSE)</f>
        <v>90</v>
      </c>
      <c r="E838">
        <f>VLOOKUP(ROW()-1,'Full 2016-2017 Games Data'!$C$4:$R$1589,7,FALSE)</f>
        <v>85</v>
      </c>
      <c r="F838" s="4">
        <f>VLOOKUP(ROW()-1,'Full 2016-2017 Games Data'!$C$4:$R$1589,14,FALSE)</f>
        <v>42781</v>
      </c>
    </row>
    <row r="839" spans="1:6" x14ac:dyDescent="0.3">
      <c r="A839" t="str">
        <f>VLOOKUP(ROW()-1,'Full 2016-2017 Games Data'!$C$4:$R$1589,15,FALSE)</f>
        <v>Milwaukee Bucks</v>
      </c>
      <c r="B839" t="str">
        <f>VLOOKUP(ROW()-1,'Full 2016-2017 Games Data'!$C$4:$R$1589,16,FALSE)</f>
        <v>Brooklyn Nets</v>
      </c>
      <c r="C839" t="str">
        <f>VLOOKUP(ROW()-1,'Full 2016-2017 Games Data'!$C$4:$R$1589,5,FALSE)</f>
        <v>Brooklyn</v>
      </c>
      <c r="D839">
        <f>VLOOKUP(ROW()-1,'Full 2016-2017 Games Data'!$C$4:$R$1589,6,FALSE)</f>
        <v>129</v>
      </c>
      <c r="E839">
        <f>VLOOKUP(ROW()-1,'Full 2016-2017 Games Data'!$C$4:$R$1589,7,FALSE)</f>
        <v>125</v>
      </c>
      <c r="F839" s="4">
        <f>VLOOKUP(ROW()-1,'Full 2016-2017 Games Data'!$C$4:$R$1589,14,FALSE)</f>
        <v>42781</v>
      </c>
    </row>
    <row r="840" spans="1:6" x14ac:dyDescent="0.3">
      <c r="A840" t="str">
        <f>VLOOKUP(ROW()-1,'Full 2016-2017 Games Data'!$C$4:$R$1589,15,FALSE)</f>
        <v>Detroit Pistons</v>
      </c>
      <c r="B840" t="str">
        <f>VLOOKUP(ROW()-1,'Full 2016-2017 Games Data'!$C$4:$R$1589,16,FALSE)</f>
        <v>Dallas Mavericks</v>
      </c>
      <c r="C840" t="str">
        <f>VLOOKUP(ROW()-1,'Full 2016-2017 Games Data'!$C$4:$R$1589,5,FALSE)</f>
        <v>Detroit</v>
      </c>
      <c r="D840">
        <f>VLOOKUP(ROW()-1,'Full 2016-2017 Games Data'!$C$4:$R$1589,6,FALSE)</f>
        <v>98</v>
      </c>
      <c r="E840">
        <f>VLOOKUP(ROW()-1,'Full 2016-2017 Games Data'!$C$4:$R$1589,7,FALSE)</f>
        <v>91</v>
      </c>
      <c r="F840" s="4">
        <f>VLOOKUP(ROW()-1,'Full 2016-2017 Games Data'!$C$4:$R$1589,14,FALSE)</f>
        <v>42781</v>
      </c>
    </row>
    <row r="841" spans="1:6" x14ac:dyDescent="0.3">
      <c r="A841" t="str">
        <f>VLOOKUP(ROW()-1,'Full 2016-2017 Games Data'!$C$4:$R$1589,15,FALSE)</f>
        <v>New Orleans Pelicans</v>
      </c>
      <c r="B841" t="str">
        <f>VLOOKUP(ROW()-1,'Full 2016-2017 Games Data'!$C$4:$R$1589,16,FALSE)</f>
        <v>Memphis Grizzlies</v>
      </c>
      <c r="C841" t="str">
        <f>VLOOKUP(ROW()-1,'Full 2016-2017 Games Data'!$C$4:$R$1589,5,FALSE)</f>
        <v>Memphis</v>
      </c>
      <c r="D841">
        <f>VLOOKUP(ROW()-1,'Full 2016-2017 Games Data'!$C$4:$R$1589,6,FALSE)</f>
        <v>95</v>
      </c>
      <c r="E841">
        <f>VLOOKUP(ROW()-1,'Full 2016-2017 Games Data'!$C$4:$R$1589,7,FALSE)</f>
        <v>91</v>
      </c>
      <c r="F841" s="4">
        <f>VLOOKUP(ROW()-1,'Full 2016-2017 Games Data'!$C$4:$R$1589,14,FALSE)</f>
        <v>42781</v>
      </c>
    </row>
    <row r="842" spans="1:6" x14ac:dyDescent="0.3">
      <c r="A842" t="str">
        <f>VLOOKUP(ROW()-1,'Full 2016-2017 Games Data'!$C$4:$R$1589,15,FALSE)</f>
        <v>Miami Heat</v>
      </c>
      <c r="B842" t="str">
        <f>VLOOKUP(ROW()-1,'Full 2016-2017 Games Data'!$C$4:$R$1589,16,FALSE)</f>
        <v>Houston Rockets</v>
      </c>
      <c r="C842" t="str">
        <f>VLOOKUP(ROW()-1,'Full 2016-2017 Games Data'!$C$4:$R$1589,5,FALSE)</f>
        <v>Houston</v>
      </c>
      <c r="D842">
        <f>VLOOKUP(ROW()-1,'Full 2016-2017 Games Data'!$C$4:$R$1589,6,FALSE)</f>
        <v>117</v>
      </c>
      <c r="E842">
        <f>VLOOKUP(ROW()-1,'Full 2016-2017 Games Data'!$C$4:$R$1589,7,FALSE)</f>
        <v>109</v>
      </c>
      <c r="F842" s="4">
        <f>VLOOKUP(ROW()-1,'Full 2016-2017 Games Data'!$C$4:$R$1589,14,FALSE)</f>
        <v>42781</v>
      </c>
    </row>
    <row r="843" spans="1:6" x14ac:dyDescent="0.3">
      <c r="A843" t="str">
        <f>VLOOKUP(ROW()-1,'Full 2016-2017 Games Data'!$C$4:$R$1589,15,FALSE)</f>
        <v>Minnesota Timberwolves</v>
      </c>
      <c r="B843" t="str">
        <f>VLOOKUP(ROW()-1,'Full 2016-2017 Games Data'!$C$4:$R$1589,16,FALSE)</f>
        <v>Denver Nuggets</v>
      </c>
      <c r="C843" t="str">
        <f>VLOOKUP(ROW()-1,'Full 2016-2017 Games Data'!$C$4:$R$1589,5,FALSE)</f>
        <v>Denver</v>
      </c>
      <c r="D843">
        <f>VLOOKUP(ROW()-1,'Full 2016-2017 Games Data'!$C$4:$R$1589,6,FALSE)</f>
        <v>112</v>
      </c>
      <c r="E843">
        <f>VLOOKUP(ROW()-1,'Full 2016-2017 Games Data'!$C$4:$R$1589,7,FALSE)</f>
        <v>99</v>
      </c>
      <c r="F843" s="4">
        <f>VLOOKUP(ROW()-1,'Full 2016-2017 Games Data'!$C$4:$R$1589,14,FALSE)</f>
        <v>42781</v>
      </c>
    </row>
    <row r="844" spans="1:6" x14ac:dyDescent="0.3">
      <c r="A844" t="str">
        <f>VLOOKUP(ROW()-1,'Full 2016-2017 Games Data'!$C$4:$R$1589,15,FALSE)</f>
        <v>Utah Jazz</v>
      </c>
      <c r="B844" t="str">
        <f>VLOOKUP(ROW()-1,'Full 2016-2017 Games Data'!$C$4:$R$1589,16,FALSE)</f>
        <v>Portland Trail Blazers</v>
      </c>
      <c r="C844" t="str">
        <f>VLOOKUP(ROW()-1,'Full 2016-2017 Games Data'!$C$4:$R$1589,5,FALSE)</f>
        <v>Utah</v>
      </c>
      <c r="D844">
        <f>VLOOKUP(ROW()-1,'Full 2016-2017 Games Data'!$C$4:$R$1589,6,FALSE)</f>
        <v>111</v>
      </c>
      <c r="E844">
        <f>VLOOKUP(ROW()-1,'Full 2016-2017 Games Data'!$C$4:$R$1589,7,FALSE)</f>
        <v>88</v>
      </c>
      <c r="F844" s="4">
        <f>VLOOKUP(ROW()-1,'Full 2016-2017 Games Data'!$C$4:$R$1589,14,FALSE)</f>
        <v>42781</v>
      </c>
    </row>
    <row r="845" spans="1:6" x14ac:dyDescent="0.3">
      <c r="A845" t="str">
        <f>VLOOKUP(ROW()-1,'Full 2016-2017 Games Data'!$C$4:$R$1589,15,FALSE)</f>
        <v>Phoenix Suns</v>
      </c>
      <c r="B845" t="str">
        <f>VLOOKUP(ROW()-1,'Full 2016-2017 Games Data'!$C$4:$R$1589,16,FALSE)</f>
        <v>Los Angeles Lakers</v>
      </c>
      <c r="C845" t="str">
        <f>VLOOKUP(ROW()-1,'Full 2016-2017 Games Data'!$C$4:$R$1589,5,FALSE)</f>
        <v>Phoenix</v>
      </c>
      <c r="D845">
        <f>VLOOKUP(ROW()-1,'Full 2016-2017 Games Data'!$C$4:$R$1589,6,FALSE)</f>
        <v>137</v>
      </c>
      <c r="E845">
        <f>VLOOKUP(ROW()-1,'Full 2016-2017 Games Data'!$C$4:$R$1589,7,FALSE)</f>
        <v>101</v>
      </c>
      <c r="F845" s="4">
        <f>VLOOKUP(ROW()-1,'Full 2016-2017 Games Data'!$C$4:$R$1589,14,FALSE)</f>
        <v>42781</v>
      </c>
    </row>
    <row r="846" spans="1:6" x14ac:dyDescent="0.3">
      <c r="A846" t="str">
        <f>VLOOKUP(ROW()-1,'Full 2016-2017 Games Data'!$C$4:$R$1589,15,FALSE)</f>
        <v>Oklahoma City Thunder</v>
      </c>
      <c r="B846" t="str">
        <f>VLOOKUP(ROW()-1,'Full 2016-2017 Games Data'!$C$4:$R$1589,16,FALSE)</f>
        <v>New York Knicks</v>
      </c>
      <c r="C846" t="str">
        <f>VLOOKUP(ROW()-1,'Full 2016-2017 Games Data'!$C$4:$R$1589,5,FALSE)</f>
        <v>Oklahoma City</v>
      </c>
      <c r="D846">
        <f>VLOOKUP(ROW()-1,'Full 2016-2017 Games Data'!$C$4:$R$1589,6,FALSE)</f>
        <v>116</v>
      </c>
      <c r="E846">
        <f>VLOOKUP(ROW()-1,'Full 2016-2017 Games Data'!$C$4:$R$1589,7,FALSE)</f>
        <v>105</v>
      </c>
      <c r="F846" s="4">
        <f>VLOOKUP(ROW()-1,'Full 2016-2017 Games Data'!$C$4:$R$1589,14,FALSE)</f>
        <v>42781</v>
      </c>
    </row>
    <row r="847" spans="1:6" x14ac:dyDescent="0.3">
      <c r="A847" t="str">
        <f>VLOOKUP(ROW()-1,'Full 2016-2017 Games Data'!$C$4:$R$1589,15,FALSE)</f>
        <v>Los Angeles Clippers</v>
      </c>
      <c r="B847" t="str">
        <f>VLOOKUP(ROW()-1,'Full 2016-2017 Games Data'!$C$4:$R$1589,16,FALSE)</f>
        <v>Atlanta Hawks</v>
      </c>
      <c r="C847" t="str">
        <f>VLOOKUP(ROW()-1,'Full 2016-2017 Games Data'!$C$4:$R$1589,5,FALSE)</f>
        <v>Los Angeles</v>
      </c>
      <c r="D847">
        <f>VLOOKUP(ROW()-1,'Full 2016-2017 Games Data'!$C$4:$R$1589,6,FALSE)</f>
        <v>99</v>
      </c>
      <c r="E847">
        <f>VLOOKUP(ROW()-1,'Full 2016-2017 Games Data'!$C$4:$R$1589,7,FALSE)</f>
        <v>84</v>
      </c>
      <c r="F847" s="4">
        <f>VLOOKUP(ROW()-1,'Full 2016-2017 Games Data'!$C$4:$R$1589,14,FALSE)</f>
        <v>42781</v>
      </c>
    </row>
    <row r="848" spans="1:6" x14ac:dyDescent="0.3">
      <c r="A848" t="str">
        <f>VLOOKUP(ROW()-1,'Full 2016-2017 Games Data'!$C$4:$R$1589,15,FALSE)</f>
        <v>Golden State Warriors</v>
      </c>
      <c r="B848" t="str">
        <f>VLOOKUP(ROW()-1,'Full 2016-2017 Games Data'!$C$4:$R$1589,16,FALSE)</f>
        <v>Sacramento Kings</v>
      </c>
      <c r="C848" t="str">
        <f>VLOOKUP(ROW()-1,'Full 2016-2017 Games Data'!$C$4:$R$1589,5,FALSE)</f>
        <v>Golden State</v>
      </c>
      <c r="D848">
        <f>VLOOKUP(ROW()-1,'Full 2016-2017 Games Data'!$C$4:$R$1589,6,FALSE)</f>
        <v>109</v>
      </c>
      <c r="E848">
        <f>VLOOKUP(ROW()-1,'Full 2016-2017 Games Data'!$C$4:$R$1589,7,FALSE)</f>
        <v>86</v>
      </c>
      <c r="F848" s="4">
        <f>VLOOKUP(ROW()-1,'Full 2016-2017 Games Data'!$C$4:$R$1589,14,FALSE)</f>
        <v>42781</v>
      </c>
    </row>
    <row r="849" spans="1:6" x14ac:dyDescent="0.3">
      <c r="A849" t="str">
        <f>VLOOKUP(ROW()-1,'Full 2016-2017 Games Data'!$C$4:$R$1589,15,FALSE)</f>
        <v>Washington Wizards</v>
      </c>
      <c r="B849" t="str">
        <f>VLOOKUP(ROW()-1,'Full 2016-2017 Games Data'!$C$4:$R$1589,16,FALSE)</f>
        <v>Indiana Pacers</v>
      </c>
      <c r="C849" t="str">
        <f>VLOOKUP(ROW()-1,'Full 2016-2017 Games Data'!$C$4:$R$1589,5,FALSE)</f>
        <v>Indiana</v>
      </c>
      <c r="D849">
        <f>VLOOKUP(ROW()-1,'Full 2016-2017 Games Data'!$C$4:$R$1589,6,FALSE)</f>
        <v>111</v>
      </c>
      <c r="E849">
        <f>VLOOKUP(ROW()-1,'Full 2016-2017 Games Data'!$C$4:$R$1589,7,FALSE)</f>
        <v>98</v>
      </c>
      <c r="F849" s="4">
        <f>VLOOKUP(ROW()-1,'Full 2016-2017 Games Data'!$C$4:$R$1589,14,FALSE)</f>
        <v>42782</v>
      </c>
    </row>
    <row r="850" spans="1:6" x14ac:dyDescent="0.3">
      <c r="A850" t="str">
        <f>VLOOKUP(ROW()-1,'Full 2016-2017 Games Data'!$C$4:$R$1589,15,FALSE)</f>
        <v>Chicago Bulls</v>
      </c>
      <c r="B850" t="str">
        <f>VLOOKUP(ROW()-1,'Full 2016-2017 Games Data'!$C$4:$R$1589,16,FALSE)</f>
        <v>Boston Celtics</v>
      </c>
      <c r="C850" t="str">
        <f>VLOOKUP(ROW()-1,'Full 2016-2017 Games Data'!$C$4:$R$1589,5,FALSE)</f>
        <v>Chicago</v>
      </c>
      <c r="D850">
        <f>VLOOKUP(ROW()-1,'Full 2016-2017 Games Data'!$C$4:$R$1589,6,FALSE)</f>
        <v>104</v>
      </c>
      <c r="E850">
        <f>VLOOKUP(ROW()-1,'Full 2016-2017 Games Data'!$C$4:$R$1589,7,FALSE)</f>
        <v>103</v>
      </c>
      <c r="F850" s="4">
        <f>VLOOKUP(ROW()-1,'Full 2016-2017 Games Data'!$C$4:$R$1589,14,FALSE)</f>
        <v>42782</v>
      </c>
    </row>
    <row r="851" spans="1:6" x14ac:dyDescent="0.3">
      <c r="A851" t="str">
        <f>VLOOKUP(ROW()-1,'Full 2016-2017 Games Data'!$C$4:$R$1589,15,FALSE)</f>
        <v>Portland Trail Blazers</v>
      </c>
      <c r="B851" t="str">
        <f>VLOOKUP(ROW()-1,'Full 2016-2017 Games Data'!$C$4:$R$1589,16,FALSE)</f>
        <v>Orlando Magic</v>
      </c>
      <c r="C851" t="str">
        <f>VLOOKUP(ROW()-1,'Full 2016-2017 Games Data'!$C$4:$R$1589,5,FALSE)</f>
        <v>Orlando</v>
      </c>
      <c r="D851">
        <f>VLOOKUP(ROW()-1,'Full 2016-2017 Games Data'!$C$4:$R$1589,6,FALSE)</f>
        <v>112</v>
      </c>
      <c r="E851">
        <f>VLOOKUP(ROW()-1,'Full 2016-2017 Games Data'!$C$4:$R$1589,7,FALSE)</f>
        <v>103</v>
      </c>
      <c r="F851" s="4">
        <f>VLOOKUP(ROW()-1,'Full 2016-2017 Games Data'!$C$4:$R$1589,14,FALSE)</f>
        <v>42789</v>
      </c>
    </row>
    <row r="852" spans="1:6" x14ac:dyDescent="0.3">
      <c r="A852" t="str">
        <f>VLOOKUP(ROW()-1,'Full 2016-2017 Games Data'!$C$4:$R$1589,15,FALSE)</f>
        <v>Detroit Pistons</v>
      </c>
      <c r="B852" t="str">
        <f>VLOOKUP(ROW()-1,'Full 2016-2017 Games Data'!$C$4:$R$1589,16,FALSE)</f>
        <v>Charlotte Hornets</v>
      </c>
      <c r="C852" t="str">
        <f>VLOOKUP(ROW()-1,'Full 2016-2017 Games Data'!$C$4:$R$1589,5,FALSE)</f>
        <v>Detroit</v>
      </c>
      <c r="D852">
        <f>VLOOKUP(ROW()-1,'Full 2016-2017 Games Data'!$C$4:$R$1589,6,FALSE)</f>
        <v>114</v>
      </c>
      <c r="E852">
        <f>VLOOKUP(ROW()-1,'Full 2016-2017 Games Data'!$C$4:$R$1589,7,FALSE)</f>
        <v>108</v>
      </c>
      <c r="F852" s="4">
        <f>VLOOKUP(ROW()-1,'Full 2016-2017 Games Data'!$C$4:$R$1589,14,FALSE)</f>
        <v>42789</v>
      </c>
    </row>
    <row r="853" spans="1:6" x14ac:dyDescent="0.3">
      <c r="A853" t="str">
        <f>VLOOKUP(ROW()-1,'Full 2016-2017 Games Data'!$C$4:$R$1589,15,FALSE)</f>
        <v>Houston Rockets</v>
      </c>
      <c r="B853" t="str">
        <f>VLOOKUP(ROW()-1,'Full 2016-2017 Games Data'!$C$4:$R$1589,16,FALSE)</f>
        <v>New Orleans Pelicans</v>
      </c>
      <c r="C853" t="str">
        <f>VLOOKUP(ROW()-1,'Full 2016-2017 Games Data'!$C$4:$R$1589,5,FALSE)</f>
        <v>New Orleans</v>
      </c>
      <c r="D853">
        <f>VLOOKUP(ROW()-1,'Full 2016-2017 Games Data'!$C$4:$R$1589,6,FALSE)</f>
        <v>129</v>
      </c>
      <c r="E853">
        <f>VLOOKUP(ROW()-1,'Full 2016-2017 Games Data'!$C$4:$R$1589,7,FALSE)</f>
        <v>99</v>
      </c>
      <c r="F853" s="4">
        <f>VLOOKUP(ROW()-1,'Full 2016-2017 Games Data'!$C$4:$R$1589,14,FALSE)</f>
        <v>42789</v>
      </c>
    </row>
    <row r="854" spans="1:6" x14ac:dyDescent="0.3">
      <c r="A854" t="str">
        <f>VLOOKUP(ROW()-1,'Full 2016-2017 Games Data'!$C$4:$R$1589,15,FALSE)</f>
        <v>Cleveland Cavaliers</v>
      </c>
      <c r="B854" t="str">
        <f>VLOOKUP(ROW()-1,'Full 2016-2017 Games Data'!$C$4:$R$1589,16,FALSE)</f>
        <v>New York Knicks</v>
      </c>
      <c r="C854" t="str">
        <f>VLOOKUP(ROW()-1,'Full 2016-2017 Games Data'!$C$4:$R$1589,5,FALSE)</f>
        <v>Cleveland</v>
      </c>
      <c r="D854">
        <f>VLOOKUP(ROW()-1,'Full 2016-2017 Games Data'!$C$4:$R$1589,6,FALSE)</f>
        <v>119</v>
      </c>
      <c r="E854">
        <f>VLOOKUP(ROW()-1,'Full 2016-2017 Games Data'!$C$4:$R$1589,7,FALSE)</f>
        <v>104</v>
      </c>
      <c r="F854" s="4">
        <f>VLOOKUP(ROW()-1,'Full 2016-2017 Games Data'!$C$4:$R$1589,14,FALSE)</f>
        <v>42789</v>
      </c>
    </row>
    <row r="855" spans="1:6" x14ac:dyDescent="0.3">
      <c r="A855" t="str">
        <f>VLOOKUP(ROW()-1,'Full 2016-2017 Games Data'!$C$4:$R$1589,15,FALSE)</f>
        <v>Golden State Warriors</v>
      </c>
      <c r="B855" t="str">
        <f>VLOOKUP(ROW()-1,'Full 2016-2017 Games Data'!$C$4:$R$1589,16,FALSE)</f>
        <v>Los Angeles Clippers</v>
      </c>
      <c r="C855" t="str">
        <f>VLOOKUP(ROW()-1,'Full 2016-2017 Games Data'!$C$4:$R$1589,5,FALSE)</f>
        <v>Golden State</v>
      </c>
      <c r="D855">
        <f>VLOOKUP(ROW()-1,'Full 2016-2017 Games Data'!$C$4:$R$1589,6,FALSE)</f>
        <v>123</v>
      </c>
      <c r="E855">
        <f>VLOOKUP(ROW()-1,'Full 2016-2017 Games Data'!$C$4:$R$1589,7,FALSE)</f>
        <v>113</v>
      </c>
      <c r="F855" s="4">
        <f>VLOOKUP(ROW()-1,'Full 2016-2017 Games Data'!$C$4:$R$1589,14,FALSE)</f>
        <v>42789</v>
      </c>
    </row>
    <row r="856" spans="1:6" x14ac:dyDescent="0.3">
      <c r="A856" t="str">
        <f>VLOOKUP(ROW()-1,'Full 2016-2017 Games Data'!$C$4:$R$1589,15,FALSE)</f>
        <v>Sacramento Kings</v>
      </c>
      <c r="B856" t="str">
        <f>VLOOKUP(ROW()-1,'Full 2016-2017 Games Data'!$C$4:$R$1589,16,FALSE)</f>
        <v>Denver Nuggets</v>
      </c>
      <c r="C856" t="str">
        <f>VLOOKUP(ROW()-1,'Full 2016-2017 Games Data'!$C$4:$R$1589,5,FALSE)</f>
        <v>Sacramento</v>
      </c>
      <c r="D856">
        <f>VLOOKUP(ROW()-1,'Full 2016-2017 Games Data'!$C$4:$R$1589,6,FALSE)</f>
        <v>116</v>
      </c>
      <c r="E856">
        <f>VLOOKUP(ROW()-1,'Full 2016-2017 Games Data'!$C$4:$R$1589,7,FALSE)</f>
        <v>100</v>
      </c>
      <c r="F856" s="4">
        <f>VLOOKUP(ROW()-1,'Full 2016-2017 Games Data'!$C$4:$R$1589,14,FALSE)</f>
        <v>42789</v>
      </c>
    </row>
    <row r="857" spans="1:6" x14ac:dyDescent="0.3">
      <c r="A857" t="str">
        <f>VLOOKUP(ROW()-1,'Full 2016-2017 Games Data'!$C$4:$R$1589,15,FALSE)</f>
        <v>Philadelphia 76ers</v>
      </c>
      <c r="B857" t="str">
        <f>VLOOKUP(ROW()-1,'Full 2016-2017 Games Data'!$C$4:$R$1589,16,FALSE)</f>
        <v>Washington Wizards</v>
      </c>
      <c r="C857" t="str">
        <f>VLOOKUP(ROW()-1,'Full 2016-2017 Games Data'!$C$4:$R$1589,5,FALSE)</f>
        <v>Philadelphia</v>
      </c>
      <c r="D857">
        <f>VLOOKUP(ROW()-1,'Full 2016-2017 Games Data'!$C$4:$R$1589,6,FALSE)</f>
        <v>120</v>
      </c>
      <c r="E857">
        <f>VLOOKUP(ROW()-1,'Full 2016-2017 Games Data'!$C$4:$R$1589,7,FALSE)</f>
        <v>112</v>
      </c>
      <c r="F857" s="4">
        <f>VLOOKUP(ROW()-1,'Full 2016-2017 Games Data'!$C$4:$R$1589,14,FALSE)</f>
        <v>42790</v>
      </c>
    </row>
    <row r="858" spans="1:6" x14ac:dyDescent="0.3">
      <c r="A858" t="str">
        <f>VLOOKUP(ROW()-1,'Full 2016-2017 Games Data'!$C$4:$R$1589,15,FALSE)</f>
        <v>Indiana Pacers</v>
      </c>
      <c r="B858" t="str">
        <f>VLOOKUP(ROW()-1,'Full 2016-2017 Games Data'!$C$4:$R$1589,16,FALSE)</f>
        <v>Memphis Grizzlies</v>
      </c>
      <c r="C858" t="str">
        <f>VLOOKUP(ROW()-1,'Full 2016-2017 Games Data'!$C$4:$R$1589,5,FALSE)</f>
        <v>Indiana</v>
      </c>
      <c r="D858">
        <f>VLOOKUP(ROW()-1,'Full 2016-2017 Games Data'!$C$4:$R$1589,6,FALSE)</f>
        <v>102</v>
      </c>
      <c r="E858">
        <f>VLOOKUP(ROW()-1,'Full 2016-2017 Games Data'!$C$4:$R$1589,7,FALSE)</f>
        <v>92</v>
      </c>
      <c r="F858" s="4">
        <f>VLOOKUP(ROW()-1,'Full 2016-2017 Games Data'!$C$4:$R$1589,14,FALSE)</f>
        <v>42790</v>
      </c>
    </row>
    <row r="859" spans="1:6" x14ac:dyDescent="0.3">
      <c r="A859" t="str">
        <f>VLOOKUP(ROW()-1,'Full 2016-2017 Games Data'!$C$4:$R$1589,15,FALSE)</f>
        <v>Toronto Raptors</v>
      </c>
      <c r="B859" t="str">
        <f>VLOOKUP(ROW()-1,'Full 2016-2017 Games Data'!$C$4:$R$1589,16,FALSE)</f>
        <v>Boston Celtics</v>
      </c>
      <c r="C859" t="str">
        <f>VLOOKUP(ROW()-1,'Full 2016-2017 Games Data'!$C$4:$R$1589,5,FALSE)</f>
        <v>Toronto</v>
      </c>
      <c r="D859">
        <f>VLOOKUP(ROW()-1,'Full 2016-2017 Games Data'!$C$4:$R$1589,6,FALSE)</f>
        <v>107</v>
      </c>
      <c r="E859">
        <f>VLOOKUP(ROW()-1,'Full 2016-2017 Games Data'!$C$4:$R$1589,7,FALSE)</f>
        <v>97</v>
      </c>
      <c r="F859" s="4">
        <f>VLOOKUP(ROW()-1,'Full 2016-2017 Games Data'!$C$4:$R$1589,14,FALSE)</f>
        <v>42790</v>
      </c>
    </row>
    <row r="860" spans="1:6" x14ac:dyDescent="0.3">
      <c r="A860" t="str">
        <f>VLOOKUP(ROW()-1,'Full 2016-2017 Games Data'!$C$4:$R$1589,15,FALSE)</f>
        <v>Chicago Bulls</v>
      </c>
      <c r="B860" t="str">
        <f>VLOOKUP(ROW()-1,'Full 2016-2017 Games Data'!$C$4:$R$1589,16,FALSE)</f>
        <v>Phoenix Suns</v>
      </c>
      <c r="C860" t="str">
        <f>VLOOKUP(ROW()-1,'Full 2016-2017 Games Data'!$C$4:$R$1589,5,FALSE)</f>
        <v>Chicago</v>
      </c>
      <c r="D860">
        <f>VLOOKUP(ROW()-1,'Full 2016-2017 Games Data'!$C$4:$R$1589,6,FALSE)</f>
        <v>128</v>
      </c>
      <c r="E860">
        <f>VLOOKUP(ROW()-1,'Full 2016-2017 Games Data'!$C$4:$R$1589,7,FALSE)</f>
        <v>121</v>
      </c>
      <c r="F860" s="4">
        <f>VLOOKUP(ROW()-1,'Full 2016-2017 Games Data'!$C$4:$R$1589,14,FALSE)</f>
        <v>42790</v>
      </c>
    </row>
    <row r="861" spans="1:6" x14ac:dyDescent="0.3">
      <c r="A861" t="str">
        <f>VLOOKUP(ROW()-1,'Full 2016-2017 Games Data'!$C$4:$R$1589,15,FALSE)</f>
        <v>Utah Jazz</v>
      </c>
      <c r="B861" t="str">
        <f>VLOOKUP(ROW()-1,'Full 2016-2017 Games Data'!$C$4:$R$1589,16,FALSE)</f>
        <v>Milwaukee Bucks</v>
      </c>
      <c r="C861" t="str">
        <f>VLOOKUP(ROW()-1,'Full 2016-2017 Games Data'!$C$4:$R$1589,5,FALSE)</f>
        <v>Milwaukee</v>
      </c>
      <c r="D861">
        <f>VLOOKUP(ROW()-1,'Full 2016-2017 Games Data'!$C$4:$R$1589,6,FALSE)</f>
        <v>109</v>
      </c>
      <c r="E861">
        <f>VLOOKUP(ROW()-1,'Full 2016-2017 Games Data'!$C$4:$R$1589,7,FALSE)</f>
        <v>95</v>
      </c>
      <c r="F861" s="4">
        <f>VLOOKUP(ROW()-1,'Full 2016-2017 Games Data'!$C$4:$R$1589,14,FALSE)</f>
        <v>42790</v>
      </c>
    </row>
    <row r="862" spans="1:6" x14ac:dyDescent="0.3">
      <c r="A862" t="str">
        <f>VLOOKUP(ROW()-1,'Full 2016-2017 Games Data'!$C$4:$R$1589,15,FALSE)</f>
        <v>Oklahoma City Thunder</v>
      </c>
      <c r="B862" t="str">
        <f>VLOOKUP(ROW()-1,'Full 2016-2017 Games Data'!$C$4:$R$1589,16,FALSE)</f>
        <v>Los Angeles Lakers</v>
      </c>
      <c r="C862" t="str">
        <f>VLOOKUP(ROW()-1,'Full 2016-2017 Games Data'!$C$4:$R$1589,5,FALSE)</f>
        <v>Oklahoma City</v>
      </c>
      <c r="D862">
        <f>VLOOKUP(ROW()-1,'Full 2016-2017 Games Data'!$C$4:$R$1589,6,FALSE)</f>
        <v>110</v>
      </c>
      <c r="E862">
        <f>VLOOKUP(ROW()-1,'Full 2016-2017 Games Data'!$C$4:$R$1589,7,FALSE)</f>
        <v>93</v>
      </c>
      <c r="F862" s="4">
        <f>VLOOKUP(ROW()-1,'Full 2016-2017 Games Data'!$C$4:$R$1589,14,FALSE)</f>
        <v>42790</v>
      </c>
    </row>
    <row r="863" spans="1:6" x14ac:dyDescent="0.3">
      <c r="A863" t="str">
        <f>VLOOKUP(ROW()-1,'Full 2016-2017 Games Data'!$C$4:$R$1589,15,FALSE)</f>
        <v>Minnesota Timberwolves</v>
      </c>
      <c r="B863" t="str">
        <f>VLOOKUP(ROW()-1,'Full 2016-2017 Games Data'!$C$4:$R$1589,16,FALSE)</f>
        <v>Dallas Mavericks</v>
      </c>
      <c r="C863" t="str">
        <f>VLOOKUP(ROW()-1,'Full 2016-2017 Games Data'!$C$4:$R$1589,5,FALSE)</f>
        <v>Minnesota</v>
      </c>
      <c r="D863">
        <f>VLOOKUP(ROW()-1,'Full 2016-2017 Games Data'!$C$4:$R$1589,6,FALSE)</f>
        <v>97</v>
      </c>
      <c r="E863">
        <f>VLOOKUP(ROW()-1,'Full 2016-2017 Games Data'!$C$4:$R$1589,7,FALSE)</f>
        <v>84</v>
      </c>
      <c r="F863" s="4">
        <f>VLOOKUP(ROW()-1,'Full 2016-2017 Games Data'!$C$4:$R$1589,14,FALSE)</f>
        <v>42790</v>
      </c>
    </row>
    <row r="864" spans="1:6" x14ac:dyDescent="0.3">
      <c r="A864" t="str">
        <f>VLOOKUP(ROW()-1,'Full 2016-2017 Games Data'!$C$4:$R$1589,15,FALSE)</f>
        <v>Miami Heat</v>
      </c>
      <c r="B864" t="str">
        <f>VLOOKUP(ROW()-1,'Full 2016-2017 Games Data'!$C$4:$R$1589,16,FALSE)</f>
        <v>Atlanta Hawks</v>
      </c>
      <c r="C864" t="str">
        <f>VLOOKUP(ROW()-1,'Full 2016-2017 Games Data'!$C$4:$R$1589,5,FALSE)</f>
        <v>Atlanta</v>
      </c>
      <c r="D864">
        <f>VLOOKUP(ROW()-1,'Full 2016-2017 Games Data'!$C$4:$R$1589,6,FALSE)</f>
        <v>108</v>
      </c>
      <c r="E864">
        <f>VLOOKUP(ROW()-1,'Full 2016-2017 Games Data'!$C$4:$R$1589,7,FALSE)</f>
        <v>90</v>
      </c>
      <c r="F864" s="4">
        <f>VLOOKUP(ROW()-1,'Full 2016-2017 Games Data'!$C$4:$R$1589,14,FALSE)</f>
        <v>42790</v>
      </c>
    </row>
    <row r="865" spans="1:6" x14ac:dyDescent="0.3">
      <c r="A865" t="str">
        <f>VLOOKUP(ROW()-1,'Full 2016-2017 Games Data'!$C$4:$R$1589,15,FALSE)</f>
        <v>Denver Nuggets</v>
      </c>
      <c r="B865" t="str">
        <f>VLOOKUP(ROW()-1,'Full 2016-2017 Games Data'!$C$4:$R$1589,16,FALSE)</f>
        <v>Brooklyn Nets</v>
      </c>
      <c r="C865" t="str">
        <f>VLOOKUP(ROW()-1,'Full 2016-2017 Games Data'!$C$4:$R$1589,5,FALSE)</f>
        <v>Denver</v>
      </c>
      <c r="D865">
        <f>VLOOKUP(ROW()-1,'Full 2016-2017 Games Data'!$C$4:$R$1589,6,FALSE)</f>
        <v>129</v>
      </c>
      <c r="E865">
        <f>VLOOKUP(ROW()-1,'Full 2016-2017 Games Data'!$C$4:$R$1589,7,FALSE)</f>
        <v>109</v>
      </c>
      <c r="F865" s="4">
        <f>VLOOKUP(ROW()-1,'Full 2016-2017 Games Data'!$C$4:$R$1589,14,FALSE)</f>
        <v>42790</v>
      </c>
    </row>
    <row r="866" spans="1:6" x14ac:dyDescent="0.3">
      <c r="A866" t="str">
        <f>VLOOKUP(ROW()-1,'Full 2016-2017 Games Data'!$C$4:$R$1589,15,FALSE)</f>
        <v>San Antonio Spurs</v>
      </c>
      <c r="B866" t="str">
        <f>VLOOKUP(ROW()-1,'Full 2016-2017 Games Data'!$C$4:$R$1589,16,FALSE)</f>
        <v>Los Angeles Clippers</v>
      </c>
      <c r="C866" t="str">
        <f>VLOOKUP(ROW()-1,'Full 2016-2017 Games Data'!$C$4:$R$1589,5,FALSE)</f>
        <v>Los Angeles</v>
      </c>
      <c r="D866">
        <f>VLOOKUP(ROW()-1,'Full 2016-2017 Games Data'!$C$4:$R$1589,6,FALSE)</f>
        <v>105</v>
      </c>
      <c r="E866">
        <f>VLOOKUP(ROW()-1,'Full 2016-2017 Games Data'!$C$4:$R$1589,7,FALSE)</f>
        <v>97</v>
      </c>
      <c r="F866" s="4">
        <f>VLOOKUP(ROW()-1,'Full 2016-2017 Games Data'!$C$4:$R$1589,14,FALSE)</f>
        <v>42790</v>
      </c>
    </row>
    <row r="867" spans="1:6" x14ac:dyDescent="0.3">
      <c r="A867" t="str">
        <f>VLOOKUP(ROW()-1,'Full 2016-2017 Games Data'!$C$4:$R$1589,15,FALSE)</f>
        <v>Charlotte Hornets</v>
      </c>
      <c r="B867" t="str">
        <f>VLOOKUP(ROW()-1,'Full 2016-2017 Games Data'!$C$4:$R$1589,16,FALSE)</f>
        <v>Sacramento Kings</v>
      </c>
      <c r="C867" t="str">
        <f>VLOOKUP(ROW()-1,'Full 2016-2017 Games Data'!$C$4:$R$1589,5,FALSE)</f>
        <v>Sacramento</v>
      </c>
      <c r="D867">
        <f>VLOOKUP(ROW()-1,'Full 2016-2017 Games Data'!$C$4:$R$1589,6,FALSE)</f>
        <v>99</v>
      </c>
      <c r="E867">
        <f>VLOOKUP(ROW()-1,'Full 2016-2017 Games Data'!$C$4:$R$1589,7,FALSE)</f>
        <v>85</v>
      </c>
      <c r="F867" s="4">
        <f>VLOOKUP(ROW()-1,'Full 2016-2017 Games Data'!$C$4:$R$1589,14,FALSE)</f>
        <v>42791</v>
      </c>
    </row>
    <row r="868" spans="1:6" x14ac:dyDescent="0.3">
      <c r="A868" t="str">
        <f>VLOOKUP(ROW()-1,'Full 2016-2017 Games Data'!$C$4:$R$1589,15,FALSE)</f>
        <v>Orlando Magic</v>
      </c>
      <c r="B868" t="str">
        <f>VLOOKUP(ROW()-1,'Full 2016-2017 Games Data'!$C$4:$R$1589,16,FALSE)</f>
        <v>Atlanta Hawks</v>
      </c>
      <c r="C868" t="str">
        <f>VLOOKUP(ROW()-1,'Full 2016-2017 Games Data'!$C$4:$R$1589,5,FALSE)</f>
        <v>Orlando</v>
      </c>
      <c r="D868">
        <f>VLOOKUP(ROW()-1,'Full 2016-2017 Games Data'!$C$4:$R$1589,6,FALSE)</f>
        <v>105</v>
      </c>
      <c r="E868">
        <f>VLOOKUP(ROW()-1,'Full 2016-2017 Games Data'!$C$4:$R$1589,7,FALSE)</f>
        <v>86</v>
      </c>
      <c r="F868" s="4">
        <f>VLOOKUP(ROW()-1,'Full 2016-2017 Games Data'!$C$4:$R$1589,14,FALSE)</f>
        <v>42791</v>
      </c>
    </row>
    <row r="869" spans="1:6" x14ac:dyDescent="0.3">
      <c r="A869" t="str">
        <f>VLOOKUP(ROW()-1,'Full 2016-2017 Games Data'!$C$4:$R$1589,15,FALSE)</f>
        <v>New York Knicks</v>
      </c>
      <c r="B869" t="str">
        <f>VLOOKUP(ROW()-1,'Full 2016-2017 Games Data'!$C$4:$R$1589,16,FALSE)</f>
        <v>Philadelphia 76ers</v>
      </c>
      <c r="C869" t="str">
        <f>VLOOKUP(ROW()-1,'Full 2016-2017 Games Data'!$C$4:$R$1589,5,FALSE)</f>
        <v>New York</v>
      </c>
      <c r="D869">
        <f>VLOOKUP(ROW()-1,'Full 2016-2017 Games Data'!$C$4:$R$1589,6,FALSE)</f>
        <v>110</v>
      </c>
      <c r="E869">
        <f>VLOOKUP(ROW()-1,'Full 2016-2017 Games Data'!$C$4:$R$1589,7,FALSE)</f>
        <v>109</v>
      </c>
      <c r="F869" s="4">
        <f>VLOOKUP(ROW()-1,'Full 2016-2017 Games Data'!$C$4:$R$1589,14,FALSE)</f>
        <v>42791</v>
      </c>
    </row>
    <row r="870" spans="1:6" x14ac:dyDescent="0.3">
      <c r="A870" t="str">
        <f>VLOOKUP(ROW()-1,'Full 2016-2017 Games Data'!$C$4:$R$1589,15,FALSE)</f>
        <v>Miami Heat</v>
      </c>
      <c r="B870" t="str">
        <f>VLOOKUP(ROW()-1,'Full 2016-2017 Games Data'!$C$4:$R$1589,16,FALSE)</f>
        <v>Indiana Pacers</v>
      </c>
      <c r="C870" t="str">
        <f>VLOOKUP(ROW()-1,'Full 2016-2017 Games Data'!$C$4:$R$1589,5,FALSE)</f>
        <v>Miami</v>
      </c>
      <c r="D870">
        <f>VLOOKUP(ROW()-1,'Full 2016-2017 Games Data'!$C$4:$R$1589,6,FALSE)</f>
        <v>113</v>
      </c>
      <c r="E870">
        <f>VLOOKUP(ROW()-1,'Full 2016-2017 Games Data'!$C$4:$R$1589,7,FALSE)</f>
        <v>95</v>
      </c>
      <c r="F870" s="4">
        <f>VLOOKUP(ROW()-1,'Full 2016-2017 Games Data'!$C$4:$R$1589,14,FALSE)</f>
        <v>42791</v>
      </c>
    </row>
    <row r="871" spans="1:6" x14ac:dyDescent="0.3">
      <c r="A871" t="str">
        <f>VLOOKUP(ROW()-1,'Full 2016-2017 Games Data'!$C$4:$R$1589,15,FALSE)</f>
        <v>Dallas Mavericks</v>
      </c>
      <c r="B871" t="str">
        <f>VLOOKUP(ROW()-1,'Full 2016-2017 Games Data'!$C$4:$R$1589,16,FALSE)</f>
        <v>New Orleans Pelicans</v>
      </c>
      <c r="C871" t="str">
        <f>VLOOKUP(ROW()-1,'Full 2016-2017 Games Data'!$C$4:$R$1589,5,FALSE)</f>
        <v>Dallas</v>
      </c>
      <c r="D871">
        <f>VLOOKUP(ROW()-1,'Full 2016-2017 Games Data'!$C$4:$R$1589,6,FALSE)</f>
        <v>96</v>
      </c>
      <c r="E871">
        <f>VLOOKUP(ROW()-1,'Full 2016-2017 Games Data'!$C$4:$R$1589,7,FALSE)</f>
        <v>83</v>
      </c>
      <c r="F871" s="4">
        <f>VLOOKUP(ROW()-1,'Full 2016-2017 Games Data'!$C$4:$R$1589,14,FALSE)</f>
        <v>42791</v>
      </c>
    </row>
    <row r="872" spans="1:6" x14ac:dyDescent="0.3">
      <c r="A872" t="str">
        <f>VLOOKUP(ROW()-1,'Full 2016-2017 Games Data'!$C$4:$R$1589,15,FALSE)</f>
        <v>Chicago Bulls</v>
      </c>
      <c r="B872" t="str">
        <f>VLOOKUP(ROW()-1,'Full 2016-2017 Games Data'!$C$4:$R$1589,16,FALSE)</f>
        <v>Cleveland Cavaliers</v>
      </c>
      <c r="C872" t="str">
        <f>VLOOKUP(ROW()-1,'Full 2016-2017 Games Data'!$C$4:$R$1589,5,FALSE)</f>
        <v>Cleveland</v>
      </c>
      <c r="D872">
        <f>VLOOKUP(ROW()-1,'Full 2016-2017 Games Data'!$C$4:$R$1589,6,FALSE)</f>
        <v>117</v>
      </c>
      <c r="E872">
        <f>VLOOKUP(ROW()-1,'Full 2016-2017 Games Data'!$C$4:$R$1589,7,FALSE)</f>
        <v>99</v>
      </c>
      <c r="F872" s="4">
        <f>VLOOKUP(ROW()-1,'Full 2016-2017 Games Data'!$C$4:$R$1589,14,FALSE)</f>
        <v>42791</v>
      </c>
    </row>
    <row r="873" spans="1:6" x14ac:dyDescent="0.3">
      <c r="A873" t="str">
        <f>VLOOKUP(ROW()-1,'Full 2016-2017 Games Data'!$C$4:$R$1589,15,FALSE)</f>
        <v>Houston Rockets</v>
      </c>
      <c r="B873" t="str">
        <f>VLOOKUP(ROW()-1,'Full 2016-2017 Games Data'!$C$4:$R$1589,16,FALSE)</f>
        <v>Minnesota Timberwolves</v>
      </c>
      <c r="C873" t="str">
        <f>VLOOKUP(ROW()-1,'Full 2016-2017 Games Data'!$C$4:$R$1589,5,FALSE)</f>
        <v>Houston</v>
      </c>
      <c r="D873">
        <f>VLOOKUP(ROW()-1,'Full 2016-2017 Games Data'!$C$4:$R$1589,6,FALSE)</f>
        <v>142</v>
      </c>
      <c r="E873">
        <f>VLOOKUP(ROW()-1,'Full 2016-2017 Games Data'!$C$4:$R$1589,7,FALSE)</f>
        <v>130</v>
      </c>
      <c r="F873" s="4">
        <f>VLOOKUP(ROW()-1,'Full 2016-2017 Games Data'!$C$4:$R$1589,14,FALSE)</f>
        <v>42791</v>
      </c>
    </row>
    <row r="874" spans="1:6" x14ac:dyDescent="0.3">
      <c r="A874" t="str">
        <f>VLOOKUP(ROW()-1,'Full 2016-2017 Games Data'!$C$4:$R$1589,15,FALSE)</f>
        <v>Golden State Warriors</v>
      </c>
      <c r="B874" t="str">
        <f>VLOOKUP(ROW()-1,'Full 2016-2017 Games Data'!$C$4:$R$1589,16,FALSE)</f>
        <v>Brooklyn Nets</v>
      </c>
      <c r="C874" t="str">
        <f>VLOOKUP(ROW()-1,'Full 2016-2017 Games Data'!$C$4:$R$1589,5,FALSE)</f>
        <v>Golden State</v>
      </c>
      <c r="D874">
        <f>VLOOKUP(ROW()-1,'Full 2016-2017 Games Data'!$C$4:$R$1589,6,FALSE)</f>
        <v>112</v>
      </c>
      <c r="E874">
        <f>VLOOKUP(ROW()-1,'Full 2016-2017 Games Data'!$C$4:$R$1589,7,FALSE)</f>
        <v>95</v>
      </c>
      <c r="F874" s="4">
        <f>VLOOKUP(ROW()-1,'Full 2016-2017 Games Data'!$C$4:$R$1589,14,FALSE)</f>
        <v>42791</v>
      </c>
    </row>
    <row r="875" spans="1:6" x14ac:dyDescent="0.3">
      <c r="A875" t="str">
        <f>VLOOKUP(ROW()-1,'Full 2016-2017 Games Data'!$C$4:$R$1589,15,FALSE)</f>
        <v>San Antonio Spurs</v>
      </c>
      <c r="B875" t="str">
        <f>VLOOKUP(ROW()-1,'Full 2016-2017 Games Data'!$C$4:$R$1589,16,FALSE)</f>
        <v>Los Angeles Lakers</v>
      </c>
      <c r="C875" t="str">
        <f>VLOOKUP(ROW()-1,'Full 2016-2017 Games Data'!$C$4:$R$1589,5,FALSE)</f>
        <v>Los Angeles</v>
      </c>
      <c r="D875">
        <f>VLOOKUP(ROW()-1,'Full 2016-2017 Games Data'!$C$4:$R$1589,6,FALSE)</f>
        <v>119</v>
      </c>
      <c r="E875">
        <f>VLOOKUP(ROW()-1,'Full 2016-2017 Games Data'!$C$4:$R$1589,7,FALSE)</f>
        <v>98</v>
      </c>
      <c r="F875" s="4">
        <f>VLOOKUP(ROW()-1,'Full 2016-2017 Games Data'!$C$4:$R$1589,14,FALSE)</f>
        <v>42792</v>
      </c>
    </row>
    <row r="876" spans="1:6" x14ac:dyDescent="0.3">
      <c r="A876" t="str">
        <f>VLOOKUP(ROW()-1,'Full 2016-2017 Games Data'!$C$4:$R$1589,15,FALSE)</f>
        <v>Milwaukee Bucks</v>
      </c>
      <c r="B876" t="str">
        <f>VLOOKUP(ROW()-1,'Full 2016-2017 Games Data'!$C$4:$R$1589,16,FALSE)</f>
        <v>Phoenix Suns</v>
      </c>
      <c r="C876" t="str">
        <f>VLOOKUP(ROW()-1,'Full 2016-2017 Games Data'!$C$4:$R$1589,5,FALSE)</f>
        <v>Milwaukee</v>
      </c>
      <c r="D876">
        <f>VLOOKUP(ROW()-1,'Full 2016-2017 Games Data'!$C$4:$R$1589,6,FALSE)</f>
        <v>100</v>
      </c>
      <c r="E876">
        <f>VLOOKUP(ROW()-1,'Full 2016-2017 Games Data'!$C$4:$R$1589,7,FALSE)</f>
        <v>96</v>
      </c>
      <c r="F876" s="4">
        <f>VLOOKUP(ROW()-1,'Full 2016-2017 Games Data'!$C$4:$R$1589,14,FALSE)</f>
        <v>42792</v>
      </c>
    </row>
    <row r="877" spans="1:6" x14ac:dyDescent="0.3">
      <c r="A877" t="str">
        <f>VLOOKUP(ROW()-1,'Full 2016-2017 Games Data'!$C$4:$R$1589,15,FALSE)</f>
        <v>Memphis Grizzlies</v>
      </c>
      <c r="B877" t="str">
        <f>VLOOKUP(ROW()-1,'Full 2016-2017 Games Data'!$C$4:$R$1589,16,FALSE)</f>
        <v>Denver Nuggets</v>
      </c>
      <c r="C877" t="str">
        <f>VLOOKUP(ROW()-1,'Full 2016-2017 Games Data'!$C$4:$R$1589,5,FALSE)</f>
        <v>Denver</v>
      </c>
      <c r="D877">
        <f>VLOOKUP(ROW()-1,'Full 2016-2017 Games Data'!$C$4:$R$1589,6,FALSE)</f>
        <v>105</v>
      </c>
      <c r="E877">
        <f>VLOOKUP(ROW()-1,'Full 2016-2017 Games Data'!$C$4:$R$1589,7,FALSE)</f>
        <v>98</v>
      </c>
      <c r="F877" s="4">
        <f>VLOOKUP(ROW()-1,'Full 2016-2017 Games Data'!$C$4:$R$1589,14,FALSE)</f>
        <v>42792</v>
      </c>
    </row>
    <row r="878" spans="1:6" x14ac:dyDescent="0.3">
      <c r="A878" t="str">
        <f>VLOOKUP(ROW()-1,'Full 2016-2017 Games Data'!$C$4:$R$1589,15,FALSE)</f>
        <v>Utah Jazz</v>
      </c>
      <c r="B878" t="str">
        <f>VLOOKUP(ROW()-1,'Full 2016-2017 Games Data'!$C$4:$R$1589,16,FALSE)</f>
        <v>Washington Wizards</v>
      </c>
      <c r="C878" t="str">
        <f>VLOOKUP(ROW()-1,'Full 2016-2017 Games Data'!$C$4:$R$1589,5,FALSE)</f>
        <v>Washington</v>
      </c>
      <c r="D878">
        <f>VLOOKUP(ROW()-1,'Full 2016-2017 Games Data'!$C$4:$R$1589,6,FALSE)</f>
        <v>102</v>
      </c>
      <c r="E878">
        <f>VLOOKUP(ROW()-1,'Full 2016-2017 Games Data'!$C$4:$R$1589,7,FALSE)</f>
        <v>92</v>
      </c>
      <c r="F878" s="4">
        <f>VLOOKUP(ROW()-1,'Full 2016-2017 Games Data'!$C$4:$R$1589,14,FALSE)</f>
        <v>42792</v>
      </c>
    </row>
    <row r="879" spans="1:6" x14ac:dyDescent="0.3">
      <c r="A879" t="str">
        <f>VLOOKUP(ROW()-1,'Full 2016-2017 Games Data'!$C$4:$R$1589,15,FALSE)</f>
        <v>Toronto Raptors</v>
      </c>
      <c r="B879" t="str">
        <f>VLOOKUP(ROW()-1,'Full 2016-2017 Games Data'!$C$4:$R$1589,16,FALSE)</f>
        <v>Portland Trail Blazers</v>
      </c>
      <c r="C879" t="str">
        <f>VLOOKUP(ROW()-1,'Full 2016-2017 Games Data'!$C$4:$R$1589,5,FALSE)</f>
        <v>Toronto</v>
      </c>
      <c r="D879">
        <f>VLOOKUP(ROW()-1,'Full 2016-2017 Games Data'!$C$4:$R$1589,6,FALSE)</f>
        <v>112</v>
      </c>
      <c r="E879">
        <f>VLOOKUP(ROW()-1,'Full 2016-2017 Games Data'!$C$4:$R$1589,7,FALSE)</f>
        <v>106</v>
      </c>
      <c r="F879" s="4">
        <f>VLOOKUP(ROW()-1,'Full 2016-2017 Games Data'!$C$4:$R$1589,14,FALSE)</f>
        <v>42792</v>
      </c>
    </row>
    <row r="880" spans="1:6" x14ac:dyDescent="0.3">
      <c r="A880" t="str">
        <f>VLOOKUP(ROW()-1,'Full 2016-2017 Games Data'!$C$4:$R$1589,15,FALSE)</f>
        <v>Boston Celtics</v>
      </c>
      <c r="B880" t="str">
        <f>VLOOKUP(ROW()-1,'Full 2016-2017 Games Data'!$C$4:$R$1589,16,FALSE)</f>
        <v>Detroit Pistons</v>
      </c>
      <c r="C880" t="str">
        <f>VLOOKUP(ROW()-1,'Full 2016-2017 Games Data'!$C$4:$R$1589,5,FALSE)</f>
        <v>Detroit</v>
      </c>
      <c r="D880">
        <f>VLOOKUP(ROW()-1,'Full 2016-2017 Games Data'!$C$4:$R$1589,6,FALSE)</f>
        <v>104</v>
      </c>
      <c r="E880">
        <f>VLOOKUP(ROW()-1,'Full 2016-2017 Games Data'!$C$4:$R$1589,7,FALSE)</f>
        <v>98</v>
      </c>
      <c r="F880" s="4">
        <f>VLOOKUP(ROW()-1,'Full 2016-2017 Games Data'!$C$4:$R$1589,14,FALSE)</f>
        <v>42792</v>
      </c>
    </row>
    <row r="881" spans="1:6" x14ac:dyDescent="0.3">
      <c r="A881" t="str">
        <f>VLOOKUP(ROW()-1,'Full 2016-2017 Games Data'!$C$4:$R$1589,15,FALSE)</f>
        <v>Oklahoma City Thunder</v>
      </c>
      <c r="B881" t="str">
        <f>VLOOKUP(ROW()-1,'Full 2016-2017 Games Data'!$C$4:$R$1589,16,FALSE)</f>
        <v>New Orleans Pelicans</v>
      </c>
      <c r="C881" t="str">
        <f>VLOOKUP(ROW()-1,'Full 2016-2017 Games Data'!$C$4:$R$1589,5,FALSE)</f>
        <v>Oklahoma City</v>
      </c>
      <c r="D881">
        <f>VLOOKUP(ROW()-1,'Full 2016-2017 Games Data'!$C$4:$R$1589,6,FALSE)</f>
        <v>118</v>
      </c>
      <c r="E881">
        <f>VLOOKUP(ROW()-1,'Full 2016-2017 Games Data'!$C$4:$R$1589,7,FALSE)</f>
        <v>110</v>
      </c>
      <c r="F881" s="4">
        <f>VLOOKUP(ROW()-1,'Full 2016-2017 Games Data'!$C$4:$R$1589,14,FALSE)</f>
        <v>42792</v>
      </c>
    </row>
    <row r="882" spans="1:6" x14ac:dyDescent="0.3">
      <c r="A882" t="str">
        <f>VLOOKUP(ROW()-1,'Full 2016-2017 Games Data'!$C$4:$R$1589,15,FALSE)</f>
        <v>Los Angeles Clippers</v>
      </c>
      <c r="B882" t="str">
        <f>VLOOKUP(ROW()-1,'Full 2016-2017 Games Data'!$C$4:$R$1589,16,FALSE)</f>
        <v>Charlotte Hornets</v>
      </c>
      <c r="C882" t="str">
        <f>VLOOKUP(ROW()-1,'Full 2016-2017 Games Data'!$C$4:$R$1589,5,FALSE)</f>
        <v>Los Angeles</v>
      </c>
      <c r="D882">
        <f>VLOOKUP(ROW()-1,'Full 2016-2017 Games Data'!$C$4:$R$1589,6,FALSE)</f>
        <v>124</v>
      </c>
      <c r="E882">
        <f>VLOOKUP(ROW()-1,'Full 2016-2017 Games Data'!$C$4:$R$1589,7,FALSE)</f>
        <v>121</v>
      </c>
      <c r="F882" s="4">
        <f>VLOOKUP(ROW()-1,'Full 2016-2017 Games Data'!$C$4:$R$1589,14,FALSE)</f>
        <v>42792</v>
      </c>
    </row>
    <row r="883" spans="1:6" x14ac:dyDescent="0.3">
      <c r="A883" t="str">
        <f>VLOOKUP(ROW()-1,'Full 2016-2017 Games Data'!$C$4:$R$1589,15,FALSE)</f>
        <v>Toronto Raptors</v>
      </c>
      <c r="B883" t="str">
        <f>VLOOKUP(ROW()-1,'Full 2016-2017 Games Data'!$C$4:$R$1589,16,FALSE)</f>
        <v>New York Knicks</v>
      </c>
      <c r="C883" t="str">
        <f>VLOOKUP(ROW()-1,'Full 2016-2017 Games Data'!$C$4:$R$1589,5,FALSE)</f>
        <v>New York</v>
      </c>
      <c r="D883">
        <f>VLOOKUP(ROW()-1,'Full 2016-2017 Games Data'!$C$4:$R$1589,6,FALSE)</f>
        <v>92</v>
      </c>
      <c r="E883">
        <f>VLOOKUP(ROW()-1,'Full 2016-2017 Games Data'!$C$4:$R$1589,7,FALSE)</f>
        <v>91</v>
      </c>
      <c r="F883" s="4">
        <f>VLOOKUP(ROW()-1,'Full 2016-2017 Games Data'!$C$4:$R$1589,14,FALSE)</f>
        <v>42793</v>
      </c>
    </row>
    <row r="884" spans="1:6" x14ac:dyDescent="0.3">
      <c r="A884" t="str">
        <f>VLOOKUP(ROW()-1,'Full 2016-2017 Games Data'!$C$4:$R$1589,15,FALSE)</f>
        <v>Golden State Warriors</v>
      </c>
      <c r="B884" t="str">
        <f>VLOOKUP(ROW()-1,'Full 2016-2017 Games Data'!$C$4:$R$1589,16,FALSE)</f>
        <v>Philadelphia 76ers</v>
      </c>
      <c r="C884" t="str">
        <f>VLOOKUP(ROW()-1,'Full 2016-2017 Games Data'!$C$4:$R$1589,5,FALSE)</f>
        <v>Philadelphia</v>
      </c>
      <c r="D884">
        <f>VLOOKUP(ROW()-1,'Full 2016-2017 Games Data'!$C$4:$R$1589,6,FALSE)</f>
        <v>119</v>
      </c>
      <c r="E884">
        <f>VLOOKUP(ROW()-1,'Full 2016-2017 Games Data'!$C$4:$R$1589,7,FALSE)</f>
        <v>108</v>
      </c>
      <c r="F884" s="4">
        <f>VLOOKUP(ROW()-1,'Full 2016-2017 Games Data'!$C$4:$R$1589,14,FALSE)</f>
        <v>42793</v>
      </c>
    </row>
    <row r="885" spans="1:6" x14ac:dyDescent="0.3">
      <c r="A885" t="str">
        <f>VLOOKUP(ROW()-1,'Full 2016-2017 Games Data'!$C$4:$R$1589,15,FALSE)</f>
        <v>Cleveland Cavaliers</v>
      </c>
      <c r="B885" t="str">
        <f>VLOOKUP(ROW()-1,'Full 2016-2017 Games Data'!$C$4:$R$1589,16,FALSE)</f>
        <v>Milwaukee Bucks</v>
      </c>
      <c r="C885" t="str">
        <f>VLOOKUP(ROW()-1,'Full 2016-2017 Games Data'!$C$4:$R$1589,5,FALSE)</f>
        <v>Cleveland</v>
      </c>
      <c r="D885">
        <f>VLOOKUP(ROW()-1,'Full 2016-2017 Games Data'!$C$4:$R$1589,6,FALSE)</f>
        <v>102</v>
      </c>
      <c r="E885">
        <f>VLOOKUP(ROW()-1,'Full 2016-2017 Games Data'!$C$4:$R$1589,7,FALSE)</f>
        <v>95</v>
      </c>
      <c r="F885" s="4">
        <f>VLOOKUP(ROW()-1,'Full 2016-2017 Games Data'!$C$4:$R$1589,14,FALSE)</f>
        <v>42793</v>
      </c>
    </row>
    <row r="886" spans="1:6" x14ac:dyDescent="0.3">
      <c r="A886" t="str">
        <f>VLOOKUP(ROW()-1,'Full 2016-2017 Games Data'!$C$4:$R$1589,15,FALSE)</f>
        <v>Atlanta Hawks</v>
      </c>
      <c r="B886" t="str">
        <f>VLOOKUP(ROW()-1,'Full 2016-2017 Games Data'!$C$4:$R$1589,16,FALSE)</f>
        <v>Boston Celtics</v>
      </c>
      <c r="C886" t="str">
        <f>VLOOKUP(ROW()-1,'Full 2016-2017 Games Data'!$C$4:$R$1589,5,FALSE)</f>
        <v>Boston</v>
      </c>
      <c r="D886">
        <f>VLOOKUP(ROW()-1,'Full 2016-2017 Games Data'!$C$4:$R$1589,6,FALSE)</f>
        <v>114</v>
      </c>
      <c r="E886">
        <f>VLOOKUP(ROW()-1,'Full 2016-2017 Games Data'!$C$4:$R$1589,7,FALSE)</f>
        <v>98</v>
      </c>
      <c r="F886" s="4">
        <f>VLOOKUP(ROW()-1,'Full 2016-2017 Games Data'!$C$4:$R$1589,14,FALSE)</f>
        <v>42793</v>
      </c>
    </row>
    <row r="887" spans="1:6" x14ac:dyDescent="0.3">
      <c r="A887" t="str">
        <f>VLOOKUP(ROW()-1,'Full 2016-2017 Games Data'!$C$4:$R$1589,15,FALSE)</f>
        <v>Indiana Pacers</v>
      </c>
      <c r="B887" t="str">
        <f>VLOOKUP(ROW()-1,'Full 2016-2017 Games Data'!$C$4:$R$1589,16,FALSE)</f>
        <v>Houston Rockets</v>
      </c>
      <c r="C887" t="str">
        <f>VLOOKUP(ROW()-1,'Full 2016-2017 Games Data'!$C$4:$R$1589,5,FALSE)</f>
        <v>Houston</v>
      </c>
      <c r="D887">
        <f>VLOOKUP(ROW()-1,'Full 2016-2017 Games Data'!$C$4:$R$1589,6,FALSE)</f>
        <v>117</v>
      </c>
      <c r="E887">
        <f>VLOOKUP(ROW()-1,'Full 2016-2017 Games Data'!$C$4:$R$1589,7,FALSE)</f>
        <v>108</v>
      </c>
      <c r="F887" s="4">
        <f>VLOOKUP(ROW()-1,'Full 2016-2017 Games Data'!$C$4:$R$1589,14,FALSE)</f>
        <v>42793</v>
      </c>
    </row>
    <row r="888" spans="1:6" x14ac:dyDescent="0.3">
      <c r="A888" t="str">
        <f>VLOOKUP(ROW()-1,'Full 2016-2017 Games Data'!$C$4:$R$1589,15,FALSE)</f>
        <v>Dallas Mavericks</v>
      </c>
      <c r="B888" t="str">
        <f>VLOOKUP(ROW()-1,'Full 2016-2017 Games Data'!$C$4:$R$1589,16,FALSE)</f>
        <v>Miami Heat</v>
      </c>
      <c r="C888" t="str">
        <f>VLOOKUP(ROW()-1,'Full 2016-2017 Games Data'!$C$4:$R$1589,5,FALSE)</f>
        <v>Dallas</v>
      </c>
      <c r="D888">
        <f>VLOOKUP(ROW()-1,'Full 2016-2017 Games Data'!$C$4:$R$1589,6,FALSE)</f>
        <v>96</v>
      </c>
      <c r="E888">
        <f>VLOOKUP(ROW()-1,'Full 2016-2017 Games Data'!$C$4:$R$1589,7,FALSE)</f>
        <v>89</v>
      </c>
      <c r="F888" s="4">
        <f>VLOOKUP(ROW()-1,'Full 2016-2017 Games Data'!$C$4:$R$1589,14,FALSE)</f>
        <v>42793</v>
      </c>
    </row>
    <row r="889" spans="1:6" x14ac:dyDescent="0.3">
      <c r="A889" t="str">
        <f>VLOOKUP(ROW()-1,'Full 2016-2017 Games Data'!$C$4:$R$1589,15,FALSE)</f>
        <v>Minnesota Timberwolves</v>
      </c>
      <c r="B889" t="str">
        <f>VLOOKUP(ROW()-1,'Full 2016-2017 Games Data'!$C$4:$R$1589,16,FALSE)</f>
        <v>Sacramento Kings</v>
      </c>
      <c r="C889" t="str">
        <f>VLOOKUP(ROW()-1,'Full 2016-2017 Games Data'!$C$4:$R$1589,5,FALSE)</f>
        <v>Sacramento</v>
      </c>
      <c r="D889">
        <f>VLOOKUP(ROW()-1,'Full 2016-2017 Games Data'!$C$4:$R$1589,6,FALSE)</f>
        <v>102</v>
      </c>
      <c r="E889">
        <f>VLOOKUP(ROW()-1,'Full 2016-2017 Games Data'!$C$4:$R$1589,7,FALSE)</f>
        <v>88</v>
      </c>
      <c r="F889" s="4">
        <f>VLOOKUP(ROW()-1,'Full 2016-2017 Games Data'!$C$4:$R$1589,14,FALSE)</f>
        <v>42793</v>
      </c>
    </row>
    <row r="890" spans="1:6" x14ac:dyDescent="0.3">
      <c r="A890" t="str">
        <f>VLOOKUP(ROW()-1,'Full 2016-2017 Games Data'!$C$4:$R$1589,15,FALSE)</f>
        <v>Washington Wizards</v>
      </c>
      <c r="B890" t="str">
        <f>VLOOKUP(ROW()-1,'Full 2016-2017 Games Data'!$C$4:$R$1589,16,FALSE)</f>
        <v>Golden State Warriors</v>
      </c>
      <c r="C890" t="str">
        <f>VLOOKUP(ROW()-1,'Full 2016-2017 Games Data'!$C$4:$R$1589,5,FALSE)</f>
        <v>Washington</v>
      </c>
      <c r="D890">
        <f>VLOOKUP(ROW()-1,'Full 2016-2017 Games Data'!$C$4:$R$1589,6,FALSE)</f>
        <v>112</v>
      </c>
      <c r="E890">
        <f>VLOOKUP(ROW()-1,'Full 2016-2017 Games Data'!$C$4:$R$1589,7,FALSE)</f>
        <v>108</v>
      </c>
      <c r="F890" s="4">
        <f>VLOOKUP(ROW()-1,'Full 2016-2017 Games Data'!$C$4:$R$1589,14,FALSE)</f>
        <v>42794</v>
      </c>
    </row>
    <row r="891" spans="1:6" x14ac:dyDescent="0.3">
      <c r="A891" t="str">
        <f>VLOOKUP(ROW()-1,'Full 2016-2017 Games Data'!$C$4:$R$1589,15,FALSE)</f>
        <v>Detroit Pistons</v>
      </c>
      <c r="B891" t="str">
        <f>VLOOKUP(ROW()-1,'Full 2016-2017 Games Data'!$C$4:$R$1589,16,FALSE)</f>
        <v>Portland Trail Blazers</v>
      </c>
      <c r="C891" t="str">
        <f>VLOOKUP(ROW()-1,'Full 2016-2017 Games Data'!$C$4:$R$1589,5,FALSE)</f>
        <v>Detroit</v>
      </c>
      <c r="D891">
        <f>VLOOKUP(ROW()-1,'Full 2016-2017 Games Data'!$C$4:$R$1589,6,FALSE)</f>
        <v>120</v>
      </c>
      <c r="E891">
        <f>VLOOKUP(ROW()-1,'Full 2016-2017 Games Data'!$C$4:$R$1589,7,FALSE)</f>
        <v>113</v>
      </c>
      <c r="F891" s="4">
        <f>VLOOKUP(ROW()-1,'Full 2016-2017 Games Data'!$C$4:$R$1589,14,FALSE)</f>
        <v>42794</v>
      </c>
    </row>
    <row r="892" spans="1:6" x14ac:dyDescent="0.3">
      <c r="A892" t="str">
        <f>VLOOKUP(ROW()-1,'Full 2016-2017 Games Data'!$C$4:$R$1589,15,FALSE)</f>
        <v>Denver Nuggets</v>
      </c>
      <c r="B892" t="str">
        <f>VLOOKUP(ROW()-1,'Full 2016-2017 Games Data'!$C$4:$R$1589,16,FALSE)</f>
        <v>Chicago Bulls</v>
      </c>
      <c r="C892" t="str">
        <f>VLOOKUP(ROW()-1,'Full 2016-2017 Games Data'!$C$4:$R$1589,5,FALSE)</f>
        <v>Chicago</v>
      </c>
      <c r="D892">
        <f>VLOOKUP(ROW()-1,'Full 2016-2017 Games Data'!$C$4:$R$1589,6,FALSE)</f>
        <v>125</v>
      </c>
      <c r="E892">
        <f>VLOOKUP(ROW()-1,'Full 2016-2017 Games Data'!$C$4:$R$1589,7,FALSE)</f>
        <v>107</v>
      </c>
      <c r="F892" s="4">
        <f>VLOOKUP(ROW()-1,'Full 2016-2017 Games Data'!$C$4:$R$1589,14,FALSE)</f>
        <v>42794</v>
      </c>
    </row>
    <row r="893" spans="1:6" x14ac:dyDescent="0.3">
      <c r="A893" t="str">
        <f>VLOOKUP(ROW()-1,'Full 2016-2017 Games Data'!$C$4:$R$1589,15,FALSE)</f>
        <v>Memphis Grizzlies</v>
      </c>
      <c r="B893" t="str">
        <f>VLOOKUP(ROW()-1,'Full 2016-2017 Games Data'!$C$4:$R$1589,16,FALSE)</f>
        <v>Phoenix Suns</v>
      </c>
      <c r="C893" t="str">
        <f>VLOOKUP(ROW()-1,'Full 2016-2017 Games Data'!$C$4:$R$1589,5,FALSE)</f>
        <v>Memphis</v>
      </c>
      <c r="D893">
        <f>VLOOKUP(ROW()-1,'Full 2016-2017 Games Data'!$C$4:$R$1589,6,FALSE)</f>
        <v>130</v>
      </c>
      <c r="E893">
        <f>VLOOKUP(ROW()-1,'Full 2016-2017 Games Data'!$C$4:$R$1589,7,FALSE)</f>
        <v>112</v>
      </c>
      <c r="F893" s="4">
        <f>VLOOKUP(ROW()-1,'Full 2016-2017 Games Data'!$C$4:$R$1589,14,FALSE)</f>
        <v>42794</v>
      </c>
    </row>
    <row r="894" spans="1:6" x14ac:dyDescent="0.3">
      <c r="A894" t="str">
        <f>VLOOKUP(ROW()-1,'Full 2016-2017 Games Data'!$C$4:$R$1589,15,FALSE)</f>
        <v>Oklahoma City Thunder</v>
      </c>
      <c r="B894" t="str">
        <f>VLOOKUP(ROW()-1,'Full 2016-2017 Games Data'!$C$4:$R$1589,16,FALSE)</f>
        <v>Utah Jazz</v>
      </c>
      <c r="C894" t="str">
        <f>VLOOKUP(ROW()-1,'Full 2016-2017 Games Data'!$C$4:$R$1589,5,FALSE)</f>
        <v>Oklahoma City</v>
      </c>
      <c r="D894">
        <f>VLOOKUP(ROW()-1,'Full 2016-2017 Games Data'!$C$4:$R$1589,6,FALSE)</f>
        <v>109</v>
      </c>
      <c r="E894">
        <f>VLOOKUP(ROW()-1,'Full 2016-2017 Games Data'!$C$4:$R$1589,7,FALSE)</f>
        <v>106</v>
      </c>
      <c r="F894" s="4">
        <f>VLOOKUP(ROW()-1,'Full 2016-2017 Games Data'!$C$4:$R$1589,14,FALSE)</f>
        <v>42794</v>
      </c>
    </row>
    <row r="895" spans="1:6" x14ac:dyDescent="0.3">
      <c r="A895" t="str">
        <f>VLOOKUP(ROW()-1,'Full 2016-2017 Games Data'!$C$4:$R$1589,15,FALSE)</f>
        <v>Charlotte Hornets</v>
      </c>
      <c r="B895" t="str">
        <f>VLOOKUP(ROW()-1,'Full 2016-2017 Games Data'!$C$4:$R$1589,16,FALSE)</f>
        <v>Los Angeles Lakers</v>
      </c>
      <c r="C895" t="str">
        <f>VLOOKUP(ROW()-1,'Full 2016-2017 Games Data'!$C$4:$R$1589,5,FALSE)</f>
        <v>Los Angeles</v>
      </c>
      <c r="D895">
        <f>VLOOKUP(ROW()-1,'Full 2016-2017 Games Data'!$C$4:$R$1589,6,FALSE)</f>
        <v>109</v>
      </c>
      <c r="E895">
        <f>VLOOKUP(ROW()-1,'Full 2016-2017 Games Data'!$C$4:$R$1589,7,FALSE)</f>
        <v>104</v>
      </c>
      <c r="F895" s="4">
        <f>VLOOKUP(ROW()-1,'Full 2016-2017 Games Data'!$C$4:$R$1589,14,FALSE)</f>
        <v>42794</v>
      </c>
    </row>
    <row r="896" spans="1:6" x14ac:dyDescent="0.3">
      <c r="A896" t="str">
        <f>VLOOKUP(ROW()-1,'Full 2016-2017 Games Data'!$C$4:$R$1589,15,FALSE)</f>
        <v>New York Knicks</v>
      </c>
      <c r="B896" t="str">
        <f>VLOOKUP(ROW()-1,'Full 2016-2017 Games Data'!$C$4:$R$1589,16,FALSE)</f>
        <v>Orlando Magic</v>
      </c>
      <c r="C896" t="str">
        <f>VLOOKUP(ROW()-1,'Full 2016-2017 Games Data'!$C$4:$R$1589,5,FALSE)</f>
        <v>Orlando</v>
      </c>
      <c r="D896">
        <f>VLOOKUP(ROW()-1,'Full 2016-2017 Games Data'!$C$4:$R$1589,6,FALSE)</f>
        <v>101</v>
      </c>
      <c r="E896">
        <f>VLOOKUP(ROW()-1,'Full 2016-2017 Games Data'!$C$4:$R$1589,7,FALSE)</f>
        <v>90</v>
      </c>
      <c r="F896" s="4">
        <f>VLOOKUP(ROW()-1,'Full 2016-2017 Games Data'!$C$4:$R$1589,14,FALSE)</f>
        <v>42795</v>
      </c>
    </row>
    <row r="897" spans="1:6" x14ac:dyDescent="0.3">
      <c r="A897" t="str">
        <f>VLOOKUP(ROW()-1,'Full 2016-2017 Games Data'!$C$4:$R$1589,15,FALSE)</f>
        <v>Washington Wizards</v>
      </c>
      <c r="B897" t="str">
        <f>VLOOKUP(ROW()-1,'Full 2016-2017 Games Data'!$C$4:$R$1589,16,FALSE)</f>
        <v>Toronto Raptors</v>
      </c>
      <c r="C897" t="str">
        <f>VLOOKUP(ROW()-1,'Full 2016-2017 Games Data'!$C$4:$R$1589,5,FALSE)</f>
        <v>Toronto</v>
      </c>
      <c r="D897">
        <f>VLOOKUP(ROW()-1,'Full 2016-2017 Games Data'!$C$4:$R$1589,6,FALSE)</f>
        <v>105</v>
      </c>
      <c r="E897">
        <f>VLOOKUP(ROW()-1,'Full 2016-2017 Games Data'!$C$4:$R$1589,7,FALSE)</f>
        <v>96</v>
      </c>
      <c r="F897" s="4">
        <f>VLOOKUP(ROW()-1,'Full 2016-2017 Games Data'!$C$4:$R$1589,14,FALSE)</f>
        <v>42795</v>
      </c>
    </row>
    <row r="898" spans="1:6" x14ac:dyDescent="0.3">
      <c r="A898" t="str">
        <f>VLOOKUP(ROW()-1,'Full 2016-2017 Games Data'!$C$4:$R$1589,15,FALSE)</f>
        <v>Atlanta Hawks</v>
      </c>
      <c r="B898" t="str">
        <f>VLOOKUP(ROW()-1,'Full 2016-2017 Games Data'!$C$4:$R$1589,16,FALSE)</f>
        <v>Dallas Mavericks</v>
      </c>
      <c r="C898" t="str">
        <f>VLOOKUP(ROW()-1,'Full 2016-2017 Games Data'!$C$4:$R$1589,5,FALSE)</f>
        <v>Atlanta</v>
      </c>
      <c r="D898">
        <f>VLOOKUP(ROW()-1,'Full 2016-2017 Games Data'!$C$4:$R$1589,6,FALSE)</f>
        <v>100</v>
      </c>
      <c r="E898">
        <f>VLOOKUP(ROW()-1,'Full 2016-2017 Games Data'!$C$4:$R$1589,7,FALSE)</f>
        <v>95</v>
      </c>
      <c r="F898" s="4">
        <f>VLOOKUP(ROW()-1,'Full 2016-2017 Games Data'!$C$4:$R$1589,14,FALSE)</f>
        <v>42795</v>
      </c>
    </row>
    <row r="899" spans="1:6" x14ac:dyDescent="0.3">
      <c r="A899" t="str">
        <f>VLOOKUP(ROW()-1,'Full 2016-2017 Games Data'!$C$4:$R$1589,15,FALSE)</f>
        <v>Miami Heat</v>
      </c>
      <c r="B899" t="str">
        <f>VLOOKUP(ROW()-1,'Full 2016-2017 Games Data'!$C$4:$R$1589,16,FALSE)</f>
        <v>Philadelphia 76ers</v>
      </c>
      <c r="C899" t="str">
        <f>VLOOKUP(ROW()-1,'Full 2016-2017 Games Data'!$C$4:$R$1589,5,FALSE)</f>
        <v>Miami</v>
      </c>
      <c r="D899">
        <f>VLOOKUP(ROW()-1,'Full 2016-2017 Games Data'!$C$4:$R$1589,6,FALSE)</f>
        <v>125</v>
      </c>
      <c r="E899">
        <f>VLOOKUP(ROW()-1,'Full 2016-2017 Games Data'!$C$4:$R$1589,7,FALSE)</f>
        <v>98</v>
      </c>
      <c r="F899" s="4">
        <f>VLOOKUP(ROW()-1,'Full 2016-2017 Games Data'!$C$4:$R$1589,14,FALSE)</f>
        <v>42795</v>
      </c>
    </row>
    <row r="900" spans="1:6" x14ac:dyDescent="0.3">
      <c r="A900" t="str">
        <f>VLOOKUP(ROW()-1,'Full 2016-2017 Games Data'!$C$4:$R$1589,15,FALSE)</f>
        <v>Denver Nuggets</v>
      </c>
      <c r="B900" t="str">
        <f>VLOOKUP(ROW()-1,'Full 2016-2017 Games Data'!$C$4:$R$1589,16,FALSE)</f>
        <v>Milwaukee Bucks</v>
      </c>
      <c r="C900" t="str">
        <f>VLOOKUP(ROW()-1,'Full 2016-2017 Games Data'!$C$4:$R$1589,5,FALSE)</f>
        <v>Milwaukee</v>
      </c>
      <c r="D900">
        <f>VLOOKUP(ROW()-1,'Full 2016-2017 Games Data'!$C$4:$R$1589,6,FALSE)</f>
        <v>110</v>
      </c>
      <c r="E900">
        <f>VLOOKUP(ROW()-1,'Full 2016-2017 Games Data'!$C$4:$R$1589,7,FALSE)</f>
        <v>98</v>
      </c>
      <c r="F900" s="4">
        <f>VLOOKUP(ROW()-1,'Full 2016-2017 Games Data'!$C$4:$R$1589,14,FALSE)</f>
        <v>42795</v>
      </c>
    </row>
    <row r="901" spans="1:6" x14ac:dyDescent="0.3">
      <c r="A901" t="str">
        <f>VLOOKUP(ROW()-1,'Full 2016-2017 Games Data'!$C$4:$R$1589,15,FALSE)</f>
        <v>New Orleans Pelicans</v>
      </c>
      <c r="B901" t="str">
        <f>VLOOKUP(ROW()-1,'Full 2016-2017 Games Data'!$C$4:$R$1589,16,FALSE)</f>
        <v>Detroit Pistons</v>
      </c>
      <c r="C901" t="str">
        <f>VLOOKUP(ROW()-1,'Full 2016-2017 Games Data'!$C$4:$R$1589,5,FALSE)</f>
        <v>New Orleans</v>
      </c>
      <c r="D901">
        <f>VLOOKUP(ROW()-1,'Full 2016-2017 Games Data'!$C$4:$R$1589,6,FALSE)</f>
        <v>109</v>
      </c>
      <c r="E901">
        <f>VLOOKUP(ROW()-1,'Full 2016-2017 Games Data'!$C$4:$R$1589,7,FALSE)</f>
        <v>86</v>
      </c>
      <c r="F901" s="4">
        <f>VLOOKUP(ROW()-1,'Full 2016-2017 Games Data'!$C$4:$R$1589,14,FALSE)</f>
        <v>42795</v>
      </c>
    </row>
    <row r="902" spans="1:6" x14ac:dyDescent="0.3">
      <c r="A902" t="str">
        <f>VLOOKUP(ROW()-1,'Full 2016-2017 Games Data'!$C$4:$R$1589,15,FALSE)</f>
        <v>Boston Celtics</v>
      </c>
      <c r="B902" t="str">
        <f>VLOOKUP(ROW()-1,'Full 2016-2017 Games Data'!$C$4:$R$1589,16,FALSE)</f>
        <v>Cleveland Cavaliers</v>
      </c>
      <c r="C902" t="str">
        <f>VLOOKUP(ROW()-1,'Full 2016-2017 Games Data'!$C$4:$R$1589,5,FALSE)</f>
        <v>Boston</v>
      </c>
      <c r="D902">
        <f>VLOOKUP(ROW()-1,'Full 2016-2017 Games Data'!$C$4:$R$1589,6,FALSE)</f>
        <v>103</v>
      </c>
      <c r="E902">
        <f>VLOOKUP(ROW()-1,'Full 2016-2017 Games Data'!$C$4:$R$1589,7,FALSE)</f>
        <v>99</v>
      </c>
      <c r="F902" s="4">
        <f>VLOOKUP(ROW()-1,'Full 2016-2017 Games Data'!$C$4:$R$1589,14,FALSE)</f>
        <v>42795</v>
      </c>
    </row>
    <row r="903" spans="1:6" x14ac:dyDescent="0.3">
      <c r="A903" t="str">
        <f>VLOOKUP(ROW()-1,'Full 2016-2017 Games Data'!$C$4:$R$1589,15,FALSE)</f>
        <v>San Antonio Spurs</v>
      </c>
      <c r="B903" t="str">
        <f>VLOOKUP(ROW()-1,'Full 2016-2017 Games Data'!$C$4:$R$1589,16,FALSE)</f>
        <v>Indiana Pacers</v>
      </c>
      <c r="C903" t="str">
        <f>VLOOKUP(ROW()-1,'Full 2016-2017 Games Data'!$C$4:$R$1589,5,FALSE)</f>
        <v>San Antonio</v>
      </c>
      <c r="D903">
        <f>VLOOKUP(ROW()-1,'Full 2016-2017 Games Data'!$C$4:$R$1589,6,FALSE)</f>
        <v>100</v>
      </c>
      <c r="E903">
        <f>VLOOKUP(ROW()-1,'Full 2016-2017 Games Data'!$C$4:$R$1589,7,FALSE)</f>
        <v>99</v>
      </c>
      <c r="F903" s="4">
        <f>VLOOKUP(ROW()-1,'Full 2016-2017 Games Data'!$C$4:$R$1589,14,FALSE)</f>
        <v>42795</v>
      </c>
    </row>
    <row r="904" spans="1:6" x14ac:dyDescent="0.3">
      <c r="A904" t="str">
        <f>VLOOKUP(ROW()-1,'Full 2016-2017 Games Data'!$C$4:$R$1589,15,FALSE)</f>
        <v>Minnesota Timberwolves</v>
      </c>
      <c r="B904" t="str">
        <f>VLOOKUP(ROW()-1,'Full 2016-2017 Games Data'!$C$4:$R$1589,16,FALSE)</f>
        <v>Utah Jazz</v>
      </c>
      <c r="C904" t="str">
        <f>VLOOKUP(ROW()-1,'Full 2016-2017 Games Data'!$C$4:$R$1589,5,FALSE)</f>
        <v>Utah</v>
      </c>
      <c r="D904">
        <f>VLOOKUP(ROW()-1,'Full 2016-2017 Games Data'!$C$4:$R$1589,6,FALSE)</f>
        <v>107</v>
      </c>
      <c r="E904">
        <f>VLOOKUP(ROW()-1,'Full 2016-2017 Games Data'!$C$4:$R$1589,7,FALSE)</f>
        <v>80</v>
      </c>
      <c r="F904" s="4">
        <f>VLOOKUP(ROW()-1,'Full 2016-2017 Games Data'!$C$4:$R$1589,14,FALSE)</f>
        <v>42795</v>
      </c>
    </row>
    <row r="905" spans="1:6" x14ac:dyDescent="0.3">
      <c r="A905" t="str">
        <f>VLOOKUP(ROW()-1,'Full 2016-2017 Games Data'!$C$4:$R$1589,15,FALSE)</f>
        <v>Houston Rockets</v>
      </c>
      <c r="B905" t="str">
        <f>VLOOKUP(ROW()-1,'Full 2016-2017 Games Data'!$C$4:$R$1589,16,FALSE)</f>
        <v>Los Angeles Clippers</v>
      </c>
      <c r="C905" t="str">
        <f>VLOOKUP(ROW()-1,'Full 2016-2017 Games Data'!$C$4:$R$1589,5,FALSE)</f>
        <v>Los Angeles</v>
      </c>
      <c r="D905">
        <f>VLOOKUP(ROW()-1,'Full 2016-2017 Games Data'!$C$4:$R$1589,6,FALSE)</f>
        <v>122</v>
      </c>
      <c r="E905">
        <f>VLOOKUP(ROW()-1,'Full 2016-2017 Games Data'!$C$4:$R$1589,7,FALSE)</f>
        <v>103</v>
      </c>
      <c r="F905" s="4">
        <f>VLOOKUP(ROW()-1,'Full 2016-2017 Games Data'!$C$4:$R$1589,14,FALSE)</f>
        <v>42795</v>
      </c>
    </row>
    <row r="906" spans="1:6" x14ac:dyDescent="0.3">
      <c r="A906" t="str">
        <f>VLOOKUP(ROW()-1,'Full 2016-2017 Games Data'!$C$4:$R$1589,15,FALSE)</f>
        <v>Brooklyn Nets</v>
      </c>
      <c r="B906" t="str">
        <f>VLOOKUP(ROW()-1,'Full 2016-2017 Games Data'!$C$4:$R$1589,16,FALSE)</f>
        <v>Sacramento Kings</v>
      </c>
      <c r="C906" t="str">
        <f>VLOOKUP(ROW()-1,'Full 2016-2017 Games Data'!$C$4:$R$1589,5,FALSE)</f>
        <v>Sacramento</v>
      </c>
      <c r="D906">
        <f>VLOOKUP(ROW()-1,'Full 2016-2017 Games Data'!$C$4:$R$1589,6,FALSE)</f>
        <v>109</v>
      </c>
      <c r="E906">
        <f>VLOOKUP(ROW()-1,'Full 2016-2017 Games Data'!$C$4:$R$1589,7,FALSE)</f>
        <v>100</v>
      </c>
      <c r="F906" s="4">
        <f>VLOOKUP(ROW()-1,'Full 2016-2017 Games Data'!$C$4:$R$1589,14,FALSE)</f>
        <v>42795</v>
      </c>
    </row>
    <row r="907" spans="1:6" x14ac:dyDescent="0.3">
      <c r="A907" t="str">
        <f>VLOOKUP(ROW()-1,'Full 2016-2017 Games Data'!$C$4:$R$1589,15,FALSE)</f>
        <v>Chicago Bulls</v>
      </c>
      <c r="B907" t="str">
        <f>VLOOKUP(ROW()-1,'Full 2016-2017 Games Data'!$C$4:$R$1589,16,FALSE)</f>
        <v>Golden State Warriors</v>
      </c>
      <c r="C907" t="str">
        <f>VLOOKUP(ROW()-1,'Full 2016-2017 Games Data'!$C$4:$R$1589,5,FALSE)</f>
        <v>Chicago</v>
      </c>
      <c r="D907">
        <f>VLOOKUP(ROW()-1,'Full 2016-2017 Games Data'!$C$4:$R$1589,6,FALSE)</f>
        <v>94</v>
      </c>
      <c r="E907">
        <f>VLOOKUP(ROW()-1,'Full 2016-2017 Games Data'!$C$4:$R$1589,7,FALSE)</f>
        <v>87</v>
      </c>
      <c r="F907" s="4">
        <f>VLOOKUP(ROW()-1,'Full 2016-2017 Games Data'!$C$4:$R$1589,14,FALSE)</f>
        <v>42796</v>
      </c>
    </row>
    <row r="908" spans="1:6" x14ac:dyDescent="0.3">
      <c r="A908" t="str">
        <f>VLOOKUP(ROW()-1,'Full 2016-2017 Games Data'!$C$4:$R$1589,15,FALSE)</f>
        <v>Phoenix Suns</v>
      </c>
      <c r="B908" t="str">
        <f>VLOOKUP(ROW()-1,'Full 2016-2017 Games Data'!$C$4:$R$1589,16,FALSE)</f>
        <v>Charlotte Hornets</v>
      </c>
      <c r="C908" t="str">
        <f>VLOOKUP(ROW()-1,'Full 2016-2017 Games Data'!$C$4:$R$1589,5,FALSE)</f>
        <v>Phoenix</v>
      </c>
      <c r="D908">
        <f>VLOOKUP(ROW()-1,'Full 2016-2017 Games Data'!$C$4:$R$1589,6,FALSE)</f>
        <v>120</v>
      </c>
      <c r="E908">
        <f>VLOOKUP(ROW()-1,'Full 2016-2017 Games Data'!$C$4:$R$1589,7,FALSE)</f>
        <v>103</v>
      </c>
      <c r="F908" s="4">
        <f>VLOOKUP(ROW()-1,'Full 2016-2017 Games Data'!$C$4:$R$1589,14,FALSE)</f>
        <v>42796</v>
      </c>
    </row>
    <row r="909" spans="1:6" x14ac:dyDescent="0.3">
      <c r="A909" t="str">
        <f>VLOOKUP(ROW()-1,'Full 2016-2017 Games Data'!$C$4:$R$1589,15,FALSE)</f>
        <v>Portland Trail Blazers</v>
      </c>
      <c r="B909" t="str">
        <f>VLOOKUP(ROW()-1,'Full 2016-2017 Games Data'!$C$4:$R$1589,16,FALSE)</f>
        <v>Oklahoma City Thunder</v>
      </c>
      <c r="C909" t="str">
        <f>VLOOKUP(ROW()-1,'Full 2016-2017 Games Data'!$C$4:$R$1589,5,FALSE)</f>
        <v>Portland</v>
      </c>
      <c r="D909">
        <f>VLOOKUP(ROW()-1,'Full 2016-2017 Games Data'!$C$4:$R$1589,6,FALSE)</f>
        <v>114</v>
      </c>
      <c r="E909">
        <f>VLOOKUP(ROW()-1,'Full 2016-2017 Games Data'!$C$4:$R$1589,7,FALSE)</f>
        <v>109</v>
      </c>
      <c r="F909" s="4">
        <f>VLOOKUP(ROW()-1,'Full 2016-2017 Games Data'!$C$4:$R$1589,14,FALSE)</f>
        <v>42796</v>
      </c>
    </row>
    <row r="910" spans="1:6" x14ac:dyDescent="0.3">
      <c r="A910" t="str">
        <f>VLOOKUP(ROW()-1,'Full 2016-2017 Games Data'!$C$4:$R$1589,15,FALSE)</f>
        <v>Philadelphia 76ers</v>
      </c>
      <c r="B910" t="str">
        <f>VLOOKUP(ROW()-1,'Full 2016-2017 Games Data'!$C$4:$R$1589,16,FALSE)</f>
        <v>New York Knicks</v>
      </c>
      <c r="C910" t="str">
        <f>VLOOKUP(ROW()-1,'Full 2016-2017 Games Data'!$C$4:$R$1589,5,FALSE)</f>
        <v>Philadelphia</v>
      </c>
      <c r="D910">
        <f>VLOOKUP(ROW()-1,'Full 2016-2017 Games Data'!$C$4:$R$1589,6,FALSE)</f>
        <v>105</v>
      </c>
      <c r="E910">
        <f>VLOOKUP(ROW()-1,'Full 2016-2017 Games Data'!$C$4:$R$1589,7,FALSE)</f>
        <v>102</v>
      </c>
      <c r="F910" s="4">
        <f>VLOOKUP(ROW()-1,'Full 2016-2017 Games Data'!$C$4:$R$1589,14,FALSE)</f>
        <v>42797</v>
      </c>
    </row>
    <row r="911" spans="1:6" x14ac:dyDescent="0.3">
      <c r="A911" t="str">
        <f>VLOOKUP(ROW()-1,'Full 2016-2017 Games Data'!$C$4:$R$1589,15,FALSE)</f>
        <v>Toronto Raptors</v>
      </c>
      <c r="B911" t="str">
        <f>VLOOKUP(ROW()-1,'Full 2016-2017 Games Data'!$C$4:$R$1589,16,FALSE)</f>
        <v>Washington Wizards</v>
      </c>
      <c r="C911" t="str">
        <f>VLOOKUP(ROW()-1,'Full 2016-2017 Games Data'!$C$4:$R$1589,5,FALSE)</f>
        <v>Washington</v>
      </c>
      <c r="D911">
        <f>VLOOKUP(ROW()-1,'Full 2016-2017 Games Data'!$C$4:$R$1589,6,FALSE)</f>
        <v>114</v>
      </c>
      <c r="E911">
        <f>VLOOKUP(ROW()-1,'Full 2016-2017 Games Data'!$C$4:$R$1589,7,FALSE)</f>
        <v>106</v>
      </c>
      <c r="F911" s="4">
        <f>VLOOKUP(ROW()-1,'Full 2016-2017 Games Data'!$C$4:$R$1589,14,FALSE)</f>
        <v>42797</v>
      </c>
    </row>
    <row r="912" spans="1:6" x14ac:dyDescent="0.3">
      <c r="A912" t="str">
        <f>VLOOKUP(ROW()-1,'Full 2016-2017 Games Data'!$C$4:$R$1589,15,FALSE)</f>
        <v>Orlando Magic</v>
      </c>
      <c r="B912" t="str">
        <f>VLOOKUP(ROW()-1,'Full 2016-2017 Games Data'!$C$4:$R$1589,16,FALSE)</f>
        <v>Miami Heat</v>
      </c>
      <c r="C912" t="str">
        <f>VLOOKUP(ROW()-1,'Full 2016-2017 Games Data'!$C$4:$R$1589,5,FALSE)</f>
        <v>Orlando</v>
      </c>
      <c r="D912">
        <f>VLOOKUP(ROW()-1,'Full 2016-2017 Games Data'!$C$4:$R$1589,6,FALSE)</f>
        <v>110</v>
      </c>
      <c r="E912">
        <f>VLOOKUP(ROW()-1,'Full 2016-2017 Games Data'!$C$4:$R$1589,7,FALSE)</f>
        <v>99</v>
      </c>
      <c r="F912" s="4">
        <f>VLOOKUP(ROW()-1,'Full 2016-2017 Games Data'!$C$4:$R$1589,14,FALSE)</f>
        <v>42797</v>
      </c>
    </row>
    <row r="913" spans="1:6" x14ac:dyDescent="0.3">
      <c r="A913" t="str">
        <f>VLOOKUP(ROW()-1,'Full 2016-2017 Games Data'!$C$4:$R$1589,15,FALSE)</f>
        <v>Milwaukee Bucks</v>
      </c>
      <c r="B913" t="str">
        <f>VLOOKUP(ROW()-1,'Full 2016-2017 Games Data'!$C$4:$R$1589,16,FALSE)</f>
        <v>Los Angeles Clippers</v>
      </c>
      <c r="C913" t="str">
        <f>VLOOKUP(ROW()-1,'Full 2016-2017 Games Data'!$C$4:$R$1589,5,FALSE)</f>
        <v>Milwaukee</v>
      </c>
      <c r="D913">
        <f>VLOOKUP(ROW()-1,'Full 2016-2017 Games Data'!$C$4:$R$1589,6,FALSE)</f>
        <v>112</v>
      </c>
      <c r="E913">
        <f>VLOOKUP(ROW()-1,'Full 2016-2017 Games Data'!$C$4:$R$1589,7,FALSE)</f>
        <v>101</v>
      </c>
      <c r="F913" s="4">
        <f>VLOOKUP(ROW()-1,'Full 2016-2017 Games Data'!$C$4:$R$1589,14,FALSE)</f>
        <v>42797</v>
      </c>
    </row>
    <row r="914" spans="1:6" x14ac:dyDescent="0.3">
      <c r="A914" t="str">
        <f>VLOOKUP(ROW()-1,'Full 2016-2017 Games Data'!$C$4:$R$1589,15,FALSE)</f>
        <v>Cleveland Cavaliers</v>
      </c>
      <c r="B914" t="str">
        <f>VLOOKUP(ROW()-1,'Full 2016-2017 Games Data'!$C$4:$R$1589,16,FALSE)</f>
        <v>Atlanta Hawks</v>
      </c>
      <c r="C914" t="str">
        <f>VLOOKUP(ROW()-1,'Full 2016-2017 Games Data'!$C$4:$R$1589,5,FALSE)</f>
        <v>Atlanta</v>
      </c>
      <c r="D914">
        <f>VLOOKUP(ROW()-1,'Full 2016-2017 Games Data'!$C$4:$R$1589,6,FALSE)</f>
        <v>135</v>
      </c>
      <c r="E914">
        <f>VLOOKUP(ROW()-1,'Full 2016-2017 Games Data'!$C$4:$R$1589,7,FALSE)</f>
        <v>130</v>
      </c>
      <c r="F914" s="4">
        <f>VLOOKUP(ROW()-1,'Full 2016-2017 Games Data'!$C$4:$R$1589,14,FALSE)</f>
        <v>42797</v>
      </c>
    </row>
    <row r="915" spans="1:6" x14ac:dyDescent="0.3">
      <c r="A915" t="str">
        <f>VLOOKUP(ROW()-1,'Full 2016-2017 Games Data'!$C$4:$R$1589,15,FALSE)</f>
        <v>Dallas Mavericks</v>
      </c>
      <c r="B915" t="str">
        <f>VLOOKUP(ROW()-1,'Full 2016-2017 Games Data'!$C$4:$R$1589,16,FALSE)</f>
        <v>Memphis Grizzlies</v>
      </c>
      <c r="C915" t="str">
        <f>VLOOKUP(ROW()-1,'Full 2016-2017 Games Data'!$C$4:$R$1589,5,FALSE)</f>
        <v>Dallas</v>
      </c>
      <c r="D915">
        <f>VLOOKUP(ROW()-1,'Full 2016-2017 Games Data'!$C$4:$R$1589,6,FALSE)</f>
        <v>104</v>
      </c>
      <c r="E915">
        <f>VLOOKUP(ROW()-1,'Full 2016-2017 Games Data'!$C$4:$R$1589,7,FALSE)</f>
        <v>100</v>
      </c>
      <c r="F915" s="4">
        <f>VLOOKUP(ROW()-1,'Full 2016-2017 Games Data'!$C$4:$R$1589,14,FALSE)</f>
        <v>42797</v>
      </c>
    </row>
    <row r="916" spans="1:6" x14ac:dyDescent="0.3">
      <c r="A916" t="str">
        <f>VLOOKUP(ROW()-1,'Full 2016-2017 Games Data'!$C$4:$R$1589,15,FALSE)</f>
        <v>Utah Jazz</v>
      </c>
      <c r="B916" t="str">
        <f>VLOOKUP(ROW()-1,'Full 2016-2017 Games Data'!$C$4:$R$1589,16,FALSE)</f>
        <v>Brooklyn Nets</v>
      </c>
      <c r="C916" t="str">
        <f>VLOOKUP(ROW()-1,'Full 2016-2017 Games Data'!$C$4:$R$1589,5,FALSE)</f>
        <v>Utah</v>
      </c>
      <c r="D916">
        <f>VLOOKUP(ROW()-1,'Full 2016-2017 Games Data'!$C$4:$R$1589,6,FALSE)</f>
        <v>112</v>
      </c>
      <c r="E916">
        <f>VLOOKUP(ROW()-1,'Full 2016-2017 Games Data'!$C$4:$R$1589,7,FALSE)</f>
        <v>97</v>
      </c>
      <c r="F916" s="4">
        <f>VLOOKUP(ROW()-1,'Full 2016-2017 Games Data'!$C$4:$R$1589,14,FALSE)</f>
        <v>42797</v>
      </c>
    </row>
    <row r="917" spans="1:6" x14ac:dyDescent="0.3">
      <c r="A917" t="str">
        <f>VLOOKUP(ROW()-1,'Full 2016-2017 Games Data'!$C$4:$R$1589,15,FALSE)</f>
        <v>Phoenix Suns</v>
      </c>
      <c r="B917" t="str">
        <f>VLOOKUP(ROW()-1,'Full 2016-2017 Games Data'!$C$4:$R$1589,16,FALSE)</f>
        <v>Oklahoma City Thunder</v>
      </c>
      <c r="C917" t="str">
        <f>VLOOKUP(ROW()-1,'Full 2016-2017 Games Data'!$C$4:$R$1589,5,FALSE)</f>
        <v>Phoenix</v>
      </c>
      <c r="D917">
        <f>VLOOKUP(ROW()-1,'Full 2016-2017 Games Data'!$C$4:$R$1589,6,FALSE)</f>
        <v>118</v>
      </c>
      <c r="E917">
        <f>VLOOKUP(ROW()-1,'Full 2016-2017 Games Data'!$C$4:$R$1589,7,FALSE)</f>
        <v>111</v>
      </c>
      <c r="F917" s="4">
        <f>VLOOKUP(ROW()-1,'Full 2016-2017 Games Data'!$C$4:$R$1589,14,FALSE)</f>
        <v>42797</v>
      </c>
    </row>
    <row r="918" spans="1:6" x14ac:dyDescent="0.3">
      <c r="A918" t="str">
        <f>VLOOKUP(ROW()-1,'Full 2016-2017 Games Data'!$C$4:$R$1589,15,FALSE)</f>
        <v>San Antonio Spurs</v>
      </c>
      <c r="B918" t="str">
        <f>VLOOKUP(ROW()-1,'Full 2016-2017 Games Data'!$C$4:$R$1589,16,FALSE)</f>
        <v>New Orleans Pelicans</v>
      </c>
      <c r="C918" t="str">
        <f>VLOOKUP(ROW()-1,'Full 2016-2017 Games Data'!$C$4:$R$1589,5,FALSE)</f>
        <v>New Orleans</v>
      </c>
      <c r="D918">
        <f>VLOOKUP(ROW()-1,'Full 2016-2017 Games Data'!$C$4:$R$1589,6,FALSE)</f>
        <v>101</v>
      </c>
      <c r="E918">
        <f>VLOOKUP(ROW()-1,'Full 2016-2017 Games Data'!$C$4:$R$1589,7,FALSE)</f>
        <v>98</v>
      </c>
      <c r="F918" s="4">
        <f>VLOOKUP(ROW()-1,'Full 2016-2017 Games Data'!$C$4:$R$1589,14,FALSE)</f>
        <v>42797</v>
      </c>
    </row>
    <row r="919" spans="1:6" x14ac:dyDescent="0.3">
      <c r="A919" t="str">
        <f>VLOOKUP(ROW()-1,'Full 2016-2017 Games Data'!$C$4:$R$1589,15,FALSE)</f>
        <v>Boston Celtics</v>
      </c>
      <c r="B919" t="str">
        <f>VLOOKUP(ROW()-1,'Full 2016-2017 Games Data'!$C$4:$R$1589,16,FALSE)</f>
        <v>Los Angeles Lakers</v>
      </c>
      <c r="C919" t="str">
        <f>VLOOKUP(ROW()-1,'Full 2016-2017 Games Data'!$C$4:$R$1589,5,FALSE)</f>
        <v>Los Angeles</v>
      </c>
      <c r="D919">
        <f>VLOOKUP(ROW()-1,'Full 2016-2017 Games Data'!$C$4:$R$1589,6,FALSE)</f>
        <v>115</v>
      </c>
      <c r="E919">
        <f>VLOOKUP(ROW()-1,'Full 2016-2017 Games Data'!$C$4:$R$1589,7,FALSE)</f>
        <v>95</v>
      </c>
      <c r="F919" s="4">
        <f>VLOOKUP(ROW()-1,'Full 2016-2017 Games Data'!$C$4:$R$1589,14,FALSE)</f>
        <v>42797</v>
      </c>
    </row>
    <row r="920" spans="1:6" x14ac:dyDescent="0.3">
      <c r="A920" t="str">
        <f>VLOOKUP(ROW()-1,'Full 2016-2017 Games Data'!$C$4:$R$1589,15,FALSE)</f>
        <v>Detroit Pistons</v>
      </c>
      <c r="B920" t="str">
        <f>VLOOKUP(ROW()-1,'Full 2016-2017 Games Data'!$C$4:$R$1589,16,FALSE)</f>
        <v>Philadelphia 76ers</v>
      </c>
      <c r="C920" t="str">
        <f>VLOOKUP(ROW()-1,'Full 2016-2017 Games Data'!$C$4:$R$1589,5,FALSE)</f>
        <v>Philadelphia</v>
      </c>
      <c r="D920">
        <f>VLOOKUP(ROW()-1,'Full 2016-2017 Games Data'!$C$4:$R$1589,6,FALSE)</f>
        <v>136</v>
      </c>
      <c r="E920">
        <f>VLOOKUP(ROW()-1,'Full 2016-2017 Games Data'!$C$4:$R$1589,7,FALSE)</f>
        <v>106</v>
      </c>
      <c r="F920" s="4">
        <f>VLOOKUP(ROW()-1,'Full 2016-2017 Games Data'!$C$4:$R$1589,14,FALSE)</f>
        <v>42798</v>
      </c>
    </row>
    <row r="921" spans="1:6" x14ac:dyDescent="0.3">
      <c r="A921" t="str">
        <f>VLOOKUP(ROW()-1,'Full 2016-2017 Games Data'!$C$4:$R$1589,15,FALSE)</f>
        <v>Milwaukee Bucks</v>
      </c>
      <c r="B921" t="str">
        <f>VLOOKUP(ROW()-1,'Full 2016-2017 Games Data'!$C$4:$R$1589,16,FALSE)</f>
        <v>Toronto Raptors</v>
      </c>
      <c r="C921" t="str">
        <f>VLOOKUP(ROW()-1,'Full 2016-2017 Games Data'!$C$4:$R$1589,5,FALSE)</f>
        <v>Milwaukee</v>
      </c>
      <c r="D921">
        <f>VLOOKUP(ROW()-1,'Full 2016-2017 Games Data'!$C$4:$R$1589,6,FALSE)</f>
        <v>101</v>
      </c>
      <c r="E921">
        <f>VLOOKUP(ROW()-1,'Full 2016-2017 Games Data'!$C$4:$R$1589,7,FALSE)</f>
        <v>94</v>
      </c>
      <c r="F921" s="4">
        <f>VLOOKUP(ROW()-1,'Full 2016-2017 Games Data'!$C$4:$R$1589,14,FALSE)</f>
        <v>42798</v>
      </c>
    </row>
    <row r="922" spans="1:6" x14ac:dyDescent="0.3">
      <c r="A922" t="str">
        <f>VLOOKUP(ROW()-1,'Full 2016-2017 Games Data'!$C$4:$R$1589,15,FALSE)</f>
        <v>Miami Heat</v>
      </c>
      <c r="B922" t="str">
        <f>VLOOKUP(ROW()-1,'Full 2016-2017 Games Data'!$C$4:$R$1589,16,FALSE)</f>
        <v>Cleveland Cavaliers</v>
      </c>
      <c r="C922" t="str">
        <f>VLOOKUP(ROW()-1,'Full 2016-2017 Games Data'!$C$4:$R$1589,5,FALSE)</f>
        <v>Miami</v>
      </c>
      <c r="D922">
        <f>VLOOKUP(ROW()-1,'Full 2016-2017 Games Data'!$C$4:$R$1589,6,FALSE)</f>
        <v>120</v>
      </c>
      <c r="E922">
        <f>VLOOKUP(ROW()-1,'Full 2016-2017 Games Data'!$C$4:$R$1589,7,FALSE)</f>
        <v>92</v>
      </c>
      <c r="F922" s="4">
        <f>VLOOKUP(ROW()-1,'Full 2016-2017 Games Data'!$C$4:$R$1589,14,FALSE)</f>
        <v>42798</v>
      </c>
    </row>
    <row r="923" spans="1:6" x14ac:dyDescent="0.3">
      <c r="A923" t="str">
        <f>VLOOKUP(ROW()-1,'Full 2016-2017 Games Data'!$C$4:$R$1589,15,FALSE)</f>
        <v>Los Angeles Clippers</v>
      </c>
      <c r="B923" t="str">
        <f>VLOOKUP(ROW()-1,'Full 2016-2017 Games Data'!$C$4:$R$1589,16,FALSE)</f>
        <v>Chicago Bulls</v>
      </c>
      <c r="C923" t="str">
        <f>VLOOKUP(ROW()-1,'Full 2016-2017 Games Data'!$C$4:$R$1589,5,FALSE)</f>
        <v>Chicago</v>
      </c>
      <c r="D923">
        <f>VLOOKUP(ROW()-1,'Full 2016-2017 Games Data'!$C$4:$R$1589,6,FALSE)</f>
        <v>101</v>
      </c>
      <c r="E923">
        <f>VLOOKUP(ROW()-1,'Full 2016-2017 Games Data'!$C$4:$R$1589,7,FALSE)</f>
        <v>91</v>
      </c>
      <c r="F923" s="4">
        <f>VLOOKUP(ROW()-1,'Full 2016-2017 Games Data'!$C$4:$R$1589,14,FALSE)</f>
        <v>42798</v>
      </c>
    </row>
    <row r="924" spans="1:6" x14ac:dyDescent="0.3">
      <c r="A924" t="str">
        <f>VLOOKUP(ROW()-1,'Full 2016-2017 Games Data'!$C$4:$R$1589,15,FALSE)</f>
        <v>Charlotte Hornets</v>
      </c>
      <c r="B924" t="str">
        <f>VLOOKUP(ROW()-1,'Full 2016-2017 Games Data'!$C$4:$R$1589,16,FALSE)</f>
        <v>Denver Nuggets</v>
      </c>
      <c r="C924" t="str">
        <f>VLOOKUP(ROW()-1,'Full 2016-2017 Games Data'!$C$4:$R$1589,5,FALSE)</f>
        <v>Denver</v>
      </c>
      <c r="D924">
        <f>VLOOKUP(ROW()-1,'Full 2016-2017 Games Data'!$C$4:$R$1589,6,FALSE)</f>
        <v>112</v>
      </c>
      <c r="E924">
        <f>VLOOKUP(ROW()-1,'Full 2016-2017 Games Data'!$C$4:$R$1589,7,FALSE)</f>
        <v>102</v>
      </c>
      <c r="F924" s="4">
        <f>VLOOKUP(ROW()-1,'Full 2016-2017 Games Data'!$C$4:$R$1589,14,FALSE)</f>
        <v>42798</v>
      </c>
    </row>
    <row r="925" spans="1:6" x14ac:dyDescent="0.3">
      <c r="A925" t="str">
        <f>VLOOKUP(ROW()-1,'Full 2016-2017 Games Data'!$C$4:$R$1589,15,FALSE)</f>
        <v>Houston Rockets</v>
      </c>
      <c r="B925" t="str">
        <f>VLOOKUP(ROW()-1,'Full 2016-2017 Games Data'!$C$4:$R$1589,16,FALSE)</f>
        <v>Memphis Grizzlies</v>
      </c>
      <c r="C925" t="str">
        <f>VLOOKUP(ROW()-1,'Full 2016-2017 Games Data'!$C$4:$R$1589,5,FALSE)</f>
        <v>Houston</v>
      </c>
      <c r="D925">
        <f>VLOOKUP(ROW()-1,'Full 2016-2017 Games Data'!$C$4:$R$1589,6,FALSE)</f>
        <v>123</v>
      </c>
      <c r="E925">
        <f>VLOOKUP(ROW()-1,'Full 2016-2017 Games Data'!$C$4:$R$1589,7,FALSE)</f>
        <v>108</v>
      </c>
      <c r="F925" s="4">
        <f>VLOOKUP(ROW()-1,'Full 2016-2017 Games Data'!$C$4:$R$1589,14,FALSE)</f>
        <v>42798</v>
      </c>
    </row>
    <row r="926" spans="1:6" x14ac:dyDescent="0.3">
      <c r="A926" t="str">
        <f>VLOOKUP(ROW()-1,'Full 2016-2017 Games Data'!$C$4:$R$1589,15,FALSE)</f>
        <v>San Antonio Spurs</v>
      </c>
      <c r="B926" t="str">
        <f>VLOOKUP(ROW()-1,'Full 2016-2017 Games Data'!$C$4:$R$1589,16,FALSE)</f>
        <v>Minnesota Timberwolves</v>
      </c>
      <c r="C926" t="str">
        <f>VLOOKUP(ROW()-1,'Full 2016-2017 Games Data'!$C$4:$R$1589,5,FALSE)</f>
        <v>San Antonio</v>
      </c>
      <c r="D926">
        <f>VLOOKUP(ROW()-1,'Full 2016-2017 Games Data'!$C$4:$R$1589,6,FALSE)</f>
        <v>97</v>
      </c>
      <c r="E926">
        <f>VLOOKUP(ROW()-1,'Full 2016-2017 Games Data'!$C$4:$R$1589,7,FALSE)</f>
        <v>90</v>
      </c>
      <c r="F926" s="4">
        <f>VLOOKUP(ROW()-1,'Full 2016-2017 Games Data'!$C$4:$R$1589,14,FALSE)</f>
        <v>42798</v>
      </c>
    </row>
    <row r="927" spans="1:6" x14ac:dyDescent="0.3">
      <c r="A927" t="str">
        <f>VLOOKUP(ROW()-1,'Full 2016-2017 Games Data'!$C$4:$R$1589,15,FALSE)</f>
        <v>Portland Trail Blazers</v>
      </c>
      <c r="B927" t="str">
        <f>VLOOKUP(ROW()-1,'Full 2016-2017 Games Data'!$C$4:$R$1589,16,FALSE)</f>
        <v>Brooklyn Nets</v>
      </c>
      <c r="C927" t="str">
        <f>VLOOKUP(ROW()-1,'Full 2016-2017 Games Data'!$C$4:$R$1589,5,FALSE)</f>
        <v>Portland</v>
      </c>
      <c r="D927">
        <f>VLOOKUP(ROW()-1,'Full 2016-2017 Games Data'!$C$4:$R$1589,6,FALSE)</f>
        <v>130</v>
      </c>
      <c r="E927">
        <f>VLOOKUP(ROW()-1,'Full 2016-2017 Games Data'!$C$4:$R$1589,7,FALSE)</f>
        <v>116</v>
      </c>
      <c r="F927" s="4">
        <f>VLOOKUP(ROW()-1,'Full 2016-2017 Games Data'!$C$4:$R$1589,14,FALSE)</f>
        <v>42798</v>
      </c>
    </row>
    <row r="928" spans="1:6" x14ac:dyDescent="0.3">
      <c r="A928" t="str">
        <f>VLOOKUP(ROW()-1,'Full 2016-2017 Games Data'!$C$4:$R$1589,15,FALSE)</f>
        <v>Indiana Pacers</v>
      </c>
      <c r="B928" t="str">
        <f>VLOOKUP(ROW()-1,'Full 2016-2017 Games Data'!$C$4:$R$1589,16,FALSE)</f>
        <v>Atlanta Hawks</v>
      </c>
      <c r="C928" t="str">
        <f>VLOOKUP(ROW()-1,'Full 2016-2017 Games Data'!$C$4:$R$1589,5,FALSE)</f>
        <v>Atlanta</v>
      </c>
      <c r="D928">
        <f>VLOOKUP(ROW()-1,'Full 2016-2017 Games Data'!$C$4:$R$1589,6,FALSE)</f>
        <v>97</v>
      </c>
      <c r="E928">
        <f>VLOOKUP(ROW()-1,'Full 2016-2017 Games Data'!$C$4:$R$1589,7,FALSE)</f>
        <v>96</v>
      </c>
      <c r="F928" s="4">
        <f>VLOOKUP(ROW()-1,'Full 2016-2017 Games Data'!$C$4:$R$1589,14,FALSE)</f>
        <v>42799</v>
      </c>
    </row>
    <row r="929" spans="1:6" x14ac:dyDescent="0.3">
      <c r="A929" t="str">
        <f>VLOOKUP(ROW()-1,'Full 2016-2017 Games Data'!$C$4:$R$1589,15,FALSE)</f>
        <v>Golden State Warriors</v>
      </c>
      <c r="B929" t="str">
        <f>VLOOKUP(ROW()-1,'Full 2016-2017 Games Data'!$C$4:$R$1589,16,FALSE)</f>
        <v>New York Knicks</v>
      </c>
      <c r="C929" t="str">
        <f>VLOOKUP(ROW()-1,'Full 2016-2017 Games Data'!$C$4:$R$1589,5,FALSE)</f>
        <v>New York</v>
      </c>
      <c r="D929">
        <f>VLOOKUP(ROW()-1,'Full 2016-2017 Games Data'!$C$4:$R$1589,6,FALSE)</f>
        <v>112</v>
      </c>
      <c r="E929">
        <f>VLOOKUP(ROW()-1,'Full 2016-2017 Games Data'!$C$4:$R$1589,7,FALSE)</f>
        <v>105</v>
      </c>
      <c r="F929" s="4">
        <f>VLOOKUP(ROW()-1,'Full 2016-2017 Games Data'!$C$4:$R$1589,14,FALSE)</f>
        <v>42799</v>
      </c>
    </row>
    <row r="930" spans="1:6" x14ac:dyDescent="0.3">
      <c r="A930" t="str">
        <f>VLOOKUP(ROW()-1,'Full 2016-2017 Games Data'!$C$4:$R$1589,15,FALSE)</f>
        <v>Phoenix Suns</v>
      </c>
      <c r="B930" t="str">
        <f>VLOOKUP(ROW()-1,'Full 2016-2017 Games Data'!$C$4:$R$1589,16,FALSE)</f>
        <v>Boston Celtics</v>
      </c>
      <c r="C930" t="str">
        <f>VLOOKUP(ROW()-1,'Full 2016-2017 Games Data'!$C$4:$R$1589,5,FALSE)</f>
        <v>Phoenix</v>
      </c>
      <c r="D930">
        <f>VLOOKUP(ROW()-1,'Full 2016-2017 Games Data'!$C$4:$R$1589,6,FALSE)</f>
        <v>109</v>
      </c>
      <c r="E930">
        <f>VLOOKUP(ROW()-1,'Full 2016-2017 Games Data'!$C$4:$R$1589,7,FALSE)</f>
        <v>106</v>
      </c>
      <c r="F930" s="4">
        <f>VLOOKUP(ROW()-1,'Full 2016-2017 Games Data'!$C$4:$R$1589,14,FALSE)</f>
        <v>42799</v>
      </c>
    </row>
    <row r="931" spans="1:6" x14ac:dyDescent="0.3">
      <c r="A931" t="str">
        <f>VLOOKUP(ROW()-1,'Full 2016-2017 Games Data'!$C$4:$R$1589,15,FALSE)</f>
        <v>Washington Wizards</v>
      </c>
      <c r="B931" t="str">
        <f>VLOOKUP(ROW()-1,'Full 2016-2017 Games Data'!$C$4:$R$1589,16,FALSE)</f>
        <v>Orlando Magic</v>
      </c>
      <c r="C931" t="str">
        <f>VLOOKUP(ROW()-1,'Full 2016-2017 Games Data'!$C$4:$R$1589,5,FALSE)</f>
        <v>Washington</v>
      </c>
      <c r="D931">
        <f>VLOOKUP(ROW()-1,'Full 2016-2017 Games Data'!$C$4:$R$1589,6,FALSE)</f>
        <v>115</v>
      </c>
      <c r="E931">
        <f>VLOOKUP(ROW()-1,'Full 2016-2017 Games Data'!$C$4:$R$1589,7,FALSE)</f>
        <v>114</v>
      </c>
      <c r="F931" s="4">
        <f>VLOOKUP(ROW()-1,'Full 2016-2017 Games Data'!$C$4:$R$1589,14,FALSE)</f>
        <v>42799</v>
      </c>
    </row>
    <row r="932" spans="1:6" x14ac:dyDescent="0.3">
      <c r="A932" t="str">
        <f>VLOOKUP(ROW()-1,'Full 2016-2017 Games Data'!$C$4:$R$1589,15,FALSE)</f>
        <v>Utah Jazz</v>
      </c>
      <c r="B932" t="str">
        <f>VLOOKUP(ROW()-1,'Full 2016-2017 Games Data'!$C$4:$R$1589,16,FALSE)</f>
        <v>Sacramento Kings</v>
      </c>
      <c r="C932" t="str">
        <f>VLOOKUP(ROW()-1,'Full 2016-2017 Games Data'!$C$4:$R$1589,5,FALSE)</f>
        <v>Sacramento</v>
      </c>
      <c r="D932">
        <f>VLOOKUP(ROW()-1,'Full 2016-2017 Games Data'!$C$4:$R$1589,6,FALSE)</f>
        <v>110</v>
      </c>
      <c r="E932">
        <f>VLOOKUP(ROW()-1,'Full 2016-2017 Games Data'!$C$4:$R$1589,7,FALSE)</f>
        <v>109</v>
      </c>
      <c r="F932" s="4">
        <f>VLOOKUP(ROW()-1,'Full 2016-2017 Games Data'!$C$4:$R$1589,14,FALSE)</f>
        <v>42799</v>
      </c>
    </row>
    <row r="933" spans="1:6" x14ac:dyDescent="0.3">
      <c r="A933" t="str">
        <f>VLOOKUP(ROW()-1,'Full 2016-2017 Games Data'!$C$4:$R$1589,15,FALSE)</f>
        <v>Dallas Mavericks</v>
      </c>
      <c r="B933" t="str">
        <f>VLOOKUP(ROW()-1,'Full 2016-2017 Games Data'!$C$4:$R$1589,16,FALSE)</f>
        <v>Oklahoma City Thunder</v>
      </c>
      <c r="C933" t="str">
        <f>VLOOKUP(ROW()-1,'Full 2016-2017 Games Data'!$C$4:$R$1589,5,FALSE)</f>
        <v>Dallas</v>
      </c>
      <c r="D933">
        <f>VLOOKUP(ROW()-1,'Full 2016-2017 Games Data'!$C$4:$R$1589,6,FALSE)</f>
        <v>104</v>
      </c>
      <c r="E933">
        <f>VLOOKUP(ROW()-1,'Full 2016-2017 Games Data'!$C$4:$R$1589,7,FALSE)</f>
        <v>89</v>
      </c>
      <c r="F933" s="4">
        <f>VLOOKUP(ROW()-1,'Full 2016-2017 Games Data'!$C$4:$R$1589,14,FALSE)</f>
        <v>42799</v>
      </c>
    </row>
    <row r="934" spans="1:6" x14ac:dyDescent="0.3">
      <c r="A934" t="str">
        <f>VLOOKUP(ROW()-1,'Full 2016-2017 Games Data'!$C$4:$R$1589,15,FALSE)</f>
        <v>New Orleans Pelicans</v>
      </c>
      <c r="B934" t="str">
        <f>VLOOKUP(ROW()-1,'Full 2016-2017 Games Data'!$C$4:$R$1589,16,FALSE)</f>
        <v>Los Angeles Lakers</v>
      </c>
      <c r="C934" t="str">
        <f>VLOOKUP(ROW()-1,'Full 2016-2017 Games Data'!$C$4:$R$1589,5,FALSE)</f>
        <v>Los Angeles</v>
      </c>
      <c r="D934">
        <f>VLOOKUP(ROW()-1,'Full 2016-2017 Games Data'!$C$4:$R$1589,6,FALSE)</f>
        <v>105</v>
      </c>
      <c r="E934">
        <f>VLOOKUP(ROW()-1,'Full 2016-2017 Games Data'!$C$4:$R$1589,7,FALSE)</f>
        <v>97</v>
      </c>
      <c r="F934" s="4">
        <f>VLOOKUP(ROW()-1,'Full 2016-2017 Games Data'!$C$4:$R$1589,14,FALSE)</f>
        <v>42799</v>
      </c>
    </row>
    <row r="935" spans="1:6" x14ac:dyDescent="0.3">
      <c r="A935" t="str">
        <f>VLOOKUP(ROW()-1,'Full 2016-2017 Games Data'!$C$4:$R$1589,15,FALSE)</f>
        <v>Milwaukee Bucks</v>
      </c>
      <c r="B935" t="str">
        <f>VLOOKUP(ROW()-1,'Full 2016-2017 Games Data'!$C$4:$R$1589,16,FALSE)</f>
        <v>Philadelphia 76ers</v>
      </c>
      <c r="C935" t="str">
        <f>VLOOKUP(ROW()-1,'Full 2016-2017 Games Data'!$C$4:$R$1589,5,FALSE)</f>
        <v>Philadelphia</v>
      </c>
      <c r="D935">
        <f>VLOOKUP(ROW()-1,'Full 2016-2017 Games Data'!$C$4:$R$1589,6,FALSE)</f>
        <v>112</v>
      </c>
      <c r="E935">
        <f>VLOOKUP(ROW()-1,'Full 2016-2017 Games Data'!$C$4:$R$1589,7,FALSE)</f>
        <v>98</v>
      </c>
      <c r="F935" s="4">
        <f>VLOOKUP(ROW()-1,'Full 2016-2017 Games Data'!$C$4:$R$1589,14,FALSE)</f>
        <v>42800</v>
      </c>
    </row>
    <row r="936" spans="1:6" x14ac:dyDescent="0.3">
      <c r="A936" t="str">
        <f>VLOOKUP(ROW()-1,'Full 2016-2017 Games Data'!$C$4:$R$1589,15,FALSE)</f>
        <v>New York Knicks</v>
      </c>
      <c r="B936" t="str">
        <f>VLOOKUP(ROW()-1,'Full 2016-2017 Games Data'!$C$4:$R$1589,16,FALSE)</f>
        <v>Orlando Magic</v>
      </c>
      <c r="C936" t="str">
        <f>VLOOKUP(ROW()-1,'Full 2016-2017 Games Data'!$C$4:$R$1589,5,FALSE)</f>
        <v>Orlando</v>
      </c>
      <c r="D936">
        <f>VLOOKUP(ROW()-1,'Full 2016-2017 Games Data'!$C$4:$R$1589,6,FALSE)</f>
        <v>113</v>
      </c>
      <c r="E936">
        <f>VLOOKUP(ROW()-1,'Full 2016-2017 Games Data'!$C$4:$R$1589,7,FALSE)</f>
        <v>105</v>
      </c>
      <c r="F936" s="4">
        <f>VLOOKUP(ROW()-1,'Full 2016-2017 Games Data'!$C$4:$R$1589,14,FALSE)</f>
        <v>42800</v>
      </c>
    </row>
    <row r="937" spans="1:6" x14ac:dyDescent="0.3">
      <c r="A937" t="str">
        <f>VLOOKUP(ROW()-1,'Full 2016-2017 Games Data'!$C$4:$R$1589,15,FALSE)</f>
        <v>Miami Heat</v>
      </c>
      <c r="B937" t="str">
        <f>VLOOKUP(ROW()-1,'Full 2016-2017 Games Data'!$C$4:$R$1589,16,FALSE)</f>
        <v>Cleveland Cavaliers</v>
      </c>
      <c r="C937" t="str">
        <f>VLOOKUP(ROW()-1,'Full 2016-2017 Games Data'!$C$4:$R$1589,5,FALSE)</f>
        <v>Cleveland</v>
      </c>
      <c r="D937">
        <f>VLOOKUP(ROW()-1,'Full 2016-2017 Games Data'!$C$4:$R$1589,6,FALSE)</f>
        <v>106</v>
      </c>
      <c r="E937">
        <f>VLOOKUP(ROW()-1,'Full 2016-2017 Games Data'!$C$4:$R$1589,7,FALSE)</f>
        <v>98</v>
      </c>
      <c r="F937" s="4">
        <f>VLOOKUP(ROW()-1,'Full 2016-2017 Games Data'!$C$4:$R$1589,14,FALSE)</f>
        <v>42800</v>
      </c>
    </row>
    <row r="938" spans="1:6" x14ac:dyDescent="0.3">
      <c r="A938" t="str">
        <f>VLOOKUP(ROW()-1,'Full 2016-2017 Games Data'!$C$4:$R$1589,15,FALSE)</f>
        <v>Golden State Warriors</v>
      </c>
      <c r="B938" t="str">
        <f>VLOOKUP(ROW()-1,'Full 2016-2017 Games Data'!$C$4:$R$1589,16,FALSE)</f>
        <v>Atlanta Hawks</v>
      </c>
      <c r="C938" t="str">
        <f>VLOOKUP(ROW()-1,'Full 2016-2017 Games Data'!$C$4:$R$1589,5,FALSE)</f>
        <v>Atlanta</v>
      </c>
      <c r="D938">
        <f>VLOOKUP(ROW()-1,'Full 2016-2017 Games Data'!$C$4:$R$1589,6,FALSE)</f>
        <v>119</v>
      </c>
      <c r="E938">
        <f>VLOOKUP(ROW()-1,'Full 2016-2017 Games Data'!$C$4:$R$1589,7,FALSE)</f>
        <v>111</v>
      </c>
      <c r="F938" s="4">
        <f>VLOOKUP(ROW()-1,'Full 2016-2017 Games Data'!$C$4:$R$1589,14,FALSE)</f>
        <v>42800</v>
      </c>
    </row>
    <row r="939" spans="1:6" x14ac:dyDescent="0.3">
      <c r="A939" t="str">
        <f>VLOOKUP(ROW()-1,'Full 2016-2017 Games Data'!$C$4:$R$1589,15,FALSE)</f>
        <v>Detroit Pistons</v>
      </c>
      <c r="B939" t="str">
        <f>VLOOKUP(ROW()-1,'Full 2016-2017 Games Data'!$C$4:$R$1589,16,FALSE)</f>
        <v>Chicago Bulls</v>
      </c>
      <c r="C939" t="str">
        <f>VLOOKUP(ROW()-1,'Full 2016-2017 Games Data'!$C$4:$R$1589,5,FALSE)</f>
        <v>Detroit</v>
      </c>
      <c r="D939">
        <f>VLOOKUP(ROW()-1,'Full 2016-2017 Games Data'!$C$4:$R$1589,6,FALSE)</f>
        <v>109</v>
      </c>
      <c r="E939">
        <f>VLOOKUP(ROW()-1,'Full 2016-2017 Games Data'!$C$4:$R$1589,7,FALSE)</f>
        <v>95</v>
      </c>
      <c r="F939" s="4">
        <f>VLOOKUP(ROW()-1,'Full 2016-2017 Games Data'!$C$4:$R$1589,14,FALSE)</f>
        <v>42800</v>
      </c>
    </row>
    <row r="940" spans="1:6" x14ac:dyDescent="0.3">
      <c r="A940" t="str">
        <f>VLOOKUP(ROW()-1,'Full 2016-2017 Games Data'!$C$4:$R$1589,15,FALSE)</f>
        <v>Brooklyn Nets</v>
      </c>
      <c r="B940" t="str">
        <f>VLOOKUP(ROW()-1,'Full 2016-2017 Games Data'!$C$4:$R$1589,16,FALSE)</f>
        <v>Memphis Grizzlies</v>
      </c>
      <c r="C940" t="str">
        <f>VLOOKUP(ROW()-1,'Full 2016-2017 Games Data'!$C$4:$R$1589,5,FALSE)</f>
        <v>Memphis</v>
      </c>
      <c r="D940">
        <f>VLOOKUP(ROW()-1,'Full 2016-2017 Games Data'!$C$4:$R$1589,6,FALSE)</f>
        <v>122</v>
      </c>
      <c r="E940">
        <f>VLOOKUP(ROW()-1,'Full 2016-2017 Games Data'!$C$4:$R$1589,7,FALSE)</f>
        <v>109</v>
      </c>
      <c r="F940" s="4">
        <f>VLOOKUP(ROW()-1,'Full 2016-2017 Games Data'!$C$4:$R$1589,14,FALSE)</f>
        <v>42800</v>
      </c>
    </row>
    <row r="941" spans="1:6" x14ac:dyDescent="0.3">
      <c r="A941" t="str">
        <f>VLOOKUP(ROW()-1,'Full 2016-2017 Games Data'!$C$4:$R$1589,15,FALSE)</f>
        <v>Charlotte Hornets</v>
      </c>
      <c r="B941" t="str">
        <f>VLOOKUP(ROW()-1,'Full 2016-2017 Games Data'!$C$4:$R$1589,16,FALSE)</f>
        <v>Indiana Pacers</v>
      </c>
      <c r="C941" t="str">
        <f>VLOOKUP(ROW()-1,'Full 2016-2017 Games Data'!$C$4:$R$1589,5,FALSE)</f>
        <v>Charlotte</v>
      </c>
      <c r="D941">
        <f>VLOOKUP(ROW()-1,'Full 2016-2017 Games Data'!$C$4:$R$1589,6,FALSE)</f>
        <v>100</v>
      </c>
      <c r="E941">
        <f>VLOOKUP(ROW()-1,'Full 2016-2017 Games Data'!$C$4:$R$1589,7,FALSE)</f>
        <v>88</v>
      </c>
      <c r="F941" s="4">
        <f>VLOOKUP(ROW()-1,'Full 2016-2017 Games Data'!$C$4:$R$1589,14,FALSE)</f>
        <v>42800</v>
      </c>
    </row>
    <row r="942" spans="1:6" x14ac:dyDescent="0.3">
      <c r="A942" t="str">
        <f>VLOOKUP(ROW()-1,'Full 2016-2017 Games Data'!$C$4:$R$1589,15,FALSE)</f>
        <v>San Antonio Spurs</v>
      </c>
      <c r="B942" t="str">
        <f>VLOOKUP(ROW()-1,'Full 2016-2017 Games Data'!$C$4:$R$1589,16,FALSE)</f>
        <v>Houston Rockets</v>
      </c>
      <c r="C942" t="str">
        <f>VLOOKUP(ROW()-1,'Full 2016-2017 Games Data'!$C$4:$R$1589,5,FALSE)</f>
        <v>San Antonio</v>
      </c>
      <c r="D942">
        <f>VLOOKUP(ROW()-1,'Full 2016-2017 Games Data'!$C$4:$R$1589,6,FALSE)</f>
        <v>112</v>
      </c>
      <c r="E942">
        <f>VLOOKUP(ROW()-1,'Full 2016-2017 Games Data'!$C$4:$R$1589,7,FALSE)</f>
        <v>110</v>
      </c>
      <c r="F942" s="4">
        <f>VLOOKUP(ROW()-1,'Full 2016-2017 Games Data'!$C$4:$R$1589,14,FALSE)</f>
        <v>42800</v>
      </c>
    </row>
    <row r="943" spans="1:6" x14ac:dyDescent="0.3">
      <c r="A943" t="str">
        <f>VLOOKUP(ROW()-1,'Full 2016-2017 Games Data'!$C$4:$R$1589,15,FALSE)</f>
        <v>Denver Nuggets</v>
      </c>
      <c r="B943" t="str">
        <f>VLOOKUP(ROW()-1,'Full 2016-2017 Games Data'!$C$4:$R$1589,16,FALSE)</f>
        <v>Sacramento Kings</v>
      </c>
      <c r="C943" t="str">
        <f>VLOOKUP(ROW()-1,'Full 2016-2017 Games Data'!$C$4:$R$1589,5,FALSE)</f>
        <v>Denver</v>
      </c>
      <c r="D943">
        <f>VLOOKUP(ROW()-1,'Full 2016-2017 Games Data'!$C$4:$R$1589,6,FALSE)</f>
        <v>108</v>
      </c>
      <c r="E943">
        <f>VLOOKUP(ROW()-1,'Full 2016-2017 Games Data'!$C$4:$R$1589,7,FALSE)</f>
        <v>96</v>
      </c>
      <c r="F943" s="4">
        <f>VLOOKUP(ROW()-1,'Full 2016-2017 Games Data'!$C$4:$R$1589,14,FALSE)</f>
        <v>42800</v>
      </c>
    </row>
    <row r="944" spans="1:6" x14ac:dyDescent="0.3">
      <c r="A944" t="str">
        <f>VLOOKUP(ROW()-1,'Full 2016-2017 Games Data'!$C$4:$R$1589,15,FALSE)</f>
        <v>Utah Jazz</v>
      </c>
      <c r="B944" t="str">
        <f>VLOOKUP(ROW()-1,'Full 2016-2017 Games Data'!$C$4:$R$1589,16,FALSE)</f>
        <v>New Orleans Pelicans</v>
      </c>
      <c r="C944" t="str">
        <f>VLOOKUP(ROW()-1,'Full 2016-2017 Games Data'!$C$4:$R$1589,5,FALSE)</f>
        <v>Utah</v>
      </c>
      <c r="D944">
        <f>VLOOKUP(ROW()-1,'Full 2016-2017 Games Data'!$C$4:$R$1589,6,FALSE)</f>
        <v>88</v>
      </c>
      <c r="E944">
        <f>VLOOKUP(ROW()-1,'Full 2016-2017 Games Data'!$C$4:$R$1589,7,FALSE)</f>
        <v>83</v>
      </c>
      <c r="F944" s="4">
        <f>VLOOKUP(ROW()-1,'Full 2016-2017 Games Data'!$C$4:$R$1589,14,FALSE)</f>
        <v>42800</v>
      </c>
    </row>
    <row r="945" spans="1:6" x14ac:dyDescent="0.3">
      <c r="A945" t="str">
        <f>VLOOKUP(ROW()-1,'Full 2016-2017 Games Data'!$C$4:$R$1589,15,FALSE)</f>
        <v>Los Angeles Clippers</v>
      </c>
      <c r="B945" t="str">
        <f>VLOOKUP(ROW()-1,'Full 2016-2017 Games Data'!$C$4:$R$1589,16,FALSE)</f>
        <v>Boston Celtics</v>
      </c>
      <c r="C945" t="str">
        <f>VLOOKUP(ROW()-1,'Full 2016-2017 Games Data'!$C$4:$R$1589,5,FALSE)</f>
        <v>Los Angeles</v>
      </c>
      <c r="D945">
        <f>VLOOKUP(ROW()-1,'Full 2016-2017 Games Data'!$C$4:$R$1589,6,FALSE)</f>
        <v>116</v>
      </c>
      <c r="E945">
        <f>VLOOKUP(ROW()-1,'Full 2016-2017 Games Data'!$C$4:$R$1589,7,FALSE)</f>
        <v>102</v>
      </c>
      <c r="F945" s="4">
        <f>VLOOKUP(ROW()-1,'Full 2016-2017 Games Data'!$C$4:$R$1589,14,FALSE)</f>
        <v>42800</v>
      </c>
    </row>
    <row r="946" spans="1:6" x14ac:dyDescent="0.3">
      <c r="A946" t="str">
        <f>VLOOKUP(ROW()-1,'Full 2016-2017 Games Data'!$C$4:$R$1589,15,FALSE)</f>
        <v>Portland Trail Blazers</v>
      </c>
      <c r="B946" t="str">
        <f>VLOOKUP(ROW()-1,'Full 2016-2017 Games Data'!$C$4:$R$1589,16,FALSE)</f>
        <v>Oklahoma City Thunder</v>
      </c>
      <c r="C946" t="str">
        <f>VLOOKUP(ROW()-1,'Full 2016-2017 Games Data'!$C$4:$R$1589,5,FALSE)</f>
        <v>Oklahoma City</v>
      </c>
      <c r="D946">
        <f>VLOOKUP(ROW()-1,'Full 2016-2017 Games Data'!$C$4:$R$1589,6,FALSE)</f>
        <v>126</v>
      </c>
      <c r="E946">
        <f>VLOOKUP(ROW()-1,'Full 2016-2017 Games Data'!$C$4:$R$1589,7,FALSE)</f>
        <v>121</v>
      </c>
      <c r="F946" s="4">
        <f>VLOOKUP(ROW()-1,'Full 2016-2017 Games Data'!$C$4:$R$1589,14,FALSE)</f>
        <v>42801</v>
      </c>
    </row>
    <row r="947" spans="1:6" x14ac:dyDescent="0.3">
      <c r="A947" t="str">
        <f>VLOOKUP(ROW()-1,'Full 2016-2017 Games Data'!$C$4:$R$1589,15,FALSE)</f>
        <v>Dallas Mavericks</v>
      </c>
      <c r="B947" t="str">
        <f>VLOOKUP(ROW()-1,'Full 2016-2017 Games Data'!$C$4:$R$1589,16,FALSE)</f>
        <v>Los Angeles Lakers</v>
      </c>
      <c r="C947" t="str">
        <f>VLOOKUP(ROW()-1,'Full 2016-2017 Games Data'!$C$4:$R$1589,5,FALSE)</f>
        <v>Dallas</v>
      </c>
      <c r="D947">
        <f>VLOOKUP(ROW()-1,'Full 2016-2017 Games Data'!$C$4:$R$1589,6,FALSE)</f>
        <v>122</v>
      </c>
      <c r="E947">
        <f>VLOOKUP(ROW()-1,'Full 2016-2017 Games Data'!$C$4:$R$1589,7,FALSE)</f>
        <v>111</v>
      </c>
      <c r="F947" s="4">
        <f>VLOOKUP(ROW()-1,'Full 2016-2017 Games Data'!$C$4:$R$1589,14,FALSE)</f>
        <v>42801</v>
      </c>
    </row>
    <row r="948" spans="1:6" x14ac:dyDescent="0.3">
      <c r="A948" t="str">
        <f>VLOOKUP(ROW()-1,'Full 2016-2017 Games Data'!$C$4:$R$1589,15,FALSE)</f>
        <v>Washington Wizards</v>
      </c>
      <c r="B948" t="str">
        <f>VLOOKUP(ROW()-1,'Full 2016-2017 Games Data'!$C$4:$R$1589,16,FALSE)</f>
        <v>Phoenix Suns</v>
      </c>
      <c r="C948" t="str">
        <f>VLOOKUP(ROW()-1,'Full 2016-2017 Games Data'!$C$4:$R$1589,5,FALSE)</f>
        <v>Phoenix</v>
      </c>
      <c r="D948">
        <f>VLOOKUP(ROW()-1,'Full 2016-2017 Games Data'!$C$4:$R$1589,6,FALSE)</f>
        <v>131</v>
      </c>
      <c r="E948">
        <f>VLOOKUP(ROW()-1,'Full 2016-2017 Games Data'!$C$4:$R$1589,7,FALSE)</f>
        <v>127</v>
      </c>
      <c r="F948" s="4">
        <f>VLOOKUP(ROW()-1,'Full 2016-2017 Games Data'!$C$4:$R$1589,14,FALSE)</f>
        <v>42801</v>
      </c>
    </row>
    <row r="949" spans="1:6" x14ac:dyDescent="0.3">
      <c r="A949" t="str">
        <f>VLOOKUP(ROW()-1,'Full 2016-2017 Games Data'!$C$4:$R$1589,15,FALSE)</f>
        <v>Orlando Magic</v>
      </c>
      <c r="B949" t="str">
        <f>VLOOKUP(ROW()-1,'Full 2016-2017 Games Data'!$C$4:$R$1589,16,FALSE)</f>
        <v>Chicago Bulls</v>
      </c>
      <c r="C949" t="str">
        <f>VLOOKUP(ROW()-1,'Full 2016-2017 Games Data'!$C$4:$R$1589,5,FALSE)</f>
        <v>Orlando</v>
      </c>
      <c r="D949">
        <f>VLOOKUP(ROW()-1,'Full 2016-2017 Games Data'!$C$4:$R$1589,6,FALSE)</f>
        <v>98</v>
      </c>
      <c r="E949">
        <f>VLOOKUP(ROW()-1,'Full 2016-2017 Games Data'!$C$4:$R$1589,7,FALSE)</f>
        <v>91</v>
      </c>
      <c r="F949" s="4">
        <f>VLOOKUP(ROW()-1,'Full 2016-2017 Games Data'!$C$4:$R$1589,14,FALSE)</f>
        <v>42802</v>
      </c>
    </row>
    <row r="950" spans="1:6" x14ac:dyDescent="0.3">
      <c r="A950" t="str">
        <f>VLOOKUP(ROW()-1,'Full 2016-2017 Games Data'!$C$4:$R$1589,15,FALSE)</f>
        <v>Atlanta Hawks</v>
      </c>
      <c r="B950" t="str">
        <f>VLOOKUP(ROW()-1,'Full 2016-2017 Games Data'!$C$4:$R$1589,16,FALSE)</f>
        <v>Brooklyn Nets</v>
      </c>
      <c r="C950" t="str">
        <f>VLOOKUP(ROW()-1,'Full 2016-2017 Games Data'!$C$4:$R$1589,5,FALSE)</f>
        <v>Atlanta</v>
      </c>
      <c r="D950">
        <f>VLOOKUP(ROW()-1,'Full 2016-2017 Games Data'!$C$4:$R$1589,6,FALSE)</f>
        <v>110</v>
      </c>
      <c r="E950">
        <f>VLOOKUP(ROW()-1,'Full 2016-2017 Games Data'!$C$4:$R$1589,7,FALSE)</f>
        <v>105</v>
      </c>
      <c r="F950" s="4">
        <f>VLOOKUP(ROW()-1,'Full 2016-2017 Games Data'!$C$4:$R$1589,14,FALSE)</f>
        <v>42802</v>
      </c>
    </row>
    <row r="951" spans="1:6" x14ac:dyDescent="0.3">
      <c r="A951" t="str">
        <f>VLOOKUP(ROW()-1,'Full 2016-2017 Games Data'!$C$4:$R$1589,15,FALSE)</f>
        <v>Miami Heat</v>
      </c>
      <c r="B951" t="str">
        <f>VLOOKUP(ROW()-1,'Full 2016-2017 Games Data'!$C$4:$R$1589,16,FALSE)</f>
        <v>Charlotte Hornets</v>
      </c>
      <c r="C951" t="str">
        <f>VLOOKUP(ROW()-1,'Full 2016-2017 Games Data'!$C$4:$R$1589,5,FALSE)</f>
        <v>Miami</v>
      </c>
      <c r="D951">
        <f>VLOOKUP(ROW()-1,'Full 2016-2017 Games Data'!$C$4:$R$1589,6,FALSE)</f>
        <v>108</v>
      </c>
      <c r="E951">
        <f>VLOOKUP(ROW()-1,'Full 2016-2017 Games Data'!$C$4:$R$1589,7,FALSE)</f>
        <v>101</v>
      </c>
      <c r="F951" s="4">
        <f>VLOOKUP(ROW()-1,'Full 2016-2017 Games Data'!$C$4:$R$1589,14,FALSE)</f>
        <v>42802</v>
      </c>
    </row>
    <row r="952" spans="1:6" x14ac:dyDescent="0.3">
      <c r="A952" t="str">
        <f>VLOOKUP(ROW()-1,'Full 2016-2017 Games Data'!$C$4:$R$1589,15,FALSE)</f>
        <v>Milwaukee Bucks</v>
      </c>
      <c r="B952" t="str">
        <f>VLOOKUP(ROW()-1,'Full 2016-2017 Games Data'!$C$4:$R$1589,16,FALSE)</f>
        <v>New York Knicks</v>
      </c>
      <c r="C952" t="str">
        <f>VLOOKUP(ROW()-1,'Full 2016-2017 Games Data'!$C$4:$R$1589,5,FALSE)</f>
        <v>Milwaukee</v>
      </c>
      <c r="D952">
        <f>VLOOKUP(ROW()-1,'Full 2016-2017 Games Data'!$C$4:$R$1589,6,FALSE)</f>
        <v>104</v>
      </c>
      <c r="E952">
        <f>VLOOKUP(ROW()-1,'Full 2016-2017 Games Data'!$C$4:$R$1589,7,FALSE)</f>
        <v>93</v>
      </c>
      <c r="F952" s="4">
        <f>VLOOKUP(ROW()-1,'Full 2016-2017 Games Data'!$C$4:$R$1589,14,FALSE)</f>
        <v>42802</v>
      </c>
    </row>
    <row r="953" spans="1:6" x14ac:dyDescent="0.3">
      <c r="A953" t="str">
        <f>VLOOKUP(ROW()-1,'Full 2016-2017 Games Data'!$C$4:$R$1589,15,FALSE)</f>
        <v>Toronto Raptors</v>
      </c>
      <c r="B953" t="str">
        <f>VLOOKUP(ROW()-1,'Full 2016-2017 Games Data'!$C$4:$R$1589,16,FALSE)</f>
        <v>New Orleans Pelicans</v>
      </c>
      <c r="C953" t="str">
        <f>VLOOKUP(ROW()-1,'Full 2016-2017 Games Data'!$C$4:$R$1589,5,FALSE)</f>
        <v>New Orleans</v>
      </c>
      <c r="D953">
        <f>VLOOKUP(ROW()-1,'Full 2016-2017 Games Data'!$C$4:$R$1589,6,FALSE)</f>
        <v>94</v>
      </c>
      <c r="E953">
        <f>VLOOKUP(ROW()-1,'Full 2016-2017 Games Data'!$C$4:$R$1589,7,FALSE)</f>
        <v>87</v>
      </c>
      <c r="F953" s="4">
        <f>VLOOKUP(ROW()-1,'Full 2016-2017 Games Data'!$C$4:$R$1589,14,FALSE)</f>
        <v>42802</v>
      </c>
    </row>
    <row r="954" spans="1:6" x14ac:dyDescent="0.3">
      <c r="A954" t="str">
        <f>VLOOKUP(ROW()-1,'Full 2016-2017 Games Data'!$C$4:$R$1589,15,FALSE)</f>
        <v>Utah Jazz</v>
      </c>
      <c r="B954" t="str">
        <f>VLOOKUP(ROW()-1,'Full 2016-2017 Games Data'!$C$4:$R$1589,16,FALSE)</f>
        <v>Houston Rockets</v>
      </c>
      <c r="C954" t="str">
        <f>VLOOKUP(ROW()-1,'Full 2016-2017 Games Data'!$C$4:$R$1589,5,FALSE)</f>
        <v>Houston</v>
      </c>
      <c r="D954">
        <f>VLOOKUP(ROW()-1,'Full 2016-2017 Games Data'!$C$4:$R$1589,6,FALSE)</f>
        <v>115</v>
      </c>
      <c r="E954">
        <f>VLOOKUP(ROW()-1,'Full 2016-2017 Games Data'!$C$4:$R$1589,7,FALSE)</f>
        <v>108</v>
      </c>
      <c r="F954" s="4">
        <f>VLOOKUP(ROW()-1,'Full 2016-2017 Games Data'!$C$4:$R$1589,14,FALSE)</f>
        <v>42802</v>
      </c>
    </row>
    <row r="955" spans="1:6" x14ac:dyDescent="0.3">
      <c r="A955" t="str">
        <f>VLOOKUP(ROW()-1,'Full 2016-2017 Games Data'!$C$4:$R$1589,15,FALSE)</f>
        <v>Minnesota Timberwolves</v>
      </c>
      <c r="B955" t="str">
        <f>VLOOKUP(ROW()-1,'Full 2016-2017 Games Data'!$C$4:$R$1589,16,FALSE)</f>
        <v>Los Angeles Clippers</v>
      </c>
      <c r="C955" t="str">
        <f>VLOOKUP(ROW()-1,'Full 2016-2017 Games Data'!$C$4:$R$1589,5,FALSE)</f>
        <v>Minnesota</v>
      </c>
      <c r="D955">
        <f>VLOOKUP(ROW()-1,'Full 2016-2017 Games Data'!$C$4:$R$1589,6,FALSE)</f>
        <v>107</v>
      </c>
      <c r="E955">
        <f>VLOOKUP(ROW()-1,'Full 2016-2017 Games Data'!$C$4:$R$1589,7,FALSE)</f>
        <v>91</v>
      </c>
      <c r="F955" s="4">
        <f>VLOOKUP(ROW()-1,'Full 2016-2017 Games Data'!$C$4:$R$1589,14,FALSE)</f>
        <v>42802</v>
      </c>
    </row>
    <row r="956" spans="1:6" x14ac:dyDescent="0.3">
      <c r="A956" t="str">
        <f>VLOOKUP(ROW()-1,'Full 2016-2017 Games Data'!$C$4:$R$1589,15,FALSE)</f>
        <v>Indiana Pacers</v>
      </c>
      <c r="B956" t="str">
        <f>VLOOKUP(ROW()-1,'Full 2016-2017 Games Data'!$C$4:$R$1589,16,FALSE)</f>
        <v>Detroit Pistons</v>
      </c>
      <c r="C956" t="str">
        <f>VLOOKUP(ROW()-1,'Full 2016-2017 Games Data'!$C$4:$R$1589,5,FALSE)</f>
        <v>Indiana</v>
      </c>
      <c r="D956">
        <f>VLOOKUP(ROW()-1,'Full 2016-2017 Games Data'!$C$4:$R$1589,6,FALSE)</f>
        <v>115</v>
      </c>
      <c r="E956">
        <f>VLOOKUP(ROW()-1,'Full 2016-2017 Games Data'!$C$4:$R$1589,7,FALSE)</f>
        <v>98</v>
      </c>
      <c r="F956" s="4">
        <f>VLOOKUP(ROW()-1,'Full 2016-2017 Games Data'!$C$4:$R$1589,14,FALSE)</f>
        <v>42802</v>
      </c>
    </row>
    <row r="957" spans="1:6" x14ac:dyDescent="0.3">
      <c r="A957" t="str">
        <f>VLOOKUP(ROW()-1,'Full 2016-2017 Games Data'!$C$4:$R$1589,15,FALSE)</f>
        <v>San Antonio Spurs</v>
      </c>
      <c r="B957" t="str">
        <f>VLOOKUP(ROW()-1,'Full 2016-2017 Games Data'!$C$4:$R$1589,16,FALSE)</f>
        <v>Sacramento Kings</v>
      </c>
      <c r="C957" t="str">
        <f>VLOOKUP(ROW()-1,'Full 2016-2017 Games Data'!$C$4:$R$1589,5,FALSE)</f>
        <v>San Antonio</v>
      </c>
      <c r="D957">
        <f>VLOOKUP(ROW()-1,'Full 2016-2017 Games Data'!$C$4:$R$1589,6,FALSE)</f>
        <v>114</v>
      </c>
      <c r="E957">
        <f>VLOOKUP(ROW()-1,'Full 2016-2017 Games Data'!$C$4:$R$1589,7,FALSE)</f>
        <v>104</v>
      </c>
      <c r="F957" s="4">
        <f>VLOOKUP(ROW()-1,'Full 2016-2017 Games Data'!$C$4:$R$1589,14,FALSE)</f>
        <v>42802</v>
      </c>
    </row>
    <row r="958" spans="1:6" x14ac:dyDescent="0.3">
      <c r="A958" t="str">
        <f>VLOOKUP(ROW()-1,'Full 2016-2017 Games Data'!$C$4:$R$1589,15,FALSE)</f>
        <v>Washington Wizards</v>
      </c>
      <c r="B958" t="str">
        <f>VLOOKUP(ROW()-1,'Full 2016-2017 Games Data'!$C$4:$R$1589,16,FALSE)</f>
        <v>Denver Nuggets</v>
      </c>
      <c r="C958" t="str">
        <f>VLOOKUP(ROW()-1,'Full 2016-2017 Games Data'!$C$4:$R$1589,5,FALSE)</f>
        <v>Denver</v>
      </c>
      <c r="D958">
        <f>VLOOKUP(ROW()-1,'Full 2016-2017 Games Data'!$C$4:$R$1589,6,FALSE)</f>
        <v>123</v>
      </c>
      <c r="E958">
        <f>VLOOKUP(ROW()-1,'Full 2016-2017 Games Data'!$C$4:$R$1589,7,FALSE)</f>
        <v>113</v>
      </c>
      <c r="F958" s="4">
        <f>VLOOKUP(ROW()-1,'Full 2016-2017 Games Data'!$C$4:$R$1589,14,FALSE)</f>
        <v>42802</v>
      </c>
    </row>
    <row r="959" spans="1:6" x14ac:dyDescent="0.3">
      <c r="A959" t="str">
        <f>VLOOKUP(ROW()-1,'Full 2016-2017 Games Data'!$C$4:$R$1589,15,FALSE)</f>
        <v>Boston Celtics</v>
      </c>
      <c r="B959" t="str">
        <f>VLOOKUP(ROW()-1,'Full 2016-2017 Games Data'!$C$4:$R$1589,16,FALSE)</f>
        <v>Golden State Warriors</v>
      </c>
      <c r="C959" t="str">
        <f>VLOOKUP(ROW()-1,'Full 2016-2017 Games Data'!$C$4:$R$1589,5,FALSE)</f>
        <v>Golden State</v>
      </c>
      <c r="D959">
        <f>VLOOKUP(ROW()-1,'Full 2016-2017 Games Data'!$C$4:$R$1589,6,FALSE)</f>
        <v>99</v>
      </c>
      <c r="E959">
        <f>VLOOKUP(ROW()-1,'Full 2016-2017 Games Data'!$C$4:$R$1589,7,FALSE)</f>
        <v>86</v>
      </c>
      <c r="F959" s="4">
        <f>VLOOKUP(ROW()-1,'Full 2016-2017 Games Data'!$C$4:$R$1589,14,FALSE)</f>
        <v>42802</v>
      </c>
    </row>
    <row r="960" spans="1:6" x14ac:dyDescent="0.3">
      <c r="A960" t="str">
        <f>VLOOKUP(ROW()-1,'Full 2016-2017 Games Data'!$C$4:$R$1589,15,FALSE)</f>
        <v>Detroit Pistons</v>
      </c>
      <c r="B960" t="str">
        <f>VLOOKUP(ROW()-1,'Full 2016-2017 Games Data'!$C$4:$R$1589,16,FALSE)</f>
        <v>Cleveland Cavaliers</v>
      </c>
      <c r="C960" t="str">
        <f>VLOOKUP(ROW()-1,'Full 2016-2017 Games Data'!$C$4:$R$1589,5,FALSE)</f>
        <v>Detroit</v>
      </c>
      <c r="D960">
        <f>VLOOKUP(ROW()-1,'Full 2016-2017 Games Data'!$C$4:$R$1589,6,FALSE)</f>
        <v>106</v>
      </c>
      <c r="E960">
        <f>VLOOKUP(ROW()-1,'Full 2016-2017 Games Data'!$C$4:$R$1589,7,FALSE)</f>
        <v>101</v>
      </c>
      <c r="F960" s="4">
        <f>VLOOKUP(ROW()-1,'Full 2016-2017 Games Data'!$C$4:$R$1589,14,FALSE)</f>
        <v>42803</v>
      </c>
    </row>
    <row r="961" spans="1:6" x14ac:dyDescent="0.3">
      <c r="A961" t="str">
        <f>VLOOKUP(ROW()-1,'Full 2016-2017 Games Data'!$C$4:$R$1589,15,FALSE)</f>
        <v>Los Angeles Clippers</v>
      </c>
      <c r="B961" t="str">
        <f>VLOOKUP(ROW()-1,'Full 2016-2017 Games Data'!$C$4:$R$1589,16,FALSE)</f>
        <v>Memphis Grizzlies</v>
      </c>
      <c r="C961" t="str">
        <f>VLOOKUP(ROW()-1,'Full 2016-2017 Games Data'!$C$4:$R$1589,5,FALSE)</f>
        <v>Memphis</v>
      </c>
      <c r="D961">
        <f>VLOOKUP(ROW()-1,'Full 2016-2017 Games Data'!$C$4:$R$1589,6,FALSE)</f>
        <v>114</v>
      </c>
      <c r="E961">
        <f>VLOOKUP(ROW()-1,'Full 2016-2017 Games Data'!$C$4:$R$1589,7,FALSE)</f>
        <v>98</v>
      </c>
      <c r="F961" s="4">
        <f>VLOOKUP(ROW()-1,'Full 2016-2017 Games Data'!$C$4:$R$1589,14,FALSE)</f>
        <v>42803</v>
      </c>
    </row>
    <row r="962" spans="1:6" x14ac:dyDescent="0.3">
      <c r="A962" t="str">
        <f>VLOOKUP(ROW()-1,'Full 2016-2017 Games Data'!$C$4:$R$1589,15,FALSE)</f>
        <v>Oklahoma City Thunder</v>
      </c>
      <c r="B962" t="str">
        <f>VLOOKUP(ROW()-1,'Full 2016-2017 Games Data'!$C$4:$R$1589,16,FALSE)</f>
        <v>San Antonio Spurs</v>
      </c>
      <c r="C962" t="str">
        <f>VLOOKUP(ROW()-1,'Full 2016-2017 Games Data'!$C$4:$R$1589,5,FALSE)</f>
        <v>Oklahoma City</v>
      </c>
      <c r="D962">
        <f>VLOOKUP(ROW()-1,'Full 2016-2017 Games Data'!$C$4:$R$1589,6,FALSE)</f>
        <v>102</v>
      </c>
      <c r="E962">
        <f>VLOOKUP(ROW()-1,'Full 2016-2017 Games Data'!$C$4:$R$1589,7,FALSE)</f>
        <v>92</v>
      </c>
      <c r="F962" s="4">
        <f>VLOOKUP(ROW()-1,'Full 2016-2017 Games Data'!$C$4:$R$1589,14,FALSE)</f>
        <v>42803</v>
      </c>
    </row>
    <row r="963" spans="1:6" x14ac:dyDescent="0.3">
      <c r="A963" t="str">
        <f>VLOOKUP(ROW()-1,'Full 2016-2017 Games Data'!$C$4:$R$1589,15,FALSE)</f>
        <v>Portland Trail Blazers</v>
      </c>
      <c r="B963" t="str">
        <f>VLOOKUP(ROW()-1,'Full 2016-2017 Games Data'!$C$4:$R$1589,16,FALSE)</f>
        <v>Philadelphia 76ers</v>
      </c>
      <c r="C963" t="str">
        <f>VLOOKUP(ROW()-1,'Full 2016-2017 Games Data'!$C$4:$R$1589,5,FALSE)</f>
        <v>Portland</v>
      </c>
      <c r="D963">
        <f>VLOOKUP(ROW()-1,'Full 2016-2017 Games Data'!$C$4:$R$1589,6,FALSE)</f>
        <v>114</v>
      </c>
      <c r="E963">
        <f>VLOOKUP(ROW()-1,'Full 2016-2017 Games Data'!$C$4:$R$1589,7,FALSE)</f>
        <v>108</v>
      </c>
      <c r="F963" s="4">
        <f>VLOOKUP(ROW()-1,'Full 2016-2017 Games Data'!$C$4:$R$1589,14,FALSE)</f>
        <v>42803</v>
      </c>
    </row>
    <row r="964" spans="1:6" x14ac:dyDescent="0.3">
      <c r="A964" t="str">
        <f>VLOOKUP(ROW()-1,'Full 2016-2017 Games Data'!$C$4:$R$1589,15,FALSE)</f>
        <v>Los Angeles Lakers</v>
      </c>
      <c r="B964" t="str">
        <f>VLOOKUP(ROW()-1,'Full 2016-2017 Games Data'!$C$4:$R$1589,16,FALSE)</f>
        <v>Phoenix Suns</v>
      </c>
      <c r="C964" t="str">
        <f>VLOOKUP(ROW()-1,'Full 2016-2017 Games Data'!$C$4:$R$1589,5,FALSE)</f>
        <v>Phoenix</v>
      </c>
      <c r="D964">
        <f>VLOOKUP(ROW()-1,'Full 2016-2017 Games Data'!$C$4:$R$1589,6,FALSE)</f>
        <v>122</v>
      </c>
      <c r="E964">
        <f>VLOOKUP(ROW()-1,'Full 2016-2017 Games Data'!$C$4:$R$1589,7,FALSE)</f>
        <v>110</v>
      </c>
      <c r="F964" s="4">
        <f>VLOOKUP(ROW()-1,'Full 2016-2017 Games Data'!$C$4:$R$1589,14,FALSE)</f>
        <v>42803</v>
      </c>
    </row>
    <row r="965" spans="1:6" x14ac:dyDescent="0.3">
      <c r="A965" t="str">
        <f>VLOOKUP(ROW()-1,'Full 2016-2017 Games Data'!$C$4:$R$1589,15,FALSE)</f>
        <v>Charlotte Hornets</v>
      </c>
      <c r="B965" t="str">
        <f>VLOOKUP(ROW()-1,'Full 2016-2017 Games Data'!$C$4:$R$1589,16,FALSE)</f>
        <v>Orlando Magic</v>
      </c>
      <c r="C965" t="str">
        <f>VLOOKUP(ROW()-1,'Full 2016-2017 Games Data'!$C$4:$R$1589,5,FALSE)</f>
        <v>Charlotte</v>
      </c>
      <c r="D965">
        <f>VLOOKUP(ROW()-1,'Full 2016-2017 Games Data'!$C$4:$R$1589,6,FALSE)</f>
        <v>121</v>
      </c>
      <c r="E965">
        <f>VLOOKUP(ROW()-1,'Full 2016-2017 Games Data'!$C$4:$R$1589,7,FALSE)</f>
        <v>81</v>
      </c>
      <c r="F965" s="4">
        <f>VLOOKUP(ROW()-1,'Full 2016-2017 Games Data'!$C$4:$R$1589,14,FALSE)</f>
        <v>42804</v>
      </c>
    </row>
    <row r="966" spans="1:6" x14ac:dyDescent="0.3">
      <c r="A966" t="str">
        <f>VLOOKUP(ROW()-1,'Full 2016-2017 Games Data'!$C$4:$R$1589,15,FALSE)</f>
        <v>Houston Rockets</v>
      </c>
      <c r="B966" t="str">
        <f>VLOOKUP(ROW()-1,'Full 2016-2017 Games Data'!$C$4:$R$1589,16,FALSE)</f>
        <v>Chicago Bulls</v>
      </c>
      <c r="C966" t="str">
        <f>VLOOKUP(ROW()-1,'Full 2016-2017 Games Data'!$C$4:$R$1589,5,FALSE)</f>
        <v>Chicago</v>
      </c>
      <c r="D966">
        <f>VLOOKUP(ROW()-1,'Full 2016-2017 Games Data'!$C$4:$R$1589,6,FALSE)</f>
        <v>115</v>
      </c>
      <c r="E966">
        <f>VLOOKUP(ROW()-1,'Full 2016-2017 Games Data'!$C$4:$R$1589,7,FALSE)</f>
        <v>94</v>
      </c>
      <c r="F966" s="4">
        <f>VLOOKUP(ROW()-1,'Full 2016-2017 Games Data'!$C$4:$R$1589,14,FALSE)</f>
        <v>42804</v>
      </c>
    </row>
    <row r="967" spans="1:6" x14ac:dyDescent="0.3">
      <c r="A967" t="str">
        <f>VLOOKUP(ROW()-1,'Full 2016-2017 Games Data'!$C$4:$R$1589,15,FALSE)</f>
        <v>Milwaukee Bucks</v>
      </c>
      <c r="B967" t="str">
        <f>VLOOKUP(ROW()-1,'Full 2016-2017 Games Data'!$C$4:$R$1589,16,FALSE)</f>
        <v>Indiana Pacers</v>
      </c>
      <c r="C967" t="str">
        <f>VLOOKUP(ROW()-1,'Full 2016-2017 Games Data'!$C$4:$R$1589,5,FALSE)</f>
        <v>Milwaukee</v>
      </c>
      <c r="D967">
        <f>VLOOKUP(ROW()-1,'Full 2016-2017 Games Data'!$C$4:$R$1589,6,FALSE)</f>
        <v>99</v>
      </c>
      <c r="E967">
        <f>VLOOKUP(ROW()-1,'Full 2016-2017 Games Data'!$C$4:$R$1589,7,FALSE)</f>
        <v>85</v>
      </c>
      <c r="F967" s="4">
        <f>VLOOKUP(ROW()-1,'Full 2016-2017 Games Data'!$C$4:$R$1589,14,FALSE)</f>
        <v>42804</v>
      </c>
    </row>
    <row r="968" spans="1:6" x14ac:dyDescent="0.3">
      <c r="A968" t="str">
        <f>VLOOKUP(ROW()-1,'Full 2016-2017 Games Data'!$C$4:$R$1589,15,FALSE)</f>
        <v>Minnesota Timberwolves</v>
      </c>
      <c r="B968" t="str">
        <f>VLOOKUP(ROW()-1,'Full 2016-2017 Games Data'!$C$4:$R$1589,16,FALSE)</f>
        <v>Golden State Warriors</v>
      </c>
      <c r="C968" t="str">
        <f>VLOOKUP(ROW()-1,'Full 2016-2017 Games Data'!$C$4:$R$1589,5,FALSE)</f>
        <v>Minnesota</v>
      </c>
      <c r="D968">
        <f>VLOOKUP(ROW()-1,'Full 2016-2017 Games Data'!$C$4:$R$1589,6,FALSE)</f>
        <v>103</v>
      </c>
      <c r="E968">
        <f>VLOOKUP(ROW()-1,'Full 2016-2017 Games Data'!$C$4:$R$1589,7,FALSE)</f>
        <v>102</v>
      </c>
      <c r="F968" s="4">
        <f>VLOOKUP(ROW()-1,'Full 2016-2017 Games Data'!$C$4:$R$1589,14,FALSE)</f>
        <v>42804</v>
      </c>
    </row>
    <row r="969" spans="1:6" x14ac:dyDescent="0.3">
      <c r="A969" t="str">
        <f>VLOOKUP(ROW()-1,'Full 2016-2017 Games Data'!$C$4:$R$1589,15,FALSE)</f>
        <v>Atlanta Hawks</v>
      </c>
      <c r="B969" t="str">
        <f>VLOOKUP(ROW()-1,'Full 2016-2017 Games Data'!$C$4:$R$1589,16,FALSE)</f>
        <v>Toronto Raptors</v>
      </c>
      <c r="C969" t="str">
        <f>VLOOKUP(ROW()-1,'Full 2016-2017 Games Data'!$C$4:$R$1589,5,FALSE)</f>
        <v>Atlanta</v>
      </c>
      <c r="D969">
        <f>VLOOKUP(ROW()-1,'Full 2016-2017 Games Data'!$C$4:$R$1589,6,FALSE)</f>
        <v>105</v>
      </c>
      <c r="E969">
        <f>VLOOKUP(ROW()-1,'Full 2016-2017 Games Data'!$C$4:$R$1589,7,FALSE)</f>
        <v>99</v>
      </c>
      <c r="F969" s="4">
        <f>VLOOKUP(ROW()-1,'Full 2016-2017 Games Data'!$C$4:$R$1589,14,FALSE)</f>
        <v>42804</v>
      </c>
    </row>
    <row r="970" spans="1:6" x14ac:dyDescent="0.3">
      <c r="A970" t="str">
        <f>VLOOKUP(ROW()-1,'Full 2016-2017 Games Data'!$C$4:$R$1589,15,FALSE)</f>
        <v>Denver Nuggets</v>
      </c>
      <c r="B970" t="str">
        <f>VLOOKUP(ROW()-1,'Full 2016-2017 Games Data'!$C$4:$R$1589,16,FALSE)</f>
        <v>Boston Celtics</v>
      </c>
      <c r="C970" t="str">
        <f>VLOOKUP(ROW()-1,'Full 2016-2017 Games Data'!$C$4:$R$1589,5,FALSE)</f>
        <v>Denver</v>
      </c>
      <c r="D970">
        <f>VLOOKUP(ROW()-1,'Full 2016-2017 Games Data'!$C$4:$R$1589,6,FALSE)</f>
        <v>119</v>
      </c>
      <c r="E970">
        <f>VLOOKUP(ROW()-1,'Full 2016-2017 Games Data'!$C$4:$R$1589,7,FALSE)</f>
        <v>99</v>
      </c>
      <c r="F970" s="4">
        <f>VLOOKUP(ROW()-1,'Full 2016-2017 Games Data'!$C$4:$R$1589,14,FALSE)</f>
        <v>42804</v>
      </c>
    </row>
    <row r="971" spans="1:6" x14ac:dyDescent="0.3">
      <c r="A971" t="str">
        <f>VLOOKUP(ROW()-1,'Full 2016-2017 Games Data'!$C$4:$R$1589,15,FALSE)</f>
        <v>Dallas Mavericks</v>
      </c>
      <c r="B971" t="str">
        <f>VLOOKUP(ROW()-1,'Full 2016-2017 Games Data'!$C$4:$R$1589,16,FALSE)</f>
        <v>Brooklyn Nets</v>
      </c>
      <c r="C971" t="str">
        <f>VLOOKUP(ROW()-1,'Full 2016-2017 Games Data'!$C$4:$R$1589,5,FALSE)</f>
        <v>Dallas</v>
      </c>
      <c r="D971">
        <f>VLOOKUP(ROW()-1,'Full 2016-2017 Games Data'!$C$4:$R$1589,6,FALSE)</f>
        <v>105</v>
      </c>
      <c r="E971">
        <f>VLOOKUP(ROW()-1,'Full 2016-2017 Games Data'!$C$4:$R$1589,7,FALSE)</f>
        <v>96</v>
      </c>
      <c r="F971" s="4">
        <f>VLOOKUP(ROW()-1,'Full 2016-2017 Games Data'!$C$4:$R$1589,14,FALSE)</f>
        <v>42804</v>
      </c>
    </row>
    <row r="972" spans="1:6" x14ac:dyDescent="0.3">
      <c r="A972" t="str">
        <f>VLOOKUP(ROW()-1,'Full 2016-2017 Games Data'!$C$4:$R$1589,15,FALSE)</f>
        <v>Washington Wizards</v>
      </c>
      <c r="B972" t="str">
        <f>VLOOKUP(ROW()-1,'Full 2016-2017 Games Data'!$C$4:$R$1589,16,FALSE)</f>
        <v>Sacramento Kings</v>
      </c>
      <c r="C972" t="str">
        <f>VLOOKUP(ROW()-1,'Full 2016-2017 Games Data'!$C$4:$R$1589,5,FALSE)</f>
        <v>Sacramento</v>
      </c>
      <c r="D972">
        <f>VLOOKUP(ROW()-1,'Full 2016-2017 Games Data'!$C$4:$R$1589,6,FALSE)</f>
        <v>130</v>
      </c>
      <c r="E972">
        <f>VLOOKUP(ROW()-1,'Full 2016-2017 Games Data'!$C$4:$R$1589,7,FALSE)</f>
        <v>122</v>
      </c>
      <c r="F972" s="4">
        <f>VLOOKUP(ROW()-1,'Full 2016-2017 Games Data'!$C$4:$R$1589,14,FALSE)</f>
        <v>42804</v>
      </c>
    </row>
    <row r="973" spans="1:6" x14ac:dyDescent="0.3">
      <c r="A973" t="str">
        <f>VLOOKUP(ROW()-1,'Full 2016-2017 Games Data'!$C$4:$R$1589,15,FALSE)</f>
        <v>Oklahoma City Thunder</v>
      </c>
      <c r="B973" t="str">
        <f>VLOOKUP(ROW()-1,'Full 2016-2017 Games Data'!$C$4:$R$1589,16,FALSE)</f>
        <v>Utah Jazz</v>
      </c>
      <c r="C973" t="str">
        <f>VLOOKUP(ROW()-1,'Full 2016-2017 Games Data'!$C$4:$R$1589,5,FALSE)</f>
        <v>Oklahoma City</v>
      </c>
      <c r="D973">
        <f>VLOOKUP(ROW()-1,'Full 2016-2017 Games Data'!$C$4:$R$1589,6,FALSE)</f>
        <v>112</v>
      </c>
      <c r="E973">
        <f>VLOOKUP(ROW()-1,'Full 2016-2017 Games Data'!$C$4:$R$1589,7,FALSE)</f>
        <v>104</v>
      </c>
      <c r="F973" s="4">
        <f>VLOOKUP(ROW()-1,'Full 2016-2017 Games Data'!$C$4:$R$1589,14,FALSE)</f>
        <v>42805</v>
      </c>
    </row>
    <row r="974" spans="1:6" x14ac:dyDescent="0.3">
      <c r="A974" t="str">
        <f>VLOOKUP(ROW()-1,'Full 2016-2017 Games Data'!$C$4:$R$1589,15,FALSE)</f>
        <v>Los Angeles Clippers</v>
      </c>
      <c r="B974" t="str">
        <f>VLOOKUP(ROW()-1,'Full 2016-2017 Games Data'!$C$4:$R$1589,16,FALSE)</f>
        <v>Philadelphia 76ers</v>
      </c>
      <c r="C974" t="str">
        <f>VLOOKUP(ROW()-1,'Full 2016-2017 Games Data'!$C$4:$R$1589,5,FALSE)</f>
        <v>Los Angeles</v>
      </c>
      <c r="D974">
        <f>VLOOKUP(ROW()-1,'Full 2016-2017 Games Data'!$C$4:$R$1589,6,FALSE)</f>
        <v>112</v>
      </c>
      <c r="E974">
        <f>VLOOKUP(ROW()-1,'Full 2016-2017 Games Data'!$C$4:$R$1589,7,FALSE)</f>
        <v>100</v>
      </c>
      <c r="F974" s="4">
        <f>VLOOKUP(ROW()-1,'Full 2016-2017 Games Data'!$C$4:$R$1589,14,FALSE)</f>
        <v>42805</v>
      </c>
    </row>
    <row r="975" spans="1:6" x14ac:dyDescent="0.3">
      <c r="A975" t="str">
        <f>VLOOKUP(ROW()-1,'Full 2016-2017 Games Data'!$C$4:$R$1589,15,FALSE)</f>
        <v>Detroit Pistons</v>
      </c>
      <c r="B975" t="str">
        <f>VLOOKUP(ROW()-1,'Full 2016-2017 Games Data'!$C$4:$R$1589,16,FALSE)</f>
        <v>New York Knicks</v>
      </c>
      <c r="C975" t="str">
        <f>VLOOKUP(ROW()-1,'Full 2016-2017 Games Data'!$C$4:$R$1589,5,FALSE)</f>
        <v>Detroit</v>
      </c>
      <c r="D975">
        <f>VLOOKUP(ROW()-1,'Full 2016-2017 Games Data'!$C$4:$R$1589,6,FALSE)</f>
        <v>112</v>
      </c>
      <c r="E975">
        <f>VLOOKUP(ROW()-1,'Full 2016-2017 Games Data'!$C$4:$R$1589,7,FALSE)</f>
        <v>92</v>
      </c>
      <c r="F975" s="4">
        <f>VLOOKUP(ROW()-1,'Full 2016-2017 Games Data'!$C$4:$R$1589,14,FALSE)</f>
        <v>42805</v>
      </c>
    </row>
    <row r="976" spans="1:6" x14ac:dyDescent="0.3">
      <c r="A976" t="str">
        <f>VLOOKUP(ROW()-1,'Full 2016-2017 Games Data'!$C$4:$R$1589,15,FALSE)</f>
        <v>New Orleans Pelicans</v>
      </c>
      <c r="B976" t="str">
        <f>VLOOKUP(ROW()-1,'Full 2016-2017 Games Data'!$C$4:$R$1589,16,FALSE)</f>
        <v>Charlotte Hornets</v>
      </c>
      <c r="C976" t="str">
        <f>VLOOKUP(ROW()-1,'Full 2016-2017 Games Data'!$C$4:$R$1589,5,FALSE)</f>
        <v>Charlotte</v>
      </c>
      <c r="D976">
        <f>VLOOKUP(ROW()-1,'Full 2016-2017 Games Data'!$C$4:$R$1589,6,FALSE)</f>
        <v>125</v>
      </c>
      <c r="E976">
        <f>VLOOKUP(ROW()-1,'Full 2016-2017 Games Data'!$C$4:$R$1589,7,FALSE)</f>
        <v>122</v>
      </c>
      <c r="F976" s="4">
        <f>VLOOKUP(ROW()-1,'Full 2016-2017 Games Data'!$C$4:$R$1589,14,FALSE)</f>
        <v>42805</v>
      </c>
    </row>
    <row r="977" spans="1:6" x14ac:dyDescent="0.3">
      <c r="A977" t="str">
        <f>VLOOKUP(ROW()-1,'Full 2016-2017 Games Data'!$C$4:$R$1589,15,FALSE)</f>
        <v>Cleveland Cavaliers</v>
      </c>
      <c r="B977" t="str">
        <f>VLOOKUP(ROW()-1,'Full 2016-2017 Games Data'!$C$4:$R$1589,16,FALSE)</f>
        <v>Orlando Magic</v>
      </c>
      <c r="C977" t="str">
        <f>VLOOKUP(ROW()-1,'Full 2016-2017 Games Data'!$C$4:$R$1589,5,FALSE)</f>
        <v>Orlando</v>
      </c>
      <c r="D977">
        <f>VLOOKUP(ROW()-1,'Full 2016-2017 Games Data'!$C$4:$R$1589,6,FALSE)</f>
        <v>116</v>
      </c>
      <c r="E977">
        <f>VLOOKUP(ROW()-1,'Full 2016-2017 Games Data'!$C$4:$R$1589,7,FALSE)</f>
        <v>104</v>
      </c>
      <c r="F977" s="4">
        <f>VLOOKUP(ROW()-1,'Full 2016-2017 Games Data'!$C$4:$R$1589,14,FALSE)</f>
        <v>42805</v>
      </c>
    </row>
    <row r="978" spans="1:6" x14ac:dyDescent="0.3">
      <c r="A978" t="str">
        <f>VLOOKUP(ROW()-1,'Full 2016-2017 Games Data'!$C$4:$R$1589,15,FALSE)</f>
        <v>Milwaukee Bucks</v>
      </c>
      <c r="B978" t="str">
        <f>VLOOKUP(ROW()-1,'Full 2016-2017 Games Data'!$C$4:$R$1589,16,FALSE)</f>
        <v>Minnesota Timberwolves</v>
      </c>
      <c r="C978" t="str">
        <f>VLOOKUP(ROW()-1,'Full 2016-2017 Games Data'!$C$4:$R$1589,5,FALSE)</f>
        <v>Milwaukee</v>
      </c>
      <c r="D978">
        <f>VLOOKUP(ROW()-1,'Full 2016-2017 Games Data'!$C$4:$R$1589,6,FALSE)</f>
        <v>102</v>
      </c>
      <c r="E978">
        <f>VLOOKUP(ROW()-1,'Full 2016-2017 Games Data'!$C$4:$R$1589,7,FALSE)</f>
        <v>95</v>
      </c>
      <c r="F978" s="4">
        <f>VLOOKUP(ROW()-1,'Full 2016-2017 Games Data'!$C$4:$R$1589,14,FALSE)</f>
        <v>42805</v>
      </c>
    </row>
    <row r="979" spans="1:6" x14ac:dyDescent="0.3">
      <c r="A979" t="str">
        <f>VLOOKUP(ROW()-1,'Full 2016-2017 Games Data'!$C$4:$R$1589,15,FALSE)</f>
        <v>Miami Heat</v>
      </c>
      <c r="B979" t="str">
        <f>VLOOKUP(ROW()-1,'Full 2016-2017 Games Data'!$C$4:$R$1589,16,FALSE)</f>
        <v>Toronto Raptors</v>
      </c>
      <c r="C979" t="str">
        <f>VLOOKUP(ROW()-1,'Full 2016-2017 Games Data'!$C$4:$R$1589,5,FALSE)</f>
        <v>Miami</v>
      </c>
      <c r="D979">
        <f>VLOOKUP(ROW()-1,'Full 2016-2017 Games Data'!$C$4:$R$1589,6,FALSE)</f>
        <v>104</v>
      </c>
      <c r="E979">
        <f>VLOOKUP(ROW()-1,'Full 2016-2017 Games Data'!$C$4:$R$1589,7,FALSE)</f>
        <v>89</v>
      </c>
      <c r="F979" s="4">
        <f>VLOOKUP(ROW()-1,'Full 2016-2017 Games Data'!$C$4:$R$1589,14,FALSE)</f>
        <v>42805</v>
      </c>
    </row>
    <row r="980" spans="1:6" x14ac:dyDescent="0.3">
      <c r="A980" t="str">
        <f>VLOOKUP(ROW()-1,'Full 2016-2017 Games Data'!$C$4:$R$1589,15,FALSE)</f>
        <v>San Antonio Spurs</v>
      </c>
      <c r="B980" t="str">
        <f>VLOOKUP(ROW()-1,'Full 2016-2017 Games Data'!$C$4:$R$1589,16,FALSE)</f>
        <v>Golden State Warriors</v>
      </c>
      <c r="C980" t="str">
        <f>VLOOKUP(ROW()-1,'Full 2016-2017 Games Data'!$C$4:$R$1589,5,FALSE)</f>
        <v>San Antonio</v>
      </c>
      <c r="D980">
        <f>VLOOKUP(ROW()-1,'Full 2016-2017 Games Data'!$C$4:$R$1589,6,FALSE)</f>
        <v>107</v>
      </c>
      <c r="E980">
        <f>VLOOKUP(ROW()-1,'Full 2016-2017 Games Data'!$C$4:$R$1589,7,FALSE)</f>
        <v>85</v>
      </c>
      <c r="F980" s="4">
        <f>VLOOKUP(ROW()-1,'Full 2016-2017 Games Data'!$C$4:$R$1589,14,FALSE)</f>
        <v>42805</v>
      </c>
    </row>
    <row r="981" spans="1:6" x14ac:dyDescent="0.3">
      <c r="A981" t="str">
        <f>VLOOKUP(ROW()-1,'Full 2016-2017 Games Data'!$C$4:$R$1589,15,FALSE)</f>
        <v>Atlanta Hawks</v>
      </c>
      <c r="B981" t="str">
        <f>VLOOKUP(ROW()-1,'Full 2016-2017 Games Data'!$C$4:$R$1589,16,FALSE)</f>
        <v>Memphis Grizzlies</v>
      </c>
      <c r="C981" t="str">
        <f>VLOOKUP(ROW()-1,'Full 2016-2017 Games Data'!$C$4:$R$1589,5,FALSE)</f>
        <v>Memphis</v>
      </c>
      <c r="D981">
        <f>VLOOKUP(ROW()-1,'Full 2016-2017 Games Data'!$C$4:$R$1589,6,FALSE)</f>
        <v>107</v>
      </c>
      <c r="E981">
        <f>VLOOKUP(ROW()-1,'Full 2016-2017 Games Data'!$C$4:$R$1589,7,FALSE)</f>
        <v>90</v>
      </c>
      <c r="F981" s="4">
        <f>VLOOKUP(ROW()-1,'Full 2016-2017 Games Data'!$C$4:$R$1589,14,FALSE)</f>
        <v>42805</v>
      </c>
    </row>
    <row r="982" spans="1:6" x14ac:dyDescent="0.3">
      <c r="A982" t="str">
        <f>VLOOKUP(ROW()-1,'Full 2016-2017 Games Data'!$C$4:$R$1589,15,FALSE)</f>
        <v>Phoenix Suns</v>
      </c>
      <c r="B982" t="str">
        <f>VLOOKUP(ROW()-1,'Full 2016-2017 Games Data'!$C$4:$R$1589,16,FALSE)</f>
        <v>Dallas Mavericks</v>
      </c>
      <c r="C982" t="str">
        <f>VLOOKUP(ROW()-1,'Full 2016-2017 Games Data'!$C$4:$R$1589,5,FALSE)</f>
        <v>Dallas</v>
      </c>
      <c r="D982">
        <f>VLOOKUP(ROW()-1,'Full 2016-2017 Games Data'!$C$4:$R$1589,6,FALSE)</f>
        <v>100</v>
      </c>
      <c r="E982">
        <f>VLOOKUP(ROW()-1,'Full 2016-2017 Games Data'!$C$4:$R$1589,7,FALSE)</f>
        <v>98</v>
      </c>
      <c r="F982" s="4">
        <f>VLOOKUP(ROW()-1,'Full 2016-2017 Games Data'!$C$4:$R$1589,14,FALSE)</f>
        <v>42805</v>
      </c>
    </row>
    <row r="983" spans="1:6" x14ac:dyDescent="0.3">
      <c r="A983" t="str">
        <f>VLOOKUP(ROW()-1,'Full 2016-2017 Games Data'!$C$4:$R$1589,15,FALSE)</f>
        <v>Washington Wizards</v>
      </c>
      <c r="B983" t="str">
        <f>VLOOKUP(ROW()-1,'Full 2016-2017 Games Data'!$C$4:$R$1589,16,FALSE)</f>
        <v>Portland Trail Blazers</v>
      </c>
      <c r="C983" t="str">
        <f>VLOOKUP(ROW()-1,'Full 2016-2017 Games Data'!$C$4:$R$1589,5,FALSE)</f>
        <v>Portland</v>
      </c>
      <c r="D983">
        <f>VLOOKUP(ROW()-1,'Full 2016-2017 Games Data'!$C$4:$R$1589,6,FALSE)</f>
        <v>125</v>
      </c>
      <c r="E983">
        <f>VLOOKUP(ROW()-1,'Full 2016-2017 Games Data'!$C$4:$R$1589,7,FALSE)</f>
        <v>124</v>
      </c>
      <c r="F983" s="4">
        <f>VLOOKUP(ROW()-1,'Full 2016-2017 Games Data'!$C$4:$R$1589,14,FALSE)</f>
        <v>42805</v>
      </c>
    </row>
    <row r="984" spans="1:6" x14ac:dyDescent="0.3">
      <c r="A984" t="str">
        <f>VLOOKUP(ROW()-1,'Full 2016-2017 Games Data'!$C$4:$R$1589,15,FALSE)</f>
        <v>Denver Nuggets</v>
      </c>
      <c r="B984" t="str">
        <f>VLOOKUP(ROW()-1,'Full 2016-2017 Games Data'!$C$4:$R$1589,16,FALSE)</f>
        <v>Sacramento Kings</v>
      </c>
      <c r="C984" t="str">
        <f>VLOOKUP(ROW()-1,'Full 2016-2017 Games Data'!$C$4:$R$1589,5,FALSE)</f>
        <v>Sacramento</v>
      </c>
      <c r="D984">
        <f>VLOOKUP(ROW()-1,'Full 2016-2017 Games Data'!$C$4:$R$1589,6,FALSE)</f>
        <v>105</v>
      </c>
      <c r="E984">
        <f>VLOOKUP(ROW()-1,'Full 2016-2017 Games Data'!$C$4:$R$1589,7,FALSE)</f>
        <v>92</v>
      </c>
      <c r="F984" s="4">
        <f>VLOOKUP(ROW()-1,'Full 2016-2017 Games Data'!$C$4:$R$1589,14,FALSE)</f>
        <v>42805</v>
      </c>
    </row>
    <row r="985" spans="1:6" x14ac:dyDescent="0.3">
      <c r="A985" t="str">
        <f>VLOOKUP(ROW()-1,'Full 2016-2017 Games Data'!$C$4:$R$1589,15,FALSE)</f>
        <v>Boston Celtics</v>
      </c>
      <c r="B985" t="str">
        <f>VLOOKUP(ROW()-1,'Full 2016-2017 Games Data'!$C$4:$R$1589,16,FALSE)</f>
        <v>Chicago Bulls</v>
      </c>
      <c r="C985" t="str">
        <f>VLOOKUP(ROW()-1,'Full 2016-2017 Games Data'!$C$4:$R$1589,5,FALSE)</f>
        <v>Boston</v>
      </c>
      <c r="D985">
        <f>VLOOKUP(ROW()-1,'Full 2016-2017 Games Data'!$C$4:$R$1589,6,FALSE)</f>
        <v>100</v>
      </c>
      <c r="E985">
        <f>VLOOKUP(ROW()-1,'Full 2016-2017 Games Data'!$C$4:$R$1589,7,FALSE)</f>
        <v>80</v>
      </c>
      <c r="F985" s="4">
        <f>VLOOKUP(ROW()-1,'Full 2016-2017 Games Data'!$C$4:$R$1589,14,FALSE)</f>
        <v>42806</v>
      </c>
    </row>
    <row r="986" spans="1:6" x14ac:dyDescent="0.3">
      <c r="A986" t="str">
        <f>VLOOKUP(ROW()-1,'Full 2016-2017 Games Data'!$C$4:$R$1589,15,FALSE)</f>
        <v>Brooklyn Nets</v>
      </c>
      <c r="B986" t="str">
        <f>VLOOKUP(ROW()-1,'Full 2016-2017 Games Data'!$C$4:$R$1589,16,FALSE)</f>
        <v>New York Knicks</v>
      </c>
      <c r="C986" t="str">
        <f>VLOOKUP(ROW()-1,'Full 2016-2017 Games Data'!$C$4:$R$1589,5,FALSE)</f>
        <v>Brooklyn</v>
      </c>
      <c r="D986">
        <f>VLOOKUP(ROW()-1,'Full 2016-2017 Games Data'!$C$4:$R$1589,6,FALSE)</f>
        <v>120</v>
      </c>
      <c r="E986">
        <f>VLOOKUP(ROW()-1,'Full 2016-2017 Games Data'!$C$4:$R$1589,7,FALSE)</f>
        <v>112</v>
      </c>
      <c r="F986" s="4">
        <f>VLOOKUP(ROW()-1,'Full 2016-2017 Games Data'!$C$4:$R$1589,14,FALSE)</f>
        <v>42806</v>
      </c>
    </row>
    <row r="987" spans="1:6" x14ac:dyDescent="0.3">
      <c r="A987" t="str">
        <f>VLOOKUP(ROW()-1,'Full 2016-2017 Games Data'!$C$4:$R$1589,15,FALSE)</f>
        <v>Indiana Pacers</v>
      </c>
      <c r="B987" t="str">
        <f>VLOOKUP(ROW()-1,'Full 2016-2017 Games Data'!$C$4:$R$1589,16,FALSE)</f>
        <v>Miami Heat</v>
      </c>
      <c r="C987" t="str">
        <f>VLOOKUP(ROW()-1,'Full 2016-2017 Games Data'!$C$4:$R$1589,5,FALSE)</f>
        <v>Indiana</v>
      </c>
      <c r="D987">
        <f>VLOOKUP(ROW()-1,'Full 2016-2017 Games Data'!$C$4:$R$1589,6,FALSE)</f>
        <v>102</v>
      </c>
      <c r="E987">
        <f>VLOOKUP(ROW()-1,'Full 2016-2017 Games Data'!$C$4:$R$1589,7,FALSE)</f>
        <v>98</v>
      </c>
      <c r="F987" s="4">
        <f>VLOOKUP(ROW()-1,'Full 2016-2017 Games Data'!$C$4:$R$1589,14,FALSE)</f>
        <v>42806</v>
      </c>
    </row>
    <row r="988" spans="1:6" x14ac:dyDescent="0.3">
      <c r="A988" t="str">
        <f>VLOOKUP(ROW()-1,'Full 2016-2017 Games Data'!$C$4:$R$1589,15,FALSE)</f>
        <v>Portland Trail Blazers</v>
      </c>
      <c r="B988" t="str">
        <f>VLOOKUP(ROW()-1,'Full 2016-2017 Games Data'!$C$4:$R$1589,16,FALSE)</f>
        <v>Phoenix Suns</v>
      </c>
      <c r="C988" t="str">
        <f>VLOOKUP(ROW()-1,'Full 2016-2017 Games Data'!$C$4:$R$1589,5,FALSE)</f>
        <v>Phoenix</v>
      </c>
      <c r="D988">
        <f>VLOOKUP(ROW()-1,'Full 2016-2017 Games Data'!$C$4:$R$1589,6,FALSE)</f>
        <v>110</v>
      </c>
      <c r="E988">
        <f>VLOOKUP(ROW()-1,'Full 2016-2017 Games Data'!$C$4:$R$1589,7,FALSE)</f>
        <v>101</v>
      </c>
      <c r="F988" s="4">
        <f>VLOOKUP(ROW()-1,'Full 2016-2017 Games Data'!$C$4:$R$1589,14,FALSE)</f>
        <v>42806</v>
      </c>
    </row>
    <row r="989" spans="1:6" x14ac:dyDescent="0.3">
      <c r="A989" t="str">
        <f>VLOOKUP(ROW()-1,'Full 2016-2017 Games Data'!$C$4:$R$1589,15,FALSE)</f>
        <v>Houston Rockets</v>
      </c>
      <c r="B989" t="str">
        <f>VLOOKUP(ROW()-1,'Full 2016-2017 Games Data'!$C$4:$R$1589,16,FALSE)</f>
        <v>Cleveland Cavaliers</v>
      </c>
      <c r="C989" t="str">
        <f>VLOOKUP(ROW()-1,'Full 2016-2017 Games Data'!$C$4:$R$1589,5,FALSE)</f>
        <v>Houston</v>
      </c>
      <c r="D989">
        <f>VLOOKUP(ROW()-1,'Full 2016-2017 Games Data'!$C$4:$R$1589,6,FALSE)</f>
        <v>117</v>
      </c>
      <c r="E989">
        <f>VLOOKUP(ROW()-1,'Full 2016-2017 Games Data'!$C$4:$R$1589,7,FALSE)</f>
        <v>112</v>
      </c>
      <c r="F989" s="4">
        <f>VLOOKUP(ROW()-1,'Full 2016-2017 Games Data'!$C$4:$R$1589,14,FALSE)</f>
        <v>42806</v>
      </c>
    </row>
    <row r="990" spans="1:6" x14ac:dyDescent="0.3">
      <c r="A990" t="str">
        <f>VLOOKUP(ROW()-1,'Full 2016-2017 Games Data'!$C$4:$R$1589,15,FALSE)</f>
        <v>Philadelphia 76ers</v>
      </c>
      <c r="B990" t="str">
        <f>VLOOKUP(ROW()-1,'Full 2016-2017 Games Data'!$C$4:$R$1589,16,FALSE)</f>
        <v>Los Angeles Lakers</v>
      </c>
      <c r="C990" t="str">
        <f>VLOOKUP(ROW()-1,'Full 2016-2017 Games Data'!$C$4:$R$1589,5,FALSE)</f>
        <v>Los Angeles</v>
      </c>
      <c r="D990">
        <f>VLOOKUP(ROW()-1,'Full 2016-2017 Games Data'!$C$4:$R$1589,6,FALSE)</f>
        <v>118</v>
      </c>
      <c r="E990">
        <f>VLOOKUP(ROW()-1,'Full 2016-2017 Games Data'!$C$4:$R$1589,7,FALSE)</f>
        <v>116</v>
      </c>
      <c r="F990" s="4">
        <f>VLOOKUP(ROW()-1,'Full 2016-2017 Games Data'!$C$4:$R$1589,14,FALSE)</f>
        <v>42806</v>
      </c>
    </row>
    <row r="991" spans="1:6" x14ac:dyDescent="0.3">
      <c r="A991" t="str">
        <f>VLOOKUP(ROW()-1,'Full 2016-2017 Games Data'!$C$4:$R$1589,15,FALSE)</f>
        <v>Chicago Bulls</v>
      </c>
      <c r="B991" t="str">
        <f>VLOOKUP(ROW()-1,'Full 2016-2017 Games Data'!$C$4:$R$1589,16,FALSE)</f>
        <v>Charlotte Hornets</v>
      </c>
      <c r="C991" t="str">
        <f>VLOOKUP(ROW()-1,'Full 2016-2017 Games Data'!$C$4:$R$1589,5,FALSE)</f>
        <v>Charlotte</v>
      </c>
      <c r="D991">
        <f>VLOOKUP(ROW()-1,'Full 2016-2017 Games Data'!$C$4:$R$1589,6,FALSE)</f>
        <v>115</v>
      </c>
      <c r="E991">
        <f>VLOOKUP(ROW()-1,'Full 2016-2017 Games Data'!$C$4:$R$1589,7,FALSE)</f>
        <v>109</v>
      </c>
      <c r="F991" s="4">
        <f>VLOOKUP(ROW()-1,'Full 2016-2017 Games Data'!$C$4:$R$1589,14,FALSE)</f>
        <v>42807</v>
      </c>
    </row>
    <row r="992" spans="1:6" x14ac:dyDescent="0.3">
      <c r="A992" t="str">
        <f>VLOOKUP(ROW()-1,'Full 2016-2017 Games Data'!$C$4:$R$1589,15,FALSE)</f>
        <v>Toronto Raptors</v>
      </c>
      <c r="B992" t="str">
        <f>VLOOKUP(ROW()-1,'Full 2016-2017 Games Data'!$C$4:$R$1589,16,FALSE)</f>
        <v>Dallas Mavericks</v>
      </c>
      <c r="C992" t="str">
        <f>VLOOKUP(ROW()-1,'Full 2016-2017 Games Data'!$C$4:$R$1589,5,FALSE)</f>
        <v>Toronto</v>
      </c>
      <c r="D992">
        <f>VLOOKUP(ROW()-1,'Full 2016-2017 Games Data'!$C$4:$R$1589,6,FALSE)</f>
        <v>100</v>
      </c>
      <c r="E992">
        <f>VLOOKUP(ROW()-1,'Full 2016-2017 Games Data'!$C$4:$R$1589,7,FALSE)</f>
        <v>78</v>
      </c>
      <c r="F992" s="4">
        <f>VLOOKUP(ROW()-1,'Full 2016-2017 Games Data'!$C$4:$R$1589,14,FALSE)</f>
        <v>42807</v>
      </c>
    </row>
    <row r="993" spans="1:6" x14ac:dyDescent="0.3">
      <c r="A993" t="str">
        <f>VLOOKUP(ROW()-1,'Full 2016-2017 Games Data'!$C$4:$R$1589,15,FALSE)</f>
        <v>Memphis Grizzlies</v>
      </c>
      <c r="B993" t="str">
        <f>VLOOKUP(ROW()-1,'Full 2016-2017 Games Data'!$C$4:$R$1589,16,FALSE)</f>
        <v>Milwaukee Bucks</v>
      </c>
      <c r="C993" t="str">
        <f>VLOOKUP(ROW()-1,'Full 2016-2017 Games Data'!$C$4:$R$1589,5,FALSE)</f>
        <v>Memphis</v>
      </c>
      <c r="D993">
        <f>VLOOKUP(ROW()-1,'Full 2016-2017 Games Data'!$C$4:$R$1589,6,FALSE)</f>
        <v>113</v>
      </c>
      <c r="E993">
        <f>VLOOKUP(ROW()-1,'Full 2016-2017 Games Data'!$C$4:$R$1589,7,FALSE)</f>
        <v>93</v>
      </c>
      <c r="F993" s="4">
        <f>VLOOKUP(ROW()-1,'Full 2016-2017 Games Data'!$C$4:$R$1589,14,FALSE)</f>
        <v>42807</v>
      </c>
    </row>
    <row r="994" spans="1:6" x14ac:dyDescent="0.3">
      <c r="A994" t="str">
        <f>VLOOKUP(ROW()-1,'Full 2016-2017 Games Data'!$C$4:$R$1589,15,FALSE)</f>
        <v>San Antonio Spurs</v>
      </c>
      <c r="B994" t="str">
        <f>VLOOKUP(ROW()-1,'Full 2016-2017 Games Data'!$C$4:$R$1589,16,FALSE)</f>
        <v>Atlanta Hawks</v>
      </c>
      <c r="C994" t="str">
        <f>VLOOKUP(ROW()-1,'Full 2016-2017 Games Data'!$C$4:$R$1589,5,FALSE)</f>
        <v>San Antonio</v>
      </c>
      <c r="D994">
        <f>VLOOKUP(ROW()-1,'Full 2016-2017 Games Data'!$C$4:$R$1589,6,FALSE)</f>
        <v>107</v>
      </c>
      <c r="E994">
        <f>VLOOKUP(ROW()-1,'Full 2016-2017 Games Data'!$C$4:$R$1589,7,FALSE)</f>
        <v>99</v>
      </c>
      <c r="F994" s="4">
        <f>VLOOKUP(ROW()-1,'Full 2016-2017 Games Data'!$C$4:$R$1589,14,FALSE)</f>
        <v>42807</v>
      </c>
    </row>
    <row r="995" spans="1:6" x14ac:dyDescent="0.3">
      <c r="A995" t="str">
        <f>VLOOKUP(ROW()-1,'Full 2016-2017 Games Data'!$C$4:$R$1589,15,FALSE)</f>
        <v>Minnesota Timberwolves</v>
      </c>
      <c r="B995" t="str">
        <f>VLOOKUP(ROW()-1,'Full 2016-2017 Games Data'!$C$4:$R$1589,16,FALSE)</f>
        <v>Washington Wizards</v>
      </c>
      <c r="C995" t="str">
        <f>VLOOKUP(ROW()-1,'Full 2016-2017 Games Data'!$C$4:$R$1589,5,FALSE)</f>
        <v>Minnesota</v>
      </c>
      <c r="D995">
        <f>VLOOKUP(ROW()-1,'Full 2016-2017 Games Data'!$C$4:$R$1589,6,FALSE)</f>
        <v>119</v>
      </c>
      <c r="E995">
        <f>VLOOKUP(ROW()-1,'Full 2016-2017 Games Data'!$C$4:$R$1589,7,FALSE)</f>
        <v>104</v>
      </c>
      <c r="F995" s="4">
        <f>VLOOKUP(ROW()-1,'Full 2016-2017 Games Data'!$C$4:$R$1589,14,FALSE)</f>
        <v>42807</v>
      </c>
    </row>
    <row r="996" spans="1:6" x14ac:dyDescent="0.3">
      <c r="A996" t="str">
        <f>VLOOKUP(ROW()-1,'Full 2016-2017 Games Data'!$C$4:$R$1589,15,FALSE)</f>
        <v>Utah Jazz</v>
      </c>
      <c r="B996" t="str">
        <f>VLOOKUP(ROW()-1,'Full 2016-2017 Games Data'!$C$4:$R$1589,16,FALSE)</f>
        <v>Los Angeles Clippers</v>
      </c>
      <c r="C996" t="str">
        <f>VLOOKUP(ROW()-1,'Full 2016-2017 Games Data'!$C$4:$R$1589,5,FALSE)</f>
        <v>Utah</v>
      </c>
      <c r="D996">
        <f>VLOOKUP(ROW()-1,'Full 2016-2017 Games Data'!$C$4:$R$1589,6,FALSE)</f>
        <v>114</v>
      </c>
      <c r="E996">
        <f>VLOOKUP(ROW()-1,'Full 2016-2017 Games Data'!$C$4:$R$1589,7,FALSE)</f>
        <v>108</v>
      </c>
      <c r="F996" s="4">
        <f>VLOOKUP(ROW()-1,'Full 2016-2017 Games Data'!$C$4:$R$1589,14,FALSE)</f>
        <v>42807</v>
      </c>
    </row>
    <row r="997" spans="1:6" x14ac:dyDescent="0.3">
      <c r="A997" t="str">
        <f>VLOOKUP(ROW()-1,'Full 2016-2017 Games Data'!$C$4:$R$1589,15,FALSE)</f>
        <v>Sacramento Kings</v>
      </c>
      <c r="B997" t="str">
        <f>VLOOKUP(ROW()-1,'Full 2016-2017 Games Data'!$C$4:$R$1589,16,FALSE)</f>
        <v>Orlando Magic</v>
      </c>
      <c r="C997" t="str">
        <f>VLOOKUP(ROW()-1,'Full 2016-2017 Games Data'!$C$4:$R$1589,5,FALSE)</f>
        <v>Sacramento</v>
      </c>
      <c r="D997">
        <f>VLOOKUP(ROW()-1,'Full 2016-2017 Games Data'!$C$4:$R$1589,6,FALSE)</f>
        <v>120</v>
      </c>
      <c r="E997">
        <f>VLOOKUP(ROW()-1,'Full 2016-2017 Games Data'!$C$4:$R$1589,7,FALSE)</f>
        <v>115</v>
      </c>
      <c r="F997" s="4">
        <f>VLOOKUP(ROW()-1,'Full 2016-2017 Games Data'!$C$4:$R$1589,14,FALSE)</f>
        <v>42807</v>
      </c>
    </row>
    <row r="998" spans="1:6" x14ac:dyDescent="0.3">
      <c r="A998" t="str">
        <f>VLOOKUP(ROW()-1,'Full 2016-2017 Games Data'!$C$4:$R$1589,15,FALSE)</f>
        <v>Denver Nuggets</v>
      </c>
      <c r="B998" t="str">
        <f>VLOOKUP(ROW()-1,'Full 2016-2017 Games Data'!$C$4:$R$1589,16,FALSE)</f>
        <v>Los Angeles Lakers</v>
      </c>
      <c r="C998" t="str">
        <f>VLOOKUP(ROW()-1,'Full 2016-2017 Games Data'!$C$4:$R$1589,5,FALSE)</f>
        <v>Denver</v>
      </c>
      <c r="D998">
        <f>VLOOKUP(ROW()-1,'Full 2016-2017 Games Data'!$C$4:$R$1589,6,FALSE)</f>
        <v>129</v>
      </c>
      <c r="E998">
        <f>VLOOKUP(ROW()-1,'Full 2016-2017 Games Data'!$C$4:$R$1589,7,FALSE)</f>
        <v>101</v>
      </c>
      <c r="F998" s="4">
        <f>VLOOKUP(ROW()-1,'Full 2016-2017 Games Data'!$C$4:$R$1589,14,FALSE)</f>
        <v>42807</v>
      </c>
    </row>
    <row r="999" spans="1:6" x14ac:dyDescent="0.3">
      <c r="A999" t="str">
        <f>VLOOKUP(ROW()-1,'Full 2016-2017 Games Data'!$C$4:$R$1589,15,FALSE)</f>
        <v>Cleveland Cavaliers</v>
      </c>
      <c r="B999" t="str">
        <f>VLOOKUP(ROW()-1,'Full 2016-2017 Games Data'!$C$4:$R$1589,16,FALSE)</f>
        <v>Detroit Pistons</v>
      </c>
      <c r="C999" t="str">
        <f>VLOOKUP(ROW()-1,'Full 2016-2017 Games Data'!$C$4:$R$1589,5,FALSE)</f>
        <v>Cleveland</v>
      </c>
      <c r="D999">
        <f>VLOOKUP(ROW()-1,'Full 2016-2017 Games Data'!$C$4:$R$1589,6,FALSE)</f>
        <v>128</v>
      </c>
      <c r="E999">
        <f>VLOOKUP(ROW()-1,'Full 2016-2017 Games Data'!$C$4:$R$1589,7,FALSE)</f>
        <v>96</v>
      </c>
      <c r="F999" s="4">
        <f>VLOOKUP(ROW()-1,'Full 2016-2017 Games Data'!$C$4:$R$1589,14,FALSE)</f>
        <v>42808</v>
      </c>
    </row>
    <row r="1000" spans="1:6" x14ac:dyDescent="0.3">
      <c r="A1000" t="str">
        <f>VLOOKUP(ROW()-1,'Full 2016-2017 Games Data'!$C$4:$R$1589,15,FALSE)</f>
        <v>Oklahoma City Thunder</v>
      </c>
      <c r="B1000" t="str">
        <f>VLOOKUP(ROW()-1,'Full 2016-2017 Games Data'!$C$4:$R$1589,16,FALSE)</f>
        <v>Brooklyn Nets</v>
      </c>
      <c r="C1000" t="str">
        <f>VLOOKUP(ROW()-1,'Full 2016-2017 Games Data'!$C$4:$R$1589,5,FALSE)</f>
        <v>Brooklyn</v>
      </c>
      <c r="D1000">
        <f>VLOOKUP(ROW()-1,'Full 2016-2017 Games Data'!$C$4:$R$1589,6,FALSE)</f>
        <v>122</v>
      </c>
      <c r="E1000">
        <f>VLOOKUP(ROW()-1,'Full 2016-2017 Games Data'!$C$4:$R$1589,7,FALSE)</f>
        <v>104</v>
      </c>
      <c r="F1000" s="4">
        <f>VLOOKUP(ROW()-1,'Full 2016-2017 Games Data'!$C$4:$R$1589,14,FALSE)</f>
        <v>42808</v>
      </c>
    </row>
    <row r="1001" spans="1:6" x14ac:dyDescent="0.3">
      <c r="A1001" t="str">
        <f>VLOOKUP(ROW()-1,'Full 2016-2017 Games Data'!$C$4:$R$1589,15,FALSE)</f>
        <v>New York Knicks</v>
      </c>
      <c r="B1001" t="str">
        <f>VLOOKUP(ROW()-1,'Full 2016-2017 Games Data'!$C$4:$R$1589,16,FALSE)</f>
        <v>Indiana Pacers</v>
      </c>
      <c r="C1001" t="str">
        <f>VLOOKUP(ROW()-1,'Full 2016-2017 Games Data'!$C$4:$R$1589,5,FALSE)</f>
        <v>New York</v>
      </c>
      <c r="D1001">
        <f>VLOOKUP(ROW()-1,'Full 2016-2017 Games Data'!$C$4:$R$1589,6,FALSE)</f>
        <v>87</v>
      </c>
      <c r="E1001">
        <f>VLOOKUP(ROW()-1,'Full 2016-2017 Games Data'!$C$4:$R$1589,7,FALSE)</f>
        <v>81</v>
      </c>
      <c r="F1001" s="4">
        <f>VLOOKUP(ROW()-1,'Full 2016-2017 Games Data'!$C$4:$R$1589,14,FALSE)</f>
        <v>42808</v>
      </c>
    </row>
    <row r="1002" spans="1:6" x14ac:dyDescent="0.3">
      <c r="A1002" t="str">
        <f>VLOOKUP(ROW()-1,'Full 2016-2017 Games Data'!$C$4:$R$1589,15,FALSE)</f>
        <v>New Orleans Pelicans</v>
      </c>
      <c r="B1002" t="str">
        <f>VLOOKUP(ROW()-1,'Full 2016-2017 Games Data'!$C$4:$R$1589,16,FALSE)</f>
        <v>Portland Trail Blazers</v>
      </c>
      <c r="C1002" t="str">
        <f>VLOOKUP(ROW()-1,'Full 2016-2017 Games Data'!$C$4:$R$1589,5,FALSE)</f>
        <v>New Orleans</v>
      </c>
      <c r="D1002">
        <f>VLOOKUP(ROW()-1,'Full 2016-2017 Games Data'!$C$4:$R$1589,6,FALSE)</f>
        <v>100</v>
      </c>
      <c r="E1002">
        <f>VLOOKUP(ROW()-1,'Full 2016-2017 Games Data'!$C$4:$R$1589,7,FALSE)</f>
        <v>77</v>
      </c>
      <c r="F1002" s="4">
        <f>VLOOKUP(ROW()-1,'Full 2016-2017 Games Data'!$C$4:$R$1589,14,FALSE)</f>
        <v>42808</v>
      </c>
    </row>
    <row r="1003" spans="1:6" x14ac:dyDescent="0.3">
      <c r="A1003" t="str">
        <f>VLOOKUP(ROW()-1,'Full 2016-2017 Games Data'!$C$4:$R$1589,15,FALSE)</f>
        <v>Golden State Warriors</v>
      </c>
      <c r="B1003" t="str">
        <f>VLOOKUP(ROW()-1,'Full 2016-2017 Games Data'!$C$4:$R$1589,16,FALSE)</f>
        <v>Philadelphia 76ers</v>
      </c>
      <c r="C1003" t="str">
        <f>VLOOKUP(ROW()-1,'Full 2016-2017 Games Data'!$C$4:$R$1589,5,FALSE)</f>
        <v>Golden State</v>
      </c>
      <c r="D1003">
        <f>VLOOKUP(ROW()-1,'Full 2016-2017 Games Data'!$C$4:$R$1589,6,FALSE)</f>
        <v>106</v>
      </c>
      <c r="E1003">
        <f>VLOOKUP(ROW()-1,'Full 2016-2017 Games Data'!$C$4:$R$1589,7,FALSE)</f>
        <v>104</v>
      </c>
      <c r="F1003" s="4">
        <f>VLOOKUP(ROW()-1,'Full 2016-2017 Games Data'!$C$4:$R$1589,14,FALSE)</f>
        <v>42808</v>
      </c>
    </row>
    <row r="1004" spans="1:6" x14ac:dyDescent="0.3">
      <c r="A1004" t="str">
        <f>VLOOKUP(ROW()-1,'Full 2016-2017 Games Data'!$C$4:$R$1589,15,FALSE)</f>
        <v>Dallas Mavericks</v>
      </c>
      <c r="B1004" t="str">
        <f>VLOOKUP(ROW()-1,'Full 2016-2017 Games Data'!$C$4:$R$1589,16,FALSE)</f>
        <v>Washington Wizards</v>
      </c>
      <c r="C1004" t="str">
        <f>VLOOKUP(ROW()-1,'Full 2016-2017 Games Data'!$C$4:$R$1589,5,FALSE)</f>
        <v>Washington</v>
      </c>
      <c r="D1004">
        <f>VLOOKUP(ROW()-1,'Full 2016-2017 Games Data'!$C$4:$R$1589,6,FALSE)</f>
        <v>112</v>
      </c>
      <c r="E1004">
        <f>VLOOKUP(ROW()-1,'Full 2016-2017 Games Data'!$C$4:$R$1589,7,FALSE)</f>
        <v>107</v>
      </c>
      <c r="F1004" s="4">
        <f>VLOOKUP(ROW()-1,'Full 2016-2017 Games Data'!$C$4:$R$1589,14,FALSE)</f>
        <v>42809</v>
      </c>
    </row>
    <row r="1005" spans="1:6" x14ac:dyDescent="0.3">
      <c r="A1005" t="str">
        <f>VLOOKUP(ROW()-1,'Full 2016-2017 Games Data'!$C$4:$R$1589,15,FALSE)</f>
        <v>Indiana Pacers</v>
      </c>
      <c r="B1005" t="str">
        <f>VLOOKUP(ROW()-1,'Full 2016-2017 Games Data'!$C$4:$R$1589,16,FALSE)</f>
        <v>Charlotte Hornets</v>
      </c>
      <c r="C1005" t="str">
        <f>VLOOKUP(ROW()-1,'Full 2016-2017 Games Data'!$C$4:$R$1589,5,FALSE)</f>
        <v>Indiana</v>
      </c>
      <c r="D1005">
        <f>VLOOKUP(ROW()-1,'Full 2016-2017 Games Data'!$C$4:$R$1589,6,FALSE)</f>
        <v>98</v>
      </c>
      <c r="E1005">
        <f>VLOOKUP(ROW()-1,'Full 2016-2017 Games Data'!$C$4:$R$1589,7,FALSE)</f>
        <v>77</v>
      </c>
      <c r="F1005" s="4">
        <f>VLOOKUP(ROW()-1,'Full 2016-2017 Games Data'!$C$4:$R$1589,14,FALSE)</f>
        <v>42809</v>
      </c>
    </row>
    <row r="1006" spans="1:6" x14ac:dyDescent="0.3">
      <c r="A1006" t="str">
        <f>VLOOKUP(ROW()-1,'Full 2016-2017 Games Data'!$C$4:$R$1589,15,FALSE)</f>
        <v>Boston Celtics</v>
      </c>
      <c r="B1006" t="str">
        <f>VLOOKUP(ROW()-1,'Full 2016-2017 Games Data'!$C$4:$R$1589,16,FALSE)</f>
        <v>Minnesota Timberwolves</v>
      </c>
      <c r="C1006" t="str">
        <f>VLOOKUP(ROW()-1,'Full 2016-2017 Games Data'!$C$4:$R$1589,5,FALSE)</f>
        <v>Boston</v>
      </c>
      <c r="D1006">
        <f>VLOOKUP(ROW()-1,'Full 2016-2017 Games Data'!$C$4:$R$1589,6,FALSE)</f>
        <v>117</v>
      </c>
      <c r="E1006">
        <f>VLOOKUP(ROW()-1,'Full 2016-2017 Games Data'!$C$4:$R$1589,7,FALSE)</f>
        <v>104</v>
      </c>
      <c r="F1006" s="4">
        <f>VLOOKUP(ROW()-1,'Full 2016-2017 Games Data'!$C$4:$R$1589,14,FALSE)</f>
        <v>42809</v>
      </c>
    </row>
    <row r="1007" spans="1:6" x14ac:dyDescent="0.3">
      <c r="A1007" t="str">
        <f>VLOOKUP(ROW()-1,'Full 2016-2017 Games Data'!$C$4:$R$1589,15,FALSE)</f>
        <v>Miami Heat</v>
      </c>
      <c r="B1007" t="str">
        <f>VLOOKUP(ROW()-1,'Full 2016-2017 Games Data'!$C$4:$R$1589,16,FALSE)</f>
        <v>New Orleans Pelicans</v>
      </c>
      <c r="C1007" t="str">
        <f>VLOOKUP(ROW()-1,'Full 2016-2017 Games Data'!$C$4:$R$1589,5,FALSE)</f>
        <v>Miami</v>
      </c>
      <c r="D1007">
        <f>VLOOKUP(ROW()-1,'Full 2016-2017 Games Data'!$C$4:$R$1589,6,FALSE)</f>
        <v>120</v>
      </c>
      <c r="E1007">
        <f>VLOOKUP(ROW()-1,'Full 2016-2017 Games Data'!$C$4:$R$1589,7,FALSE)</f>
        <v>112</v>
      </c>
      <c r="F1007" s="4">
        <f>VLOOKUP(ROW()-1,'Full 2016-2017 Games Data'!$C$4:$R$1589,14,FALSE)</f>
        <v>42809</v>
      </c>
    </row>
    <row r="1008" spans="1:6" x14ac:dyDescent="0.3">
      <c r="A1008" t="str">
        <f>VLOOKUP(ROW()-1,'Full 2016-2017 Games Data'!$C$4:$R$1589,15,FALSE)</f>
        <v>Utah Jazz</v>
      </c>
      <c r="B1008" t="str">
        <f>VLOOKUP(ROW()-1,'Full 2016-2017 Games Data'!$C$4:$R$1589,16,FALSE)</f>
        <v>Detroit Pistons</v>
      </c>
      <c r="C1008" t="str">
        <f>VLOOKUP(ROW()-1,'Full 2016-2017 Games Data'!$C$4:$R$1589,5,FALSE)</f>
        <v>Detroit</v>
      </c>
      <c r="D1008">
        <f>VLOOKUP(ROW()-1,'Full 2016-2017 Games Data'!$C$4:$R$1589,6,FALSE)</f>
        <v>97</v>
      </c>
      <c r="E1008">
        <f>VLOOKUP(ROW()-1,'Full 2016-2017 Games Data'!$C$4:$R$1589,7,FALSE)</f>
        <v>83</v>
      </c>
      <c r="F1008" s="4">
        <f>VLOOKUP(ROW()-1,'Full 2016-2017 Games Data'!$C$4:$R$1589,14,FALSE)</f>
        <v>42809</v>
      </c>
    </row>
    <row r="1009" spans="1:6" x14ac:dyDescent="0.3">
      <c r="A1009" t="str">
        <f>VLOOKUP(ROW()-1,'Full 2016-2017 Games Data'!$C$4:$R$1589,15,FALSE)</f>
        <v>Memphis Grizzlies</v>
      </c>
      <c r="B1009" t="str">
        <f>VLOOKUP(ROW()-1,'Full 2016-2017 Games Data'!$C$4:$R$1589,16,FALSE)</f>
        <v>Chicago Bulls</v>
      </c>
      <c r="C1009" t="str">
        <f>VLOOKUP(ROW()-1,'Full 2016-2017 Games Data'!$C$4:$R$1589,5,FALSE)</f>
        <v>Chicago</v>
      </c>
      <c r="D1009">
        <f>VLOOKUP(ROW()-1,'Full 2016-2017 Games Data'!$C$4:$R$1589,6,FALSE)</f>
        <v>98</v>
      </c>
      <c r="E1009">
        <f>VLOOKUP(ROW()-1,'Full 2016-2017 Games Data'!$C$4:$R$1589,7,FALSE)</f>
        <v>91</v>
      </c>
      <c r="F1009" s="4">
        <f>VLOOKUP(ROW()-1,'Full 2016-2017 Games Data'!$C$4:$R$1589,14,FALSE)</f>
        <v>42809</v>
      </c>
    </row>
    <row r="1010" spans="1:6" x14ac:dyDescent="0.3">
      <c r="A1010" t="str">
        <f>VLOOKUP(ROW()-1,'Full 2016-2017 Games Data'!$C$4:$R$1589,15,FALSE)</f>
        <v>Houston Rockets</v>
      </c>
      <c r="B1010" t="str">
        <f>VLOOKUP(ROW()-1,'Full 2016-2017 Games Data'!$C$4:$R$1589,16,FALSE)</f>
        <v>Los Angeles Lakers</v>
      </c>
      <c r="C1010" t="str">
        <f>VLOOKUP(ROW()-1,'Full 2016-2017 Games Data'!$C$4:$R$1589,5,FALSE)</f>
        <v>Houston</v>
      </c>
      <c r="D1010">
        <f>VLOOKUP(ROW()-1,'Full 2016-2017 Games Data'!$C$4:$R$1589,6,FALSE)</f>
        <v>139</v>
      </c>
      <c r="E1010">
        <f>VLOOKUP(ROW()-1,'Full 2016-2017 Games Data'!$C$4:$R$1589,7,FALSE)</f>
        <v>100</v>
      </c>
      <c r="F1010" s="4">
        <f>VLOOKUP(ROW()-1,'Full 2016-2017 Games Data'!$C$4:$R$1589,14,FALSE)</f>
        <v>42809</v>
      </c>
    </row>
    <row r="1011" spans="1:6" x14ac:dyDescent="0.3">
      <c r="A1011" t="str">
        <f>VLOOKUP(ROW()-1,'Full 2016-2017 Games Data'!$C$4:$R$1589,15,FALSE)</f>
        <v>Portland Trail Blazers</v>
      </c>
      <c r="B1011" t="str">
        <f>VLOOKUP(ROW()-1,'Full 2016-2017 Games Data'!$C$4:$R$1589,16,FALSE)</f>
        <v>San Antonio Spurs</v>
      </c>
      <c r="C1011" t="str">
        <f>VLOOKUP(ROW()-1,'Full 2016-2017 Games Data'!$C$4:$R$1589,5,FALSE)</f>
        <v>San Antonio</v>
      </c>
      <c r="D1011">
        <f>VLOOKUP(ROW()-1,'Full 2016-2017 Games Data'!$C$4:$R$1589,6,FALSE)</f>
        <v>110</v>
      </c>
      <c r="E1011">
        <f>VLOOKUP(ROW()-1,'Full 2016-2017 Games Data'!$C$4:$R$1589,7,FALSE)</f>
        <v>106</v>
      </c>
      <c r="F1011" s="4">
        <f>VLOOKUP(ROW()-1,'Full 2016-2017 Games Data'!$C$4:$R$1589,14,FALSE)</f>
        <v>42809</v>
      </c>
    </row>
    <row r="1012" spans="1:6" x14ac:dyDescent="0.3">
      <c r="A1012" t="str">
        <f>VLOOKUP(ROW()-1,'Full 2016-2017 Games Data'!$C$4:$R$1589,15,FALSE)</f>
        <v>Sacramento Kings</v>
      </c>
      <c r="B1012" t="str">
        <f>VLOOKUP(ROW()-1,'Full 2016-2017 Games Data'!$C$4:$R$1589,16,FALSE)</f>
        <v>Phoenix Suns</v>
      </c>
      <c r="C1012" t="str">
        <f>VLOOKUP(ROW()-1,'Full 2016-2017 Games Data'!$C$4:$R$1589,5,FALSE)</f>
        <v>Phoenix</v>
      </c>
      <c r="D1012">
        <f>VLOOKUP(ROW()-1,'Full 2016-2017 Games Data'!$C$4:$R$1589,6,FALSE)</f>
        <v>107</v>
      </c>
      <c r="E1012">
        <f>VLOOKUP(ROW()-1,'Full 2016-2017 Games Data'!$C$4:$R$1589,7,FALSE)</f>
        <v>101</v>
      </c>
      <c r="F1012" s="4">
        <f>VLOOKUP(ROW()-1,'Full 2016-2017 Games Data'!$C$4:$R$1589,14,FALSE)</f>
        <v>42809</v>
      </c>
    </row>
    <row r="1013" spans="1:6" x14ac:dyDescent="0.3">
      <c r="A1013" t="str">
        <f>VLOOKUP(ROW()-1,'Full 2016-2017 Games Data'!$C$4:$R$1589,15,FALSE)</f>
        <v>Milwaukee Bucks</v>
      </c>
      <c r="B1013" t="str">
        <f>VLOOKUP(ROW()-1,'Full 2016-2017 Games Data'!$C$4:$R$1589,16,FALSE)</f>
        <v>Los Angeles Clippers</v>
      </c>
      <c r="C1013" t="str">
        <f>VLOOKUP(ROW()-1,'Full 2016-2017 Games Data'!$C$4:$R$1589,5,FALSE)</f>
        <v>Los Angeles</v>
      </c>
      <c r="D1013">
        <f>VLOOKUP(ROW()-1,'Full 2016-2017 Games Data'!$C$4:$R$1589,6,FALSE)</f>
        <v>97</v>
      </c>
      <c r="E1013">
        <f>VLOOKUP(ROW()-1,'Full 2016-2017 Games Data'!$C$4:$R$1589,7,FALSE)</f>
        <v>96</v>
      </c>
      <c r="F1013" s="4">
        <f>VLOOKUP(ROW()-1,'Full 2016-2017 Games Data'!$C$4:$R$1589,14,FALSE)</f>
        <v>42809</v>
      </c>
    </row>
    <row r="1014" spans="1:6" x14ac:dyDescent="0.3">
      <c r="A1014" t="str">
        <f>VLOOKUP(ROW()-1,'Full 2016-2017 Games Data'!$C$4:$R$1589,15,FALSE)</f>
        <v>Cleveland Cavaliers</v>
      </c>
      <c r="B1014" t="str">
        <f>VLOOKUP(ROW()-1,'Full 2016-2017 Games Data'!$C$4:$R$1589,16,FALSE)</f>
        <v>Utah Jazz</v>
      </c>
      <c r="C1014" t="str">
        <f>VLOOKUP(ROW()-1,'Full 2016-2017 Games Data'!$C$4:$R$1589,5,FALSE)</f>
        <v>Cleveland</v>
      </c>
      <c r="D1014">
        <f>VLOOKUP(ROW()-1,'Full 2016-2017 Games Data'!$C$4:$R$1589,6,FALSE)</f>
        <v>91</v>
      </c>
      <c r="E1014">
        <f>VLOOKUP(ROW()-1,'Full 2016-2017 Games Data'!$C$4:$R$1589,7,FALSE)</f>
        <v>83</v>
      </c>
      <c r="F1014" s="4">
        <f>VLOOKUP(ROW()-1,'Full 2016-2017 Games Data'!$C$4:$R$1589,14,FALSE)</f>
        <v>42810</v>
      </c>
    </row>
    <row r="1015" spans="1:6" x14ac:dyDescent="0.3">
      <c r="A1015" t="str">
        <f>VLOOKUP(ROW()-1,'Full 2016-2017 Games Data'!$C$4:$R$1589,15,FALSE)</f>
        <v>Oklahoma City Thunder</v>
      </c>
      <c r="B1015" t="str">
        <f>VLOOKUP(ROW()-1,'Full 2016-2017 Games Data'!$C$4:$R$1589,16,FALSE)</f>
        <v>Toronto Raptors</v>
      </c>
      <c r="C1015" t="str">
        <f>VLOOKUP(ROW()-1,'Full 2016-2017 Games Data'!$C$4:$R$1589,5,FALSE)</f>
        <v>Toronto</v>
      </c>
      <c r="D1015">
        <f>VLOOKUP(ROW()-1,'Full 2016-2017 Games Data'!$C$4:$R$1589,6,FALSE)</f>
        <v>123</v>
      </c>
      <c r="E1015">
        <f>VLOOKUP(ROW()-1,'Full 2016-2017 Games Data'!$C$4:$R$1589,7,FALSE)</f>
        <v>102</v>
      </c>
      <c r="F1015" s="4">
        <f>VLOOKUP(ROW()-1,'Full 2016-2017 Games Data'!$C$4:$R$1589,14,FALSE)</f>
        <v>42810</v>
      </c>
    </row>
    <row r="1016" spans="1:6" x14ac:dyDescent="0.3">
      <c r="A1016" t="str">
        <f>VLOOKUP(ROW()-1,'Full 2016-2017 Games Data'!$C$4:$R$1589,15,FALSE)</f>
        <v>Brooklyn Nets</v>
      </c>
      <c r="B1016" t="str">
        <f>VLOOKUP(ROW()-1,'Full 2016-2017 Games Data'!$C$4:$R$1589,16,FALSE)</f>
        <v>New York Knicks</v>
      </c>
      <c r="C1016" t="str">
        <f>VLOOKUP(ROW()-1,'Full 2016-2017 Games Data'!$C$4:$R$1589,5,FALSE)</f>
        <v>New York</v>
      </c>
      <c r="D1016">
        <f>VLOOKUP(ROW()-1,'Full 2016-2017 Games Data'!$C$4:$R$1589,6,FALSE)</f>
        <v>121</v>
      </c>
      <c r="E1016">
        <f>VLOOKUP(ROW()-1,'Full 2016-2017 Games Data'!$C$4:$R$1589,7,FALSE)</f>
        <v>110</v>
      </c>
      <c r="F1016" s="4">
        <f>VLOOKUP(ROW()-1,'Full 2016-2017 Games Data'!$C$4:$R$1589,14,FALSE)</f>
        <v>42810</v>
      </c>
    </row>
    <row r="1017" spans="1:6" x14ac:dyDescent="0.3">
      <c r="A1017" t="str">
        <f>VLOOKUP(ROW()-1,'Full 2016-2017 Games Data'!$C$4:$R$1589,15,FALSE)</f>
        <v>Memphis Grizzlies</v>
      </c>
      <c r="B1017" t="str">
        <f>VLOOKUP(ROW()-1,'Full 2016-2017 Games Data'!$C$4:$R$1589,16,FALSE)</f>
        <v>Atlanta Hawks</v>
      </c>
      <c r="C1017" t="str">
        <f>VLOOKUP(ROW()-1,'Full 2016-2017 Games Data'!$C$4:$R$1589,5,FALSE)</f>
        <v>Atlanta</v>
      </c>
      <c r="D1017">
        <f>VLOOKUP(ROW()-1,'Full 2016-2017 Games Data'!$C$4:$R$1589,6,FALSE)</f>
        <v>103</v>
      </c>
      <c r="E1017">
        <f>VLOOKUP(ROW()-1,'Full 2016-2017 Games Data'!$C$4:$R$1589,7,FALSE)</f>
        <v>91</v>
      </c>
      <c r="F1017" s="4">
        <f>VLOOKUP(ROW()-1,'Full 2016-2017 Games Data'!$C$4:$R$1589,14,FALSE)</f>
        <v>42810</v>
      </c>
    </row>
    <row r="1018" spans="1:6" x14ac:dyDescent="0.3">
      <c r="A1018" t="str">
        <f>VLOOKUP(ROW()-1,'Full 2016-2017 Games Data'!$C$4:$R$1589,15,FALSE)</f>
        <v>Denver Nuggets</v>
      </c>
      <c r="B1018" t="str">
        <f>VLOOKUP(ROW()-1,'Full 2016-2017 Games Data'!$C$4:$R$1589,16,FALSE)</f>
        <v>Los Angeles Clippers</v>
      </c>
      <c r="C1018" t="str">
        <f>VLOOKUP(ROW()-1,'Full 2016-2017 Games Data'!$C$4:$R$1589,5,FALSE)</f>
        <v>Denver</v>
      </c>
      <c r="D1018">
        <f>VLOOKUP(ROW()-1,'Full 2016-2017 Games Data'!$C$4:$R$1589,6,FALSE)</f>
        <v>129</v>
      </c>
      <c r="E1018">
        <f>VLOOKUP(ROW()-1,'Full 2016-2017 Games Data'!$C$4:$R$1589,7,FALSE)</f>
        <v>114</v>
      </c>
      <c r="F1018" s="4">
        <f>VLOOKUP(ROW()-1,'Full 2016-2017 Games Data'!$C$4:$R$1589,14,FALSE)</f>
        <v>42810</v>
      </c>
    </row>
    <row r="1019" spans="1:6" x14ac:dyDescent="0.3">
      <c r="A1019" t="str">
        <f>VLOOKUP(ROW()-1,'Full 2016-2017 Games Data'!$C$4:$R$1589,15,FALSE)</f>
        <v>Golden State Warriors</v>
      </c>
      <c r="B1019" t="str">
        <f>VLOOKUP(ROW()-1,'Full 2016-2017 Games Data'!$C$4:$R$1589,16,FALSE)</f>
        <v>Orlando Magic</v>
      </c>
      <c r="C1019" t="str">
        <f>VLOOKUP(ROW()-1,'Full 2016-2017 Games Data'!$C$4:$R$1589,5,FALSE)</f>
        <v>Golden State</v>
      </c>
      <c r="D1019">
        <f>VLOOKUP(ROW()-1,'Full 2016-2017 Games Data'!$C$4:$R$1589,6,FALSE)</f>
        <v>122</v>
      </c>
      <c r="E1019">
        <f>VLOOKUP(ROW()-1,'Full 2016-2017 Games Data'!$C$4:$R$1589,7,FALSE)</f>
        <v>92</v>
      </c>
      <c r="F1019" s="4">
        <f>VLOOKUP(ROW()-1,'Full 2016-2017 Games Data'!$C$4:$R$1589,14,FALSE)</f>
        <v>42810</v>
      </c>
    </row>
    <row r="1020" spans="1:6" x14ac:dyDescent="0.3">
      <c r="A1020" t="str">
        <f>VLOOKUP(ROW()-1,'Full 2016-2017 Games Data'!$C$4:$R$1589,15,FALSE)</f>
        <v>Philadelphia 76ers</v>
      </c>
      <c r="B1020" t="str">
        <f>VLOOKUP(ROW()-1,'Full 2016-2017 Games Data'!$C$4:$R$1589,16,FALSE)</f>
        <v>Dallas Mavericks</v>
      </c>
      <c r="C1020" t="str">
        <f>VLOOKUP(ROW()-1,'Full 2016-2017 Games Data'!$C$4:$R$1589,5,FALSE)</f>
        <v>Philadelphia</v>
      </c>
      <c r="D1020">
        <f>VLOOKUP(ROW()-1,'Full 2016-2017 Games Data'!$C$4:$R$1589,6,FALSE)</f>
        <v>116</v>
      </c>
      <c r="E1020">
        <f>VLOOKUP(ROW()-1,'Full 2016-2017 Games Data'!$C$4:$R$1589,7,FALSE)</f>
        <v>74</v>
      </c>
      <c r="F1020" s="4">
        <f>VLOOKUP(ROW()-1,'Full 2016-2017 Games Data'!$C$4:$R$1589,14,FALSE)</f>
        <v>42811</v>
      </c>
    </row>
    <row r="1021" spans="1:6" x14ac:dyDescent="0.3">
      <c r="A1021" t="str">
        <f>VLOOKUP(ROW()-1,'Full 2016-2017 Games Data'!$C$4:$R$1589,15,FALSE)</f>
        <v>Washington Wizards</v>
      </c>
      <c r="B1021" t="str">
        <f>VLOOKUP(ROW()-1,'Full 2016-2017 Games Data'!$C$4:$R$1589,16,FALSE)</f>
        <v>Chicago Bulls</v>
      </c>
      <c r="C1021" t="str">
        <f>VLOOKUP(ROW()-1,'Full 2016-2017 Games Data'!$C$4:$R$1589,5,FALSE)</f>
        <v>Washington</v>
      </c>
      <c r="D1021">
        <f>VLOOKUP(ROW()-1,'Full 2016-2017 Games Data'!$C$4:$R$1589,6,FALSE)</f>
        <v>112</v>
      </c>
      <c r="E1021">
        <f>VLOOKUP(ROW()-1,'Full 2016-2017 Games Data'!$C$4:$R$1589,7,FALSE)</f>
        <v>107</v>
      </c>
      <c r="F1021" s="4">
        <f>VLOOKUP(ROW()-1,'Full 2016-2017 Games Data'!$C$4:$R$1589,14,FALSE)</f>
        <v>42811</v>
      </c>
    </row>
    <row r="1022" spans="1:6" x14ac:dyDescent="0.3">
      <c r="A1022" t="str">
        <f>VLOOKUP(ROW()-1,'Full 2016-2017 Games Data'!$C$4:$R$1589,15,FALSE)</f>
        <v>Boston Celtics</v>
      </c>
      <c r="B1022" t="str">
        <f>VLOOKUP(ROW()-1,'Full 2016-2017 Games Data'!$C$4:$R$1589,16,FALSE)</f>
        <v>Brooklyn Nets</v>
      </c>
      <c r="C1022" t="str">
        <f>VLOOKUP(ROW()-1,'Full 2016-2017 Games Data'!$C$4:$R$1589,5,FALSE)</f>
        <v>Brooklyn</v>
      </c>
      <c r="D1022">
        <f>VLOOKUP(ROW()-1,'Full 2016-2017 Games Data'!$C$4:$R$1589,6,FALSE)</f>
        <v>98</v>
      </c>
      <c r="E1022">
        <f>VLOOKUP(ROW()-1,'Full 2016-2017 Games Data'!$C$4:$R$1589,7,FALSE)</f>
        <v>95</v>
      </c>
      <c r="F1022" s="4">
        <f>VLOOKUP(ROW()-1,'Full 2016-2017 Games Data'!$C$4:$R$1589,14,FALSE)</f>
        <v>42811</v>
      </c>
    </row>
    <row r="1023" spans="1:6" x14ac:dyDescent="0.3">
      <c r="A1023" t="str">
        <f>VLOOKUP(ROW()-1,'Full 2016-2017 Games Data'!$C$4:$R$1589,15,FALSE)</f>
        <v>Toronto Raptors</v>
      </c>
      <c r="B1023" t="str">
        <f>VLOOKUP(ROW()-1,'Full 2016-2017 Games Data'!$C$4:$R$1589,16,FALSE)</f>
        <v>Detroit Pistons</v>
      </c>
      <c r="C1023" t="str">
        <f>VLOOKUP(ROW()-1,'Full 2016-2017 Games Data'!$C$4:$R$1589,5,FALSE)</f>
        <v>Detroit</v>
      </c>
      <c r="D1023">
        <f>VLOOKUP(ROW()-1,'Full 2016-2017 Games Data'!$C$4:$R$1589,6,FALSE)</f>
        <v>87</v>
      </c>
      <c r="E1023">
        <f>VLOOKUP(ROW()-1,'Full 2016-2017 Games Data'!$C$4:$R$1589,7,FALSE)</f>
        <v>75</v>
      </c>
      <c r="F1023" s="4">
        <f>VLOOKUP(ROW()-1,'Full 2016-2017 Games Data'!$C$4:$R$1589,14,FALSE)</f>
        <v>42811</v>
      </c>
    </row>
    <row r="1024" spans="1:6" x14ac:dyDescent="0.3">
      <c r="A1024" t="str">
        <f>VLOOKUP(ROW()-1,'Full 2016-2017 Games Data'!$C$4:$R$1589,15,FALSE)</f>
        <v>New Orleans Pelicans</v>
      </c>
      <c r="B1024" t="str">
        <f>VLOOKUP(ROW()-1,'Full 2016-2017 Games Data'!$C$4:$R$1589,16,FALSE)</f>
        <v>Houston Rockets</v>
      </c>
      <c r="C1024" t="str">
        <f>VLOOKUP(ROW()-1,'Full 2016-2017 Games Data'!$C$4:$R$1589,5,FALSE)</f>
        <v>New Orleans</v>
      </c>
      <c r="D1024">
        <f>VLOOKUP(ROW()-1,'Full 2016-2017 Games Data'!$C$4:$R$1589,6,FALSE)</f>
        <v>128</v>
      </c>
      <c r="E1024">
        <f>VLOOKUP(ROW()-1,'Full 2016-2017 Games Data'!$C$4:$R$1589,7,FALSE)</f>
        <v>112</v>
      </c>
      <c r="F1024" s="4">
        <f>VLOOKUP(ROW()-1,'Full 2016-2017 Games Data'!$C$4:$R$1589,14,FALSE)</f>
        <v>42811</v>
      </c>
    </row>
    <row r="1025" spans="1:6" x14ac:dyDescent="0.3">
      <c r="A1025" t="str">
        <f>VLOOKUP(ROW()-1,'Full 2016-2017 Games Data'!$C$4:$R$1589,15,FALSE)</f>
        <v>Miami Heat</v>
      </c>
      <c r="B1025" t="str">
        <f>VLOOKUP(ROW()-1,'Full 2016-2017 Games Data'!$C$4:$R$1589,16,FALSE)</f>
        <v>Minnesota Timberwolves</v>
      </c>
      <c r="C1025" t="str">
        <f>VLOOKUP(ROW()-1,'Full 2016-2017 Games Data'!$C$4:$R$1589,5,FALSE)</f>
        <v>Miami</v>
      </c>
      <c r="D1025">
        <f>VLOOKUP(ROW()-1,'Full 2016-2017 Games Data'!$C$4:$R$1589,6,FALSE)</f>
        <v>123</v>
      </c>
      <c r="E1025">
        <f>VLOOKUP(ROW()-1,'Full 2016-2017 Games Data'!$C$4:$R$1589,7,FALSE)</f>
        <v>105</v>
      </c>
      <c r="F1025" s="4">
        <f>VLOOKUP(ROW()-1,'Full 2016-2017 Games Data'!$C$4:$R$1589,14,FALSE)</f>
        <v>42811</v>
      </c>
    </row>
    <row r="1026" spans="1:6" x14ac:dyDescent="0.3">
      <c r="A1026" t="str">
        <f>VLOOKUP(ROW()-1,'Full 2016-2017 Games Data'!$C$4:$R$1589,15,FALSE)</f>
        <v>Orlando Magic</v>
      </c>
      <c r="B1026" t="str">
        <f>VLOOKUP(ROW()-1,'Full 2016-2017 Games Data'!$C$4:$R$1589,16,FALSE)</f>
        <v>Phoenix Suns</v>
      </c>
      <c r="C1026" t="str">
        <f>VLOOKUP(ROW()-1,'Full 2016-2017 Games Data'!$C$4:$R$1589,5,FALSE)</f>
        <v>Phoenix</v>
      </c>
      <c r="D1026">
        <f>VLOOKUP(ROW()-1,'Full 2016-2017 Games Data'!$C$4:$R$1589,6,FALSE)</f>
        <v>109</v>
      </c>
      <c r="E1026">
        <f>VLOOKUP(ROW()-1,'Full 2016-2017 Games Data'!$C$4:$R$1589,7,FALSE)</f>
        <v>103</v>
      </c>
      <c r="F1026" s="4">
        <f>VLOOKUP(ROW()-1,'Full 2016-2017 Games Data'!$C$4:$R$1589,14,FALSE)</f>
        <v>42811</v>
      </c>
    </row>
    <row r="1027" spans="1:6" x14ac:dyDescent="0.3">
      <c r="A1027" t="str">
        <f>VLOOKUP(ROW()-1,'Full 2016-2017 Games Data'!$C$4:$R$1589,15,FALSE)</f>
        <v>Milwaukee Bucks</v>
      </c>
      <c r="B1027" t="str">
        <f>VLOOKUP(ROW()-1,'Full 2016-2017 Games Data'!$C$4:$R$1589,16,FALSE)</f>
        <v>Los Angeles Lakers</v>
      </c>
      <c r="C1027" t="str">
        <f>VLOOKUP(ROW()-1,'Full 2016-2017 Games Data'!$C$4:$R$1589,5,FALSE)</f>
        <v>Los Angeles</v>
      </c>
      <c r="D1027">
        <f>VLOOKUP(ROW()-1,'Full 2016-2017 Games Data'!$C$4:$R$1589,6,FALSE)</f>
        <v>107</v>
      </c>
      <c r="E1027">
        <f>VLOOKUP(ROW()-1,'Full 2016-2017 Games Data'!$C$4:$R$1589,7,FALSE)</f>
        <v>103</v>
      </c>
      <c r="F1027" s="4">
        <f>VLOOKUP(ROW()-1,'Full 2016-2017 Games Data'!$C$4:$R$1589,14,FALSE)</f>
        <v>42811</v>
      </c>
    </row>
    <row r="1028" spans="1:6" x14ac:dyDescent="0.3">
      <c r="A1028" t="str">
        <f>VLOOKUP(ROW()-1,'Full 2016-2017 Games Data'!$C$4:$R$1589,15,FALSE)</f>
        <v>Oklahoma City Thunder</v>
      </c>
      <c r="B1028" t="str">
        <f>VLOOKUP(ROW()-1,'Full 2016-2017 Games Data'!$C$4:$R$1589,16,FALSE)</f>
        <v>Sacramento Kings</v>
      </c>
      <c r="C1028" t="str">
        <f>VLOOKUP(ROW()-1,'Full 2016-2017 Games Data'!$C$4:$R$1589,5,FALSE)</f>
        <v>Oklahoma City</v>
      </c>
      <c r="D1028">
        <f>VLOOKUP(ROW()-1,'Full 2016-2017 Games Data'!$C$4:$R$1589,6,FALSE)</f>
        <v>110</v>
      </c>
      <c r="E1028">
        <f>VLOOKUP(ROW()-1,'Full 2016-2017 Games Data'!$C$4:$R$1589,7,FALSE)</f>
        <v>94</v>
      </c>
      <c r="F1028" s="4">
        <f>VLOOKUP(ROW()-1,'Full 2016-2017 Games Data'!$C$4:$R$1589,14,FALSE)</f>
        <v>42812</v>
      </c>
    </row>
    <row r="1029" spans="1:6" x14ac:dyDescent="0.3">
      <c r="A1029" t="str">
        <f>VLOOKUP(ROW()-1,'Full 2016-2017 Games Data'!$C$4:$R$1589,15,FALSE)</f>
        <v>Portland Trail Blazers</v>
      </c>
      <c r="B1029" t="str">
        <f>VLOOKUP(ROW()-1,'Full 2016-2017 Games Data'!$C$4:$R$1589,16,FALSE)</f>
        <v>Atlanta Hawks</v>
      </c>
      <c r="C1029" t="str">
        <f>VLOOKUP(ROW()-1,'Full 2016-2017 Games Data'!$C$4:$R$1589,5,FALSE)</f>
        <v>Atlanta</v>
      </c>
      <c r="D1029">
        <f>VLOOKUP(ROW()-1,'Full 2016-2017 Games Data'!$C$4:$R$1589,6,FALSE)</f>
        <v>113</v>
      </c>
      <c r="E1029">
        <f>VLOOKUP(ROW()-1,'Full 2016-2017 Games Data'!$C$4:$R$1589,7,FALSE)</f>
        <v>97</v>
      </c>
      <c r="F1029" s="4">
        <f>VLOOKUP(ROW()-1,'Full 2016-2017 Games Data'!$C$4:$R$1589,14,FALSE)</f>
        <v>42812</v>
      </c>
    </row>
    <row r="1030" spans="1:6" x14ac:dyDescent="0.3">
      <c r="A1030" t="str">
        <f>VLOOKUP(ROW()-1,'Full 2016-2017 Games Data'!$C$4:$R$1589,15,FALSE)</f>
        <v>Charlotte Hornets</v>
      </c>
      <c r="B1030" t="str">
        <f>VLOOKUP(ROW()-1,'Full 2016-2017 Games Data'!$C$4:$R$1589,16,FALSE)</f>
        <v>Washington Wizards</v>
      </c>
      <c r="C1030" t="str">
        <f>VLOOKUP(ROW()-1,'Full 2016-2017 Games Data'!$C$4:$R$1589,5,FALSE)</f>
        <v>Charlotte</v>
      </c>
      <c r="D1030">
        <f>VLOOKUP(ROW()-1,'Full 2016-2017 Games Data'!$C$4:$R$1589,6,FALSE)</f>
        <v>98</v>
      </c>
      <c r="E1030">
        <f>VLOOKUP(ROW()-1,'Full 2016-2017 Games Data'!$C$4:$R$1589,7,FALSE)</f>
        <v>93</v>
      </c>
      <c r="F1030" s="4">
        <f>VLOOKUP(ROW()-1,'Full 2016-2017 Games Data'!$C$4:$R$1589,14,FALSE)</f>
        <v>42812</v>
      </c>
    </row>
    <row r="1031" spans="1:6" x14ac:dyDescent="0.3">
      <c r="A1031" t="str">
        <f>VLOOKUP(ROW()-1,'Full 2016-2017 Games Data'!$C$4:$R$1589,15,FALSE)</f>
        <v>Los Angeles Clippers</v>
      </c>
      <c r="B1031" t="str">
        <f>VLOOKUP(ROW()-1,'Full 2016-2017 Games Data'!$C$4:$R$1589,16,FALSE)</f>
        <v>Cleveland Cavaliers</v>
      </c>
      <c r="C1031" t="str">
        <f>VLOOKUP(ROW()-1,'Full 2016-2017 Games Data'!$C$4:$R$1589,5,FALSE)</f>
        <v>Los Angeles</v>
      </c>
      <c r="D1031">
        <f>VLOOKUP(ROW()-1,'Full 2016-2017 Games Data'!$C$4:$R$1589,6,FALSE)</f>
        <v>108</v>
      </c>
      <c r="E1031">
        <f>VLOOKUP(ROW()-1,'Full 2016-2017 Games Data'!$C$4:$R$1589,7,FALSE)</f>
        <v>78</v>
      </c>
      <c r="F1031" s="4">
        <f>VLOOKUP(ROW()-1,'Full 2016-2017 Games Data'!$C$4:$R$1589,14,FALSE)</f>
        <v>42812</v>
      </c>
    </row>
    <row r="1032" spans="1:6" x14ac:dyDescent="0.3">
      <c r="A1032" t="str">
        <f>VLOOKUP(ROW()-1,'Full 2016-2017 Games Data'!$C$4:$R$1589,15,FALSE)</f>
        <v>Chicago Bulls</v>
      </c>
      <c r="B1032" t="str">
        <f>VLOOKUP(ROW()-1,'Full 2016-2017 Games Data'!$C$4:$R$1589,16,FALSE)</f>
        <v>Utah Jazz</v>
      </c>
      <c r="C1032" t="str">
        <f>VLOOKUP(ROW()-1,'Full 2016-2017 Games Data'!$C$4:$R$1589,5,FALSE)</f>
        <v>Chicago</v>
      </c>
      <c r="D1032">
        <f>VLOOKUP(ROW()-1,'Full 2016-2017 Games Data'!$C$4:$R$1589,6,FALSE)</f>
        <v>95</v>
      </c>
      <c r="E1032">
        <f>VLOOKUP(ROW()-1,'Full 2016-2017 Games Data'!$C$4:$R$1589,7,FALSE)</f>
        <v>86</v>
      </c>
      <c r="F1032" s="4">
        <f>VLOOKUP(ROW()-1,'Full 2016-2017 Games Data'!$C$4:$R$1589,14,FALSE)</f>
        <v>42812</v>
      </c>
    </row>
    <row r="1033" spans="1:6" x14ac:dyDescent="0.3">
      <c r="A1033" t="str">
        <f>VLOOKUP(ROW()-1,'Full 2016-2017 Games Data'!$C$4:$R$1589,15,FALSE)</f>
        <v>Memphis Grizzlies</v>
      </c>
      <c r="B1033" t="str">
        <f>VLOOKUP(ROW()-1,'Full 2016-2017 Games Data'!$C$4:$R$1589,16,FALSE)</f>
        <v>San Antonio Spurs</v>
      </c>
      <c r="C1033" t="str">
        <f>VLOOKUP(ROW()-1,'Full 2016-2017 Games Data'!$C$4:$R$1589,5,FALSE)</f>
        <v>Memphis</v>
      </c>
      <c r="D1033">
        <f>VLOOKUP(ROW()-1,'Full 2016-2017 Games Data'!$C$4:$R$1589,6,FALSE)</f>
        <v>104</v>
      </c>
      <c r="E1033">
        <f>VLOOKUP(ROW()-1,'Full 2016-2017 Games Data'!$C$4:$R$1589,7,FALSE)</f>
        <v>96</v>
      </c>
      <c r="F1033" s="4">
        <f>VLOOKUP(ROW()-1,'Full 2016-2017 Games Data'!$C$4:$R$1589,14,FALSE)</f>
        <v>42812</v>
      </c>
    </row>
    <row r="1034" spans="1:6" x14ac:dyDescent="0.3">
      <c r="A1034" t="str">
        <f>VLOOKUP(ROW()-1,'Full 2016-2017 Games Data'!$C$4:$R$1589,15,FALSE)</f>
        <v>Houston Rockets</v>
      </c>
      <c r="B1034" t="str">
        <f>VLOOKUP(ROW()-1,'Full 2016-2017 Games Data'!$C$4:$R$1589,16,FALSE)</f>
        <v>Denver Nuggets</v>
      </c>
      <c r="C1034" t="str">
        <f>VLOOKUP(ROW()-1,'Full 2016-2017 Games Data'!$C$4:$R$1589,5,FALSE)</f>
        <v>Denver</v>
      </c>
      <c r="D1034">
        <f>VLOOKUP(ROW()-1,'Full 2016-2017 Games Data'!$C$4:$R$1589,6,FALSE)</f>
        <v>109</v>
      </c>
      <c r="E1034">
        <f>VLOOKUP(ROW()-1,'Full 2016-2017 Games Data'!$C$4:$R$1589,7,FALSE)</f>
        <v>105</v>
      </c>
      <c r="F1034" s="4">
        <f>VLOOKUP(ROW()-1,'Full 2016-2017 Games Data'!$C$4:$R$1589,14,FALSE)</f>
        <v>42812</v>
      </c>
    </row>
    <row r="1035" spans="1:6" x14ac:dyDescent="0.3">
      <c r="A1035" t="str">
        <f>VLOOKUP(ROW()-1,'Full 2016-2017 Games Data'!$C$4:$R$1589,15,FALSE)</f>
        <v>Golden State Warriors</v>
      </c>
      <c r="B1035" t="str">
        <f>VLOOKUP(ROW()-1,'Full 2016-2017 Games Data'!$C$4:$R$1589,16,FALSE)</f>
        <v>Milwaukee Bucks</v>
      </c>
      <c r="C1035" t="str">
        <f>VLOOKUP(ROW()-1,'Full 2016-2017 Games Data'!$C$4:$R$1589,5,FALSE)</f>
        <v>Golden State</v>
      </c>
      <c r="D1035">
        <f>VLOOKUP(ROW()-1,'Full 2016-2017 Games Data'!$C$4:$R$1589,6,FALSE)</f>
        <v>117</v>
      </c>
      <c r="E1035">
        <f>VLOOKUP(ROW()-1,'Full 2016-2017 Games Data'!$C$4:$R$1589,7,FALSE)</f>
        <v>92</v>
      </c>
      <c r="F1035" s="4">
        <f>VLOOKUP(ROW()-1,'Full 2016-2017 Games Data'!$C$4:$R$1589,14,FALSE)</f>
        <v>42812</v>
      </c>
    </row>
    <row r="1036" spans="1:6" x14ac:dyDescent="0.3">
      <c r="A1036" t="str">
        <f>VLOOKUP(ROW()-1,'Full 2016-2017 Games Data'!$C$4:$R$1589,15,FALSE)</f>
        <v>Dallas Mavericks</v>
      </c>
      <c r="B1036" t="str">
        <f>VLOOKUP(ROW()-1,'Full 2016-2017 Games Data'!$C$4:$R$1589,16,FALSE)</f>
        <v>Brooklyn Nets</v>
      </c>
      <c r="C1036" t="str">
        <f>VLOOKUP(ROW()-1,'Full 2016-2017 Games Data'!$C$4:$R$1589,5,FALSE)</f>
        <v>Brooklyn</v>
      </c>
      <c r="D1036">
        <f>VLOOKUP(ROW()-1,'Full 2016-2017 Games Data'!$C$4:$R$1589,6,FALSE)</f>
        <v>111</v>
      </c>
      <c r="E1036">
        <f>VLOOKUP(ROW()-1,'Full 2016-2017 Games Data'!$C$4:$R$1589,7,FALSE)</f>
        <v>104</v>
      </c>
      <c r="F1036" s="4">
        <f>VLOOKUP(ROW()-1,'Full 2016-2017 Games Data'!$C$4:$R$1589,14,FALSE)</f>
        <v>42813</v>
      </c>
    </row>
    <row r="1037" spans="1:6" x14ac:dyDescent="0.3">
      <c r="A1037" t="str">
        <f>VLOOKUP(ROW()-1,'Full 2016-2017 Games Data'!$C$4:$R$1589,15,FALSE)</f>
        <v>Philadelphia 76ers</v>
      </c>
      <c r="B1037" t="str">
        <f>VLOOKUP(ROW()-1,'Full 2016-2017 Games Data'!$C$4:$R$1589,16,FALSE)</f>
        <v>Boston Celtics</v>
      </c>
      <c r="C1037" t="str">
        <f>VLOOKUP(ROW()-1,'Full 2016-2017 Games Data'!$C$4:$R$1589,5,FALSE)</f>
        <v>Philadelphia</v>
      </c>
      <c r="D1037">
        <f>VLOOKUP(ROW()-1,'Full 2016-2017 Games Data'!$C$4:$R$1589,6,FALSE)</f>
        <v>105</v>
      </c>
      <c r="E1037">
        <f>VLOOKUP(ROW()-1,'Full 2016-2017 Games Data'!$C$4:$R$1589,7,FALSE)</f>
        <v>99</v>
      </c>
      <c r="F1037" s="4">
        <f>VLOOKUP(ROW()-1,'Full 2016-2017 Games Data'!$C$4:$R$1589,14,FALSE)</f>
        <v>42813</v>
      </c>
    </row>
    <row r="1038" spans="1:6" x14ac:dyDescent="0.3">
      <c r="A1038" t="str">
        <f>VLOOKUP(ROW()-1,'Full 2016-2017 Games Data'!$C$4:$R$1589,15,FALSE)</f>
        <v>Detroit Pistons</v>
      </c>
      <c r="B1038" t="str">
        <f>VLOOKUP(ROW()-1,'Full 2016-2017 Games Data'!$C$4:$R$1589,16,FALSE)</f>
        <v>Phoenix Suns</v>
      </c>
      <c r="C1038" t="str">
        <f>VLOOKUP(ROW()-1,'Full 2016-2017 Games Data'!$C$4:$R$1589,5,FALSE)</f>
        <v>Detroit</v>
      </c>
      <c r="D1038">
        <f>VLOOKUP(ROW()-1,'Full 2016-2017 Games Data'!$C$4:$R$1589,6,FALSE)</f>
        <v>112</v>
      </c>
      <c r="E1038">
        <f>VLOOKUP(ROW()-1,'Full 2016-2017 Games Data'!$C$4:$R$1589,7,FALSE)</f>
        <v>95</v>
      </c>
      <c r="F1038" s="4">
        <f>VLOOKUP(ROW()-1,'Full 2016-2017 Games Data'!$C$4:$R$1589,14,FALSE)</f>
        <v>42813</v>
      </c>
    </row>
    <row r="1039" spans="1:6" x14ac:dyDescent="0.3">
      <c r="A1039" t="str">
        <f>VLOOKUP(ROW()-1,'Full 2016-2017 Games Data'!$C$4:$R$1589,15,FALSE)</f>
        <v>New Orleans Pelicans</v>
      </c>
      <c r="B1039" t="str">
        <f>VLOOKUP(ROW()-1,'Full 2016-2017 Games Data'!$C$4:$R$1589,16,FALSE)</f>
        <v>Minnesota Timberwolves</v>
      </c>
      <c r="C1039" t="str">
        <f>VLOOKUP(ROW()-1,'Full 2016-2017 Games Data'!$C$4:$R$1589,5,FALSE)</f>
        <v>New Orleans</v>
      </c>
      <c r="D1039">
        <f>VLOOKUP(ROW()-1,'Full 2016-2017 Games Data'!$C$4:$R$1589,6,FALSE)</f>
        <v>123</v>
      </c>
      <c r="E1039">
        <f>VLOOKUP(ROW()-1,'Full 2016-2017 Games Data'!$C$4:$R$1589,7,FALSE)</f>
        <v>109</v>
      </c>
      <c r="F1039" s="4">
        <f>VLOOKUP(ROW()-1,'Full 2016-2017 Games Data'!$C$4:$R$1589,14,FALSE)</f>
        <v>42813</v>
      </c>
    </row>
    <row r="1040" spans="1:6" x14ac:dyDescent="0.3">
      <c r="A1040" t="str">
        <f>VLOOKUP(ROW()-1,'Full 2016-2017 Games Data'!$C$4:$R$1589,15,FALSE)</f>
        <v>Toronto Raptors</v>
      </c>
      <c r="B1040" t="str">
        <f>VLOOKUP(ROW()-1,'Full 2016-2017 Games Data'!$C$4:$R$1589,16,FALSE)</f>
        <v>Indiana Pacers</v>
      </c>
      <c r="C1040" t="str">
        <f>VLOOKUP(ROW()-1,'Full 2016-2017 Games Data'!$C$4:$R$1589,5,FALSE)</f>
        <v>Toronto</v>
      </c>
      <c r="D1040">
        <f>VLOOKUP(ROW()-1,'Full 2016-2017 Games Data'!$C$4:$R$1589,6,FALSE)</f>
        <v>116</v>
      </c>
      <c r="E1040">
        <f>VLOOKUP(ROW()-1,'Full 2016-2017 Games Data'!$C$4:$R$1589,7,FALSE)</f>
        <v>91</v>
      </c>
      <c r="F1040" s="4">
        <f>VLOOKUP(ROW()-1,'Full 2016-2017 Games Data'!$C$4:$R$1589,14,FALSE)</f>
        <v>42813</v>
      </c>
    </row>
    <row r="1041" spans="1:6" x14ac:dyDescent="0.3">
      <c r="A1041" t="str">
        <f>VLOOKUP(ROW()-1,'Full 2016-2017 Games Data'!$C$4:$R$1589,15,FALSE)</f>
        <v>Portland Trail Blazers</v>
      </c>
      <c r="B1041" t="str">
        <f>VLOOKUP(ROW()-1,'Full 2016-2017 Games Data'!$C$4:$R$1589,16,FALSE)</f>
        <v>Miami Heat</v>
      </c>
      <c r="C1041" t="str">
        <f>VLOOKUP(ROW()-1,'Full 2016-2017 Games Data'!$C$4:$R$1589,5,FALSE)</f>
        <v>Miami</v>
      </c>
      <c r="D1041">
        <f>VLOOKUP(ROW()-1,'Full 2016-2017 Games Data'!$C$4:$R$1589,6,FALSE)</f>
        <v>115</v>
      </c>
      <c r="E1041">
        <f>VLOOKUP(ROW()-1,'Full 2016-2017 Games Data'!$C$4:$R$1589,7,FALSE)</f>
        <v>104</v>
      </c>
      <c r="F1041" s="4">
        <f>VLOOKUP(ROW()-1,'Full 2016-2017 Games Data'!$C$4:$R$1589,14,FALSE)</f>
        <v>42813</v>
      </c>
    </row>
    <row r="1042" spans="1:6" x14ac:dyDescent="0.3">
      <c r="A1042" t="str">
        <f>VLOOKUP(ROW()-1,'Full 2016-2017 Games Data'!$C$4:$R$1589,15,FALSE)</f>
        <v>San Antonio Spurs</v>
      </c>
      <c r="B1042" t="str">
        <f>VLOOKUP(ROW()-1,'Full 2016-2017 Games Data'!$C$4:$R$1589,16,FALSE)</f>
        <v>Sacramento Kings</v>
      </c>
      <c r="C1042" t="str">
        <f>VLOOKUP(ROW()-1,'Full 2016-2017 Games Data'!$C$4:$R$1589,5,FALSE)</f>
        <v>San Antonio</v>
      </c>
      <c r="D1042">
        <f>VLOOKUP(ROW()-1,'Full 2016-2017 Games Data'!$C$4:$R$1589,6,FALSE)</f>
        <v>118</v>
      </c>
      <c r="E1042">
        <f>VLOOKUP(ROW()-1,'Full 2016-2017 Games Data'!$C$4:$R$1589,7,FALSE)</f>
        <v>102</v>
      </c>
      <c r="F1042" s="4">
        <f>VLOOKUP(ROW()-1,'Full 2016-2017 Games Data'!$C$4:$R$1589,14,FALSE)</f>
        <v>42813</v>
      </c>
    </row>
    <row r="1043" spans="1:6" x14ac:dyDescent="0.3">
      <c r="A1043" t="str">
        <f>VLOOKUP(ROW()-1,'Full 2016-2017 Games Data'!$C$4:$R$1589,15,FALSE)</f>
        <v>Cleveland Cavaliers</v>
      </c>
      <c r="B1043" t="str">
        <f>VLOOKUP(ROW()-1,'Full 2016-2017 Games Data'!$C$4:$R$1589,16,FALSE)</f>
        <v>Los Angeles Lakers</v>
      </c>
      <c r="C1043" t="str">
        <f>VLOOKUP(ROW()-1,'Full 2016-2017 Games Data'!$C$4:$R$1589,5,FALSE)</f>
        <v>Los Angeles</v>
      </c>
      <c r="D1043">
        <f>VLOOKUP(ROW()-1,'Full 2016-2017 Games Data'!$C$4:$R$1589,6,FALSE)</f>
        <v>125</v>
      </c>
      <c r="E1043">
        <f>VLOOKUP(ROW()-1,'Full 2016-2017 Games Data'!$C$4:$R$1589,7,FALSE)</f>
        <v>120</v>
      </c>
      <c r="F1043" s="4">
        <f>VLOOKUP(ROW()-1,'Full 2016-2017 Games Data'!$C$4:$R$1589,14,FALSE)</f>
        <v>42813</v>
      </c>
    </row>
    <row r="1044" spans="1:6" x14ac:dyDescent="0.3">
      <c r="A1044" t="str">
        <f>VLOOKUP(ROW()-1,'Full 2016-2017 Games Data'!$C$4:$R$1589,15,FALSE)</f>
        <v>Charlotte Hornets</v>
      </c>
      <c r="B1044" t="str">
        <f>VLOOKUP(ROW()-1,'Full 2016-2017 Games Data'!$C$4:$R$1589,16,FALSE)</f>
        <v>Atlanta Hawks</v>
      </c>
      <c r="C1044" t="str">
        <f>VLOOKUP(ROW()-1,'Full 2016-2017 Games Data'!$C$4:$R$1589,5,FALSE)</f>
        <v>Charlotte</v>
      </c>
      <c r="D1044">
        <f>VLOOKUP(ROW()-1,'Full 2016-2017 Games Data'!$C$4:$R$1589,6,FALSE)</f>
        <v>105</v>
      </c>
      <c r="E1044">
        <f>VLOOKUP(ROW()-1,'Full 2016-2017 Games Data'!$C$4:$R$1589,7,FALSE)</f>
        <v>90</v>
      </c>
      <c r="F1044" s="4">
        <f>VLOOKUP(ROW()-1,'Full 2016-2017 Games Data'!$C$4:$R$1589,14,FALSE)</f>
        <v>42814</v>
      </c>
    </row>
    <row r="1045" spans="1:6" x14ac:dyDescent="0.3">
      <c r="A1045" t="str">
        <f>VLOOKUP(ROW()-1,'Full 2016-2017 Games Data'!$C$4:$R$1589,15,FALSE)</f>
        <v>Orlando Magic</v>
      </c>
      <c r="B1045" t="str">
        <f>VLOOKUP(ROW()-1,'Full 2016-2017 Games Data'!$C$4:$R$1589,16,FALSE)</f>
        <v>Philadelphia 76ers</v>
      </c>
      <c r="C1045" t="str">
        <f>VLOOKUP(ROW()-1,'Full 2016-2017 Games Data'!$C$4:$R$1589,5,FALSE)</f>
        <v>Orlando</v>
      </c>
      <c r="D1045">
        <f>VLOOKUP(ROW()-1,'Full 2016-2017 Games Data'!$C$4:$R$1589,6,FALSE)</f>
        <v>112</v>
      </c>
      <c r="E1045">
        <f>VLOOKUP(ROW()-1,'Full 2016-2017 Games Data'!$C$4:$R$1589,7,FALSE)</f>
        <v>109</v>
      </c>
      <c r="F1045" s="4">
        <f>VLOOKUP(ROW()-1,'Full 2016-2017 Games Data'!$C$4:$R$1589,14,FALSE)</f>
        <v>42814</v>
      </c>
    </row>
    <row r="1046" spans="1:6" x14ac:dyDescent="0.3">
      <c r="A1046" t="str">
        <f>VLOOKUP(ROW()-1,'Full 2016-2017 Games Data'!$C$4:$R$1589,15,FALSE)</f>
        <v>Indiana Pacers</v>
      </c>
      <c r="B1046" t="str">
        <f>VLOOKUP(ROW()-1,'Full 2016-2017 Games Data'!$C$4:$R$1589,16,FALSE)</f>
        <v>Utah Jazz</v>
      </c>
      <c r="C1046" t="str">
        <f>VLOOKUP(ROW()-1,'Full 2016-2017 Games Data'!$C$4:$R$1589,5,FALSE)</f>
        <v>Indiana</v>
      </c>
      <c r="D1046">
        <f>VLOOKUP(ROW()-1,'Full 2016-2017 Games Data'!$C$4:$R$1589,6,FALSE)</f>
        <v>107</v>
      </c>
      <c r="E1046">
        <f>VLOOKUP(ROW()-1,'Full 2016-2017 Games Data'!$C$4:$R$1589,7,FALSE)</f>
        <v>100</v>
      </c>
      <c r="F1046" s="4">
        <f>VLOOKUP(ROW()-1,'Full 2016-2017 Games Data'!$C$4:$R$1589,14,FALSE)</f>
        <v>42814</v>
      </c>
    </row>
    <row r="1047" spans="1:6" x14ac:dyDescent="0.3">
      <c r="A1047" t="str">
        <f>VLOOKUP(ROW()-1,'Full 2016-2017 Games Data'!$C$4:$R$1589,15,FALSE)</f>
        <v>Boston Celtics</v>
      </c>
      <c r="B1047" t="str">
        <f>VLOOKUP(ROW()-1,'Full 2016-2017 Games Data'!$C$4:$R$1589,16,FALSE)</f>
        <v>Washington Wizards</v>
      </c>
      <c r="C1047" t="str">
        <f>VLOOKUP(ROW()-1,'Full 2016-2017 Games Data'!$C$4:$R$1589,5,FALSE)</f>
        <v>Boston</v>
      </c>
      <c r="D1047">
        <f>VLOOKUP(ROW()-1,'Full 2016-2017 Games Data'!$C$4:$R$1589,6,FALSE)</f>
        <v>110</v>
      </c>
      <c r="E1047">
        <f>VLOOKUP(ROW()-1,'Full 2016-2017 Games Data'!$C$4:$R$1589,7,FALSE)</f>
        <v>102</v>
      </c>
      <c r="F1047" s="4">
        <f>VLOOKUP(ROW()-1,'Full 2016-2017 Games Data'!$C$4:$R$1589,14,FALSE)</f>
        <v>42814</v>
      </c>
    </row>
    <row r="1048" spans="1:6" x14ac:dyDescent="0.3">
      <c r="A1048" t="str">
        <f>VLOOKUP(ROW()-1,'Full 2016-2017 Games Data'!$C$4:$R$1589,15,FALSE)</f>
        <v>Houston Rockets</v>
      </c>
      <c r="B1048" t="str">
        <f>VLOOKUP(ROW()-1,'Full 2016-2017 Games Data'!$C$4:$R$1589,16,FALSE)</f>
        <v>Denver Nuggets</v>
      </c>
      <c r="C1048" t="str">
        <f>VLOOKUP(ROW()-1,'Full 2016-2017 Games Data'!$C$4:$R$1589,5,FALSE)</f>
        <v>Houston</v>
      </c>
      <c r="D1048">
        <f>VLOOKUP(ROW()-1,'Full 2016-2017 Games Data'!$C$4:$R$1589,6,FALSE)</f>
        <v>125</v>
      </c>
      <c r="E1048">
        <f>VLOOKUP(ROW()-1,'Full 2016-2017 Games Data'!$C$4:$R$1589,7,FALSE)</f>
        <v>124</v>
      </c>
      <c r="F1048" s="4">
        <f>VLOOKUP(ROW()-1,'Full 2016-2017 Games Data'!$C$4:$R$1589,14,FALSE)</f>
        <v>42814</v>
      </c>
    </row>
    <row r="1049" spans="1:6" x14ac:dyDescent="0.3">
      <c r="A1049" t="str">
        <f>VLOOKUP(ROW()-1,'Full 2016-2017 Games Data'!$C$4:$R$1589,15,FALSE)</f>
        <v>Golden State Warriors</v>
      </c>
      <c r="B1049" t="str">
        <f>VLOOKUP(ROW()-1,'Full 2016-2017 Games Data'!$C$4:$R$1589,16,FALSE)</f>
        <v>Oklahoma City Thunder</v>
      </c>
      <c r="C1049" t="str">
        <f>VLOOKUP(ROW()-1,'Full 2016-2017 Games Data'!$C$4:$R$1589,5,FALSE)</f>
        <v>Oklahoma City</v>
      </c>
      <c r="D1049">
        <f>VLOOKUP(ROW()-1,'Full 2016-2017 Games Data'!$C$4:$R$1589,6,FALSE)</f>
        <v>111</v>
      </c>
      <c r="E1049">
        <f>VLOOKUP(ROW()-1,'Full 2016-2017 Games Data'!$C$4:$R$1589,7,FALSE)</f>
        <v>95</v>
      </c>
      <c r="F1049" s="4">
        <f>VLOOKUP(ROW()-1,'Full 2016-2017 Games Data'!$C$4:$R$1589,14,FALSE)</f>
        <v>42814</v>
      </c>
    </row>
    <row r="1050" spans="1:6" x14ac:dyDescent="0.3">
      <c r="A1050" t="str">
        <f>VLOOKUP(ROW()-1,'Full 2016-2017 Games Data'!$C$4:$R$1589,15,FALSE)</f>
        <v>Los Angeles Clippers</v>
      </c>
      <c r="B1050" t="str">
        <f>VLOOKUP(ROW()-1,'Full 2016-2017 Games Data'!$C$4:$R$1589,16,FALSE)</f>
        <v>New York Knicks</v>
      </c>
      <c r="C1050" t="str">
        <f>VLOOKUP(ROW()-1,'Full 2016-2017 Games Data'!$C$4:$R$1589,5,FALSE)</f>
        <v>Los Angeles</v>
      </c>
      <c r="D1050">
        <f>VLOOKUP(ROW()-1,'Full 2016-2017 Games Data'!$C$4:$R$1589,6,FALSE)</f>
        <v>114</v>
      </c>
      <c r="E1050">
        <f>VLOOKUP(ROW()-1,'Full 2016-2017 Games Data'!$C$4:$R$1589,7,FALSE)</f>
        <v>105</v>
      </c>
      <c r="F1050" s="4">
        <f>VLOOKUP(ROW()-1,'Full 2016-2017 Games Data'!$C$4:$R$1589,14,FALSE)</f>
        <v>42814</v>
      </c>
    </row>
    <row r="1051" spans="1:6" x14ac:dyDescent="0.3">
      <c r="A1051" t="str">
        <f>VLOOKUP(ROW()-1,'Full 2016-2017 Games Data'!$C$4:$R$1589,15,FALSE)</f>
        <v>Toronto Raptors</v>
      </c>
      <c r="B1051" t="str">
        <f>VLOOKUP(ROW()-1,'Full 2016-2017 Games Data'!$C$4:$R$1589,16,FALSE)</f>
        <v>Chicago Bulls</v>
      </c>
      <c r="C1051" t="str">
        <f>VLOOKUP(ROW()-1,'Full 2016-2017 Games Data'!$C$4:$R$1589,5,FALSE)</f>
        <v>Toronto</v>
      </c>
      <c r="D1051">
        <f>VLOOKUP(ROW()-1,'Full 2016-2017 Games Data'!$C$4:$R$1589,6,FALSE)</f>
        <v>122</v>
      </c>
      <c r="E1051">
        <f>VLOOKUP(ROW()-1,'Full 2016-2017 Games Data'!$C$4:$R$1589,7,FALSE)</f>
        <v>120</v>
      </c>
      <c r="F1051" s="4">
        <f>VLOOKUP(ROW()-1,'Full 2016-2017 Games Data'!$C$4:$R$1589,14,FALSE)</f>
        <v>42815</v>
      </c>
    </row>
    <row r="1052" spans="1:6" x14ac:dyDescent="0.3">
      <c r="A1052" t="str">
        <f>VLOOKUP(ROW()-1,'Full 2016-2017 Games Data'!$C$4:$R$1589,15,FALSE)</f>
        <v>Brooklyn Nets</v>
      </c>
      <c r="B1052" t="str">
        <f>VLOOKUP(ROW()-1,'Full 2016-2017 Games Data'!$C$4:$R$1589,16,FALSE)</f>
        <v>Detroit Pistons</v>
      </c>
      <c r="C1052" t="str">
        <f>VLOOKUP(ROW()-1,'Full 2016-2017 Games Data'!$C$4:$R$1589,5,FALSE)</f>
        <v>Brooklyn</v>
      </c>
      <c r="D1052">
        <f>VLOOKUP(ROW()-1,'Full 2016-2017 Games Data'!$C$4:$R$1589,6,FALSE)</f>
        <v>98</v>
      </c>
      <c r="E1052">
        <f>VLOOKUP(ROW()-1,'Full 2016-2017 Games Data'!$C$4:$R$1589,7,FALSE)</f>
        <v>96</v>
      </c>
      <c r="F1052" s="4">
        <f>VLOOKUP(ROW()-1,'Full 2016-2017 Games Data'!$C$4:$R$1589,14,FALSE)</f>
        <v>42815</v>
      </c>
    </row>
    <row r="1053" spans="1:6" x14ac:dyDescent="0.3">
      <c r="A1053" t="str">
        <f>VLOOKUP(ROW()-1,'Full 2016-2017 Games Data'!$C$4:$R$1589,15,FALSE)</f>
        <v>Miami Heat</v>
      </c>
      <c r="B1053" t="str">
        <f>VLOOKUP(ROW()-1,'Full 2016-2017 Games Data'!$C$4:$R$1589,16,FALSE)</f>
        <v>Phoenix Suns</v>
      </c>
      <c r="C1053" t="str">
        <f>VLOOKUP(ROW()-1,'Full 2016-2017 Games Data'!$C$4:$R$1589,5,FALSE)</f>
        <v>Miami</v>
      </c>
      <c r="D1053">
        <f>VLOOKUP(ROW()-1,'Full 2016-2017 Games Data'!$C$4:$R$1589,6,FALSE)</f>
        <v>112</v>
      </c>
      <c r="E1053">
        <f>VLOOKUP(ROW()-1,'Full 2016-2017 Games Data'!$C$4:$R$1589,7,FALSE)</f>
        <v>97</v>
      </c>
      <c r="F1053" s="4">
        <f>VLOOKUP(ROW()-1,'Full 2016-2017 Games Data'!$C$4:$R$1589,14,FALSE)</f>
        <v>42815</v>
      </c>
    </row>
    <row r="1054" spans="1:6" x14ac:dyDescent="0.3">
      <c r="A1054" t="str">
        <f>VLOOKUP(ROW()-1,'Full 2016-2017 Games Data'!$C$4:$R$1589,15,FALSE)</f>
        <v>New Orleans Pelicans</v>
      </c>
      <c r="B1054" t="str">
        <f>VLOOKUP(ROW()-1,'Full 2016-2017 Games Data'!$C$4:$R$1589,16,FALSE)</f>
        <v>Memphis Grizzlies</v>
      </c>
      <c r="C1054" t="str">
        <f>VLOOKUP(ROW()-1,'Full 2016-2017 Games Data'!$C$4:$R$1589,5,FALSE)</f>
        <v>New Orleans</v>
      </c>
      <c r="D1054">
        <f>VLOOKUP(ROW()-1,'Full 2016-2017 Games Data'!$C$4:$R$1589,6,FALSE)</f>
        <v>95</v>
      </c>
      <c r="E1054">
        <f>VLOOKUP(ROW()-1,'Full 2016-2017 Games Data'!$C$4:$R$1589,7,FALSE)</f>
        <v>82</v>
      </c>
      <c r="F1054" s="4">
        <f>VLOOKUP(ROW()-1,'Full 2016-2017 Games Data'!$C$4:$R$1589,14,FALSE)</f>
        <v>42815</v>
      </c>
    </row>
    <row r="1055" spans="1:6" x14ac:dyDescent="0.3">
      <c r="A1055" t="str">
        <f>VLOOKUP(ROW()-1,'Full 2016-2017 Games Data'!$C$4:$R$1589,15,FALSE)</f>
        <v>Golden State Warriors</v>
      </c>
      <c r="B1055" t="str">
        <f>VLOOKUP(ROW()-1,'Full 2016-2017 Games Data'!$C$4:$R$1589,16,FALSE)</f>
        <v>Dallas Mavericks</v>
      </c>
      <c r="C1055" t="str">
        <f>VLOOKUP(ROW()-1,'Full 2016-2017 Games Data'!$C$4:$R$1589,5,FALSE)</f>
        <v>Dallas</v>
      </c>
      <c r="D1055">
        <f>VLOOKUP(ROW()-1,'Full 2016-2017 Games Data'!$C$4:$R$1589,6,FALSE)</f>
        <v>112</v>
      </c>
      <c r="E1055">
        <f>VLOOKUP(ROW()-1,'Full 2016-2017 Games Data'!$C$4:$R$1589,7,FALSE)</f>
        <v>87</v>
      </c>
      <c r="F1055" s="4">
        <f>VLOOKUP(ROW()-1,'Full 2016-2017 Games Data'!$C$4:$R$1589,14,FALSE)</f>
        <v>42815</v>
      </c>
    </row>
    <row r="1056" spans="1:6" x14ac:dyDescent="0.3">
      <c r="A1056" t="str">
        <f>VLOOKUP(ROW()-1,'Full 2016-2017 Games Data'!$C$4:$R$1589,15,FALSE)</f>
        <v>San Antonio Spurs</v>
      </c>
      <c r="B1056" t="str">
        <f>VLOOKUP(ROW()-1,'Full 2016-2017 Games Data'!$C$4:$R$1589,16,FALSE)</f>
        <v>Minnesota Timberwolves</v>
      </c>
      <c r="C1056" t="str">
        <f>VLOOKUP(ROW()-1,'Full 2016-2017 Games Data'!$C$4:$R$1589,5,FALSE)</f>
        <v>Minnesota</v>
      </c>
      <c r="D1056">
        <f>VLOOKUP(ROW()-1,'Full 2016-2017 Games Data'!$C$4:$R$1589,6,FALSE)</f>
        <v>100</v>
      </c>
      <c r="E1056">
        <f>VLOOKUP(ROW()-1,'Full 2016-2017 Games Data'!$C$4:$R$1589,7,FALSE)</f>
        <v>93</v>
      </c>
      <c r="F1056" s="4">
        <f>VLOOKUP(ROW()-1,'Full 2016-2017 Games Data'!$C$4:$R$1589,14,FALSE)</f>
        <v>42815</v>
      </c>
    </row>
    <row r="1057" spans="1:6" x14ac:dyDescent="0.3">
      <c r="A1057" t="str">
        <f>VLOOKUP(ROW()-1,'Full 2016-2017 Games Data'!$C$4:$R$1589,15,FALSE)</f>
        <v>Milwaukee Bucks</v>
      </c>
      <c r="B1057" t="str">
        <f>VLOOKUP(ROW()-1,'Full 2016-2017 Games Data'!$C$4:$R$1589,16,FALSE)</f>
        <v>Portland Trail Blazers</v>
      </c>
      <c r="C1057" t="str">
        <f>VLOOKUP(ROW()-1,'Full 2016-2017 Games Data'!$C$4:$R$1589,5,FALSE)</f>
        <v>Portland</v>
      </c>
      <c r="D1057">
        <f>VLOOKUP(ROW()-1,'Full 2016-2017 Games Data'!$C$4:$R$1589,6,FALSE)</f>
        <v>93</v>
      </c>
      <c r="E1057">
        <f>VLOOKUP(ROW()-1,'Full 2016-2017 Games Data'!$C$4:$R$1589,7,FALSE)</f>
        <v>90</v>
      </c>
      <c r="F1057" s="4">
        <f>VLOOKUP(ROW()-1,'Full 2016-2017 Games Data'!$C$4:$R$1589,14,FALSE)</f>
        <v>42815</v>
      </c>
    </row>
    <row r="1058" spans="1:6" x14ac:dyDescent="0.3">
      <c r="A1058" t="str">
        <f>VLOOKUP(ROW()-1,'Full 2016-2017 Games Data'!$C$4:$R$1589,15,FALSE)</f>
        <v>Los Angeles Clippers</v>
      </c>
      <c r="B1058" t="str">
        <f>VLOOKUP(ROW()-1,'Full 2016-2017 Games Data'!$C$4:$R$1589,16,FALSE)</f>
        <v>Los Angeles Lakers</v>
      </c>
      <c r="C1058" t="str">
        <f>VLOOKUP(ROW()-1,'Full 2016-2017 Games Data'!$C$4:$R$1589,5,FALSE)</f>
        <v>Los Angeles</v>
      </c>
      <c r="D1058">
        <f>VLOOKUP(ROW()-1,'Full 2016-2017 Games Data'!$C$4:$R$1589,6,FALSE)</f>
        <v>133</v>
      </c>
      <c r="E1058">
        <f>VLOOKUP(ROW()-1,'Full 2016-2017 Games Data'!$C$4:$R$1589,7,FALSE)</f>
        <v>109</v>
      </c>
      <c r="F1058" s="4">
        <f>VLOOKUP(ROW()-1,'Full 2016-2017 Games Data'!$C$4:$R$1589,14,FALSE)</f>
        <v>42815</v>
      </c>
    </row>
    <row r="1059" spans="1:6" x14ac:dyDescent="0.3">
      <c r="A1059" t="str">
        <f>VLOOKUP(ROW()-1,'Full 2016-2017 Games Data'!$C$4:$R$1589,15,FALSE)</f>
        <v>Charlotte Hornets</v>
      </c>
      <c r="B1059" t="str">
        <f>VLOOKUP(ROW()-1,'Full 2016-2017 Games Data'!$C$4:$R$1589,16,FALSE)</f>
        <v>Orlando Magic</v>
      </c>
      <c r="C1059" t="str">
        <f>VLOOKUP(ROW()-1,'Full 2016-2017 Games Data'!$C$4:$R$1589,5,FALSE)</f>
        <v>Orlando</v>
      </c>
      <c r="D1059">
        <f>VLOOKUP(ROW()-1,'Full 2016-2017 Games Data'!$C$4:$R$1589,6,FALSE)</f>
        <v>109</v>
      </c>
      <c r="E1059">
        <f>VLOOKUP(ROW()-1,'Full 2016-2017 Games Data'!$C$4:$R$1589,7,FALSE)</f>
        <v>102</v>
      </c>
      <c r="F1059" s="4">
        <f>VLOOKUP(ROW()-1,'Full 2016-2017 Games Data'!$C$4:$R$1589,14,FALSE)</f>
        <v>42816</v>
      </c>
    </row>
    <row r="1060" spans="1:6" x14ac:dyDescent="0.3">
      <c r="A1060" t="str">
        <f>VLOOKUP(ROW()-1,'Full 2016-2017 Games Data'!$C$4:$R$1589,15,FALSE)</f>
        <v>Boston Celtics</v>
      </c>
      <c r="B1060" t="str">
        <f>VLOOKUP(ROW()-1,'Full 2016-2017 Games Data'!$C$4:$R$1589,16,FALSE)</f>
        <v>Indiana Pacers</v>
      </c>
      <c r="C1060" t="str">
        <f>VLOOKUP(ROW()-1,'Full 2016-2017 Games Data'!$C$4:$R$1589,5,FALSE)</f>
        <v>Boston</v>
      </c>
      <c r="D1060">
        <f>VLOOKUP(ROW()-1,'Full 2016-2017 Games Data'!$C$4:$R$1589,6,FALSE)</f>
        <v>109</v>
      </c>
      <c r="E1060">
        <f>VLOOKUP(ROW()-1,'Full 2016-2017 Games Data'!$C$4:$R$1589,7,FALSE)</f>
        <v>100</v>
      </c>
      <c r="F1060" s="4">
        <f>VLOOKUP(ROW()-1,'Full 2016-2017 Games Data'!$C$4:$R$1589,14,FALSE)</f>
        <v>42816</v>
      </c>
    </row>
    <row r="1061" spans="1:6" x14ac:dyDescent="0.3">
      <c r="A1061" t="str">
        <f>VLOOKUP(ROW()-1,'Full 2016-2017 Games Data'!$C$4:$R$1589,15,FALSE)</f>
        <v>Chicago Bulls</v>
      </c>
      <c r="B1061" t="str">
        <f>VLOOKUP(ROW()-1,'Full 2016-2017 Games Data'!$C$4:$R$1589,16,FALSE)</f>
        <v>Detroit Pistons</v>
      </c>
      <c r="C1061" t="str">
        <f>VLOOKUP(ROW()-1,'Full 2016-2017 Games Data'!$C$4:$R$1589,5,FALSE)</f>
        <v>Chicago</v>
      </c>
      <c r="D1061">
        <f>VLOOKUP(ROW()-1,'Full 2016-2017 Games Data'!$C$4:$R$1589,6,FALSE)</f>
        <v>117</v>
      </c>
      <c r="E1061">
        <f>VLOOKUP(ROW()-1,'Full 2016-2017 Games Data'!$C$4:$R$1589,7,FALSE)</f>
        <v>95</v>
      </c>
      <c r="F1061" s="4">
        <f>VLOOKUP(ROW()-1,'Full 2016-2017 Games Data'!$C$4:$R$1589,14,FALSE)</f>
        <v>42816</v>
      </c>
    </row>
    <row r="1062" spans="1:6" x14ac:dyDescent="0.3">
      <c r="A1062" t="str">
        <f>VLOOKUP(ROW()-1,'Full 2016-2017 Games Data'!$C$4:$R$1589,15,FALSE)</f>
        <v>Oklahoma City Thunder</v>
      </c>
      <c r="B1062" t="str">
        <f>VLOOKUP(ROW()-1,'Full 2016-2017 Games Data'!$C$4:$R$1589,16,FALSE)</f>
        <v>Philadelphia 76ers</v>
      </c>
      <c r="C1062" t="str">
        <f>VLOOKUP(ROW()-1,'Full 2016-2017 Games Data'!$C$4:$R$1589,5,FALSE)</f>
        <v>Oklahoma City</v>
      </c>
      <c r="D1062">
        <f>VLOOKUP(ROW()-1,'Full 2016-2017 Games Data'!$C$4:$R$1589,6,FALSE)</f>
        <v>122</v>
      </c>
      <c r="E1062">
        <f>VLOOKUP(ROW()-1,'Full 2016-2017 Games Data'!$C$4:$R$1589,7,FALSE)</f>
        <v>97</v>
      </c>
      <c r="F1062" s="4">
        <f>VLOOKUP(ROW()-1,'Full 2016-2017 Games Data'!$C$4:$R$1589,14,FALSE)</f>
        <v>42816</v>
      </c>
    </row>
    <row r="1063" spans="1:6" x14ac:dyDescent="0.3">
      <c r="A1063" t="str">
        <f>VLOOKUP(ROW()-1,'Full 2016-2017 Games Data'!$C$4:$R$1589,15,FALSE)</f>
        <v>Washington Wizards</v>
      </c>
      <c r="B1063" t="str">
        <f>VLOOKUP(ROW()-1,'Full 2016-2017 Games Data'!$C$4:$R$1589,16,FALSE)</f>
        <v>Atlanta Hawks</v>
      </c>
      <c r="C1063" t="str">
        <f>VLOOKUP(ROW()-1,'Full 2016-2017 Games Data'!$C$4:$R$1589,5,FALSE)</f>
        <v>Washington</v>
      </c>
      <c r="D1063">
        <f>VLOOKUP(ROW()-1,'Full 2016-2017 Games Data'!$C$4:$R$1589,6,FALSE)</f>
        <v>104</v>
      </c>
      <c r="E1063">
        <f>VLOOKUP(ROW()-1,'Full 2016-2017 Games Data'!$C$4:$R$1589,7,FALSE)</f>
        <v>100</v>
      </c>
      <c r="F1063" s="4">
        <f>VLOOKUP(ROW()-1,'Full 2016-2017 Games Data'!$C$4:$R$1589,14,FALSE)</f>
        <v>42816</v>
      </c>
    </row>
    <row r="1064" spans="1:6" x14ac:dyDescent="0.3">
      <c r="A1064" t="str">
        <f>VLOOKUP(ROW()-1,'Full 2016-2017 Games Data'!$C$4:$R$1589,15,FALSE)</f>
        <v>Denver Nuggets</v>
      </c>
      <c r="B1064" t="str">
        <f>VLOOKUP(ROW()-1,'Full 2016-2017 Games Data'!$C$4:$R$1589,16,FALSE)</f>
        <v>Cleveland Cavaliers</v>
      </c>
      <c r="C1064" t="str">
        <f>VLOOKUP(ROW()-1,'Full 2016-2017 Games Data'!$C$4:$R$1589,5,FALSE)</f>
        <v>Denver</v>
      </c>
      <c r="D1064">
        <f>VLOOKUP(ROW()-1,'Full 2016-2017 Games Data'!$C$4:$R$1589,6,FALSE)</f>
        <v>126</v>
      </c>
      <c r="E1064">
        <f>VLOOKUP(ROW()-1,'Full 2016-2017 Games Data'!$C$4:$R$1589,7,FALSE)</f>
        <v>113</v>
      </c>
      <c r="F1064" s="4">
        <f>VLOOKUP(ROW()-1,'Full 2016-2017 Games Data'!$C$4:$R$1589,14,FALSE)</f>
        <v>42816</v>
      </c>
    </row>
    <row r="1065" spans="1:6" x14ac:dyDescent="0.3">
      <c r="A1065" t="str">
        <f>VLOOKUP(ROW()-1,'Full 2016-2017 Games Data'!$C$4:$R$1589,15,FALSE)</f>
        <v>Milwaukee Bucks</v>
      </c>
      <c r="B1065" t="str">
        <f>VLOOKUP(ROW()-1,'Full 2016-2017 Games Data'!$C$4:$R$1589,16,FALSE)</f>
        <v>Sacramento Kings</v>
      </c>
      <c r="C1065" t="str">
        <f>VLOOKUP(ROW()-1,'Full 2016-2017 Games Data'!$C$4:$R$1589,5,FALSE)</f>
        <v>Sacramento</v>
      </c>
      <c r="D1065">
        <f>VLOOKUP(ROW()-1,'Full 2016-2017 Games Data'!$C$4:$R$1589,6,FALSE)</f>
        <v>116</v>
      </c>
      <c r="E1065">
        <f>VLOOKUP(ROW()-1,'Full 2016-2017 Games Data'!$C$4:$R$1589,7,FALSE)</f>
        <v>98</v>
      </c>
      <c r="F1065" s="4">
        <f>VLOOKUP(ROW()-1,'Full 2016-2017 Games Data'!$C$4:$R$1589,14,FALSE)</f>
        <v>42816</v>
      </c>
    </row>
    <row r="1066" spans="1:6" x14ac:dyDescent="0.3">
      <c r="A1066" t="str">
        <f>VLOOKUP(ROW()-1,'Full 2016-2017 Games Data'!$C$4:$R$1589,15,FALSE)</f>
        <v>Utah Jazz</v>
      </c>
      <c r="B1066" t="str">
        <f>VLOOKUP(ROW()-1,'Full 2016-2017 Games Data'!$C$4:$R$1589,16,FALSE)</f>
        <v>New York Knicks</v>
      </c>
      <c r="C1066" t="str">
        <f>VLOOKUP(ROW()-1,'Full 2016-2017 Games Data'!$C$4:$R$1589,5,FALSE)</f>
        <v>Utah</v>
      </c>
      <c r="D1066">
        <f>VLOOKUP(ROW()-1,'Full 2016-2017 Games Data'!$C$4:$R$1589,6,FALSE)</f>
        <v>108</v>
      </c>
      <c r="E1066">
        <f>VLOOKUP(ROW()-1,'Full 2016-2017 Games Data'!$C$4:$R$1589,7,FALSE)</f>
        <v>101</v>
      </c>
      <c r="F1066" s="4">
        <f>VLOOKUP(ROW()-1,'Full 2016-2017 Games Data'!$C$4:$R$1589,14,FALSE)</f>
        <v>42816</v>
      </c>
    </row>
    <row r="1067" spans="1:6" x14ac:dyDescent="0.3">
      <c r="A1067" t="str">
        <f>VLOOKUP(ROW()-1,'Full 2016-2017 Games Data'!$C$4:$R$1589,15,FALSE)</f>
        <v>Brooklyn Nets</v>
      </c>
      <c r="B1067" t="str">
        <f>VLOOKUP(ROW()-1,'Full 2016-2017 Games Data'!$C$4:$R$1589,16,FALSE)</f>
        <v>Phoenix Suns</v>
      </c>
      <c r="C1067" t="str">
        <f>VLOOKUP(ROW()-1,'Full 2016-2017 Games Data'!$C$4:$R$1589,5,FALSE)</f>
        <v>Brooklyn</v>
      </c>
      <c r="D1067">
        <f>VLOOKUP(ROW()-1,'Full 2016-2017 Games Data'!$C$4:$R$1589,6,FALSE)</f>
        <v>126</v>
      </c>
      <c r="E1067">
        <f>VLOOKUP(ROW()-1,'Full 2016-2017 Games Data'!$C$4:$R$1589,7,FALSE)</f>
        <v>98</v>
      </c>
      <c r="F1067" s="4">
        <f>VLOOKUP(ROW()-1,'Full 2016-2017 Games Data'!$C$4:$R$1589,14,FALSE)</f>
        <v>42817</v>
      </c>
    </row>
    <row r="1068" spans="1:6" x14ac:dyDescent="0.3">
      <c r="A1068" t="str">
        <f>VLOOKUP(ROW()-1,'Full 2016-2017 Games Data'!$C$4:$R$1589,15,FALSE)</f>
        <v>Toronto Raptors</v>
      </c>
      <c r="B1068" t="str">
        <f>VLOOKUP(ROW()-1,'Full 2016-2017 Games Data'!$C$4:$R$1589,16,FALSE)</f>
        <v>Miami Heat</v>
      </c>
      <c r="C1068" t="str">
        <f>VLOOKUP(ROW()-1,'Full 2016-2017 Games Data'!$C$4:$R$1589,5,FALSE)</f>
        <v>Miami</v>
      </c>
      <c r="D1068">
        <f>VLOOKUP(ROW()-1,'Full 2016-2017 Games Data'!$C$4:$R$1589,6,FALSE)</f>
        <v>101</v>
      </c>
      <c r="E1068">
        <f>VLOOKUP(ROW()-1,'Full 2016-2017 Games Data'!$C$4:$R$1589,7,FALSE)</f>
        <v>84</v>
      </c>
      <c r="F1068" s="4">
        <f>VLOOKUP(ROW()-1,'Full 2016-2017 Games Data'!$C$4:$R$1589,14,FALSE)</f>
        <v>42817</v>
      </c>
    </row>
    <row r="1069" spans="1:6" x14ac:dyDescent="0.3">
      <c r="A1069" t="str">
        <f>VLOOKUP(ROW()-1,'Full 2016-2017 Games Data'!$C$4:$R$1589,15,FALSE)</f>
        <v>Dallas Mavericks</v>
      </c>
      <c r="B1069" t="str">
        <f>VLOOKUP(ROW()-1,'Full 2016-2017 Games Data'!$C$4:$R$1589,16,FALSE)</f>
        <v>Los Angeles Clippers</v>
      </c>
      <c r="C1069" t="str">
        <f>VLOOKUP(ROW()-1,'Full 2016-2017 Games Data'!$C$4:$R$1589,5,FALSE)</f>
        <v>Dallas</v>
      </c>
      <c r="D1069">
        <f>VLOOKUP(ROW()-1,'Full 2016-2017 Games Data'!$C$4:$R$1589,6,FALSE)</f>
        <v>97</v>
      </c>
      <c r="E1069">
        <f>VLOOKUP(ROW()-1,'Full 2016-2017 Games Data'!$C$4:$R$1589,7,FALSE)</f>
        <v>95</v>
      </c>
      <c r="F1069" s="4">
        <f>VLOOKUP(ROW()-1,'Full 2016-2017 Games Data'!$C$4:$R$1589,14,FALSE)</f>
        <v>42817</v>
      </c>
    </row>
    <row r="1070" spans="1:6" x14ac:dyDescent="0.3">
      <c r="A1070" t="str">
        <f>VLOOKUP(ROW()-1,'Full 2016-2017 Games Data'!$C$4:$R$1589,15,FALSE)</f>
        <v>San Antonio Spurs</v>
      </c>
      <c r="B1070" t="str">
        <f>VLOOKUP(ROW()-1,'Full 2016-2017 Games Data'!$C$4:$R$1589,16,FALSE)</f>
        <v>Memphis Grizzlies</v>
      </c>
      <c r="C1070" t="str">
        <f>VLOOKUP(ROW()-1,'Full 2016-2017 Games Data'!$C$4:$R$1589,5,FALSE)</f>
        <v>San Antonio</v>
      </c>
      <c r="D1070">
        <f>VLOOKUP(ROW()-1,'Full 2016-2017 Games Data'!$C$4:$R$1589,6,FALSE)</f>
        <v>97</v>
      </c>
      <c r="E1070">
        <f>VLOOKUP(ROW()-1,'Full 2016-2017 Games Data'!$C$4:$R$1589,7,FALSE)</f>
        <v>90</v>
      </c>
      <c r="F1070" s="4">
        <f>VLOOKUP(ROW()-1,'Full 2016-2017 Games Data'!$C$4:$R$1589,14,FALSE)</f>
        <v>42817</v>
      </c>
    </row>
    <row r="1071" spans="1:6" x14ac:dyDescent="0.3">
      <c r="A1071" t="str">
        <f>VLOOKUP(ROW()-1,'Full 2016-2017 Games Data'!$C$4:$R$1589,15,FALSE)</f>
        <v>Portland Trail Blazers</v>
      </c>
      <c r="B1071" t="str">
        <f>VLOOKUP(ROW()-1,'Full 2016-2017 Games Data'!$C$4:$R$1589,16,FALSE)</f>
        <v>New York Knicks</v>
      </c>
      <c r="C1071" t="str">
        <f>VLOOKUP(ROW()-1,'Full 2016-2017 Games Data'!$C$4:$R$1589,5,FALSE)</f>
        <v>Portland</v>
      </c>
      <c r="D1071">
        <f>VLOOKUP(ROW()-1,'Full 2016-2017 Games Data'!$C$4:$R$1589,6,FALSE)</f>
        <v>110</v>
      </c>
      <c r="E1071">
        <f>VLOOKUP(ROW()-1,'Full 2016-2017 Games Data'!$C$4:$R$1589,7,FALSE)</f>
        <v>95</v>
      </c>
      <c r="F1071" s="4">
        <f>VLOOKUP(ROW()-1,'Full 2016-2017 Games Data'!$C$4:$R$1589,14,FALSE)</f>
        <v>42817</v>
      </c>
    </row>
    <row r="1072" spans="1:6" x14ac:dyDescent="0.3">
      <c r="A1072" t="str">
        <f>VLOOKUP(ROW()-1,'Full 2016-2017 Games Data'!$C$4:$R$1589,15,FALSE)</f>
        <v>Washington Wizards</v>
      </c>
      <c r="B1072" t="str">
        <f>VLOOKUP(ROW()-1,'Full 2016-2017 Games Data'!$C$4:$R$1589,16,FALSE)</f>
        <v>Brooklyn Nets</v>
      </c>
      <c r="C1072" t="str">
        <f>VLOOKUP(ROW()-1,'Full 2016-2017 Games Data'!$C$4:$R$1589,5,FALSE)</f>
        <v>Washington</v>
      </c>
      <c r="D1072">
        <f>VLOOKUP(ROW()-1,'Full 2016-2017 Games Data'!$C$4:$R$1589,6,FALSE)</f>
        <v>129</v>
      </c>
      <c r="E1072">
        <f>VLOOKUP(ROW()-1,'Full 2016-2017 Games Data'!$C$4:$R$1589,7,FALSE)</f>
        <v>108</v>
      </c>
      <c r="F1072" s="4">
        <f>VLOOKUP(ROW()-1,'Full 2016-2017 Games Data'!$C$4:$R$1589,14,FALSE)</f>
        <v>42818</v>
      </c>
    </row>
    <row r="1073" spans="1:6" x14ac:dyDescent="0.3">
      <c r="A1073" t="str">
        <f>VLOOKUP(ROW()-1,'Full 2016-2017 Games Data'!$C$4:$R$1589,15,FALSE)</f>
        <v>Cleveland Cavaliers</v>
      </c>
      <c r="B1073" t="str">
        <f>VLOOKUP(ROW()-1,'Full 2016-2017 Games Data'!$C$4:$R$1589,16,FALSE)</f>
        <v>Charlotte Hornets</v>
      </c>
      <c r="C1073" t="str">
        <f>VLOOKUP(ROW()-1,'Full 2016-2017 Games Data'!$C$4:$R$1589,5,FALSE)</f>
        <v>Charlotte</v>
      </c>
      <c r="D1073">
        <f>VLOOKUP(ROW()-1,'Full 2016-2017 Games Data'!$C$4:$R$1589,6,FALSE)</f>
        <v>112</v>
      </c>
      <c r="E1073">
        <f>VLOOKUP(ROW()-1,'Full 2016-2017 Games Data'!$C$4:$R$1589,7,FALSE)</f>
        <v>105</v>
      </c>
      <c r="F1073" s="4">
        <f>VLOOKUP(ROW()-1,'Full 2016-2017 Games Data'!$C$4:$R$1589,14,FALSE)</f>
        <v>42818</v>
      </c>
    </row>
    <row r="1074" spans="1:6" x14ac:dyDescent="0.3">
      <c r="A1074" t="str">
        <f>VLOOKUP(ROW()-1,'Full 2016-2017 Games Data'!$C$4:$R$1589,15,FALSE)</f>
        <v>Orlando Magic</v>
      </c>
      <c r="B1074" t="str">
        <f>VLOOKUP(ROW()-1,'Full 2016-2017 Games Data'!$C$4:$R$1589,16,FALSE)</f>
        <v>Detroit Pistons</v>
      </c>
      <c r="C1074" t="str">
        <f>VLOOKUP(ROW()-1,'Full 2016-2017 Games Data'!$C$4:$R$1589,5,FALSE)</f>
        <v>Orlando</v>
      </c>
      <c r="D1074">
        <f>VLOOKUP(ROW()-1,'Full 2016-2017 Games Data'!$C$4:$R$1589,6,FALSE)</f>
        <v>115</v>
      </c>
      <c r="E1074">
        <f>VLOOKUP(ROW()-1,'Full 2016-2017 Games Data'!$C$4:$R$1589,7,FALSE)</f>
        <v>87</v>
      </c>
      <c r="F1074" s="4">
        <f>VLOOKUP(ROW()-1,'Full 2016-2017 Games Data'!$C$4:$R$1589,14,FALSE)</f>
        <v>42818</v>
      </c>
    </row>
    <row r="1075" spans="1:6" x14ac:dyDescent="0.3">
      <c r="A1075" t="str">
        <f>VLOOKUP(ROW()-1,'Full 2016-2017 Games Data'!$C$4:$R$1589,15,FALSE)</f>
        <v>Denver Nuggets</v>
      </c>
      <c r="B1075" t="str">
        <f>VLOOKUP(ROW()-1,'Full 2016-2017 Games Data'!$C$4:$R$1589,16,FALSE)</f>
        <v>Indiana Pacers</v>
      </c>
      <c r="C1075" t="str">
        <f>VLOOKUP(ROW()-1,'Full 2016-2017 Games Data'!$C$4:$R$1589,5,FALSE)</f>
        <v>Indiana</v>
      </c>
      <c r="D1075">
        <f>VLOOKUP(ROW()-1,'Full 2016-2017 Games Data'!$C$4:$R$1589,6,FALSE)</f>
        <v>125</v>
      </c>
      <c r="E1075">
        <f>VLOOKUP(ROW()-1,'Full 2016-2017 Games Data'!$C$4:$R$1589,7,FALSE)</f>
        <v>117</v>
      </c>
      <c r="F1075" s="4">
        <f>VLOOKUP(ROW()-1,'Full 2016-2017 Games Data'!$C$4:$R$1589,14,FALSE)</f>
        <v>42818</v>
      </c>
    </row>
    <row r="1076" spans="1:6" x14ac:dyDescent="0.3">
      <c r="A1076" t="str">
        <f>VLOOKUP(ROW()-1,'Full 2016-2017 Games Data'!$C$4:$R$1589,15,FALSE)</f>
        <v>Boston Celtics</v>
      </c>
      <c r="B1076" t="str">
        <f>VLOOKUP(ROW()-1,'Full 2016-2017 Games Data'!$C$4:$R$1589,16,FALSE)</f>
        <v>Phoenix Suns</v>
      </c>
      <c r="C1076" t="str">
        <f>VLOOKUP(ROW()-1,'Full 2016-2017 Games Data'!$C$4:$R$1589,5,FALSE)</f>
        <v>Boston</v>
      </c>
      <c r="D1076">
        <f>VLOOKUP(ROW()-1,'Full 2016-2017 Games Data'!$C$4:$R$1589,6,FALSE)</f>
        <v>130</v>
      </c>
      <c r="E1076">
        <f>VLOOKUP(ROW()-1,'Full 2016-2017 Games Data'!$C$4:$R$1589,7,FALSE)</f>
        <v>120</v>
      </c>
      <c r="F1076" s="4">
        <f>VLOOKUP(ROW()-1,'Full 2016-2017 Games Data'!$C$4:$R$1589,14,FALSE)</f>
        <v>42818</v>
      </c>
    </row>
    <row r="1077" spans="1:6" x14ac:dyDescent="0.3">
      <c r="A1077" t="str">
        <f>VLOOKUP(ROW()-1,'Full 2016-2017 Games Data'!$C$4:$R$1589,15,FALSE)</f>
        <v>Philadelphia 76ers</v>
      </c>
      <c r="B1077" t="str">
        <f>VLOOKUP(ROW()-1,'Full 2016-2017 Games Data'!$C$4:$R$1589,16,FALSE)</f>
        <v>Chicago Bulls</v>
      </c>
      <c r="C1077" t="str">
        <f>VLOOKUP(ROW()-1,'Full 2016-2017 Games Data'!$C$4:$R$1589,5,FALSE)</f>
        <v>Chicago</v>
      </c>
      <c r="D1077">
        <f>VLOOKUP(ROW()-1,'Full 2016-2017 Games Data'!$C$4:$R$1589,6,FALSE)</f>
        <v>117</v>
      </c>
      <c r="E1077">
        <f>VLOOKUP(ROW()-1,'Full 2016-2017 Games Data'!$C$4:$R$1589,7,FALSE)</f>
        <v>107</v>
      </c>
      <c r="F1077" s="4">
        <f>VLOOKUP(ROW()-1,'Full 2016-2017 Games Data'!$C$4:$R$1589,14,FALSE)</f>
        <v>42818</v>
      </c>
    </row>
    <row r="1078" spans="1:6" x14ac:dyDescent="0.3">
      <c r="A1078" t="str">
        <f>VLOOKUP(ROW()-1,'Full 2016-2017 Games Data'!$C$4:$R$1589,15,FALSE)</f>
        <v>Milwaukee Bucks</v>
      </c>
      <c r="B1078" t="str">
        <f>VLOOKUP(ROW()-1,'Full 2016-2017 Games Data'!$C$4:$R$1589,16,FALSE)</f>
        <v>Atlanta Hawks</v>
      </c>
      <c r="C1078" t="str">
        <f>VLOOKUP(ROW()-1,'Full 2016-2017 Games Data'!$C$4:$R$1589,5,FALSE)</f>
        <v>Milwaukee</v>
      </c>
      <c r="D1078">
        <f>VLOOKUP(ROW()-1,'Full 2016-2017 Games Data'!$C$4:$R$1589,6,FALSE)</f>
        <v>100</v>
      </c>
      <c r="E1078">
        <f>VLOOKUP(ROW()-1,'Full 2016-2017 Games Data'!$C$4:$R$1589,7,FALSE)</f>
        <v>97</v>
      </c>
      <c r="F1078" s="4">
        <f>VLOOKUP(ROW()-1,'Full 2016-2017 Games Data'!$C$4:$R$1589,14,FALSE)</f>
        <v>42818</v>
      </c>
    </row>
    <row r="1079" spans="1:6" x14ac:dyDescent="0.3">
      <c r="A1079" t="str">
        <f>VLOOKUP(ROW()-1,'Full 2016-2017 Games Data'!$C$4:$R$1589,15,FALSE)</f>
        <v>Houston Rockets</v>
      </c>
      <c r="B1079" t="str">
        <f>VLOOKUP(ROW()-1,'Full 2016-2017 Games Data'!$C$4:$R$1589,16,FALSE)</f>
        <v>New Orleans Pelicans</v>
      </c>
      <c r="C1079" t="str">
        <f>VLOOKUP(ROW()-1,'Full 2016-2017 Games Data'!$C$4:$R$1589,5,FALSE)</f>
        <v>Houston</v>
      </c>
      <c r="D1079">
        <f>VLOOKUP(ROW()-1,'Full 2016-2017 Games Data'!$C$4:$R$1589,6,FALSE)</f>
        <v>117</v>
      </c>
      <c r="E1079">
        <f>VLOOKUP(ROW()-1,'Full 2016-2017 Games Data'!$C$4:$R$1589,7,FALSE)</f>
        <v>107</v>
      </c>
      <c r="F1079" s="4">
        <f>VLOOKUP(ROW()-1,'Full 2016-2017 Games Data'!$C$4:$R$1589,14,FALSE)</f>
        <v>42818</v>
      </c>
    </row>
    <row r="1080" spans="1:6" x14ac:dyDescent="0.3">
      <c r="A1080" t="str">
        <f>VLOOKUP(ROW()-1,'Full 2016-2017 Games Data'!$C$4:$R$1589,15,FALSE)</f>
        <v>Los Angeles Lakers</v>
      </c>
      <c r="B1080" t="str">
        <f>VLOOKUP(ROW()-1,'Full 2016-2017 Games Data'!$C$4:$R$1589,16,FALSE)</f>
        <v>Minnesota Timberwolves</v>
      </c>
      <c r="C1080" t="str">
        <f>VLOOKUP(ROW()-1,'Full 2016-2017 Games Data'!$C$4:$R$1589,5,FALSE)</f>
        <v>Los Angeles</v>
      </c>
      <c r="D1080">
        <f>VLOOKUP(ROW()-1,'Full 2016-2017 Games Data'!$C$4:$R$1589,6,FALSE)</f>
        <v>130</v>
      </c>
      <c r="E1080">
        <f>VLOOKUP(ROW()-1,'Full 2016-2017 Games Data'!$C$4:$R$1589,7,FALSE)</f>
        <v>119</v>
      </c>
      <c r="F1080" s="4">
        <f>VLOOKUP(ROW()-1,'Full 2016-2017 Games Data'!$C$4:$R$1589,14,FALSE)</f>
        <v>42818</v>
      </c>
    </row>
    <row r="1081" spans="1:6" x14ac:dyDescent="0.3">
      <c r="A1081" t="str">
        <f>VLOOKUP(ROW()-1,'Full 2016-2017 Games Data'!$C$4:$R$1589,15,FALSE)</f>
        <v>Golden State Warriors</v>
      </c>
      <c r="B1081" t="str">
        <f>VLOOKUP(ROW()-1,'Full 2016-2017 Games Data'!$C$4:$R$1589,16,FALSE)</f>
        <v>Sacramento Kings</v>
      </c>
      <c r="C1081" t="str">
        <f>VLOOKUP(ROW()-1,'Full 2016-2017 Games Data'!$C$4:$R$1589,5,FALSE)</f>
        <v>Golden State</v>
      </c>
      <c r="D1081">
        <f>VLOOKUP(ROW()-1,'Full 2016-2017 Games Data'!$C$4:$R$1589,6,FALSE)</f>
        <v>114</v>
      </c>
      <c r="E1081">
        <f>VLOOKUP(ROW()-1,'Full 2016-2017 Games Data'!$C$4:$R$1589,7,FALSE)</f>
        <v>100</v>
      </c>
      <c r="F1081" s="4">
        <f>VLOOKUP(ROW()-1,'Full 2016-2017 Games Data'!$C$4:$R$1589,14,FALSE)</f>
        <v>42818</v>
      </c>
    </row>
    <row r="1082" spans="1:6" x14ac:dyDescent="0.3">
      <c r="A1082" t="str">
        <f>VLOOKUP(ROW()-1,'Full 2016-2017 Games Data'!$C$4:$R$1589,15,FALSE)</f>
        <v>Los Angeles Clippers</v>
      </c>
      <c r="B1082" t="str">
        <f>VLOOKUP(ROW()-1,'Full 2016-2017 Games Data'!$C$4:$R$1589,16,FALSE)</f>
        <v>Utah Jazz</v>
      </c>
      <c r="C1082" t="str">
        <f>VLOOKUP(ROW()-1,'Full 2016-2017 Games Data'!$C$4:$R$1589,5,FALSE)</f>
        <v>Los Angeles</v>
      </c>
      <c r="D1082">
        <f>VLOOKUP(ROW()-1,'Full 2016-2017 Games Data'!$C$4:$R$1589,6,FALSE)</f>
        <v>108</v>
      </c>
      <c r="E1082">
        <f>VLOOKUP(ROW()-1,'Full 2016-2017 Games Data'!$C$4:$R$1589,7,FALSE)</f>
        <v>95</v>
      </c>
      <c r="F1082" s="4">
        <f>VLOOKUP(ROW()-1,'Full 2016-2017 Games Data'!$C$4:$R$1589,14,FALSE)</f>
        <v>42819</v>
      </c>
    </row>
    <row r="1083" spans="1:6" x14ac:dyDescent="0.3">
      <c r="A1083" t="str">
        <f>VLOOKUP(ROW()-1,'Full 2016-2017 Games Data'!$C$4:$R$1589,15,FALSE)</f>
        <v>Washington Wizards</v>
      </c>
      <c r="B1083" t="str">
        <f>VLOOKUP(ROW()-1,'Full 2016-2017 Games Data'!$C$4:$R$1589,16,FALSE)</f>
        <v>Cleveland Cavaliers</v>
      </c>
      <c r="C1083" t="str">
        <f>VLOOKUP(ROW()-1,'Full 2016-2017 Games Data'!$C$4:$R$1589,5,FALSE)</f>
        <v>Cleveland</v>
      </c>
      <c r="D1083">
        <f>VLOOKUP(ROW()-1,'Full 2016-2017 Games Data'!$C$4:$R$1589,6,FALSE)</f>
        <v>127</v>
      </c>
      <c r="E1083">
        <f>VLOOKUP(ROW()-1,'Full 2016-2017 Games Data'!$C$4:$R$1589,7,FALSE)</f>
        <v>115</v>
      </c>
      <c r="F1083" s="4">
        <f>VLOOKUP(ROW()-1,'Full 2016-2017 Games Data'!$C$4:$R$1589,14,FALSE)</f>
        <v>42819</v>
      </c>
    </row>
    <row r="1084" spans="1:6" x14ac:dyDescent="0.3">
      <c r="A1084" t="str">
        <f>VLOOKUP(ROW()-1,'Full 2016-2017 Games Data'!$C$4:$R$1589,15,FALSE)</f>
        <v>Toronto Raptors</v>
      </c>
      <c r="B1084" t="str">
        <f>VLOOKUP(ROW()-1,'Full 2016-2017 Games Data'!$C$4:$R$1589,16,FALSE)</f>
        <v>Dallas Mavericks</v>
      </c>
      <c r="C1084" t="str">
        <f>VLOOKUP(ROW()-1,'Full 2016-2017 Games Data'!$C$4:$R$1589,5,FALSE)</f>
        <v>Dallas</v>
      </c>
      <c r="D1084">
        <f>VLOOKUP(ROW()-1,'Full 2016-2017 Games Data'!$C$4:$R$1589,6,FALSE)</f>
        <v>94</v>
      </c>
      <c r="E1084">
        <f>VLOOKUP(ROW()-1,'Full 2016-2017 Games Data'!$C$4:$R$1589,7,FALSE)</f>
        <v>86</v>
      </c>
      <c r="F1084" s="4">
        <f>VLOOKUP(ROW()-1,'Full 2016-2017 Games Data'!$C$4:$R$1589,14,FALSE)</f>
        <v>42819</v>
      </c>
    </row>
    <row r="1085" spans="1:6" x14ac:dyDescent="0.3">
      <c r="A1085" t="str">
        <f>VLOOKUP(ROW()-1,'Full 2016-2017 Games Data'!$C$4:$R$1589,15,FALSE)</f>
        <v>San Antonio Spurs</v>
      </c>
      <c r="B1085" t="str">
        <f>VLOOKUP(ROW()-1,'Full 2016-2017 Games Data'!$C$4:$R$1589,16,FALSE)</f>
        <v>New York Knicks</v>
      </c>
      <c r="C1085" t="str">
        <f>VLOOKUP(ROW()-1,'Full 2016-2017 Games Data'!$C$4:$R$1589,5,FALSE)</f>
        <v>San Antonio</v>
      </c>
      <c r="D1085">
        <f>VLOOKUP(ROW()-1,'Full 2016-2017 Games Data'!$C$4:$R$1589,6,FALSE)</f>
        <v>106</v>
      </c>
      <c r="E1085">
        <f>VLOOKUP(ROW()-1,'Full 2016-2017 Games Data'!$C$4:$R$1589,7,FALSE)</f>
        <v>98</v>
      </c>
      <c r="F1085" s="4">
        <f>VLOOKUP(ROW()-1,'Full 2016-2017 Games Data'!$C$4:$R$1589,14,FALSE)</f>
        <v>42819</v>
      </c>
    </row>
    <row r="1086" spans="1:6" x14ac:dyDescent="0.3">
      <c r="A1086" t="str">
        <f>VLOOKUP(ROW()-1,'Full 2016-2017 Games Data'!$C$4:$R$1589,15,FALSE)</f>
        <v>Portland Trail Blazers</v>
      </c>
      <c r="B1086" t="str">
        <f>VLOOKUP(ROW()-1,'Full 2016-2017 Games Data'!$C$4:$R$1589,16,FALSE)</f>
        <v>Minnesota Timberwolves</v>
      </c>
      <c r="C1086" t="str">
        <f>VLOOKUP(ROW()-1,'Full 2016-2017 Games Data'!$C$4:$R$1589,5,FALSE)</f>
        <v>Portland</v>
      </c>
      <c r="D1086">
        <f>VLOOKUP(ROW()-1,'Full 2016-2017 Games Data'!$C$4:$R$1589,6,FALSE)</f>
        <v>112</v>
      </c>
      <c r="E1086">
        <f>VLOOKUP(ROW()-1,'Full 2016-2017 Games Data'!$C$4:$R$1589,7,FALSE)</f>
        <v>100</v>
      </c>
      <c r="F1086" s="4">
        <f>VLOOKUP(ROW()-1,'Full 2016-2017 Games Data'!$C$4:$R$1589,14,FALSE)</f>
        <v>42819</v>
      </c>
    </row>
    <row r="1087" spans="1:6" x14ac:dyDescent="0.3">
      <c r="A1087" t="str">
        <f>VLOOKUP(ROW()-1,'Full 2016-2017 Games Data'!$C$4:$R$1589,15,FALSE)</f>
        <v>Charlotte Hornets</v>
      </c>
      <c r="B1087" t="str">
        <f>VLOOKUP(ROW()-1,'Full 2016-2017 Games Data'!$C$4:$R$1589,16,FALSE)</f>
        <v>Phoenix Suns</v>
      </c>
      <c r="C1087" t="str">
        <f>VLOOKUP(ROW()-1,'Full 2016-2017 Games Data'!$C$4:$R$1589,5,FALSE)</f>
        <v>Charlotte</v>
      </c>
      <c r="D1087">
        <f>VLOOKUP(ROW()-1,'Full 2016-2017 Games Data'!$C$4:$R$1589,6,FALSE)</f>
        <v>120</v>
      </c>
      <c r="E1087">
        <f>VLOOKUP(ROW()-1,'Full 2016-2017 Games Data'!$C$4:$R$1589,7,FALSE)</f>
        <v>106</v>
      </c>
      <c r="F1087" s="4">
        <f>VLOOKUP(ROW()-1,'Full 2016-2017 Games Data'!$C$4:$R$1589,14,FALSE)</f>
        <v>42820</v>
      </c>
    </row>
    <row r="1088" spans="1:6" x14ac:dyDescent="0.3">
      <c r="A1088" t="str">
        <f>VLOOKUP(ROW()-1,'Full 2016-2017 Games Data'!$C$4:$R$1589,15,FALSE)</f>
        <v>Brooklyn Nets</v>
      </c>
      <c r="B1088" t="str">
        <f>VLOOKUP(ROW()-1,'Full 2016-2017 Games Data'!$C$4:$R$1589,16,FALSE)</f>
        <v>Atlanta Hawks</v>
      </c>
      <c r="C1088" t="str">
        <f>VLOOKUP(ROW()-1,'Full 2016-2017 Games Data'!$C$4:$R$1589,5,FALSE)</f>
        <v>Atlanta</v>
      </c>
      <c r="D1088">
        <f>VLOOKUP(ROW()-1,'Full 2016-2017 Games Data'!$C$4:$R$1589,6,FALSE)</f>
        <v>107</v>
      </c>
      <c r="E1088">
        <f>VLOOKUP(ROW()-1,'Full 2016-2017 Games Data'!$C$4:$R$1589,7,FALSE)</f>
        <v>92</v>
      </c>
      <c r="F1088" s="4">
        <f>VLOOKUP(ROW()-1,'Full 2016-2017 Games Data'!$C$4:$R$1589,14,FALSE)</f>
        <v>42820</v>
      </c>
    </row>
    <row r="1089" spans="1:6" x14ac:dyDescent="0.3">
      <c r="A1089" t="str">
        <f>VLOOKUP(ROW()-1,'Full 2016-2017 Games Data'!$C$4:$R$1589,15,FALSE)</f>
        <v>Sacramento Kings</v>
      </c>
      <c r="B1089" t="str">
        <f>VLOOKUP(ROW()-1,'Full 2016-2017 Games Data'!$C$4:$R$1589,16,FALSE)</f>
        <v>Los Angeles Clippers</v>
      </c>
      <c r="C1089" t="str">
        <f>VLOOKUP(ROW()-1,'Full 2016-2017 Games Data'!$C$4:$R$1589,5,FALSE)</f>
        <v>Los Angeles</v>
      </c>
      <c r="D1089">
        <f>VLOOKUP(ROW()-1,'Full 2016-2017 Games Data'!$C$4:$R$1589,6,FALSE)</f>
        <v>98</v>
      </c>
      <c r="E1089">
        <f>VLOOKUP(ROW()-1,'Full 2016-2017 Games Data'!$C$4:$R$1589,7,FALSE)</f>
        <v>97</v>
      </c>
      <c r="F1089" s="4">
        <f>VLOOKUP(ROW()-1,'Full 2016-2017 Games Data'!$C$4:$R$1589,14,FALSE)</f>
        <v>42820</v>
      </c>
    </row>
    <row r="1090" spans="1:6" x14ac:dyDescent="0.3">
      <c r="A1090" t="str">
        <f>VLOOKUP(ROW()-1,'Full 2016-2017 Games Data'!$C$4:$R$1589,15,FALSE)</f>
        <v>Chicago Bulls</v>
      </c>
      <c r="B1090" t="str">
        <f>VLOOKUP(ROW()-1,'Full 2016-2017 Games Data'!$C$4:$R$1589,16,FALSE)</f>
        <v>Milwaukee Bucks</v>
      </c>
      <c r="C1090" t="str">
        <f>VLOOKUP(ROW()-1,'Full 2016-2017 Games Data'!$C$4:$R$1589,5,FALSE)</f>
        <v>Milwaukee</v>
      </c>
      <c r="D1090">
        <f>VLOOKUP(ROW()-1,'Full 2016-2017 Games Data'!$C$4:$R$1589,6,FALSE)</f>
        <v>109</v>
      </c>
      <c r="E1090">
        <f>VLOOKUP(ROW()-1,'Full 2016-2017 Games Data'!$C$4:$R$1589,7,FALSE)</f>
        <v>94</v>
      </c>
      <c r="F1090" s="4">
        <f>VLOOKUP(ROW()-1,'Full 2016-2017 Games Data'!$C$4:$R$1589,14,FALSE)</f>
        <v>42820</v>
      </c>
    </row>
    <row r="1091" spans="1:6" x14ac:dyDescent="0.3">
      <c r="A1091" t="str">
        <f>VLOOKUP(ROW()-1,'Full 2016-2017 Games Data'!$C$4:$R$1589,15,FALSE)</f>
        <v>Houston Rockets</v>
      </c>
      <c r="B1091" t="str">
        <f>VLOOKUP(ROW()-1,'Full 2016-2017 Games Data'!$C$4:$R$1589,16,FALSE)</f>
        <v>Oklahoma City Thunder</v>
      </c>
      <c r="C1091" t="str">
        <f>VLOOKUP(ROW()-1,'Full 2016-2017 Games Data'!$C$4:$R$1589,5,FALSE)</f>
        <v>Houston</v>
      </c>
      <c r="D1091">
        <f>VLOOKUP(ROW()-1,'Full 2016-2017 Games Data'!$C$4:$R$1589,6,FALSE)</f>
        <v>137</v>
      </c>
      <c r="E1091">
        <f>VLOOKUP(ROW()-1,'Full 2016-2017 Games Data'!$C$4:$R$1589,7,FALSE)</f>
        <v>125</v>
      </c>
      <c r="F1091" s="4">
        <f>VLOOKUP(ROW()-1,'Full 2016-2017 Games Data'!$C$4:$R$1589,14,FALSE)</f>
        <v>42820</v>
      </c>
    </row>
    <row r="1092" spans="1:6" x14ac:dyDescent="0.3">
      <c r="A1092" t="str">
        <f>VLOOKUP(ROW()-1,'Full 2016-2017 Games Data'!$C$4:$R$1589,15,FALSE)</f>
        <v>Indiana Pacers</v>
      </c>
      <c r="B1092" t="str">
        <f>VLOOKUP(ROW()-1,'Full 2016-2017 Games Data'!$C$4:$R$1589,16,FALSE)</f>
        <v>Philadelphia 76ers</v>
      </c>
      <c r="C1092" t="str">
        <f>VLOOKUP(ROW()-1,'Full 2016-2017 Games Data'!$C$4:$R$1589,5,FALSE)</f>
        <v>Indiana</v>
      </c>
      <c r="D1092">
        <f>VLOOKUP(ROW()-1,'Full 2016-2017 Games Data'!$C$4:$R$1589,6,FALSE)</f>
        <v>107</v>
      </c>
      <c r="E1092">
        <f>VLOOKUP(ROW()-1,'Full 2016-2017 Games Data'!$C$4:$R$1589,7,FALSE)</f>
        <v>94</v>
      </c>
      <c r="F1092" s="4">
        <f>VLOOKUP(ROW()-1,'Full 2016-2017 Games Data'!$C$4:$R$1589,14,FALSE)</f>
        <v>42820</v>
      </c>
    </row>
    <row r="1093" spans="1:6" x14ac:dyDescent="0.3">
      <c r="A1093" t="str">
        <f>VLOOKUP(ROW()-1,'Full 2016-2017 Games Data'!$C$4:$R$1589,15,FALSE)</f>
        <v>Boston Celtics</v>
      </c>
      <c r="B1093" t="str">
        <f>VLOOKUP(ROW()-1,'Full 2016-2017 Games Data'!$C$4:$R$1589,16,FALSE)</f>
        <v>Miami Heat</v>
      </c>
      <c r="C1093" t="str">
        <f>VLOOKUP(ROW()-1,'Full 2016-2017 Games Data'!$C$4:$R$1589,5,FALSE)</f>
        <v>Boston</v>
      </c>
      <c r="D1093">
        <f>VLOOKUP(ROW()-1,'Full 2016-2017 Games Data'!$C$4:$R$1589,6,FALSE)</f>
        <v>112</v>
      </c>
      <c r="E1093">
        <f>VLOOKUP(ROW()-1,'Full 2016-2017 Games Data'!$C$4:$R$1589,7,FALSE)</f>
        <v>108</v>
      </c>
      <c r="F1093" s="4">
        <f>VLOOKUP(ROW()-1,'Full 2016-2017 Games Data'!$C$4:$R$1589,14,FALSE)</f>
        <v>42820</v>
      </c>
    </row>
    <row r="1094" spans="1:6" x14ac:dyDescent="0.3">
      <c r="A1094" t="str">
        <f>VLOOKUP(ROW()-1,'Full 2016-2017 Games Data'!$C$4:$R$1589,15,FALSE)</f>
        <v>Golden State Warriors</v>
      </c>
      <c r="B1094" t="str">
        <f>VLOOKUP(ROW()-1,'Full 2016-2017 Games Data'!$C$4:$R$1589,16,FALSE)</f>
        <v>Memphis Grizzlies</v>
      </c>
      <c r="C1094" t="str">
        <f>VLOOKUP(ROW()-1,'Full 2016-2017 Games Data'!$C$4:$R$1589,5,FALSE)</f>
        <v>Golden State</v>
      </c>
      <c r="D1094">
        <f>VLOOKUP(ROW()-1,'Full 2016-2017 Games Data'!$C$4:$R$1589,6,FALSE)</f>
        <v>106</v>
      </c>
      <c r="E1094">
        <f>VLOOKUP(ROW()-1,'Full 2016-2017 Games Data'!$C$4:$R$1589,7,FALSE)</f>
        <v>94</v>
      </c>
      <c r="F1094" s="4">
        <f>VLOOKUP(ROW()-1,'Full 2016-2017 Games Data'!$C$4:$R$1589,14,FALSE)</f>
        <v>42820</v>
      </c>
    </row>
    <row r="1095" spans="1:6" x14ac:dyDescent="0.3">
      <c r="A1095" t="str">
        <f>VLOOKUP(ROW()-1,'Full 2016-2017 Games Data'!$C$4:$R$1589,15,FALSE)</f>
        <v>New Orleans Pelicans</v>
      </c>
      <c r="B1095" t="str">
        <f>VLOOKUP(ROW()-1,'Full 2016-2017 Games Data'!$C$4:$R$1589,16,FALSE)</f>
        <v>Denver Nuggets</v>
      </c>
      <c r="C1095" t="str">
        <f>VLOOKUP(ROW()-1,'Full 2016-2017 Games Data'!$C$4:$R$1589,5,FALSE)</f>
        <v>Denver</v>
      </c>
      <c r="D1095">
        <f>VLOOKUP(ROW()-1,'Full 2016-2017 Games Data'!$C$4:$R$1589,6,FALSE)</f>
        <v>115</v>
      </c>
      <c r="E1095">
        <f>VLOOKUP(ROW()-1,'Full 2016-2017 Games Data'!$C$4:$R$1589,7,FALSE)</f>
        <v>90</v>
      </c>
      <c r="F1095" s="4">
        <f>VLOOKUP(ROW()-1,'Full 2016-2017 Games Data'!$C$4:$R$1589,14,FALSE)</f>
        <v>42820</v>
      </c>
    </row>
    <row r="1096" spans="1:6" x14ac:dyDescent="0.3">
      <c r="A1096" t="str">
        <f>VLOOKUP(ROW()-1,'Full 2016-2017 Games Data'!$C$4:$R$1589,15,FALSE)</f>
        <v>Portland Trail Blazers</v>
      </c>
      <c r="B1096" t="str">
        <f>VLOOKUP(ROW()-1,'Full 2016-2017 Games Data'!$C$4:$R$1589,16,FALSE)</f>
        <v>Los Angeles Lakers</v>
      </c>
      <c r="C1096" t="str">
        <f>VLOOKUP(ROW()-1,'Full 2016-2017 Games Data'!$C$4:$R$1589,5,FALSE)</f>
        <v>Los Angeles</v>
      </c>
      <c r="D1096">
        <f>VLOOKUP(ROW()-1,'Full 2016-2017 Games Data'!$C$4:$R$1589,6,FALSE)</f>
        <v>97</v>
      </c>
      <c r="E1096">
        <f>VLOOKUP(ROW()-1,'Full 2016-2017 Games Data'!$C$4:$R$1589,7,FALSE)</f>
        <v>81</v>
      </c>
      <c r="F1096" s="4">
        <f>VLOOKUP(ROW()-1,'Full 2016-2017 Games Data'!$C$4:$R$1589,14,FALSE)</f>
        <v>42820</v>
      </c>
    </row>
    <row r="1097" spans="1:6" x14ac:dyDescent="0.3">
      <c r="A1097" t="str">
        <f>VLOOKUP(ROW()-1,'Full 2016-2017 Games Data'!$C$4:$R$1589,15,FALSE)</f>
        <v>Toronto Raptors</v>
      </c>
      <c r="B1097" t="str">
        <f>VLOOKUP(ROW()-1,'Full 2016-2017 Games Data'!$C$4:$R$1589,16,FALSE)</f>
        <v>Orlando Magic</v>
      </c>
      <c r="C1097" t="str">
        <f>VLOOKUP(ROW()-1,'Full 2016-2017 Games Data'!$C$4:$R$1589,5,FALSE)</f>
        <v>Toronto</v>
      </c>
      <c r="D1097">
        <f>VLOOKUP(ROW()-1,'Full 2016-2017 Games Data'!$C$4:$R$1589,6,FALSE)</f>
        <v>131</v>
      </c>
      <c r="E1097">
        <f>VLOOKUP(ROW()-1,'Full 2016-2017 Games Data'!$C$4:$R$1589,7,FALSE)</f>
        <v>112</v>
      </c>
      <c r="F1097" s="4">
        <f>VLOOKUP(ROW()-1,'Full 2016-2017 Games Data'!$C$4:$R$1589,14,FALSE)</f>
        <v>42821</v>
      </c>
    </row>
    <row r="1098" spans="1:6" x14ac:dyDescent="0.3">
      <c r="A1098" t="str">
        <f>VLOOKUP(ROW()-1,'Full 2016-2017 Games Data'!$C$4:$R$1589,15,FALSE)</f>
        <v>New York Knicks</v>
      </c>
      <c r="B1098" t="str">
        <f>VLOOKUP(ROW()-1,'Full 2016-2017 Games Data'!$C$4:$R$1589,16,FALSE)</f>
        <v>Detroit Pistons</v>
      </c>
      <c r="C1098" t="str">
        <f>VLOOKUP(ROW()-1,'Full 2016-2017 Games Data'!$C$4:$R$1589,5,FALSE)</f>
        <v>New York</v>
      </c>
      <c r="D1098">
        <f>VLOOKUP(ROW()-1,'Full 2016-2017 Games Data'!$C$4:$R$1589,6,FALSE)</f>
        <v>109</v>
      </c>
      <c r="E1098">
        <f>VLOOKUP(ROW()-1,'Full 2016-2017 Games Data'!$C$4:$R$1589,7,FALSE)</f>
        <v>95</v>
      </c>
      <c r="F1098" s="4">
        <f>VLOOKUP(ROW()-1,'Full 2016-2017 Games Data'!$C$4:$R$1589,14,FALSE)</f>
        <v>42821</v>
      </c>
    </row>
    <row r="1099" spans="1:6" x14ac:dyDescent="0.3">
      <c r="A1099" t="str">
        <f>VLOOKUP(ROW()-1,'Full 2016-2017 Games Data'!$C$4:$R$1589,15,FALSE)</f>
        <v>San Antonio Spurs</v>
      </c>
      <c r="B1099" t="str">
        <f>VLOOKUP(ROW()-1,'Full 2016-2017 Games Data'!$C$4:$R$1589,16,FALSE)</f>
        <v>Cleveland Cavaliers</v>
      </c>
      <c r="C1099" t="str">
        <f>VLOOKUP(ROW()-1,'Full 2016-2017 Games Data'!$C$4:$R$1589,5,FALSE)</f>
        <v>San Antonio</v>
      </c>
      <c r="D1099">
        <f>VLOOKUP(ROW()-1,'Full 2016-2017 Games Data'!$C$4:$R$1589,6,FALSE)</f>
        <v>103</v>
      </c>
      <c r="E1099">
        <f>VLOOKUP(ROW()-1,'Full 2016-2017 Games Data'!$C$4:$R$1589,7,FALSE)</f>
        <v>74</v>
      </c>
      <c r="F1099" s="4">
        <f>VLOOKUP(ROW()-1,'Full 2016-2017 Games Data'!$C$4:$R$1589,14,FALSE)</f>
        <v>42821</v>
      </c>
    </row>
    <row r="1100" spans="1:6" x14ac:dyDescent="0.3">
      <c r="A1100" t="str">
        <f>VLOOKUP(ROW()-1,'Full 2016-2017 Games Data'!$C$4:$R$1589,15,FALSE)</f>
        <v>Oklahoma City Thunder</v>
      </c>
      <c r="B1100" t="str">
        <f>VLOOKUP(ROW()-1,'Full 2016-2017 Games Data'!$C$4:$R$1589,16,FALSE)</f>
        <v>Dallas Mavericks</v>
      </c>
      <c r="C1100" t="str">
        <f>VLOOKUP(ROW()-1,'Full 2016-2017 Games Data'!$C$4:$R$1589,5,FALSE)</f>
        <v>Dallas</v>
      </c>
      <c r="D1100">
        <f>VLOOKUP(ROW()-1,'Full 2016-2017 Games Data'!$C$4:$R$1589,6,FALSE)</f>
        <v>92</v>
      </c>
      <c r="E1100">
        <f>VLOOKUP(ROW()-1,'Full 2016-2017 Games Data'!$C$4:$R$1589,7,FALSE)</f>
        <v>91</v>
      </c>
      <c r="F1100" s="4">
        <f>VLOOKUP(ROW()-1,'Full 2016-2017 Games Data'!$C$4:$R$1589,14,FALSE)</f>
        <v>42821</v>
      </c>
    </row>
    <row r="1101" spans="1:6" x14ac:dyDescent="0.3">
      <c r="A1101" t="str">
        <f>VLOOKUP(ROW()-1,'Full 2016-2017 Games Data'!$C$4:$R$1589,15,FALSE)</f>
        <v>Sacramento Kings</v>
      </c>
      <c r="B1101" t="str">
        <f>VLOOKUP(ROW()-1,'Full 2016-2017 Games Data'!$C$4:$R$1589,16,FALSE)</f>
        <v>Memphis Grizzlies</v>
      </c>
      <c r="C1101" t="str">
        <f>VLOOKUP(ROW()-1,'Full 2016-2017 Games Data'!$C$4:$R$1589,5,FALSE)</f>
        <v>Sacramento</v>
      </c>
      <c r="D1101">
        <f>VLOOKUP(ROW()-1,'Full 2016-2017 Games Data'!$C$4:$R$1589,6,FALSE)</f>
        <v>91</v>
      </c>
      <c r="E1101">
        <f>VLOOKUP(ROW()-1,'Full 2016-2017 Games Data'!$C$4:$R$1589,7,FALSE)</f>
        <v>90</v>
      </c>
      <c r="F1101" s="4">
        <f>VLOOKUP(ROW()-1,'Full 2016-2017 Games Data'!$C$4:$R$1589,14,FALSE)</f>
        <v>42821</v>
      </c>
    </row>
    <row r="1102" spans="1:6" x14ac:dyDescent="0.3">
      <c r="A1102" t="str">
        <f>VLOOKUP(ROW()-1,'Full 2016-2017 Games Data'!$C$4:$R$1589,15,FALSE)</f>
        <v>Utah Jazz</v>
      </c>
      <c r="B1102" t="str">
        <f>VLOOKUP(ROW()-1,'Full 2016-2017 Games Data'!$C$4:$R$1589,16,FALSE)</f>
        <v>New Orleans Pelicans</v>
      </c>
      <c r="C1102" t="str">
        <f>VLOOKUP(ROW()-1,'Full 2016-2017 Games Data'!$C$4:$R$1589,5,FALSE)</f>
        <v>Utah</v>
      </c>
      <c r="D1102">
        <f>VLOOKUP(ROW()-1,'Full 2016-2017 Games Data'!$C$4:$R$1589,6,FALSE)</f>
        <v>108</v>
      </c>
      <c r="E1102">
        <f>VLOOKUP(ROW()-1,'Full 2016-2017 Games Data'!$C$4:$R$1589,7,FALSE)</f>
        <v>100</v>
      </c>
      <c r="F1102" s="4">
        <f>VLOOKUP(ROW()-1,'Full 2016-2017 Games Data'!$C$4:$R$1589,14,FALSE)</f>
        <v>42821</v>
      </c>
    </row>
    <row r="1103" spans="1:6" x14ac:dyDescent="0.3">
      <c r="A1103" t="str">
        <f>VLOOKUP(ROW()-1,'Full 2016-2017 Games Data'!$C$4:$R$1589,15,FALSE)</f>
        <v>Milwaukee Bucks</v>
      </c>
      <c r="B1103" t="str">
        <f>VLOOKUP(ROW()-1,'Full 2016-2017 Games Data'!$C$4:$R$1589,16,FALSE)</f>
        <v>Charlotte Hornets</v>
      </c>
      <c r="C1103" t="str">
        <f>VLOOKUP(ROW()-1,'Full 2016-2017 Games Data'!$C$4:$R$1589,5,FALSE)</f>
        <v>Charlotte</v>
      </c>
      <c r="D1103">
        <f>VLOOKUP(ROW()-1,'Full 2016-2017 Games Data'!$C$4:$R$1589,6,FALSE)</f>
        <v>118</v>
      </c>
      <c r="E1103">
        <f>VLOOKUP(ROW()-1,'Full 2016-2017 Games Data'!$C$4:$R$1589,7,FALSE)</f>
        <v>108</v>
      </c>
      <c r="F1103" s="4">
        <f>VLOOKUP(ROW()-1,'Full 2016-2017 Games Data'!$C$4:$R$1589,14,FALSE)</f>
        <v>42822</v>
      </c>
    </row>
    <row r="1104" spans="1:6" x14ac:dyDescent="0.3">
      <c r="A1104" t="str">
        <f>VLOOKUP(ROW()-1,'Full 2016-2017 Games Data'!$C$4:$R$1589,15,FALSE)</f>
        <v>Minnesota Timberwolves</v>
      </c>
      <c r="B1104" t="str">
        <f>VLOOKUP(ROW()-1,'Full 2016-2017 Games Data'!$C$4:$R$1589,16,FALSE)</f>
        <v>Indiana Pacers</v>
      </c>
      <c r="C1104" t="str">
        <f>VLOOKUP(ROW()-1,'Full 2016-2017 Games Data'!$C$4:$R$1589,5,FALSE)</f>
        <v>Indiana</v>
      </c>
      <c r="D1104">
        <f>VLOOKUP(ROW()-1,'Full 2016-2017 Games Data'!$C$4:$R$1589,6,FALSE)</f>
        <v>115</v>
      </c>
      <c r="E1104">
        <f>VLOOKUP(ROW()-1,'Full 2016-2017 Games Data'!$C$4:$R$1589,7,FALSE)</f>
        <v>114</v>
      </c>
      <c r="F1104" s="4">
        <f>VLOOKUP(ROW()-1,'Full 2016-2017 Games Data'!$C$4:$R$1589,14,FALSE)</f>
        <v>42822</v>
      </c>
    </row>
    <row r="1105" spans="1:6" x14ac:dyDescent="0.3">
      <c r="A1105" t="str">
        <f>VLOOKUP(ROW()-1,'Full 2016-2017 Games Data'!$C$4:$R$1589,15,FALSE)</f>
        <v>Philadelphia 76ers</v>
      </c>
      <c r="B1105" t="str">
        <f>VLOOKUP(ROW()-1,'Full 2016-2017 Games Data'!$C$4:$R$1589,16,FALSE)</f>
        <v>Brooklyn Nets</v>
      </c>
      <c r="C1105" t="str">
        <f>VLOOKUP(ROW()-1,'Full 2016-2017 Games Data'!$C$4:$R$1589,5,FALSE)</f>
        <v>Brooklyn</v>
      </c>
      <c r="D1105">
        <f>VLOOKUP(ROW()-1,'Full 2016-2017 Games Data'!$C$4:$R$1589,6,FALSE)</f>
        <v>106</v>
      </c>
      <c r="E1105">
        <f>VLOOKUP(ROW()-1,'Full 2016-2017 Games Data'!$C$4:$R$1589,7,FALSE)</f>
        <v>101</v>
      </c>
      <c r="F1105" s="4">
        <f>VLOOKUP(ROW()-1,'Full 2016-2017 Games Data'!$C$4:$R$1589,14,FALSE)</f>
        <v>42822</v>
      </c>
    </row>
    <row r="1106" spans="1:6" x14ac:dyDescent="0.3">
      <c r="A1106" t="str">
        <f>VLOOKUP(ROW()-1,'Full 2016-2017 Games Data'!$C$4:$R$1589,15,FALSE)</f>
        <v>Atlanta Hawks</v>
      </c>
      <c r="B1106" t="str">
        <f>VLOOKUP(ROW()-1,'Full 2016-2017 Games Data'!$C$4:$R$1589,16,FALSE)</f>
        <v>Phoenix Suns</v>
      </c>
      <c r="C1106" t="str">
        <f>VLOOKUP(ROW()-1,'Full 2016-2017 Games Data'!$C$4:$R$1589,5,FALSE)</f>
        <v>Atlanta</v>
      </c>
      <c r="D1106">
        <f>VLOOKUP(ROW()-1,'Full 2016-2017 Games Data'!$C$4:$R$1589,6,FALSE)</f>
        <v>95</v>
      </c>
      <c r="E1106">
        <f>VLOOKUP(ROW()-1,'Full 2016-2017 Games Data'!$C$4:$R$1589,7,FALSE)</f>
        <v>91</v>
      </c>
      <c r="F1106" s="4">
        <f>VLOOKUP(ROW()-1,'Full 2016-2017 Games Data'!$C$4:$R$1589,14,FALSE)</f>
        <v>42822</v>
      </c>
    </row>
    <row r="1107" spans="1:6" x14ac:dyDescent="0.3">
      <c r="A1107" t="str">
        <f>VLOOKUP(ROW()-1,'Full 2016-2017 Games Data'!$C$4:$R$1589,15,FALSE)</f>
        <v>Miami Heat</v>
      </c>
      <c r="B1107" t="str">
        <f>VLOOKUP(ROW()-1,'Full 2016-2017 Games Data'!$C$4:$R$1589,16,FALSE)</f>
        <v>Detroit Pistons</v>
      </c>
      <c r="C1107" t="str">
        <f>VLOOKUP(ROW()-1,'Full 2016-2017 Games Data'!$C$4:$R$1589,5,FALSE)</f>
        <v>Detroit</v>
      </c>
      <c r="D1107">
        <f>VLOOKUP(ROW()-1,'Full 2016-2017 Games Data'!$C$4:$R$1589,6,FALSE)</f>
        <v>97</v>
      </c>
      <c r="E1107">
        <f>VLOOKUP(ROW()-1,'Full 2016-2017 Games Data'!$C$4:$R$1589,7,FALSE)</f>
        <v>96</v>
      </c>
      <c r="F1107" s="4">
        <f>VLOOKUP(ROW()-1,'Full 2016-2017 Games Data'!$C$4:$R$1589,14,FALSE)</f>
        <v>42822</v>
      </c>
    </row>
    <row r="1108" spans="1:6" x14ac:dyDescent="0.3">
      <c r="A1108" t="str">
        <f>VLOOKUP(ROW()-1,'Full 2016-2017 Games Data'!$C$4:$R$1589,15,FALSE)</f>
        <v>Golden State Warriors</v>
      </c>
      <c r="B1108" t="str">
        <f>VLOOKUP(ROW()-1,'Full 2016-2017 Games Data'!$C$4:$R$1589,16,FALSE)</f>
        <v>Houston Rockets</v>
      </c>
      <c r="C1108" t="str">
        <f>VLOOKUP(ROW()-1,'Full 2016-2017 Games Data'!$C$4:$R$1589,5,FALSE)</f>
        <v>Houston</v>
      </c>
      <c r="D1108">
        <f>VLOOKUP(ROW()-1,'Full 2016-2017 Games Data'!$C$4:$R$1589,6,FALSE)</f>
        <v>113</v>
      </c>
      <c r="E1108">
        <f>VLOOKUP(ROW()-1,'Full 2016-2017 Games Data'!$C$4:$R$1589,7,FALSE)</f>
        <v>106</v>
      </c>
      <c r="F1108" s="4">
        <f>VLOOKUP(ROW()-1,'Full 2016-2017 Games Data'!$C$4:$R$1589,14,FALSE)</f>
        <v>42822</v>
      </c>
    </row>
    <row r="1109" spans="1:6" x14ac:dyDescent="0.3">
      <c r="A1109" t="str">
        <f>VLOOKUP(ROW()-1,'Full 2016-2017 Games Data'!$C$4:$R$1589,15,FALSE)</f>
        <v>Portland Trail Blazers</v>
      </c>
      <c r="B1109" t="str">
        <f>VLOOKUP(ROW()-1,'Full 2016-2017 Games Data'!$C$4:$R$1589,16,FALSE)</f>
        <v>Denver Nuggets</v>
      </c>
      <c r="C1109" t="str">
        <f>VLOOKUP(ROW()-1,'Full 2016-2017 Games Data'!$C$4:$R$1589,5,FALSE)</f>
        <v>Portland</v>
      </c>
      <c r="D1109">
        <f>VLOOKUP(ROW()-1,'Full 2016-2017 Games Data'!$C$4:$R$1589,6,FALSE)</f>
        <v>122</v>
      </c>
      <c r="E1109">
        <f>VLOOKUP(ROW()-1,'Full 2016-2017 Games Data'!$C$4:$R$1589,7,FALSE)</f>
        <v>113</v>
      </c>
      <c r="F1109" s="4">
        <f>VLOOKUP(ROW()-1,'Full 2016-2017 Games Data'!$C$4:$R$1589,14,FALSE)</f>
        <v>42822</v>
      </c>
    </row>
    <row r="1110" spans="1:6" x14ac:dyDescent="0.3">
      <c r="A1110" t="str">
        <f>VLOOKUP(ROW()-1,'Full 2016-2017 Games Data'!$C$4:$R$1589,15,FALSE)</f>
        <v>Washington Wizards</v>
      </c>
      <c r="B1110" t="str">
        <f>VLOOKUP(ROW()-1,'Full 2016-2017 Games Data'!$C$4:$R$1589,16,FALSE)</f>
        <v>Los Angeles Lakers</v>
      </c>
      <c r="C1110" t="str">
        <f>VLOOKUP(ROW()-1,'Full 2016-2017 Games Data'!$C$4:$R$1589,5,FALSE)</f>
        <v>Los Angeles</v>
      </c>
      <c r="D1110">
        <f>VLOOKUP(ROW()-1,'Full 2016-2017 Games Data'!$C$4:$R$1589,6,FALSE)</f>
        <v>119</v>
      </c>
      <c r="E1110">
        <f>VLOOKUP(ROW()-1,'Full 2016-2017 Games Data'!$C$4:$R$1589,7,FALSE)</f>
        <v>108</v>
      </c>
      <c r="F1110" s="4">
        <f>VLOOKUP(ROW()-1,'Full 2016-2017 Games Data'!$C$4:$R$1589,14,FALSE)</f>
        <v>42822</v>
      </c>
    </row>
    <row r="1111" spans="1:6" x14ac:dyDescent="0.3">
      <c r="A1111" t="str">
        <f>VLOOKUP(ROW()-1,'Full 2016-2017 Games Data'!$C$4:$R$1589,15,FALSE)</f>
        <v>Atlanta Hawks</v>
      </c>
      <c r="B1111" t="str">
        <f>VLOOKUP(ROW()-1,'Full 2016-2017 Games Data'!$C$4:$R$1589,16,FALSE)</f>
        <v>Philadelphia 76ers</v>
      </c>
      <c r="C1111" t="str">
        <f>VLOOKUP(ROW()-1,'Full 2016-2017 Games Data'!$C$4:$R$1589,5,FALSE)</f>
        <v>Philadelphia</v>
      </c>
      <c r="D1111">
        <f>VLOOKUP(ROW()-1,'Full 2016-2017 Games Data'!$C$4:$R$1589,6,FALSE)</f>
        <v>99</v>
      </c>
      <c r="E1111">
        <f>VLOOKUP(ROW()-1,'Full 2016-2017 Games Data'!$C$4:$R$1589,7,FALSE)</f>
        <v>92</v>
      </c>
      <c r="F1111" s="4">
        <f>VLOOKUP(ROW()-1,'Full 2016-2017 Games Data'!$C$4:$R$1589,14,FALSE)</f>
        <v>42823</v>
      </c>
    </row>
    <row r="1112" spans="1:6" x14ac:dyDescent="0.3">
      <c r="A1112" t="str">
        <f>VLOOKUP(ROW()-1,'Full 2016-2017 Games Data'!$C$4:$R$1589,15,FALSE)</f>
        <v>Oklahoma City Thunder</v>
      </c>
      <c r="B1112" t="str">
        <f>VLOOKUP(ROW()-1,'Full 2016-2017 Games Data'!$C$4:$R$1589,16,FALSE)</f>
        <v>Orlando Magic</v>
      </c>
      <c r="C1112" t="str">
        <f>VLOOKUP(ROW()-1,'Full 2016-2017 Games Data'!$C$4:$R$1589,5,FALSE)</f>
        <v>Orlando</v>
      </c>
      <c r="D1112">
        <f>VLOOKUP(ROW()-1,'Full 2016-2017 Games Data'!$C$4:$R$1589,6,FALSE)</f>
        <v>114</v>
      </c>
      <c r="E1112">
        <f>VLOOKUP(ROW()-1,'Full 2016-2017 Games Data'!$C$4:$R$1589,7,FALSE)</f>
        <v>106</v>
      </c>
      <c r="F1112" s="4">
        <f>VLOOKUP(ROW()-1,'Full 2016-2017 Games Data'!$C$4:$R$1589,14,FALSE)</f>
        <v>42823</v>
      </c>
    </row>
    <row r="1113" spans="1:6" x14ac:dyDescent="0.3">
      <c r="A1113" t="str">
        <f>VLOOKUP(ROW()-1,'Full 2016-2017 Games Data'!$C$4:$R$1589,15,FALSE)</f>
        <v>Milwaukee Bucks</v>
      </c>
      <c r="B1113" t="str">
        <f>VLOOKUP(ROW()-1,'Full 2016-2017 Games Data'!$C$4:$R$1589,16,FALSE)</f>
        <v>Boston Celtics</v>
      </c>
      <c r="C1113" t="str">
        <f>VLOOKUP(ROW()-1,'Full 2016-2017 Games Data'!$C$4:$R$1589,5,FALSE)</f>
        <v>Boston</v>
      </c>
      <c r="D1113">
        <f>VLOOKUP(ROW()-1,'Full 2016-2017 Games Data'!$C$4:$R$1589,6,FALSE)</f>
        <v>103</v>
      </c>
      <c r="E1113">
        <f>VLOOKUP(ROW()-1,'Full 2016-2017 Games Data'!$C$4:$R$1589,7,FALSE)</f>
        <v>100</v>
      </c>
      <c r="F1113" s="4">
        <f>VLOOKUP(ROW()-1,'Full 2016-2017 Games Data'!$C$4:$R$1589,14,FALSE)</f>
        <v>42823</v>
      </c>
    </row>
    <row r="1114" spans="1:6" x14ac:dyDescent="0.3">
      <c r="A1114" t="str">
        <f>VLOOKUP(ROW()-1,'Full 2016-2017 Games Data'!$C$4:$R$1589,15,FALSE)</f>
        <v>Charlotte Hornets</v>
      </c>
      <c r="B1114" t="str">
        <f>VLOOKUP(ROW()-1,'Full 2016-2017 Games Data'!$C$4:$R$1589,16,FALSE)</f>
        <v>Toronto Raptors</v>
      </c>
      <c r="C1114" t="str">
        <f>VLOOKUP(ROW()-1,'Full 2016-2017 Games Data'!$C$4:$R$1589,5,FALSE)</f>
        <v>Toronto</v>
      </c>
      <c r="D1114">
        <f>VLOOKUP(ROW()-1,'Full 2016-2017 Games Data'!$C$4:$R$1589,6,FALSE)</f>
        <v>110</v>
      </c>
      <c r="E1114">
        <f>VLOOKUP(ROW()-1,'Full 2016-2017 Games Data'!$C$4:$R$1589,7,FALSE)</f>
        <v>106</v>
      </c>
      <c r="F1114" s="4">
        <f>VLOOKUP(ROW()-1,'Full 2016-2017 Games Data'!$C$4:$R$1589,14,FALSE)</f>
        <v>42823</v>
      </c>
    </row>
    <row r="1115" spans="1:6" x14ac:dyDescent="0.3">
      <c r="A1115" t="str">
        <f>VLOOKUP(ROW()-1,'Full 2016-2017 Games Data'!$C$4:$R$1589,15,FALSE)</f>
        <v>Miami Heat</v>
      </c>
      <c r="B1115" t="str">
        <f>VLOOKUP(ROW()-1,'Full 2016-2017 Games Data'!$C$4:$R$1589,16,FALSE)</f>
        <v>New York Knicks</v>
      </c>
      <c r="C1115" t="str">
        <f>VLOOKUP(ROW()-1,'Full 2016-2017 Games Data'!$C$4:$R$1589,5,FALSE)</f>
        <v>New York</v>
      </c>
      <c r="D1115">
        <f>VLOOKUP(ROW()-1,'Full 2016-2017 Games Data'!$C$4:$R$1589,6,FALSE)</f>
        <v>105</v>
      </c>
      <c r="E1115">
        <f>VLOOKUP(ROW()-1,'Full 2016-2017 Games Data'!$C$4:$R$1589,7,FALSE)</f>
        <v>88</v>
      </c>
      <c r="F1115" s="4">
        <f>VLOOKUP(ROW()-1,'Full 2016-2017 Games Data'!$C$4:$R$1589,14,FALSE)</f>
        <v>42823</v>
      </c>
    </row>
    <row r="1116" spans="1:6" x14ac:dyDescent="0.3">
      <c r="A1116" t="str">
        <f>VLOOKUP(ROW()-1,'Full 2016-2017 Games Data'!$C$4:$R$1589,15,FALSE)</f>
        <v>Memphis Grizzlies</v>
      </c>
      <c r="B1116" t="str">
        <f>VLOOKUP(ROW()-1,'Full 2016-2017 Games Data'!$C$4:$R$1589,16,FALSE)</f>
        <v>Indiana Pacers</v>
      </c>
      <c r="C1116" t="str">
        <f>VLOOKUP(ROW()-1,'Full 2016-2017 Games Data'!$C$4:$R$1589,5,FALSE)</f>
        <v>Memphis</v>
      </c>
      <c r="D1116">
        <f>VLOOKUP(ROW()-1,'Full 2016-2017 Games Data'!$C$4:$R$1589,6,FALSE)</f>
        <v>110</v>
      </c>
      <c r="E1116">
        <f>VLOOKUP(ROW()-1,'Full 2016-2017 Games Data'!$C$4:$R$1589,7,FALSE)</f>
        <v>97</v>
      </c>
      <c r="F1116" s="4">
        <f>VLOOKUP(ROW()-1,'Full 2016-2017 Games Data'!$C$4:$R$1589,14,FALSE)</f>
        <v>42823</v>
      </c>
    </row>
    <row r="1117" spans="1:6" x14ac:dyDescent="0.3">
      <c r="A1117" t="str">
        <f>VLOOKUP(ROW()-1,'Full 2016-2017 Games Data'!$C$4:$R$1589,15,FALSE)</f>
        <v>New Orleans Pelicans</v>
      </c>
      <c r="B1117" t="str">
        <f>VLOOKUP(ROW()-1,'Full 2016-2017 Games Data'!$C$4:$R$1589,16,FALSE)</f>
        <v>Dallas Mavericks</v>
      </c>
      <c r="C1117" t="str">
        <f>VLOOKUP(ROW()-1,'Full 2016-2017 Games Data'!$C$4:$R$1589,5,FALSE)</f>
        <v>New Orleans</v>
      </c>
      <c r="D1117">
        <f>VLOOKUP(ROW()-1,'Full 2016-2017 Games Data'!$C$4:$R$1589,6,FALSE)</f>
        <v>121</v>
      </c>
      <c r="E1117">
        <f>VLOOKUP(ROW()-1,'Full 2016-2017 Games Data'!$C$4:$R$1589,7,FALSE)</f>
        <v>118</v>
      </c>
      <c r="F1117" s="4">
        <f>VLOOKUP(ROW()-1,'Full 2016-2017 Games Data'!$C$4:$R$1589,14,FALSE)</f>
        <v>42823</v>
      </c>
    </row>
    <row r="1118" spans="1:6" x14ac:dyDescent="0.3">
      <c r="A1118" t="str">
        <f>VLOOKUP(ROW()-1,'Full 2016-2017 Games Data'!$C$4:$R$1589,15,FALSE)</f>
        <v>Golden State Warriors</v>
      </c>
      <c r="B1118" t="str">
        <f>VLOOKUP(ROW()-1,'Full 2016-2017 Games Data'!$C$4:$R$1589,16,FALSE)</f>
        <v>San Antonio Spurs</v>
      </c>
      <c r="C1118" t="str">
        <f>VLOOKUP(ROW()-1,'Full 2016-2017 Games Data'!$C$4:$R$1589,5,FALSE)</f>
        <v>San Antonio</v>
      </c>
      <c r="D1118">
        <f>VLOOKUP(ROW()-1,'Full 2016-2017 Games Data'!$C$4:$R$1589,6,FALSE)</f>
        <v>110</v>
      </c>
      <c r="E1118">
        <f>VLOOKUP(ROW()-1,'Full 2016-2017 Games Data'!$C$4:$R$1589,7,FALSE)</f>
        <v>98</v>
      </c>
      <c r="F1118" s="4">
        <f>VLOOKUP(ROW()-1,'Full 2016-2017 Games Data'!$C$4:$R$1589,14,FALSE)</f>
        <v>42823</v>
      </c>
    </row>
    <row r="1119" spans="1:6" x14ac:dyDescent="0.3">
      <c r="A1119" t="str">
        <f>VLOOKUP(ROW()-1,'Full 2016-2017 Games Data'!$C$4:$R$1589,15,FALSE)</f>
        <v>Los Angeles Clippers</v>
      </c>
      <c r="B1119" t="str">
        <f>VLOOKUP(ROW()-1,'Full 2016-2017 Games Data'!$C$4:$R$1589,16,FALSE)</f>
        <v>Washington Wizards</v>
      </c>
      <c r="C1119" t="str">
        <f>VLOOKUP(ROW()-1,'Full 2016-2017 Games Data'!$C$4:$R$1589,5,FALSE)</f>
        <v>Los Angeles</v>
      </c>
      <c r="D1119">
        <f>VLOOKUP(ROW()-1,'Full 2016-2017 Games Data'!$C$4:$R$1589,6,FALSE)</f>
        <v>133</v>
      </c>
      <c r="E1119">
        <f>VLOOKUP(ROW()-1,'Full 2016-2017 Games Data'!$C$4:$R$1589,7,FALSE)</f>
        <v>124</v>
      </c>
      <c r="F1119" s="4">
        <f>VLOOKUP(ROW()-1,'Full 2016-2017 Games Data'!$C$4:$R$1589,14,FALSE)</f>
        <v>42823</v>
      </c>
    </row>
    <row r="1120" spans="1:6" x14ac:dyDescent="0.3">
      <c r="A1120" t="str">
        <f>VLOOKUP(ROW()-1,'Full 2016-2017 Games Data'!$C$4:$R$1589,15,FALSE)</f>
        <v>Utah Jazz</v>
      </c>
      <c r="B1120" t="str">
        <f>VLOOKUP(ROW()-1,'Full 2016-2017 Games Data'!$C$4:$R$1589,16,FALSE)</f>
        <v>Sacramento Kings</v>
      </c>
      <c r="C1120" t="str">
        <f>VLOOKUP(ROW()-1,'Full 2016-2017 Games Data'!$C$4:$R$1589,5,FALSE)</f>
        <v>Sacramento</v>
      </c>
      <c r="D1120">
        <f>VLOOKUP(ROW()-1,'Full 2016-2017 Games Data'!$C$4:$R$1589,6,FALSE)</f>
        <v>112</v>
      </c>
      <c r="E1120">
        <f>VLOOKUP(ROW()-1,'Full 2016-2017 Games Data'!$C$4:$R$1589,7,FALSE)</f>
        <v>82</v>
      </c>
      <c r="F1120" s="4">
        <f>VLOOKUP(ROW()-1,'Full 2016-2017 Games Data'!$C$4:$R$1589,14,FALSE)</f>
        <v>42823</v>
      </c>
    </row>
    <row r="1121" spans="1:6" x14ac:dyDescent="0.3">
      <c r="A1121" t="str">
        <f>VLOOKUP(ROW()-1,'Full 2016-2017 Games Data'!$C$4:$R$1589,15,FALSE)</f>
        <v>Detroit Pistons</v>
      </c>
      <c r="B1121" t="str">
        <f>VLOOKUP(ROW()-1,'Full 2016-2017 Games Data'!$C$4:$R$1589,16,FALSE)</f>
        <v>Brooklyn Nets</v>
      </c>
      <c r="C1121" t="str">
        <f>VLOOKUP(ROW()-1,'Full 2016-2017 Games Data'!$C$4:$R$1589,5,FALSE)</f>
        <v>Detroit</v>
      </c>
      <c r="D1121">
        <f>VLOOKUP(ROW()-1,'Full 2016-2017 Games Data'!$C$4:$R$1589,6,FALSE)</f>
        <v>90</v>
      </c>
      <c r="E1121">
        <f>VLOOKUP(ROW()-1,'Full 2016-2017 Games Data'!$C$4:$R$1589,7,FALSE)</f>
        <v>89</v>
      </c>
      <c r="F1121" s="4">
        <f>VLOOKUP(ROW()-1,'Full 2016-2017 Games Data'!$C$4:$R$1589,14,FALSE)</f>
        <v>42824</v>
      </c>
    </row>
    <row r="1122" spans="1:6" x14ac:dyDescent="0.3">
      <c r="A1122" t="str">
        <f>VLOOKUP(ROW()-1,'Full 2016-2017 Games Data'!$C$4:$R$1589,15,FALSE)</f>
        <v>Chicago Bulls</v>
      </c>
      <c r="B1122" t="str">
        <f>VLOOKUP(ROW()-1,'Full 2016-2017 Games Data'!$C$4:$R$1589,16,FALSE)</f>
        <v>Cleveland Cavaliers</v>
      </c>
      <c r="C1122" t="str">
        <f>VLOOKUP(ROW()-1,'Full 2016-2017 Games Data'!$C$4:$R$1589,5,FALSE)</f>
        <v>Chicago</v>
      </c>
      <c r="D1122">
        <f>VLOOKUP(ROW()-1,'Full 2016-2017 Games Data'!$C$4:$R$1589,6,FALSE)</f>
        <v>99</v>
      </c>
      <c r="E1122">
        <f>VLOOKUP(ROW()-1,'Full 2016-2017 Games Data'!$C$4:$R$1589,7,FALSE)</f>
        <v>93</v>
      </c>
      <c r="F1122" s="4">
        <f>VLOOKUP(ROW()-1,'Full 2016-2017 Games Data'!$C$4:$R$1589,14,FALSE)</f>
        <v>42824</v>
      </c>
    </row>
    <row r="1123" spans="1:6" x14ac:dyDescent="0.3">
      <c r="A1123" t="str">
        <f>VLOOKUP(ROW()-1,'Full 2016-2017 Games Data'!$C$4:$R$1589,15,FALSE)</f>
        <v>Minnesota Timberwolves</v>
      </c>
      <c r="B1123" t="str">
        <f>VLOOKUP(ROW()-1,'Full 2016-2017 Games Data'!$C$4:$R$1589,16,FALSE)</f>
        <v>Los Angeles Lakers</v>
      </c>
      <c r="C1123" t="str">
        <f>VLOOKUP(ROW()-1,'Full 2016-2017 Games Data'!$C$4:$R$1589,5,FALSE)</f>
        <v>Minnesota</v>
      </c>
      <c r="D1123">
        <f>VLOOKUP(ROW()-1,'Full 2016-2017 Games Data'!$C$4:$R$1589,6,FALSE)</f>
        <v>119</v>
      </c>
      <c r="E1123">
        <f>VLOOKUP(ROW()-1,'Full 2016-2017 Games Data'!$C$4:$R$1589,7,FALSE)</f>
        <v>104</v>
      </c>
      <c r="F1123" s="4">
        <f>VLOOKUP(ROW()-1,'Full 2016-2017 Games Data'!$C$4:$R$1589,14,FALSE)</f>
        <v>42824</v>
      </c>
    </row>
    <row r="1124" spans="1:6" x14ac:dyDescent="0.3">
      <c r="A1124" t="str">
        <f>VLOOKUP(ROW()-1,'Full 2016-2017 Games Data'!$C$4:$R$1589,15,FALSE)</f>
        <v>Los Angeles Clippers</v>
      </c>
      <c r="B1124" t="str">
        <f>VLOOKUP(ROW()-1,'Full 2016-2017 Games Data'!$C$4:$R$1589,16,FALSE)</f>
        <v>Phoenix Suns</v>
      </c>
      <c r="C1124" t="str">
        <f>VLOOKUP(ROW()-1,'Full 2016-2017 Games Data'!$C$4:$R$1589,5,FALSE)</f>
        <v>Phoenix</v>
      </c>
      <c r="D1124">
        <f>VLOOKUP(ROW()-1,'Full 2016-2017 Games Data'!$C$4:$R$1589,6,FALSE)</f>
        <v>124</v>
      </c>
      <c r="E1124">
        <f>VLOOKUP(ROW()-1,'Full 2016-2017 Games Data'!$C$4:$R$1589,7,FALSE)</f>
        <v>118</v>
      </c>
      <c r="F1124" s="4">
        <f>VLOOKUP(ROW()-1,'Full 2016-2017 Games Data'!$C$4:$R$1589,14,FALSE)</f>
        <v>42824</v>
      </c>
    </row>
    <row r="1125" spans="1:6" x14ac:dyDescent="0.3">
      <c r="A1125" t="str">
        <f>VLOOKUP(ROW()-1,'Full 2016-2017 Games Data'!$C$4:$R$1589,15,FALSE)</f>
        <v>Portland Trail Blazers</v>
      </c>
      <c r="B1125" t="str">
        <f>VLOOKUP(ROW()-1,'Full 2016-2017 Games Data'!$C$4:$R$1589,16,FALSE)</f>
        <v>Houston Rockets</v>
      </c>
      <c r="C1125" t="str">
        <f>VLOOKUP(ROW()-1,'Full 2016-2017 Games Data'!$C$4:$R$1589,5,FALSE)</f>
        <v>Portland</v>
      </c>
      <c r="D1125">
        <f>VLOOKUP(ROW()-1,'Full 2016-2017 Games Data'!$C$4:$R$1589,6,FALSE)</f>
        <v>117</v>
      </c>
      <c r="E1125">
        <f>VLOOKUP(ROW()-1,'Full 2016-2017 Games Data'!$C$4:$R$1589,7,FALSE)</f>
        <v>107</v>
      </c>
      <c r="F1125" s="4">
        <f>VLOOKUP(ROW()-1,'Full 2016-2017 Games Data'!$C$4:$R$1589,14,FALSE)</f>
        <v>42824</v>
      </c>
    </row>
    <row r="1126" spans="1:6" x14ac:dyDescent="0.3">
      <c r="A1126" t="str">
        <f>VLOOKUP(ROW()-1,'Full 2016-2017 Games Data'!$C$4:$R$1589,15,FALSE)</f>
        <v>Toronto Raptors</v>
      </c>
      <c r="B1126" t="str">
        <f>VLOOKUP(ROW()-1,'Full 2016-2017 Games Data'!$C$4:$R$1589,16,FALSE)</f>
        <v>Indiana Pacers</v>
      </c>
      <c r="C1126" t="str">
        <f>VLOOKUP(ROW()-1,'Full 2016-2017 Games Data'!$C$4:$R$1589,5,FALSE)</f>
        <v>Toronto</v>
      </c>
      <c r="D1126">
        <f>VLOOKUP(ROW()-1,'Full 2016-2017 Games Data'!$C$4:$R$1589,6,FALSE)</f>
        <v>111</v>
      </c>
      <c r="E1126">
        <f>VLOOKUP(ROW()-1,'Full 2016-2017 Games Data'!$C$4:$R$1589,7,FALSE)</f>
        <v>100</v>
      </c>
      <c r="F1126" s="4">
        <f>VLOOKUP(ROW()-1,'Full 2016-2017 Games Data'!$C$4:$R$1589,14,FALSE)</f>
        <v>42825</v>
      </c>
    </row>
    <row r="1127" spans="1:6" x14ac:dyDescent="0.3">
      <c r="A1127" t="str">
        <f>VLOOKUP(ROW()-1,'Full 2016-2017 Games Data'!$C$4:$R$1589,15,FALSE)</f>
        <v>Charlotte Hornets</v>
      </c>
      <c r="B1127" t="str">
        <f>VLOOKUP(ROW()-1,'Full 2016-2017 Games Data'!$C$4:$R$1589,16,FALSE)</f>
        <v>Denver Nuggets</v>
      </c>
      <c r="C1127" t="str">
        <f>VLOOKUP(ROW()-1,'Full 2016-2017 Games Data'!$C$4:$R$1589,5,FALSE)</f>
        <v>Charlotte</v>
      </c>
      <c r="D1127">
        <f>VLOOKUP(ROW()-1,'Full 2016-2017 Games Data'!$C$4:$R$1589,6,FALSE)</f>
        <v>122</v>
      </c>
      <c r="E1127">
        <f>VLOOKUP(ROW()-1,'Full 2016-2017 Games Data'!$C$4:$R$1589,7,FALSE)</f>
        <v>114</v>
      </c>
      <c r="F1127" s="4">
        <f>VLOOKUP(ROW()-1,'Full 2016-2017 Games Data'!$C$4:$R$1589,14,FALSE)</f>
        <v>42825</v>
      </c>
    </row>
    <row r="1128" spans="1:6" x14ac:dyDescent="0.3">
      <c r="A1128" t="str">
        <f>VLOOKUP(ROW()-1,'Full 2016-2017 Games Data'!$C$4:$R$1589,15,FALSE)</f>
        <v>Cleveland Cavaliers</v>
      </c>
      <c r="B1128" t="str">
        <f>VLOOKUP(ROW()-1,'Full 2016-2017 Games Data'!$C$4:$R$1589,16,FALSE)</f>
        <v>Philadelphia 76ers</v>
      </c>
      <c r="C1128" t="str">
        <f>VLOOKUP(ROW()-1,'Full 2016-2017 Games Data'!$C$4:$R$1589,5,FALSE)</f>
        <v>Cleveland</v>
      </c>
      <c r="D1128">
        <f>VLOOKUP(ROW()-1,'Full 2016-2017 Games Data'!$C$4:$R$1589,6,FALSE)</f>
        <v>122</v>
      </c>
      <c r="E1128">
        <f>VLOOKUP(ROW()-1,'Full 2016-2017 Games Data'!$C$4:$R$1589,7,FALSE)</f>
        <v>105</v>
      </c>
      <c r="F1128" s="4">
        <f>VLOOKUP(ROW()-1,'Full 2016-2017 Games Data'!$C$4:$R$1589,14,FALSE)</f>
        <v>42825</v>
      </c>
    </row>
    <row r="1129" spans="1:6" x14ac:dyDescent="0.3">
      <c r="A1129" t="str">
        <f>VLOOKUP(ROW()-1,'Full 2016-2017 Games Data'!$C$4:$R$1589,15,FALSE)</f>
        <v>Boston Celtics</v>
      </c>
      <c r="B1129" t="str">
        <f>VLOOKUP(ROW()-1,'Full 2016-2017 Games Data'!$C$4:$R$1589,16,FALSE)</f>
        <v>Orlando Magic</v>
      </c>
      <c r="C1129" t="str">
        <f>VLOOKUP(ROW()-1,'Full 2016-2017 Games Data'!$C$4:$R$1589,5,FALSE)</f>
        <v>Boston</v>
      </c>
      <c r="D1129">
        <f>VLOOKUP(ROW()-1,'Full 2016-2017 Games Data'!$C$4:$R$1589,6,FALSE)</f>
        <v>117</v>
      </c>
      <c r="E1129">
        <f>VLOOKUP(ROW()-1,'Full 2016-2017 Games Data'!$C$4:$R$1589,7,FALSE)</f>
        <v>116</v>
      </c>
      <c r="F1129" s="4">
        <f>VLOOKUP(ROW()-1,'Full 2016-2017 Games Data'!$C$4:$R$1589,14,FALSE)</f>
        <v>42825</v>
      </c>
    </row>
    <row r="1130" spans="1:6" x14ac:dyDescent="0.3">
      <c r="A1130" t="str">
        <f>VLOOKUP(ROW()-1,'Full 2016-2017 Games Data'!$C$4:$R$1589,15,FALSE)</f>
        <v>Milwaukee Bucks</v>
      </c>
      <c r="B1130" t="str">
        <f>VLOOKUP(ROW()-1,'Full 2016-2017 Games Data'!$C$4:$R$1589,16,FALSE)</f>
        <v>Detroit Pistons</v>
      </c>
      <c r="C1130" t="str">
        <f>VLOOKUP(ROW()-1,'Full 2016-2017 Games Data'!$C$4:$R$1589,5,FALSE)</f>
        <v>Milwaukee</v>
      </c>
      <c r="D1130">
        <f>VLOOKUP(ROW()-1,'Full 2016-2017 Games Data'!$C$4:$R$1589,6,FALSE)</f>
        <v>108</v>
      </c>
      <c r="E1130">
        <f>VLOOKUP(ROW()-1,'Full 2016-2017 Games Data'!$C$4:$R$1589,7,FALSE)</f>
        <v>105</v>
      </c>
      <c r="F1130" s="4">
        <f>VLOOKUP(ROW()-1,'Full 2016-2017 Games Data'!$C$4:$R$1589,14,FALSE)</f>
        <v>42825</v>
      </c>
    </row>
    <row r="1131" spans="1:6" x14ac:dyDescent="0.3">
      <c r="A1131" t="str">
        <f>VLOOKUP(ROW()-1,'Full 2016-2017 Games Data'!$C$4:$R$1589,15,FALSE)</f>
        <v>Memphis Grizzlies</v>
      </c>
      <c r="B1131" t="str">
        <f>VLOOKUP(ROW()-1,'Full 2016-2017 Games Data'!$C$4:$R$1589,16,FALSE)</f>
        <v>Dallas Mavericks</v>
      </c>
      <c r="C1131" t="str">
        <f>VLOOKUP(ROW()-1,'Full 2016-2017 Games Data'!$C$4:$R$1589,5,FALSE)</f>
        <v>Memphis</v>
      </c>
      <c r="D1131">
        <f>VLOOKUP(ROW()-1,'Full 2016-2017 Games Data'!$C$4:$R$1589,6,FALSE)</f>
        <v>99</v>
      </c>
      <c r="E1131">
        <f>VLOOKUP(ROW()-1,'Full 2016-2017 Games Data'!$C$4:$R$1589,7,FALSE)</f>
        <v>90</v>
      </c>
      <c r="F1131" s="4">
        <f>VLOOKUP(ROW()-1,'Full 2016-2017 Games Data'!$C$4:$R$1589,14,FALSE)</f>
        <v>42825</v>
      </c>
    </row>
    <row r="1132" spans="1:6" x14ac:dyDescent="0.3">
      <c r="A1132" t="str">
        <f>VLOOKUP(ROW()-1,'Full 2016-2017 Games Data'!$C$4:$R$1589,15,FALSE)</f>
        <v>New Orleans Pelicans</v>
      </c>
      <c r="B1132" t="str">
        <f>VLOOKUP(ROW()-1,'Full 2016-2017 Games Data'!$C$4:$R$1589,16,FALSE)</f>
        <v>Sacramento Kings</v>
      </c>
      <c r="C1132" t="str">
        <f>VLOOKUP(ROW()-1,'Full 2016-2017 Games Data'!$C$4:$R$1589,5,FALSE)</f>
        <v>New Orleans</v>
      </c>
      <c r="D1132">
        <f>VLOOKUP(ROW()-1,'Full 2016-2017 Games Data'!$C$4:$R$1589,6,FALSE)</f>
        <v>117</v>
      </c>
      <c r="E1132">
        <f>VLOOKUP(ROW()-1,'Full 2016-2017 Games Data'!$C$4:$R$1589,7,FALSE)</f>
        <v>89</v>
      </c>
      <c r="F1132" s="4">
        <f>VLOOKUP(ROW()-1,'Full 2016-2017 Games Data'!$C$4:$R$1589,14,FALSE)</f>
        <v>42825</v>
      </c>
    </row>
    <row r="1133" spans="1:6" x14ac:dyDescent="0.3">
      <c r="A1133" t="str">
        <f>VLOOKUP(ROW()-1,'Full 2016-2017 Games Data'!$C$4:$R$1589,15,FALSE)</f>
        <v>New York Knicks</v>
      </c>
      <c r="B1133" t="str">
        <f>VLOOKUP(ROW()-1,'Full 2016-2017 Games Data'!$C$4:$R$1589,16,FALSE)</f>
        <v>Miami Heat</v>
      </c>
      <c r="C1133" t="str">
        <f>VLOOKUP(ROW()-1,'Full 2016-2017 Games Data'!$C$4:$R$1589,5,FALSE)</f>
        <v>Miami</v>
      </c>
      <c r="D1133">
        <f>VLOOKUP(ROW()-1,'Full 2016-2017 Games Data'!$C$4:$R$1589,6,FALSE)</f>
        <v>98</v>
      </c>
      <c r="E1133">
        <f>VLOOKUP(ROW()-1,'Full 2016-2017 Games Data'!$C$4:$R$1589,7,FALSE)</f>
        <v>94</v>
      </c>
      <c r="F1133" s="4">
        <f>VLOOKUP(ROW()-1,'Full 2016-2017 Games Data'!$C$4:$R$1589,14,FALSE)</f>
        <v>42825</v>
      </c>
    </row>
    <row r="1134" spans="1:6" x14ac:dyDescent="0.3">
      <c r="A1134" t="str">
        <f>VLOOKUP(ROW()-1,'Full 2016-2017 Games Data'!$C$4:$R$1589,15,FALSE)</f>
        <v>Utah Jazz</v>
      </c>
      <c r="B1134" t="str">
        <f>VLOOKUP(ROW()-1,'Full 2016-2017 Games Data'!$C$4:$R$1589,16,FALSE)</f>
        <v>Washington Wizards</v>
      </c>
      <c r="C1134" t="str">
        <f>VLOOKUP(ROW()-1,'Full 2016-2017 Games Data'!$C$4:$R$1589,5,FALSE)</f>
        <v>Utah</v>
      </c>
      <c r="D1134">
        <f>VLOOKUP(ROW()-1,'Full 2016-2017 Games Data'!$C$4:$R$1589,6,FALSE)</f>
        <v>95</v>
      </c>
      <c r="E1134">
        <f>VLOOKUP(ROW()-1,'Full 2016-2017 Games Data'!$C$4:$R$1589,7,FALSE)</f>
        <v>88</v>
      </c>
      <c r="F1134" s="4">
        <f>VLOOKUP(ROW()-1,'Full 2016-2017 Games Data'!$C$4:$R$1589,14,FALSE)</f>
        <v>42825</v>
      </c>
    </row>
    <row r="1135" spans="1:6" x14ac:dyDescent="0.3">
      <c r="A1135" t="str">
        <f>VLOOKUP(ROW()-1,'Full 2016-2017 Games Data'!$C$4:$R$1589,15,FALSE)</f>
        <v>San Antonio Spurs</v>
      </c>
      <c r="B1135" t="str">
        <f>VLOOKUP(ROW()-1,'Full 2016-2017 Games Data'!$C$4:$R$1589,16,FALSE)</f>
        <v>Oklahoma City Thunder</v>
      </c>
      <c r="C1135" t="str">
        <f>VLOOKUP(ROW()-1,'Full 2016-2017 Games Data'!$C$4:$R$1589,5,FALSE)</f>
        <v>Oklahoma City</v>
      </c>
      <c r="D1135">
        <f>VLOOKUP(ROW()-1,'Full 2016-2017 Games Data'!$C$4:$R$1589,6,FALSE)</f>
        <v>100</v>
      </c>
      <c r="E1135">
        <f>VLOOKUP(ROW()-1,'Full 2016-2017 Games Data'!$C$4:$R$1589,7,FALSE)</f>
        <v>95</v>
      </c>
      <c r="F1135" s="4">
        <f>VLOOKUP(ROW()-1,'Full 2016-2017 Games Data'!$C$4:$R$1589,14,FALSE)</f>
        <v>42825</v>
      </c>
    </row>
    <row r="1136" spans="1:6" x14ac:dyDescent="0.3">
      <c r="A1136" t="str">
        <f>VLOOKUP(ROW()-1,'Full 2016-2017 Games Data'!$C$4:$R$1589,15,FALSE)</f>
        <v>Golden State Warriors</v>
      </c>
      <c r="B1136" t="str">
        <f>VLOOKUP(ROW()-1,'Full 2016-2017 Games Data'!$C$4:$R$1589,16,FALSE)</f>
        <v>Houston Rockets</v>
      </c>
      <c r="C1136" t="str">
        <f>VLOOKUP(ROW()-1,'Full 2016-2017 Games Data'!$C$4:$R$1589,5,FALSE)</f>
        <v>Golden State</v>
      </c>
      <c r="D1136">
        <f>VLOOKUP(ROW()-1,'Full 2016-2017 Games Data'!$C$4:$R$1589,6,FALSE)</f>
        <v>107</v>
      </c>
      <c r="E1136">
        <f>VLOOKUP(ROW()-1,'Full 2016-2017 Games Data'!$C$4:$R$1589,7,FALSE)</f>
        <v>98</v>
      </c>
      <c r="F1136" s="4">
        <f>VLOOKUP(ROW()-1,'Full 2016-2017 Games Data'!$C$4:$R$1589,14,FALSE)</f>
        <v>42825</v>
      </c>
    </row>
    <row r="1137" spans="1:6" x14ac:dyDescent="0.3">
      <c r="A1137" t="str">
        <f>VLOOKUP(ROW()-1,'Full 2016-2017 Games Data'!$C$4:$R$1589,15,FALSE)</f>
        <v>Los Angeles Clippers</v>
      </c>
      <c r="B1137" t="str">
        <f>VLOOKUP(ROW()-1,'Full 2016-2017 Games Data'!$C$4:$R$1589,16,FALSE)</f>
        <v>Los Angeles Lakers</v>
      </c>
      <c r="C1137" t="str">
        <f>VLOOKUP(ROW()-1,'Full 2016-2017 Games Data'!$C$4:$R$1589,5,FALSE)</f>
        <v>Los Angeles</v>
      </c>
      <c r="D1137">
        <f>VLOOKUP(ROW()-1,'Full 2016-2017 Games Data'!$C$4:$R$1589,6,FALSE)</f>
        <v>115</v>
      </c>
      <c r="E1137">
        <f>VLOOKUP(ROW()-1,'Full 2016-2017 Games Data'!$C$4:$R$1589,7,FALSE)</f>
        <v>104</v>
      </c>
      <c r="F1137" s="4">
        <f>VLOOKUP(ROW()-1,'Full 2016-2017 Games Data'!$C$4:$R$1589,14,FALSE)</f>
        <v>42826</v>
      </c>
    </row>
    <row r="1138" spans="1:6" x14ac:dyDescent="0.3">
      <c r="A1138" t="str">
        <f>VLOOKUP(ROW()-1,'Full 2016-2017 Games Data'!$C$4:$R$1589,15,FALSE)</f>
        <v>Chicago Bulls</v>
      </c>
      <c r="B1138" t="str">
        <f>VLOOKUP(ROW()-1,'Full 2016-2017 Games Data'!$C$4:$R$1589,16,FALSE)</f>
        <v>Atlanta Hawks</v>
      </c>
      <c r="C1138" t="str">
        <f>VLOOKUP(ROW()-1,'Full 2016-2017 Games Data'!$C$4:$R$1589,5,FALSE)</f>
        <v>Chicago</v>
      </c>
      <c r="D1138">
        <f>VLOOKUP(ROW()-1,'Full 2016-2017 Games Data'!$C$4:$R$1589,6,FALSE)</f>
        <v>106</v>
      </c>
      <c r="E1138">
        <f>VLOOKUP(ROW()-1,'Full 2016-2017 Games Data'!$C$4:$R$1589,7,FALSE)</f>
        <v>104</v>
      </c>
      <c r="F1138" s="4">
        <f>VLOOKUP(ROW()-1,'Full 2016-2017 Games Data'!$C$4:$R$1589,14,FALSE)</f>
        <v>42826</v>
      </c>
    </row>
    <row r="1139" spans="1:6" x14ac:dyDescent="0.3">
      <c r="A1139" t="str">
        <f>VLOOKUP(ROW()-1,'Full 2016-2017 Games Data'!$C$4:$R$1589,15,FALSE)</f>
        <v>Brooklyn Nets</v>
      </c>
      <c r="B1139" t="str">
        <f>VLOOKUP(ROW()-1,'Full 2016-2017 Games Data'!$C$4:$R$1589,16,FALSE)</f>
        <v>Orlando Magic</v>
      </c>
      <c r="C1139" t="str">
        <f>VLOOKUP(ROW()-1,'Full 2016-2017 Games Data'!$C$4:$R$1589,5,FALSE)</f>
        <v>Brooklyn</v>
      </c>
      <c r="D1139">
        <f>VLOOKUP(ROW()-1,'Full 2016-2017 Games Data'!$C$4:$R$1589,6,FALSE)</f>
        <v>121</v>
      </c>
      <c r="E1139">
        <f>VLOOKUP(ROW()-1,'Full 2016-2017 Games Data'!$C$4:$R$1589,7,FALSE)</f>
        <v>111</v>
      </c>
      <c r="F1139" s="4">
        <f>VLOOKUP(ROW()-1,'Full 2016-2017 Games Data'!$C$4:$R$1589,14,FALSE)</f>
        <v>42826</v>
      </c>
    </row>
    <row r="1140" spans="1:6" x14ac:dyDescent="0.3">
      <c r="A1140" t="str">
        <f>VLOOKUP(ROW()-1,'Full 2016-2017 Games Data'!$C$4:$R$1589,15,FALSE)</f>
        <v>Sacramento Kings</v>
      </c>
      <c r="B1140" t="str">
        <f>VLOOKUP(ROW()-1,'Full 2016-2017 Games Data'!$C$4:$R$1589,16,FALSE)</f>
        <v>Minnesota Timberwolves</v>
      </c>
      <c r="C1140" t="str">
        <f>VLOOKUP(ROW()-1,'Full 2016-2017 Games Data'!$C$4:$R$1589,5,FALSE)</f>
        <v>Minnesota</v>
      </c>
      <c r="D1140">
        <f>VLOOKUP(ROW()-1,'Full 2016-2017 Games Data'!$C$4:$R$1589,6,FALSE)</f>
        <v>123</v>
      </c>
      <c r="E1140">
        <f>VLOOKUP(ROW()-1,'Full 2016-2017 Games Data'!$C$4:$R$1589,7,FALSE)</f>
        <v>117</v>
      </c>
      <c r="F1140" s="4">
        <f>VLOOKUP(ROW()-1,'Full 2016-2017 Games Data'!$C$4:$R$1589,14,FALSE)</f>
        <v>42826</v>
      </c>
    </row>
    <row r="1141" spans="1:6" x14ac:dyDescent="0.3">
      <c r="A1141" t="str">
        <f>VLOOKUP(ROW()-1,'Full 2016-2017 Games Data'!$C$4:$R$1589,15,FALSE)</f>
        <v>Portland Trail Blazers</v>
      </c>
      <c r="B1141" t="str">
        <f>VLOOKUP(ROW()-1,'Full 2016-2017 Games Data'!$C$4:$R$1589,16,FALSE)</f>
        <v>Phoenix Suns</v>
      </c>
      <c r="C1141" t="str">
        <f>VLOOKUP(ROW()-1,'Full 2016-2017 Games Data'!$C$4:$R$1589,5,FALSE)</f>
        <v>Portland</v>
      </c>
      <c r="D1141">
        <f>VLOOKUP(ROW()-1,'Full 2016-2017 Games Data'!$C$4:$R$1589,6,FALSE)</f>
        <v>130</v>
      </c>
      <c r="E1141">
        <f>VLOOKUP(ROW()-1,'Full 2016-2017 Games Data'!$C$4:$R$1589,7,FALSE)</f>
        <v>117</v>
      </c>
      <c r="F1141" s="4">
        <f>VLOOKUP(ROW()-1,'Full 2016-2017 Games Data'!$C$4:$R$1589,14,FALSE)</f>
        <v>42826</v>
      </c>
    </row>
    <row r="1142" spans="1:6" x14ac:dyDescent="0.3">
      <c r="A1142" t="str">
        <f>VLOOKUP(ROW()-1,'Full 2016-2017 Games Data'!$C$4:$R$1589,15,FALSE)</f>
        <v>Boston Celtics</v>
      </c>
      <c r="B1142" t="str">
        <f>VLOOKUP(ROW()-1,'Full 2016-2017 Games Data'!$C$4:$R$1589,16,FALSE)</f>
        <v>New York Knicks</v>
      </c>
      <c r="C1142" t="str">
        <f>VLOOKUP(ROW()-1,'Full 2016-2017 Games Data'!$C$4:$R$1589,5,FALSE)</f>
        <v>New York</v>
      </c>
      <c r="D1142">
        <f>VLOOKUP(ROW()-1,'Full 2016-2017 Games Data'!$C$4:$R$1589,6,FALSE)</f>
        <v>110</v>
      </c>
      <c r="E1142">
        <f>VLOOKUP(ROW()-1,'Full 2016-2017 Games Data'!$C$4:$R$1589,7,FALSE)</f>
        <v>94</v>
      </c>
      <c r="F1142" s="4">
        <f>VLOOKUP(ROW()-1,'Full 2016-2017 Games Data'!$C$4:$R$1589,14,FALSE)</f>
        <v>42827</v>
      </c>
    </row>
    <row r="1143" spans="1:6" x14ac:dyDescent="0.3">
      <c r="A1143" t="str">
        <f>VLOOKUP(ROW()-1,'Full 2016-2017 Games Data'!$C$4:$R$1589,15,FALSE)</f>
        <v>Charlotte Hornets</v>
      </c>
      <c r="B1143" t="str">
        <f>VLOOKUP(ROW()-1,'Full 2016-2017 Games Data'!$C$4:$R$1589,16,FALSE)</f>
        <v>Oklahoma City Thunder</v>
      </c>
      <c r="C1143" t="str">
        <f>VLOOKUP(ROW()-1,'Full 2016-2017 Games Data'!$C$4:$R$1589,5,FALSE)</f>
        <v>Oklahoma City</v>
      </c>
      <c r="D1143">
        <f>VLOOKUP(ROW()-1,'Full 2016-2017 Games Data'!$C$4:$R$1589,6,FALSE)</f>
        <v>113</v>
      </c>
      <c r="E1143">
        <f>VLOOKUP(ROW()-1,'Full 2016-2017 Games Data'!$C$4:$R$1589,7,FALSE)</f>
        <v>101</v>
      </c>
      <c r="F1143" s="4">
        <f>VLOOKUP(ROW()-1,'Full 2016-2017 Games Data'!$C$4:$R$1589,14,FALSE)</f>
        <v>42827</v>
      </c>
    </row>
    <row r="1144" spans="1:6" x14ac:dyDescent="0.3">
      <c r="A1144" t="str">
        <f>VLOOKUP(ROW()-1,'Full 2016-2017 Games Data'!$C$4:$R$1589,15,FALSE)</f>
        <v>Los Angeles Lakers</v>
      </c>
      <c r="B1144" t="str">
        <f>VLOOKUP(ROW()-1,'Full 2016-2017 Games Data'!$C$4:$R$1589,16,FALSE)</f>
        <v>Memphis Grizzlies</v>
      </c>
      <c r="C1144" t="str">
        <f>VLOOKUP(ROW()-1,'Full 2016-2017 Games Data'!$C$4:$R$1589,5,FALSE)</f>
        <v>Los Angeles</v>
      </c>
      <c r="D1144">
        <f>VLOOKUP(ROW()-1,'Full 2016-2017 Games Data'!$C$4:$R$1589,6,FALSE)</f>
        <v>108</v>
      </c>
      <c r="E1144">
        <f>VLOOKUP(ROW()-1,'Full 2016-2017 Games Data'!$C$4:$R$1589,7,FALSE)</f>
        <v>103</v>
      </c>
      <c r="F1144" s="4">
        <f>VLOOKUP(ROW()-1,'Full 2016-2017 Games Data'!$C$4:$R$1589,14,FALSE)</f>
        <v>42827</v>
      </c>
    </row>
    <row r="1145" spans="1:6" x14ac:dyDescent="0.3">
      <c r="A1145" t="str">
        <f>VLOOKUP(ROW()-1,'Full 2016-2017 Games Data'!$C$4:$R$1589,15,FALSE)</f>
        <v>Dallas Mavericks</v>
      </c>
      <c r="B1145" t="str">
        <f>VLOOKUP(ROW()-1,'Full 2016-2017 Games Data'!$C$4:$R$1589,16,FALSE)</f>
        <v>Milwaukee Bucks</v>
      </c>
      <c r="C1145" t="str">
        <f>VLOOKUP(ROW()-1,'Full 2016-2017 Games Data'!$C$4:$R$1589,5,FALSE)</f>
        <v>Milwaukee</v>
      </c>
      <c r="D1145">
        <f>VLOOKUP(ROW()-1,'Full 2016-2017 Games Data'!$C$4:$R$1589,6,FALSE)</f>
        <v>109</v>
      </c>
      <c r="E1145">
        <f>VLOOKUP(ROW()-1,'Full 2016-2017 Games Data'!$C$4:$R$1589,7,FALSE)</f>
        <v>105</v>
      </c>
      <c r="F1145" s="4">
        <f>VLOOKUP(ROW()-1,'Full 2016-2017 Games Data'!$C$4:$R$1589,14,FALSE)</f>
        <v>42827</v>
      </c>
    </row>
    <row r="1146" spans="1:6" x14ac:dyDescent="0.3">
      <c r="A1146" t="str">
        <f>VLOOKUP(ROW()-1,'Full 2016-2017 Games Data'!$C$4:$R$1589,15,FALSE)</f>
        <v>San Antonio Spurs</v>
      </c>
      <c r="B1146" t="str">
        <f>VLOOKUP(ROW()-1,'Full 2016-2017 Games Data'!$C$4:$R$1589,16,FALSE)</f>
        <v>Utah Jazz</v>
      </c>
      <c r="C1146" t="str">
        <f>VLOOKUP(ROW()-1,'Full 2016-2017 Games Data'!$C$4:$R$1589,5,FALSE)</f>
        <v>San Antonio</v>
      </c>
      <c r="D1146">
        <f>VLOOKUP(ROW()-1,'Full 2016-2017 Games Data'!$C$4:$R$1589,6,FALSE)</f>
        <v>109</v>
      </c>
      <c r="E1146">
        <f>VLOOKUP(ROW()-1,'Full 2016-2017 Games Data'!$C$4:$R$1589,7,FALSE)</f>
        <v>103</v>
      </c>
      <c r="F1146" s="4">
        <f>VLOOKUP(ROW()-1,'Full 2016-2017 Games Data'!$C$4:$R$1589,14,FALSE)</f>
        <v>42827</v>
      </c>
    </row>
    <row r="1147" spans="1:6" x14ac:dyDescent="0.3">
      <c r="A1147" t="str">
        <f>VLOOKUP(ROW()-1,'Full 2016-2017 Games Data'!$C$4:$R$1589,15,FALSE)</f>
        <v>Chicago Bulls</v>
      </c>
      <c r="B1147" t="str">
        <f>VLOOKUP(ROW()-1,'Full 2016-2017 Games Data'!$C$4:$R$1589,16,FALSE)</f>
        <v>New Orleans Pelicans</v>
      </c>
      <c r="C1147" t="str">
        <f>VLOOKUP(ROW()-1,'Full 2016-2017 Games Data'!$C$4:$R$1589,5,FALSE)</f>
        <v>New Orleans</v>
      </c>
      <c r="D1147">
        <f>VLOOKUP(ROW()-1,'Full 2016-2017 Games Data'!$C$4:$R$1589,6,FALSE)</f>
        <v>117</v>
      </c>
      <c r="E1147">
        <f>VLOOKUP(ROW()-1,'Full 2016-2017 Games Data'!$C$4:$R$1589,7,FALSE)</f>
        <v>110</v>
      </c>
      <c r="F1147" s="4">
        <f>VLOOKUP(ROW()-1,'Full 2016-2017 Games Data'!$C$4:$R$1589,14,FALSE)</f>
        <v>42827</v>
      </c>
    </row>
    <row r="1148" spans="1:6" x14ac:dyDescent="0.3">
      <c r="A1148" t="str">
        <f>VLOOKUP(ROW()-1,'Full 2016-2017 Games Data'!$C$4:$R$1589,15,FALSE)</f>
        <v>Toronto Raptors</v>
      </c>
      <c r="B1148" t="str">
        <f>VLOOKUP(ROW()-1,'Full 2016-2017 Games Data'!$C$4:$R$1589,16,FALSE)</f>
        <v>Philadelphia 76ers</v>
      </c>
      <c r="C1148" t="str">
        <f>VLOOKUP(ROW()-1,'Full 2016-2017 Games Data'!$C$4:$R$1589,5,FALSE)</f>
        <v>Toronto</v>
      </c>
      <c r="D1148">
        <f>VLOOKUP(ROW()-1,'Full 2016-2017 Games Data'!$C$4:$R$1589,6,FALSE)</f>
        <v>113</v>
      </c>
      <c r="E1148">
        <f>VLOOKUP(ROW()-1,'Full 2016-2017 Games Data'!$C$4:$R$1589,7,FALSE)</f>
        <v>105</v>
      </c>
      <c r="F1148" s="4">
        <f>VLOOKUP(ROW()-1,'Full 2016-2017 Games Data'!$C$4:$R$1589,14,FALSE)</f>
        <v>42827</v>
      </c>
    </row>
    <row r="1149" spans="1:6" x14ac:dyDescent="0.3">
      <c r="A1149" t="str">
        <f>VLOOKUP(ROW()-1,'Full 2016-2017 Games Data'!$C$4:$R$1589,15,FALSE)</f>
        <v>Brooklyn Nets</v>
      </c>
      <c r="B1149" t="str">
        <f>VLOOKUP(ROW()-1,'Full 2016-2017 Games Data'!$C$4:$R$1589,16,FALSE)</f>
        <v>Atlanta Hawks</v>
      </c>
      <c r="C1149" t="str">
        <f>VLOOKUP(ROW()-1,'Full 2016-2017 Games Data'!$C$4:$R$1589,5,FALSE)</f>
        <v>Brooklyn</v>
      </c>
      <c r="D1149">
        <f>VLOOKUP(ROW()-1,'Full 2016-2017 Games Data'!$C$4:$R$1589,6,FALSE)</f>
        <v>91</v>
      </c>
      <c r="E1149">
        <f>VLOOKUP(ROW()-1,'Full 2016-2017 Games Data'!$C$4:$R$1589,7,FALSE)</f>
        <v>82</v>
      </c>
      <c r="F1149" s="4">
        <f>VLOOKUP(ROW()-1,'Full 2016-2017 Games Data'!$C$4:$R$1589,14,FALSE)</f>
        <v>42827</v>
      </c>
    </row>
    <row r="1150" spans="1:6" x14ac:dyDescent="0.3">
      <c r="A1150" t="str">
        <f>VLOOKUP(ROW()-1,'Full 2016-2017 Games Data'!$C$4:$R$1589,15,FALSE)</f>
        <v>Denver Nuggets</v>
      </c>
      <c r="B1150" t="str">
        <f>VLOOKUP(ROW()-1,'Full 2016-2017 Games Data'!$C$4:$R$1589,16,FALSE)</f>
        <v>Miami Heat</v>
      </c>
      <c r="C1150" t="str">
        <f>VLOOKUP(ROW()-1,'Full 2016-2017 Games Data'!$C$4:$R$1589,5,FALSE)</f>
        <v>Miami</v>
      </c>
      <c r="D1150">
        <f>VLOOKUP(ROW()-1,'Full 2016-2017 Games Data'!$C$4:$R$1589,6,FALSE)</f>
        <v>116</v>
      </c>
      <c r="E1150">
        <f>VLOOKUP(ROW()-1,'Full 2016-2017 Games Data'!$C$4:$R$1589,7,FALSE)</f>
        <v>113</v>
      </c>
      <c r="F1150" s="4">
        <f>VLOOKUP(ROW()-1,'Full 2016-2017 Games Data'!$C$4:$R$1589,14,FALSE)</f>
        <v>42827</v>
      </c>
    </row>
    <row r="1151" spans="1:6" x14ac:dyDescent="0.3">
      <c r="A1151" t="str">
        <f>VLOOKUP(ROW()-1,'Full 2016-2017 Games Data'!$C$4:$R$1589,15,FALSE)</f>
        <v>Cleveland Cavaliers</v>
      </c>
      <c r="B1151" t="str">
        <f>VLOOKUP(ROW()-1,'Full 2016-2017 Games Data'!$C$4:$R$1589,16,FALSE)</f>
        <v>Indiana Pacers</v>
      </c>
      <c r="C1151" t="str">
        <f>VLOOKUP(ROW()-1,'Full 2016-2017 Games Data'!$C$4:$R$1589,5,FALSE)</f>
        <v>Cleveland</v>
      </c>
      <c r="D1151">
        <f>VLOOKUP(ROW()-1,'Full 2016-2017 Games Data'!$C$4:$R$1589,6,FALSE)</f>
        <v>135</v>
      </c>
      <c r="E1151">
        <f>VLOOKUP(ROW()-1,'Full 2016-2017 Games Data'!$C$4:$R$1589,7,FALSE)</f>
        <v>130</v>
      </c>
      <c r="F1151" s="4">
        <f>VLOOKUP(ROW()-1,'Full 2016-2017 Games Data'!$C$4:$R$1589,14,FALSE)</f>
        <v>42827</v>
      </c>
    </row>
    <row r="1152" spans="1:6" x14ac:dyDescent="0.3">
      <c r="A1152" t="str">
        <f>VLOOKUP(ROW()-1,'Full 2016-2017 Games Data'!$C$4:$R$1589,15,FALSE)</f>
        <v>Golden State Warriors</v>
      </c>
      <c r="B1152" t="str">
        <f>VLOOKUP(ROW()-1,'Full 2016-2017 Games Data'!$C$4:$R$1589,16,FALSE)</f>
        <v>Washington Wizards</v>
      </c>
      <c r="C1152" t="str">
        <f>VLOOKUP(ROW()-1,'Full 2016-2017 Games Data'!$C$4:$R$1589,5,FALSE)</f>
        <v>Golden State</v>
      </c>
      <c r="D1152">
        <f>VLOOKUP(ROW()-1,'Full 2016-2017 Games Data'!$C$4:$R$1589,6,FALSE)</f>
        <v>139</v>
      </c>
      <c r="E1152">
        <f>VLOOKUP(ROW()-1,'Full 2016-2017 Games Data'!$C$4:$R$1589,7,FALSE)</f>
        <v>115</v>
      </c>
      <c r="F1152" s="4">
        <f>VLOOKUP(ROW()-1,'Full 2016-2017 Games Data'!$C$4:$R$1589,14,FALSE)</f>
        <v>42827</v>
      </c>
    </row>
    <row r="1153" spans="1:6" x14ac:dyDescent="0.3">
      <c r="A1153" t="str">
        <f>VLOOKUP(ROW()-1,'Full 2016-2017 Games Data'!$C$4:$R$1589,15,FALSE)</f>
        <v>Houston Rockets</v>
      </c>
      <c r="B1153" t="str">
        <f>VLOOKUP(ROW()-1,'Full 2016-2017 Games Data'!$C$4:$R$1589,16,FALSE)</f>
        <v>Phoenix Suns</v>
      </c>
      <c r="C1153" t="str">
        <f>VLOOKUP(ROW()-1,'Full 2016-2017 Games Data'!$C$4:$R$1589,5,FALSE)</f>
        <v>Phoenix</v>
      </c>
      <c r="D1153">
        <f>VLOOKUP(ROW()-1,'Full 2016-2017 Games Data'!$C$4:$R$1589,6,FALSE)</f>
        <v>123</v>
      </c>
      <c r="E1153">
        <f>VLOOKUP(ROW()-1,'Full 2016-2017 Games Data'!$C$4:$R$1589,7,FALSE)</f>
        <v>116</v>
      </c>
      <c r="F1153" s="4">
        <f>VLOOKUP(ROW()-1,'Full 2016-2017 Games Data'!$C$4:$R$1589,14,FALSE)</f>
        <v>42827</v>
      </c>
    </row>
    <row r="1154" spans="1:6" x14ac:dyDescent="0.3">
      <c r="A1154" t="str">
        <f>VLOOKUP(ROW()-1,'Full 2016-2017 Games Data'!$C$4:$R$1589,15,FALSE)</f>
        <v>Minnesota Timberwolves</v>
      </c>
      <c r="B1154" t="str">
        <f>VLOOKUP(ROW()-1,'Full 2016-2017 Games Data'!$C$4:$R$1589,16,FALSE)</f>
        <v>Portland Trail Blazers</v>
      </c>
      <c r="C1154" t="str">
        <f>VLOOKUP(ROW()-1,'Full 2016-2017 Games Data'!$C$4:$R$1589,5,FALSE)</f>
        <v>Minnesota</v>
      </c>
      <c r="D1154">
        <f>VLOOKUP(ROW()-1,'Full 2016-2017 Games Data'!$C$4:$R$1589,6,FALSE)</f>
        <v>110</v>
      </c>
      <c r="E1154">
        <f>VLOOKUP(ROW()-1,'Full 2016-2017 Games Data'!$C$4:$R$1589,7,FALSE)</f>
        <v>109</v>
      </c>
      <c r="F1154" s="4">
        <f>VLOOKUP(ROW()-1,'Full 2016-2017 Games Data'!$C$4:$R$1589,14,FALSE)</f>
        <v>42828</v>
      </c>
    </row>
    <row r="1155" spans="1:6" x14ac:dyDescent="0.3">
      <c r="A1155" t="str">
        <f>VLOOKUP(ROW()-1,'Full 2016-2017 Games Data'!$C$4:$R$1589,15,FALSE)</f>
        <v>Brooklyn Nets</v>
      </c>
      <c r="B1155" t="str">
        <f>VLOOKUP(ROW()-1,'Full 2016-2017 Games Data'!$C$4:$R$1589,16,FALSE)</f>
        <v>Philadelphia 76ers</v>
      </c>
      <c r="C1155" t="str">
        <f>VLOOKUP(ROW()-1,'Full 2016-2017 Games Data'!$C$4:$R$1589,5,FALSE)</f>
        <v>Philadelphia</v>
      </c>
      <c r="D1155">
        <f>VLOOKUP(ROW()-1,'Full 2016-2017 Games Data'!$C$4:$R$1589,6,FALSE)</f>
        <v>141</v>
      </c>
      <c r="E1155">
        <f>VLOOKUP(ROW()-1,'Full 2016-2017 Games Data'!$C$4:$R$1589,7,FALSE)</f>
        <v>118</v>
      </c>
      <c r="F1155" s="4">
        <f>VLOOKUP(ROW()-1,'Full 2016-2017 Games Data'!$C$4:$R$1589,14,FALSE)</f>
        <v>42829</v>
      </c>
    </row>
    <row r="1156" spans="1:6" x14ac:dyDescent="0.3">
      <c r="A1156" t="str">
        <f>VLOOKUP(ROW()-1,'Full 2016-2017 Games Data'!$C$4:$R$1589,15,FALSE)</f>
        <v>Washington Wizards</v>
      </c>
      <c r="B1156" t="str">
        <f>VLOOKUP(ROW()-1,'Full 2016-2017 Games Data'!$C$4:$R$1589,16,FALSE)</f>
        <v>Charlotte Hornets</v>
      </c>
      <c r="C1156" t="str">
        <f>VLOOKUP(ROW()-1,'Full 2016-2017 Games Data'!$C$4:$R$1589,5,FALSE)</f>
        <v>Washington</v>
      </c>
      <c r="D1156">
        <f>VLOOKUP(ROW()-1,'Full 2016-2017 Games Data'!$C$4:$R$1589,6,FALSE)</f>
        <v>118</v>
      </c>
      <c r="E1156">
        <f>VLOOKUP(ROW()-1,'Full 2016-2017 Games Data'!$C$4:$R$1589,7,FALSE)</f>
        <v>111</v>
      </c>
      <c r="F1156" s="4">
        <f>VLOOKUP(ROW()-1,'Full 2016-2017 Games Data'!$C$4:$R$1589,14,FALSE)</f>
        <v>42829</v>
      </c>
    </row>
    <row r="1157" spans="1:6" x14ac:dyDescent="0.3">
      <c r="A1157" t="str">
        <f>VLOOKUP(ROW()-1,'Full 2016-2017 Games Data'!$C$4:$R$1589,15,FALSE)</f>
        <v>Cleveland Cavaliers</v>
      </c>
      <c r="B1157" t="str">
        <f>VLOOKUP(ROW()-1,'Full 2016-2017 Games Data'!$C$4:$R$1589,16,FALSE)</f>
        <v>Orlando Magic</v>
      </c>
      <c r="C1157" t="str">
        <f>VLOOKUP(ROW()-1,'Full 2016-2017 Games Data'!$C$4:$R$1589,5,FALSE)</f>
        <v>Cleveland</v>
      </c>
      <c r="D1157">
        <f>VLOOKUP(ROW()-1,'Full 2016-2017 Games Data'!$C$4:$R$1589,6,FALSE)</f>
        <v>122</v>
      </c>
      <c r="E1157">
        <f>VLOOKUP(ROW()-1,'Full 2016-2017 Games Data'!$C$4:$R$1589,7,FALSE)</f>
        <v>102</v>
      </c>
      <c r="F1157" s="4">
        <f>VLOOKUP(ROW()-1,'Full 2016-2017 Games Data'!$C$4:$R$1589,14,FALSE)</f>
        <v>42829</v>
      </c>
    </row>
    <row r="1158" spans="1:6" x14ac:dyDescent="0.3">
      <c r="A1158" t="str">
        <f>VLOOKUP(ROW()-1,'Full 2016-2017 Games Data'!$C$4:$R$1589,15,FALSE)</f>
        <v>Indiana Pacers</v>
      </c>
      <c r="B1158" t="str">
        <f>VLOOKUP(ROW()-1,'Full 2016-2017 Games Data'!$C$4:$R$1589,16,FALSE)</f>
        <v>Toronto Raptors</v>
      </c>
      <c r="C1158" t="str">
        <f>VLOOKUP(ROW()-1,'Full 2016-2017 Games Data'!$C$4:$R$1589,5,FALSE)</f>
        <v>Indiana</v>
      </c>
      <c r="D1158">
        <f>VLOOKUP(ROW()-1,'Full 2016-2017 Games Data'!$C$4:$R$1589,6,FALSE)</f>
        <v>108</v>
      </c>
      <c r="E1158">
        <f>VLOOKUP(ROW()-1,'Full 2016-2017 Games Data'!$C$4:$R$1589,7,FALSE)</f>
        <v>90</v>
      </c>
      <c r="F1158" s="4">
        <f>VLOOKUP(ROW()-1,'Full 2016-2017 Games Data'!$C$4:$R$1589,14,FALSE)</f>
        <v>42829</v>
      </c>
    </row>
    <row r="1159" spans="1:6" x14ac:dyDescent="0.3">
      <c r="A1159" t="str">
        <f>VLOOKUP(ROW()-1,'Full 2016-2017 Games Data'!$C$4:$R$1589,15,FALSE)</f>
        <v>Denver Nuggets</v>
      </c>
      <c r="B1159" t="str">
        <f>VLOOKUP(ROW()-1,'Full 2016-2017 Games Data'!$C$4:$R$1589,16,FALSE)</f>
        <v>New Orleans Pelicans</v>
      </c>
      <c r="C1159" t="str">
        <f>VLOOKUP(ROW()-1,'Full 2016-2017 Games Data'!$C$4:$R$1589,5,FALSE)</f>
        <v>New Orleans</v>
      </c>
      <c r="D1159">
        <f>VLOOKUP(ROW()-1,'Full 2016-2017 Games Data'!$C$4:$R$1589,6,FALSE)</f>
        <v>134</v>
      </c>
      <c r="E1159">
        <f>VLOOKUP(ROW()-1,'Full 2016-2017 Games Data'!$C$4:$R$1589,7,FALSE)</f>
        <v>131</v>
      </c>
      <c r="F1159" s="4">
        <f>VLOOKUP(ROW()-1,'Full 2016-2017 Games Data'!$C$4:$R$1589,14,FALSE)</f>
        <v>42829</v>
      </c>
    </row>
    <row r="1160" spans="1:6" x14ac:dyDescent="0.3">
      <c r="A1160" t="str">
        <f>VLOOKUP(ROW()-1,'Full 2016-2017 Games Data'!$C$4:$R$1589,15,FALSE)</f>
        <v>Oklahoma City Thunder</v>
      </c>
      <c r="B1160" t="str">
        <f>VLOOKUP(ROW()-1,'Full 2016-2017 Games Data'!$C$4:$R$1589,16,FALSE)</f>
        <v>Milwaukee Bucks</v>
      </c>
      <c r="C1160" t="str">
        <f>VLOOKUP(ROW()-1,'Full 2016-2017 Games Data'!$C$4:$R$1589,5,FALSE)</f>
        <v>Oklahoma City</v>
      </c>
      <c r="D1160">
        <f>VLOOKUP(ROW()-1,'Full 2016-2017 Games Data'!$C$4:$R$1589,6,FALSE)</f>
        <v>110</v>
      </c>
      <c r="E1160">
        <f>VLOOKUP(ROW()-1,'Full 2016-2017 Games Data'!$C$4:$R$1589,7,FALSE)</f>
        <v>79</v>
      </c>
      <c r="F1160" s="4">
        <f>VLOOKUP(ROW()-1,'Full 2016-2017 Games Data'!$C$4:$R$1589,14,FALSE)</f>
        <v>42829</v>
      </c>
    </row>
    <row r="1161" spans="1:6" x14ac:dyDescent="0.3">
      <c r="A1161" t="str">
        <f>VLOOKUP(ROW()-1,'Full 2016-2017 Games Data'!$C$4:$R$1589,15,FALSE)</f>
        <v>New York Knicks</v>
      </c>
      <c r="B1161" t="str">
        <f>VLOOKUP(ROW()-1,'Full 2016-2017 Games Data'!$C$4:$R$1589,16,FALSE)</f>
        <v>Chicago Bulls</v>
      </c>
      <c r="C1161" t="str">
        <f>VLOOKUP(ROW()-1,'Full 2016-2017 Games Data'!$C$4:$R$1589,5,FALSE)</f>
        <v>New York</v>
      </c>
      <c r="D1161">
        <f>VLOOKUP(ROW()-1,'Full 2016-2017 Games Data'!$C$4:$R$1589,6,FALSE)</f>
        <v>100</v>
      </c>
      <c r="E1161">
        <f>VLOOKUP(ROW()-1,'Full 2016-2017 Games Data'!$C$4:$R$1589,7,FALSE)</f>
        <v>91</v>
      </c>
      <c r="F1161" s="4">
        <f>VLOOKUP(ROW()-1,'Full 2016-2017 Games Data'!$C$4:$R$1589,14,FALSE)</f>
        <v>42829</v>
      </c>
    </row>
    <row r="1162" spans="1:6" x14ac:dyDescent="0.3">
      <c r="A1162" t="str">
        <f>VLOOKUP(ROW()-1,'Full 2016-2017 Games Data'!$C$4:$R$1589,15,FALSE)</f>
        <v>San Antonio Spurs</v>
      </c>
      <c r="B1162" t="str">
        <f>VLOOKUP(ROW()-1,'Full 2016-2017 Games Data'!$C$4:$R$1589,16,FALSE)</f>
        <v>Memphis Grizzlies</v>
      </c>
      <c r="C1162" t="str">
        <f>VLOOKUP(ROW()-1,'Full 2016-2017 Games Data'!$C$4:$R$1589,5,FALSE)</f>
        <v>San Antonio</v>
      </c>
      <c r="D1162">
        <f>VLOOKUP(ROW()-1,'Full 2016-2017 Games Data'!$C$4:$R$1589,6,FALSE)</f>
        <v>95</v>
      </c>
      <c r="E1162">
        <f>VLOOKUP(ROW()-1,'Full 2016-2017 Games Data'!$C$4:$R$1589,7,FALSE)</f>
        <v>89</v>
      </c>
      <c r="F1162" s="4">
        <f>VLOOKUP(ROW()-1,'Full 2016-2017 Games Data'!$C$4:$R$1589,14,FALSE)</f>
        <v>42829</v>
      </c>
    </row>
    <row r="1163" spans="1:6" x14ac:dyDescent="0.3">
      <c r="A1163" t="str">
        <f>VLOOKUP(ROW()-1,'Full 2016-2017 Games Data'!$C$4:$R$1589,15,FALSE)</f>
        <v>Golden State Warriors</v>
      </c>
      <c r="B1163" t="str">
        <f>VLOOKUP(ROW()-1,'Full 2016-2017 Games Data'!$C$4:$R$1589,16,FALSE)</f>
        <v>Minnesota Timberwolves</v>
      </c>
      <c r="C1163" t="str">
        <f>VLOOKUP(ROW()-1,'Full 2016-2017 Games Data'!$C$4:$R$1589,5,FALSE)</f>
        <v>Golden State</v>
      </c>
      <c r="D1163">
        <f>VLOOKUP(ROW()-1,'Full 2016-2017 Games Data'!$C$4:$R$1589,6,FALSE)</f>
        <v>121</v>
      </c>
      <c r="E1163">
        <f>VLOOKUP(ROW()-1,'Full 2016-2017 Games Data'!$C$4:$R$1589,7,FALSE)</f>
        <v>107</v>
      </c>
      <c r="F1163" s="4">
        <f>VLOOKUP(ROW()-1,'Full 2016-2017 Games Data'!$C$4:$R$1589,14,FALSE)</f>
        <v>42829</v>
      </c>
    </row>
    <row r="1164" spans="1:6" x14ac:dyDescent="0.3">
      <c r="A1164" t="str">
        <f>VLOOKUP(ROW()-1,'Full 2016-2017 Games Data'!$C$4:$R$1589,15,FALSE)</f>
        <v>Sacramento Kings</v>
      </c>
      <c r="B1164" t="str">
        <f>VLOOKUP(ROW()-1,'Full 2016-2017 Games Data'!$C$4:$R$1589,16,FALSE)</f>
        <v>Dallas Mavericks</v>
      </c>
      <c r="C1164" t="str">
        <f>VLOOKUP(ROW()-1,'Full 2016-2017 Games Data'!$C$4:$R$1589,5,FALSE)</f>
        <v>Sacramento</v>
      </c>
      <c r="D1164">
        <f>VLOOKUP(ROW()-1,'Full 2016-2017 Games Data'!$C$4:$R$1589,6,FALSE)</f>
        <v>98</v>
      </c>
      <c r="E1164">
        <f>VLOOKUP(ROW()-1,'Full 2016-2017 Games Data'!$C$4:$R$1589,7,FALSE)</f>
        <v>87</v>
      </c>
      <c r="F1164" s="4">
        <f>VLOOKUP(ROW()-1,'Full 2016-2017 Games Data'!$C$4:$R$1589,14,FALSE)</f>
        <v>42829</v>
      </c>
    </row>
    <row r="1165" spans="1:6" x14ac:dyDescent="0.3">
      <c r="A1165" t="str">
        <f>VLOOKUP(ROW()-1,'Full 2016-2017 Games Data'!$C$4:$R$1589,15,FALSE)</f>
        <v>Utah Jazz</v>
      </c>
      <c r="B1165" t="str">
        <f>VLOOKUP(ROW()-1,'Full 2016-2017 Games Data'!$C$4:$R$1589,16,FALSE)</f>
        <v>Portland Trail Blazers</v>
      </c>
      <c r="C1165" t="str">
        <f>VLOOKUP(ROW()-1,'Full 2016-2017 Games Data'!$C$4:$R$1589,5,FALSE)</f>
        <v>Utah</v>
      </c>
      <c r="D1165">
        <f>VLOOKUP(ROW()-1,'Full 2016-2017 Games Data'!$C$4:$R$1589,6,FALSE)</f>
        <v>106</v>
      </c>
      <c r="E1165">
        <f>VLOOKUP(ROW()-1,'Full 2016-2017 Games Data'!$C$4:$R$1589,7,FALSE)</f>
        <v>87</v>
      </c>
      <c r="F1165" s="4">
        <f>VLOOKUP(ROW()-1,'Full 2016-2017 Games Data'!$C$4:$R$1589,14,FALSE)</f>
        <v>42829</v>
      </c>
    </row>
    <row r="1166" spans="1:6" x14ac:dyDescent="0.3">
      <c r="A1166" t="str">
        <f>VLOOKUP(ROW()-1,'Full 2016-2017 Games Data'!$C$4:$R$1589,15,FALSE)</f>
        <v>Miami Heat</v>
      </c>
      <c r="B1166" t="str">
        <f>VLOOKUP(ROW()-1,'Full 2016-2017 Games Data'!$C$4:$R$1589,16,FALSE)</f>
        <v>Charlotte Hornets</v>
      </c>
      <c r="C1166" t="str">
        <f>VLOOKUP(ROW()-1,'Full 2016-2017 Games Data'!$C$4:$R$1589,5,FALSE)</f>
        <v>Charlotte</v>
      </c>
      <c r="D1166">
        <f>VLOOKUP(ROW()-1,'Full 2016-2017 Games Data'!$C$4:$R$1589,6,FALSE)</f>
        <v>112</v>
      </c>
      <c r="E1166">
        <f>VLOOKUP(ROW()-1,'Full 2016-2017 Games Data'!$C$4:$R$1589,7,FALSE)</f>
        <v>99</v>
      </c>
      <c r="F1166" s="4">
        <f>VLOOKUP(ROW()-1,'Full 2016-2017 Games Data'!$C$4:$R$1589,14,FALSE)</f>
        <v>42830</v>
      </c>
    </row>
    <row r="1167" spans="1:6" x14ac:dyDescent="0.3">
      <c r="A1167" t="str">
        <f>VLOOKUP(ROW()-1,'Full 2016-2017 Games Data'!$C$4:$R$1589,15,FALSE)</f>
        <v>Toronto Raptors</v>
      </c>
      <c r="B1167" t="str">
        <f>VLOOKUP(ROW()-1,'Full 2016-2017 Games Data'!$C$4:$R$1589,16,FALSE)</f>
        <v>Detroit Pistons</v>
      </c>
      <c r="C1167" t="str">
        <f>VLOOKUP(ROW()-1,'Full 2016-2017 Games Data'!$C$4:$R$1589,5,FALSE)</f>
        <v>Detroit</v>
      </c>
      <c r="D1167">
        <f>VLOOKUP(ROW()-1,'Full 2016-2017 Games Data'!$C$4:$R$1589,6,FALSE)</f>
        <v>105</v>
      </c>
      <c r="E1167">
        <f>VLOOKUP(ROW()-1,'Full 2016-2017 Games Data'!$C$4:$R$1589,7,FALSE)</f>
        <v>102</v>
      </c>
      <c r="F1167" s="4">
        <f>VLOOKUP(ROW()-1,'Full 2016-2017 Games Data'!$C$4:$R$1589,14,FALSE)</f>
        <v>42830</v>
      </c>
    </row>
    <row r="1168" spans="1:6" x14ac:dyDescent="0.3">
      <c r="A1168" t="str">
        <f>VLOOKUP(ROW()-1,'Full 2016-2017 Games Data'!$C$4:$R$1589,15,FALSE)</f>
        <v>Oklahoma City Thunder</v>
      </c>
      <c r="B1168" t="str">
        <f>VLOOKUP(ROW()-1,'Full 2016-2017 Games Data'!$C$4:$R$1589,16,FALSE)</f>
        <v>Memphis Grizzlies</v>
      </c>
      <c r="C1168" t="str">
        <f>VLOOKUP(ROW()-1,'Full 2016-2017 Games Data'!$C$4:$R$1589,5,FALSE)</f>
        <v>Memphis</v>
      </c>
      <c r="D1168">
        <f>VLOOKUP(ROW()-1,'Full 2016-2017 Games Data'!$C$4:$R$1589,6,FALSE)</f>
        <v>103</v>
      </c>
      <c r="E1168">
        <f>VLOOKUP(ROW()-1,'Full 2016-2017 Games Data'!$C$4:$R$1589,7,FALSE)</f>
        <v>100</v>
      </c>
      <c r="F1168" s="4">
        <f>VLOOKUP(ROW()-1,'Full 2016-2017 Games Data'!$C$4:$R$1589,14,FALSE)</f>
        <v>42830</v>
      </c>
    </row>
    <row r="1169" spans="1:6" x14ac:dyDescent="0.3">
      <c r="A1169" t="str">
        <f>VLOOKUP(ROW()-1,'Full 2016-2017 Games Data'!$C$4:$R$1589,15,FALSE)</f>
        <v>Houston Rockets</v>
      </c>
      <c r="B1169" t="str">
        <f>VLOOKUP(ROW()-1,'Full 2016-2017 Games Data'!$C$4:$R$1589,16,FALSE)</f>
        <v>Denver Nuggets</v>
      </c>
      <c r="C1169" t="str">
        <f>VLOOKUP(ROW()-1,'Full 2016-2017 Games Data'!$C$4:$R$1589,5,FALSE)</f>
        <v>Houston</v>
      </c>
      <c r="D1169">
        <f>VLOOKUP(ROW()-1,'Full 2016-2017 Games Data'!$C$4:$R$1589,6,FALSE)</f>
        <v>110</v>
      </c>
      <c r="E1169">
        <f>VLOOKUP(ROW()-1,'Full 2016-2017 Games Data'!$C$4:$R$1589,7,FALSE)</f>
        <v>104</v>
      </c>
      <c r="F1169" s="4">
        <f>VLOOKUP(ROW()-1,'Full 2016-2017 Games Data'!$C$4:$R$1589,14,FALSE)</f>
        <v>42830</v>
      </c>
    </row>
    <row r="1170" spans="1:6" x14ac:dyDescent="0.3">
      <c r="A1170" t="str">
        <f>VLOOKUP(ROW()-1,'Full 2016-2017 Games Data'!$C$4:$R$1589,15,FALSE)</f>
        <v>Cleveland Cavaliers</v>
      </c>
      <c r="B1170" t="str">
        <f>VLOOKUP(ROW()-1,'Full 2016-2017 Games Data'!$C$4:$R$1589,16,FALSE)</f>
        <v>Boston Celtics</v>
      </c>
      <c r="C1170" t="str">
        <f>VLOOKUP(ROW()-1,'Full 2016-2017 Games Data'!$C$4:$R$1589,5,FALSE)</f>
        <v>Boston</v>
      </c>
      <c r="D1170">
        <f>VLOOKUP(ROW()-1,'Full 2016-2017 Games Data'!$C$4:$R$1589,6,FALSE)</f>
        <v>114</v>
      </c>
      <c r="E1170">
        <f>VLOOKUP(ROW()-1,'Full 2016-2017 Games Data'!$C$4:$R$1589,7,FALSE)</f>
        <v>91</v>
      </c>
      <c r="F1170" s="4">
        <f>VLOOKUP(ROW()-1,'Full 2016-2017 Games Data'!$C$4:$R$1589,14,FALSE)</f>
        <v>42830</v>
      </c>
    </row>
    <row r="1171" spans="1:6" x14ac:dyDescent="0.3">
      <c r="A1171" t="str">
        <f>VLOOKUP(ROW()-1,'Full 2016-2017 Games Data'!$C$4:$R$1589,15,FALSE)</f>
        <v>Los Angeles Lakers</v>
      </c>
      <c r="B1171" t="str">
        <f>VLOOKUP(ROW()-1,'Full 2016-2017 Games Data'!$C$4:$R$1589,16,FALSE)</f>
        <v>San Antonio Spurs</v>
      </c>
      <c r="C1171" t="str">
        <f>VLOOKUP(ROW()-1,'Full 2016-2017 Games Data'!$C$4:$R$1589,5,FALSE)</f>
        <v>San Antonio</v>
      </c>
      <c r="D1171">
        <f>VLOOKUP(ROW()-1,'Full 2016-2017 Games Data'!$C$4:$R$1589,6,FALSE)</f>
        <v>102</v>
      </c>
      <c r="E1171">
        <f>VLOOKUP(ROW()-1,'Full 2016-2017 Games Data'!$C$4:$R$1589,7,FALSE)</f>
        <v>95</v>
      </c>
      <c r="F1171" s="4">
        <f>VLOOKUP(ROW()-1,'Full 2016-2017 Games Data'!$C$4:$R$1589,14,FALSE)</f>
        <v>42830</v>
      </c>
    </row>
    <row r="1172" spans="1:6" x14ac:dyDescent="0.3">
      <c r="A1172" t="str">
        <f>VLOOKUP(ROW()-1,'Full 2016-2017 Games Data'!$C$4:$R$1589,15,FALSE)</f>
        <v>Golden State Warriors</v>
      </c>
      <c r="B1172" t="str">
        <f>VLOOKUP(ROW()-1,'Full 2016-2017 Games Data'!$C$4:$R$1589,16,FALSE)</f>
        <v>Phoenix Suns</v>
      </c>
      <c r="C1172" t="str">
        <f>VLOOKUP(ROW()-1,'Full 2016-2017 Games Data'!$C$4:$R$1589,5,FALSE)</f>
        <v>Phoenix</v>
      </c>
      <c r="D1172">
        <f>VLOOKUP(ROW()-1,'Full 2016-2017 Games Data'!$C$4:$R$1589,6,FALSE)</f>
        <v>120</v>
      </c>
      <c r="E1172">
        <f>VLOOKUP(ROW()-1,'Full 2016-2017 Games Data'!$C$4:$R$1589,7,FALSE)</f>
        <v>111</v>
      </c>
      <c r="F1172" s="4">
        <f>VLOOKUP(ROW()-1,'Full 2016-2017 Games Data'!$C$4:$R$1589,14,FALSE)</f>
        <v>42830</v>
      </c>
    </row>
    <row r="1173" spans="1:6" x14ac:dyDescent="0.3">
      <c r="A1173" t="str">
        <f>VLOOKUP(ROW()-1,'Full 2016-2017 Games Data'!$C$4:$R$1589,15,FALSE)</f>
        <v>Los Angeles Clippers</v>
      </c>
      <c r="B1173" t="str">
        <f>VLOOKUP(ROW()-1,'Full 2016-2017 Games Data'!$C$4:$R$1589,16,FALSE)</f>
        <v>Dallas Mavericks</v>
      </c>
      <c r="C1173" t="str">
        <f>VLOOKUP(ROW()-1,'Full 2016-2017 Games Data'!$C$4:$R$1589,5,FALSE)</f>
        <v>Los Angeles</v>
      </c>
      <c r="D1173">
        <f>VLOOKUP(ROW()-1,'Full 2016-2017 Games Data'!$C$4:$R$1589,6,FALSE)</f>
        <v>112</v>
      </c>
      <c r="E1173">
        <f>VLOOKUP(ROW()-1,'Full 2016-2017 Games Data'!$C$4:$R$1589,7,FALSE)</f>
        <v>101</v>
      </c>
      <c r="F1173" s="4">
        <f>VLOOKUP(ROW()-1,'Full 2016-2017 Games Data'!$C$4:$R$1589,14,FALSE)</f>
        <v>42830</v>
      </c>
    </row>
    <row r="1174" spans="1:6" x14ac:dyDescent="0.3">
      <c r="A1174" t="str">
        <f>VLOOKUP(ROW()-1,'Full 2016-2017 Games Data'!$C$4:$R$1589,15,FALSE)</f>
        <v>Chicago Bulls</v>
      </c>
      <c r="B1174" t="str">
        <f>VLOOKUP(ROW()-1,'Full 2016-2017 Games Data'!$C$4:$R$1589,16,FALSE)</f>
        <v>Philadelphia 76ers</v>
      </c>
      <c r="C1174" t="str">
        <f>VLOOKUP(ROW()-1,'Full 2016-2017 Games Data'!$C$4:$R$1589,5,FALSE)</f>
        <v>Philadelphia</v>
      </c>
      <c r="D1174">
        <f>VLOOKUP(ROW()-1,'Full 2016-2017 Games Data'!$C$4:$R$1589,6,FALSE)</f>
        <v>102</v>
      </c>
      <c r="E1174">
        <f>VLOOKUP(ROW()-1,'Full 2016-2017 Games Data'!$C$4:$R$1589,7,FALSE)</f>
        <v>90</v>
      </c>
      <c r="F1174" s="4">
        <f>VLOOKUP(ROW()-1,'Full 2016-2017 Games Data'!$C$4:$R$1589,14,FALSE)</f>
        <v>42831</v>
      </c>
    </row>
    <row r="1175" spans="1:6" x14ac:dyDescent="0.3">
      <c r="A1175" t="str">
        <f>VLOOKUP(ROW()-1,'Full 2016-2017 Games Data'!$C$4:$R$1589,15,FALSE)</f>
        <v>Orlando Magic</v>
      </c>
      <c r="B1175" t="str">
        <f>VLOOKUP(ROW()-1,'Full 2016-2017 Games Data'!$C$4:$R$1589,16,FALSE)</f>
        <v>Brooklyn Nets</v>
      </c>
      <c r="C1175" t="str">
        <f>VLOOKUP(ROW()-1,'Full 2016-2017 Games Data'!$C$4:$R$1589,5,FALSE)</f>
        <v>Orlando</v>
      </c>
      <c r="D1175">
        <f>VLOOKUP(ROW()-1,'Full 2016-2017 Games Data'!$C$4:$R$1589,6,FALSE)</f>
        <v>115</v>
      </c>
      <c r="E1175">
        <f>VLOOKUP(ROW()-1,'Full 2016-2017 Games Data'!$C$4:$R$1589,7,FALSE)</f>
        <v>107</v>
      </c>
      <c r="F1175" s="4">
        <f>VLOOKUP(ROW()-1,'Full 2016-2017 Games Data'!$C$4:$R$1589,14,FALSE)</f>
        <v>42831</v>
      </c>
    </row>
    <row r="1176" spans="1:6" x14ac:dyDescent="0.3">
      <c r="A1176" t="str">
        <f>VLOOKUP(ROW()-1,'Full 2016-2017 Games Data'!$C$4:$R$1589,15,FALSE)</f>
        <v>Indiana Pacers</v>
      </c>
      <c r="B1176" t="str">
        <f>VLOOKUP(ROW()-1,'Full 2016-2017 Games Data'!$C$4:$R$1589,16,FALSE)</f>
        <v>Milwaukee Bucks</v>
      </c>
      <c r="C1176" t="str">
        <f>VLOOKUP(ROW()-1,'Full 2016-2017 Games Data'!$C$4:$R$1589,5,FALSE)</f>
        <v>Indiana</v>
      </c>
      <c r="D1176">
        <f>VLOOKUP(ROW()-1,'Full 2016-2017 Games Data'!$C$4:$R$1589,6,FALSE)</f>
        <v>104</v>
      </c>
      <c r="E1176">
        <f>VLOOKUP(ROW()-1,'Full 2016-2017 Games Data'!$C$4:$R$1589,7,FALSE)</f>
        <v>89</v>
      </c>
      <c r="F1176" s="4">
        <f>VLOOKUP(ROW()-1,'Full 2016-2017 Games Data'!$C$4:$R$1589,14,FALSE)</f>
        <v>42831</v>
      </c>
    </row>
    <row r="1177" spans="1:6" x14ac:dyDescent="0.3">
      <c r="A1177" t="str">
        <f>VLOOKUP(ROW()-1,'Full 2016-2017 Games Data'!$C$4:$R$1589,15,FALSE)</f>
        <v>Washington Wizards</v>
      </c>
      <c r="B1177" t="str">
        <f>VLOOKUP(ROW()-1,'Full 2016-2017 Games Data'!$C$4:$R$1589,16,FALSE)</f>
        <v>New York Knicks</v>
      </c>
      <c r="C1177" t="str">
        <f>VLOOKUP(ROW()-1,'Full 2016-2017 Games Data'!$C$4:$R$1589,5,FALSE)</f>
        <v>New York</v>
      </c>
      <c r="D1177">
        <f>VLOOKUP(ROW()-1,'Full 2016-2017 Games Data'!$C$4:$R$1589,6,FALSE)</f>
        <v>106</v>
      </c>
      <c r="E1177">
        <f>VLOOKUP(ROW()-1,'Full 2016-2017 Games Data'!$C$4:$R$1589,7,FALSE)</f>
        <v>103</v>
      </c>
      <c r="F1177" s="4">
        <f>VLOOKUP(ROW()-1,'Full 2016-2017 Games Data'!$C$4:$R$1589,14,FALSE)</f>
        <v>42831</v>
      </c>
    </row>
    <row r="1178" spans="1:6" x14ac:dyDescent="0.3">
      <c r="A1178" t="str">
        <f>VLOOKUP(ROW()-1,'Full 2016-2017 Games Data'!$C$4:$R$1589,15,FALSE)</f>
        <v>Atlanta Hawks</v>
      </c>
      <c r="B1178" t="str">
        <f>VLOOKUP(ROW()-1,'Full 2016-2017 Games Data'!$C$4:$R$1589,16,FALSE)</f>
        <v>Boston Celtics</v>
      </c>
      <c r="C1178" t="str">
        <f>VLOOKUP(ROW()-1,'Full 2016-2017 Games Data'!$C$4:$R$1589,5,FALSE)</f>
        <v>Atlanta</v>
      </c>
      <c r="D1178">
        <f>VLOOKUP(ROW()-1,'Full 2016-2017 Games Data'!$C$4:$R$1589,6,FALSE)</f>
        <v>123</v>
      </c>
      <c r="E1178">
        <f>VLOOKUP(ROW()-1,'Full 2016-2017 Games Data'!$C$4:$R$1589,7,FALSE)</f>
        <v>116</v>
      </c>
      <c r="F1178" s="4">
        <f>VLOOKUP(ROW()-1,'Full 2016-2017 Games Data'!$C$4:$R$1589,14,FALSE)</f>
        <v>42831</v>
      </c>
    </row>
    <row r="1179" spans="1:6" x14ac:dyDescent="0.3">
      <c r="A1179" t="str">
        <f>VLOOKUP(ROW()-1,'Full 2016-2017 Games Data'!$C$4:$R$1589,15,FALSE)</f>
        <v>Portland Trail Blazers</v>
      </c>
      <c r="B1179" t="str">
        <f>VLOOKUP(ROW()-1,'Full 2016-2017 Games Data'!$C$4:$R$1589,16,FALSE)</f>
        <v>Minnesota Timberwolves</v>
      </c>
      <c r="C1179" t="str">
        <f>VLOOKUP(ROW()-1,'Full 2016-2017 Games Data'!$C$4:$R$1589,5,FALSE)</f>
        <v>Portland</v>
      </c>
      <c r="D1179">
        <f>VLOOKUP(ROW()-1,'Full 2016-2017 Games Data'!$C$4:$R$1589,6,FALSE)</f>
        <v>105</v>
      </c>
      <c r="E1179">
        <f>VLOOKUP(ROW()-1,'Full 2016-2017 Games Data'!$C$4:$R$1589,7,FALSE)</f>
        <v>98</v>
      </c>
      <c r="F1179" s="4">
        <f>VLOOKUP(ROW()-1,'Full 2016-2017 Games Data'!$C$4:$R$1589,14,FALSE)</f>
        <v>42831</v>
      </c>
    </row>
    <row r="1180" spans="1:6" x14ac:dyDescent="0.3">
      <c r="A1180" t="str">
        <f>VLOOKUP(ROW()-1,'Full 2016-2017 Games Data'!$C$4:$R$1589,15,FALSE)</f>
        <v>Atlanta Hawks</v>
      </c>
      <c r="B1180" t="str">
        <f>VLOOKUP(ROW()-1,'Full 2016-2017 Games Data'!$C$4:$R$1589,16,FALSE)</f>
        <v>Cleveland Cavaliers</v>
      </c>
      <c r="C1180" t="str">
        <f>VLOOKUP(ROW()-1,'Full 2016-2017 Games Data'!$C$4:$R$1589,5,FALSE)</f>
        <v>Cleveland</v>
      </c>
      <c r="D1180">
        <f>VLOOKUP(ROW()-1,'Full 2016-2017 Games Data'!$C$4:$R$1589,6,FALSE)</f>
        <v>114</v>
      </c>
      <c r="E1180">
        <f>VLOOKUP(ROW()-1,'Full 2016-2017 Games Data'!$C$4:$R$1589,7,FALSE)</f>
        <v>100</v>
      </c>
      <c r="F1180" s="4">
        <f>VLOOKUP(ROW()-1,'Full 2016-2017 Games Data'!$C$4:$R$1589,14,FALSE)</f>
        <v>42832</v>
      </c>
    </row>
    <row r="1181" spans="1:6" x14ac:dyDescent="0.3">
      <c r="A1181" t="str">
        <f>VLOOKUP(ROW()-1,'Full 2016-2017 Games Data'!$C$4:$R$1589,15,FALSE)</f>
        <v>Toronto Raptors</v>
      </c>
      <c r="B1181" t="str">
        <f>VLOOKUP(ROW()-1,'Full 2016-2017 Games Data'!$C$4:$R$1589,16,FALSE)</f>
        <v>Miami Heat</v>
      </c>
      <c r="C1181" t="str">
        <f>VLOOKUP(ROW()-1,'Full 2016-2017 Games Data'!$C$4:$R$1589,5,FALSE)</f>
        <v>Toronto</v>
      </c>
      <c r="D1181">
        <f>VLOOKUP(ROW()-1,'Full 2016-2017 Games Data'!$C$4:$R$1589,6,FALSE)</f>
        <v>96</v>
      </c>
      <c r="E1181">
        <f>VLOOKUP(ROW()-1,'Full 2016-2017 Games Data'!$C$4:$R$1589,7,FALSE)</f>
        <v>94</v>
      </c>
      <c r="F1181" s="4">
        <f>VLOOKUP(ROW()-1,'Full 2016-2017 Games Data'!$C$4:$R$1589,14,FALSE)</f>
        <v>42832</v>
      </c>
    </row>
    <row r="1182" spans="1:6" x14ac:dyDescent="0.3">
      <c r="A1182" t="str">
        <f>VLOOKUP(ROW()-1,'Full 2016-2017 Games Data'!$C$4:$R$1589,15,FALSE)</f>
        <v>Memphis Grizzlies</v>
      </c>
      <c r="B1182" t="str">
        <f>VLOOKUP(ROW()-1,'Full 2016-2017 Games Data'!$C$4:$R$1589,16,FALSE)</f>
        <v>New York Knicks</v>
      </c>
      <c r="C1182" t="str">
        <f>VLOOKUP(ROW()-1,'Full 2016-2017 Games Data'!$C$4:$R$1589,5,FALSE)</f>
        <v>Memphis</v>
      </c>
      <c r="D1182">
        <f>VLOOKUP(ROW()-1,'Full 2016-2017 Games Data'!$C$4:$R$1589,6,FALSE)</f>
        <v>101</v>
      </c>
      <c r="E1182">
        <f>VLOOKUP(ROW()-1,'Full 2016-2017 Games Data'!$C$4:$R$1589,7,FALSE)</f>
        <v>88</v>
      </c>
      <c r="F1182" s="4">
        <f>VLOOKUP(ROW()-1,'Full 2016-2017 Games Data'!$C$4:$R$1589,14,FALSE)</f>
        <v>42832</v>
      </c>
    </row>
    <row r="1183" spans="1:6" x14ac:dyDescent="0.3">
      <c r="A1183" t="str">
        <f>VLOOKUP(ROW()-1,'Full 2016-2017 Games Data'!$C$4:$R$1589,15,FALSE)</f>
        <v>Detroit Pistons</v>
      </c>
      <c r="B1183" t="str">
        <f>VLOOKUP(ROW()-1,'Full 2016-2017 Games Data'!$C$4:$R$1589,16,FALSE)</f>
        <v>Houston Rockets</v>
      </c>
      <c r="C1183" t="str">
        <f>VLOOKUP(ROW()-1,'Full 2016-2017 Games Data'!$C$4:$R$1589,5,FALSE)</f>
        <v>Houston</v>
      </c>
      <c r="D1183">
        <f>VLOOKUP(ROW()-1,'Full 2016-2017 Games Data'!$C$4:$R$1589,6,FALSE)</f>
        <v>114</v>
      </c>
      <c r="E1183">
        <f>VLOOKUP(ROW()-1,'Full 2016-2017 Games Data'!$C$4:$R$1589,7,FALSE)</f>
        <v>109</v>
      </c>
      <c r="F1183" s="4">
        <f>VLOOKUP(ROW()-1,'Full 2016-2017 Games Data'!$C$4:$R$1589,14,FALSE)</f>
        <v>42832</v>
      </c>
    </row>
    <row r="1184" spans="1:6" x14ac:dyDescent="0.3">
      <c r="A1184" t="str">
        <f>VLOOKUP(ROW()-1,'Full 2016-2017 Games Data'!$C$4:$R$1589,15,FALSE)</f>
        <v>San Antonio Spurs</v>
      </c>
      <c r="B1184" t="str">
        <f>VLOOKUP(ROW()-1,'Full 2016-2017 Games Data'!$C$4:$R$1589,16,FALSE)</f>
        <v>Dallas Mavericks</v>
      </c>
      <c r="C1184" t="str">
        <f>VLOOKUP(ROW()-1,'Full 2016-2017 Games Data'!$C$4:$R$1589,5,FALSE)</f>
        <v>Dallas</v>
      </c>
      <c r="D1184">
        <f>VLOOKUP(ROW()-1,'Full 2016-2017 Games Data'!$C$4:$R$1589,6,FALSE)</f>
        <v>102</v>
      </c>
      <c r="E1184">
        <f>VLOOKUP(ROW()-1,'Full 2016-2017 Games Data'!$C$4:$R$1589,7,FALSE)</f>
        <v>89</v>
      </c>
      <c r="F1184" s="4">
        <f>VLOOKUP(ROW()-1,'Full 2016-2017 Games Data'!$C$4:$R$1589,14,FALSE)</f>
        <v>42832</v>
      </c>
    </row>
    <row r="1185" spans="1:6" x14ac:dyDescent="0.3">
      <c r="A1185" t="str">
        <f>VLOOKUP(ROW()-1,'Full 2016-2017 Games Data'!$C$4:$R$1589,15,FALSE)</f>
        <v>Denver Nuggets</v>
      </c>
      <c r="B1185" t="str">
        <f>VLOOKUP(ROW()-1,'Full 2016-2017 Games Data'!$C$4:$R$1589,16,FALSE)</f>
        <v>New Orleans Pelicans</v>
      </c>
      <c r="C1185" t="str">
        <f>VLOOKUP(ROW()-1,'Full 2016-2017 Games Data'!$C$4:$R$1589,5,FALSE)</f>
        <v>Denver</v>
      </c>
      <c r="D1185">
        <f>VLOOKUP(ROW()-1,'Full 2016-2017 Games Data'!$C$4:$R$1589,6,FALSE)</f>
        <v>122</v>
      </c>
      <c r="E1185">
        <f>VLOOKUP(ROW()-1,'Full 2016-2017 Games Data'!$C$4:$R$1589,7,FALSE)</f>
        <v>106</v>
      </c>
      <c r="F1185" s="4">
        <f>VLOOKUP(ROW()-1,'Full 2016-2017 Games Data'!$C$4:$R$1589,14,FALSE)</f>
        <v>42832</v>
      </c>
    </row>
    <row r="1186" spans="1:6" x14ac:dyDescent="0.3">
      <c r="A1186" t="str">
        <f>VLOOKUP(ROW()-1,'Full 2016-2017 Games Data'!$C$4:$R$1589,15,FALSE)</f>
        <v>Utah Jazz</v>
      </c>
      <c r="B1186" t="str">
        <f>VLOOKUP(ROW()-1,'Full 2016-2017 Games Data'!$C$4:$R$1589,16,FALSE)</f>
        <v>Minnesota Timberwolves</v>
      </c>
      <c r="C1186" t="str">
        <f>VLOOKUP(ROW()-1,'Full 2016-2017 Games Data'!$C$4:$R$1589,5,FALSE)</f>
        <v>Utah</v>
      </c>
      <c r="D1186">
        <f>VLOOKUP(ROW()-1,'Full 2016-2017 Games Data'!$C$4:$R$1589,6,FALSE)</f>
        <v>120</v>
      </c>
      <c r="E1186">
        <f>VLOOKUP(ROW()-1,'Full 2016-2017 Games Data'!$C$4:$R$1589,7,FALSE)</f>
        <v>113</v>
      </c>
      <c r="F1186" s="4">
        <f>VLOOKUP(ROW()-1,'Full 2016-2017 Games Data'!$C$4:$R$1589,14,FALSE)</f>
        <v>42832</v>
      </c>
    </row>
    <row r="1187" spans="1:6" x14ac:dyDescent="0.3">
      <c r="A1187" t="str">
        <f>VLOOKUP(ROW()-1,'Full 2016-2017 Games Data'!$C$4:$R$1589,15,FALSE)</f>
        <v>Phoenix Suns</v>
      </c>
      <c r="B1187" t="str">
        <f>VLOOKUP(ROW()-1,'Full 2016-2017 Games Data'!$C$4:$R$1589,16,FALSE)</f>
        <v>Oklahoma City Thunder</v>
      </c>
      <c r="C1187" t="str">
        <f>VLOOKUP(ROW()-1,'Full 2016-2017 Games Data'!$C$4:$R$1589,5,FALSE)</f>
        <v>Phoenix</v>
      </c>
      <c r="D1187">
        <f>VLOOKUP(ROW()-1,'Full 2016-2017 Games Data'!$C$4:$R$1589,6,FALSE)</f>
        <v>120</v>
      </c>
      <c r="E1187">
        <f>VLOOKUP(ROW()-1,'Full 2016-2017 Games Data'!$C$4:$R$1589,7,FALSE)</f>
        <v>99</v>
      </c>
      <c r="F1187" s="4">
        <f>VLOOKUP(ROW()-1,'Full 2016-2017 Games Data'!$C$4:$R$1589,14,FALSE)</f>
        <v>42832</v>
      </c>
    </row>
    <row r="1188" spans="1:6" x14ac:dyDescent="0.3">
      <c r="A1188" t="str">
        <f>VLOOKUP(ROW()-1,'Full 2016-2017 Games Data'!$C$4:$R$1589,15,FALSE)</f>
        <v>Los Angeles Lakers</v>
      </c>
      <c r="B1188" t="str">
        <f>VLOOKUP(ROW()-1,'Full 2016-2017 Games Data'!$C$4:$R$1589,16,FALSE)</f>
        <v>Sacramento Kings</v>
      </c>
      <c r="C1188" t="str">
        <f>VLOOKUP(ROW()-1,'Full 2016-2017 Games Data'!$C$4:$R$1589,5,FALSE)</f>
        <v>Los Angeles</v>
      </c>
      <c r="D1188">
        <f>VLOOKUP(ROW()-1,'Full 2016-2017 Games Data'!$C$4:$R$1589,6,FALSE)</f>
        <v>98</v>
      </c>
      <c r="E1188">
        <f>VLOOKUP(ROW()-1,'Full 2016-2017 Games Data'!$C$4:$R$1589,7,FALSE)</f>
        <v>94</v>
      </c>
      <c r="F1188" s="4">
        <f>VLOOKUP(ROW()-1,'Full 2016-2017 Games Data'!$C$4:$R$1589,14,FALSE)</f>
        <v>42832</v>
      </c>
    </row>
    <row r="1189" spans="1:6" x14ac:dyDescent="0.3">
      <c r="A1189" t="str">
        <f>VLOOKUP(ROW()-1,'Full 2016-2017 Games Data'!$C$4:$R$1589,15,FALSE)</f>
        <v>Brooklyn Nets</v>
      </c>
      <c r="B1189" t="str">
        <f>VLOOKUP(ROW()-1,'Full 2016-2017 Games Data'!$C$4:$R$1589,16,FALSE)</f>
        <v>Chicago Bulls</v>
      </c>
      <c r="C1189" t="str">
        <f>VLOOKUP(ROW()-1,'Full 2016-2017 Games Data'!$C$4:$R$1589,5,FALSE)</f>
        <v>Brooklyn</v>
      </c>
      <c r="D1189">
        <f>VLOOKUP(ROW()-1,'Full 2016-2017 Games Data'!$C$4:$R$1589,6,FALSE)</f>
        <v>107</v>
      </c>
      <c r="E1189">
        <f>VLOOKUP(ROW()-1,'Full 2016-2017 Games Data'!$C$4:$R$1589,7,FALSE)</f>
        <v>106</v>
      </c>
      <c r="F1189" s="4">
        <f>VLOOKUP(ROW()-1,'Full 2016-2017 Games Data'!$C$4:$R$1589,14,FALSE)</f>
        <v>42833</v>
      </c>
    </row>
    <row r="1190" spans="1:6" x14ac:dyDescent="0.3">
      <c r="A1190" t="str">
        <f>VLOOKUP(ROW()-1,'Full 2016-2017 Games Data'!$C$4:$R$1589,15,FALSE)</f>
        <v>Boston Celtics</v>
      </c>
      <c r="B1190" t="str">
        <f>VLOOKUP(ROW()-1,'Full 2016-2017 Games Data'!$C$4:$R$1589,16,FALSE)</f>
        <v>Charlotte Hornets</v>
      </c>
      <c r="C1190" t="str">
        <f>VLOOKUP(ROW()-1,'Full 2016-2017 Games Data'!$C$4:$R$1589,5,FALSE)</f>
        <v>Charlotte</v>
      </c>
      <c r="D1190">
        <f>VLOOKUP(ROW()-1,'Full 2016-2017 Games Data'!$C$4:$R$1589,6,FALSE)</f>
        <v>121</v>
      </c>
      <c r="E1190">
        <f>VLOOKUP(ROW()-1,'Full 2016-2017 Games Data'!$C$4:$R$1589,7,FALSE)</f>
        <v>114</v>
      </c>
      <c r="F1190" s="4">
        <f>VLOOKUP(ROW()-1,'Full 2016-2017 Games Data'!$C$4:$R$1589,14,FALSE)</f>
        <v>42833</v>
      </c>
    </row>
    <row r="1191" spans="1:6" x14ac:dyDescent="0.3">
      <c r="A1191" t="str">
        <f>VLOOKUP(ROW()-1,'Full 2016-2017 Games Data'!$C$4:$R$1589,15,FALSE)</f>
        <v>Indiana Pacers</v>
      </c>
      <c r="B1191" t="str">
        <f>VLOOKUP(ROW()-1,'Full 2016-2017 Games Data'!$C$4:$R$1589,16,FALSE)</f>
        <v>Orlando Magic</v>
      </c>
      <c r="C1191" t="str">
        <f>VLOOKUP(ROW()-1,'Full 2016-2017 Games Data'!$C$4:$R$1589,5,FALSE)</f>
        <v>Orlando</v>
      </c>
      <c r="D1191">
        <f>VLOOKUP(ROW()-1,'Full 2016-2017 Games Data'!$C$4:$R$1589,6,FALSE)</f>
        <v>127</v>
      </c>
      <c r="E1191">
        <f>VLOOKUP(ROW()-1,'Full 2016-2017 Games Data'!$C$4:$R$1589,7,FALSE)</f>
        <v>112</v>
      </c>
      <c r="F1191" s="4">
        <f>VLOOKUP(ROW()-1,'Full 2016-2017 Games Data'!$C$4:$R$1589,14,FALSE)</f>
        <v>42833</v>
      </c>
    </row>
    <row r="1192" spans="1:6" x14ac:dyDescent="0.3">
      <c r="A1192" t="str">
        <f>VLOOKUP(ROW()-1,'Full 2016-2017 Games Data'!$C$4:$R$1589,15,FALSE)</f>
        <v>Milwaukee Bucks</v>
      </c>
      <c r="B1192" t="str">
        <f>VLOOKUP(ROW()-1,'Full 2016-2017 Games Data'!$C$4:$R$1589,16,FALSE)</f>
        <v>Philadelphia 76ers</v>
      </c>
      <c r="C1192" t="str">
        <f>VLOOKUP(ROW()-1,'Full 2016-2017 Games Data'!$C$4:$R$1589,5,FALSE)</f>
        <v>Philadelphia</v>
      </c>
      <c r="D1192">
        <f>VLOOKUP(ROW()-1,'Full 2016-2017 Games Data'!$C$4:$R$1589,6,FALSE)</f>
        <v>90</v>
      </c>
      <c r="E1192">
        <f>VLOOKUP(ROW()-1,'Full 2016-2017 Games Data'!$C$4:$R$1589,7,FALSE)</f>
        <v>82</v>
      </c>
      <c r="F1192" s="4">
        <f>VLOOKUP(ROW()-1,'Full 2016-2017 Games Data'!$C$4:$R$1589,14,FALSE)</f>
        <v>42833</v>
      </c>
    </row>
    <row r="1193" spans="1:6" x14ac:dyDescent="0.3">
      <c r="A1193" t="str">
        <f>VLOOKUP(ROW()-1,'Full 2016-2017 Games Data'!$C$4:$R$1589,15,FALSE)</f>
        <v>Miami Heat</v>
      </c>
      <c r="B1193" t="str">
        <f>VLOOKUP(ROW()-1,'Full 2016-2017 Games Data'!$C$4:$R$1589,16,FALSE)</f>
        <v>Washington Wizards</v>
      </c>
      <c r="C1193" t="str">
        <f>VLOOKUP(ROW()-1,'Full 2016-2017 Games Data'!$C$4:$R$1589,5,FALSE)</f>
        <v>Washington</v>
      </c>
      <c r="D1193">
        <f>VLOOKUP(ROW()-1,'Full 2016-2017 Games Data'!$C$4:$R$1589,6,FALSE)</f>
        <v>106</v>
      </c>
      <c r="E1193">
        <f>VLOOKUP(ROW()-1,'Full 2016-2017 Games Data'!$C$4:$R$1589,7,FALSE)</f>
        <v>103</v>
      </c>
      <c r="F1193" s="4">
        <f>VLOOKUP(ROW()-1,'Full 2016-2017 Games Data'!$C$4:$R$1589,14,FALSE)</f>
        <v>42833</v>
      </c>
    </row>
    <row r="1194" spans="1:6" x14ac:dyDescent="0.3">
      <c r="A1194" t="str">
        <f>VLOOKUP(ROW()-1,'Full 2016-2017 Games Data'!$C$4:$R$1589,15,FALSE)</f>
        <v>Los Angeles Clippers</v>
      </c>
      <c r="B1194" t="str">
        <f>VLOOKUP(ROW()-1,'Full 2016-2017 Games Data'!$C$4:$R$1589,16,FALSE)</f>
        <v>San Antonio Spurs</v>
      </c>
      <c r="C1194" t="str">
        <f>VLOOKUP(ROW()-1,'Full 2016-2017 Games Data'!$C$4:$R$1589,5,FALSE)</f>
        <v>San Antonio</v>
      </c>
      <c r="D1194">
        <f>VLOOKUP(ROW()-1,'Full 2016-2017 Games Data'!$C$4:$R$1589,6,FALSE)</f>
        <v>98</v>
      </c>
      <c r="E1194">
        <f>VLOOKUP(ROW()-1,'Full 2016-2017 Games Data'!$C$4:$R$1589,7,FALSE)</f>
        <v>87</v>
      </c>
      <c r="F1194" s="4">
        <f>VLOOKUP(ROW()-1,'Full 2016-2017 Games Data'!$C$4:$R$1589,14,FALSE)</f>
        <v>42833</v>
      </c>
    </row>
    <row r="1195" spans="1:6" x14ac:dyDescent="0.3">
      <c r="A1195" t="str">
        <f>VLOOKUP(ROW()-1,'Full 2016-2017 Games Data'!$C$4:$R$1589,15,FALSE)</f>
        <v>Portland Trail Blazers</v>
      </c>
      <c r="B1195" t="str">
        <f>VLOOKUP(ROW()-1,'Full 2016-2017 Games Data'!$C$4:$R$1589,16,FALSE)</f>
        <v>Utah Jazz</v>
      </c>
      <c r="C1195" t="str">
        <f>VLOOKUP(ROW()-1,'Full 2016-2017 Games Data'!$C$4:$R$1589,5,FALSE)</f>
        <v>Portland</v>
      </c>
      <c r="D1195">
        <f>VLOOKUP(ROW()-1,'Full 2016-2017 Games Data'!$C$4:$R$1589,6,FALSE)</f>
        <v>101</v>
      </c>
      <c r="E1195">
        <f>VLOOKUP(ROW()-1,'Full 2016-2017 Games Data'!$C$4:$R$1589,7,FALSE)</f>
        <v>86</v>
      </c>
      <c r="F1195" s="4">
        <f>VLOOKUP(ROW()-1,'Full 2016-2017 Games Data'!$C$4:$R$1589,14,FALSE)</f>
        <v>42833</v>
      </c>
    </row>
    <row r="1196" spans="1:6" x14ac:dyDescent="0.3">
      <c r="A1196" t="str">
        <f>VLOOKUP(ROW()-1,'Full 2016-2017 Games Data'!$C$4:$R$1589,15,FALSE)</f>
        <v>Golden State Warriors</v>
      </c>
      <c r="B1196" t="str">
        <f>VLOOKUP(ROW()-1,'Full 2016-2017 Games Data'!$C$4:$R$1589,16,FALSE)</f>
        <v>New Orleans Pelicans</v>
      </c>
      <c r="C1196" t="str">
        <f>VLOOKUP(ROW()-1,'Full 2016-2017 Games Data'!$C$4:$R$1589,5,FALSE)</f>
        <v>Golden State</v>
      </c>
      <c r="D1196">
        <f>VLOOKUP(ROW()-1,'Full 2016-2017 Games Data'!$C$4:$R$1589,6,FALSE)</f>
        <v>123</v>
      </c>
      <c r="E1196">
        <f>VLOOKUP(ROW()-1,'Full 2016-2017 Games Data'!$C$4:$R$1589,7,FALSE)</f>
        <v>101</v>
      </c>
      <c r="F1196" s="4">
        <f>VLOOKUP(ROW()-1,'Full 2016-2017 Games Data'!$C$4:$R$1589,14,FALSE)</f>
        <v>42833</v>
      </c>
    </row>
    <row r="1197" spans="1:6" x14ac:dyDescent="0.3">
      <c r="A1197" t="str">
        <f>VLOOKUP(ROW()-1,'Full 2016-2017 Games Data'!$C$4:$R$1589,15,FALSE)</f>
        <v>Toronto Raptors</v>
      </c>
      <c r="B1197" t="str">
        <f>VLOOKUP(ROW()-1,'Full 2016-2017 Games Data'!$C$4:$R$1589,16,FALSE)</f>
        <v>New York Knicks</v>
      </c>
      <c r="C1197" t="str">
        <f>VLOOKUP(ROW()-1,'Full 2016-2017 Games Data'!$C$4:$R$1589,5,FALSE)</f>
        <v>New York</v>
      </c>
      <c r="D1197">
        <f>VLOOKUP(ROW()-1,'Full 2016-2017 Games Data'!$C$4:$R$1589,6,FALSE)</f>
        <v>110</v>
      </c>
      <c r="E1197">
        <f>VLOOKUP(ROW()-1,'Full 2016-2017 Games Data'!$C$4:$R$1589,7,FALSE)</f>
        <v>97</v>
      </c>
      <c r="F1197" s="4">
        <f>VLOOKUP(ROW()-1,'Full 2016-2017 Games Data'!$C$4:$R$1589,14,FALSE)</f>
        <v>42834</v>
      </c>
    </row>
    <row r="1198" spans="1:6" x14ac:dyDescent="0.3">
      <c r="A1198" t="str">
        <f>VLOOKUP(ROW()-1,'Full 2016-2017 Games Data'!$C$4:$R$1589,15,FALSE)</f>
        <v>Atlanta Hawks</v>
      </c>
      <c r="B1198" t="str">
        <f>VLOOKUP(ROW()-1,'Full 2016-2017 Games Data'!$C$4:$R$1589,16,FALSE)</f>
        <v>Cleveland Cavaliers</v>
      </c>
      <c r="C1198" t="str">
        <f>VLOOKUP(ROW()-1,'Full 2016-2017 Games Data'!$C$4:$R$1589,5,FALSE)</f>
        <v>Atlanta</v>
      </c>
      <c r="D1198">
        <f>VLOOKUP(ROW()-1,'Full 2016-2017 Games Data'!$C$4:$R$1589,6,FALSE)</f>
        <v>126</v>
      </c>
      <c r="E1198">
        <f>VLOOKUP(ROW()-1,'Full 2016-2017 Games Data'!$C$4:$R$1589,7,FALSE)</f>
        <v>125</v>
      </c>
      <c r="F1198" s="4">
        <f>VLOOKUP(ROW()-1,'Full 2016-2017 Games Data'!$C$4:$R$1589,14,FALSE)</f>
        <v>42834</v>
      </c>
    </row>
    <row r="1199" spans="1:6" x14ac:dyDescent="0.3">
      <c r="A1199" t="str">
        <f>VLOOKUP(ROW()-1,'Full 2016-2017 Games Data'!$C$4:$R$1589,15,FALSE)</f>
        <v>Oklahoma City Thunder</v>
      </c>
      <c r="B1199" t="str">
        <f>VLOOKUP(ROW()-1,'Full 2016-2017 Games Data'!$C$4:$R$1589,16,FALSE)</f>
        <v>Denver Nuggets</v>
      </c>
      <c r="C1199" t="str">
        <f>VLOOKUP(ROW()-1,'Full 2016-2017 Games Data'!$C$4:$R$1589,5,FALSE)</f>
        <v>Denver</v>
      </c>
      <c r="D1199">
        <f>VLOOKUP(ROW()-1,'Full 2016-2017 Games Data'!$C$4:$R$1589,6,FALSE)</f>
        <v>106</v>
      </c>
      <c r="E1199">
        <f>VLOOKUP(ROW()-1,'Full 2016-2017 Games Data'!$C$4:$R$1589,7,FALSE)</f>
        <v>105</v>
      </c>
      <c r="F1199" s="4">
        <f>VLOOKUP(ROW()-1,'Full 2016-2017 Games Data'!$C$4:$R$1589,14,FALSE)</f>
        <v>42834</v>
      </c>
    </row>
    <row r="1200" spans="1:6" x14ac:dyDescent="0.3">
      <c r="A1200" t="str">
        <f>VLOOKUP(ROW()-1,'Full 2016-2017 Games Data'!$C$4:$R$1589,15,FALSE)</f>
        <v>Phoenix Suns</v>
      </c>
      <c r="B1200" t="str">
        <f>VLOOKUP(ROW()-1,'Full 2016-2017 Games Data'!$C$4:$R$1589,16,FALSE)</f>
        <v>Dallas Mavericks</v>
      </c>
      <c r="C1200" t="str">
        <f>VLOOKUP(ROW()-1,'Full 2016-2017 Games Data'!$C$4:$R$1589,5,FALSE)</f>
        <v>Phoenix</v>
      </c>
      <c r="D1200">
        <f>VLOOKUP(ROW()-1,'Full 2016-2017 Games Data'!$C$4:$R$1589,6,FALSE)</f>
        <v>124</v>
      </c>
      <c r="E1200">
        <f>VLOOKUP(ROW()-1,'Full 2016-2017 Games Data'!$C$4:$R$1589,7,FALSE)</f>
        <v>111</v>
      </c>
      <c r="F1200" s="4">
        <f>VLOOKUP(ROW()-1,'Full 2016-2017 Games Data'!$C$4:$R$1589,14,FALSE)</f>
        <v>42834</v>
      </c>
    </row>
    <row r="1201" spans="1:6" x14ac:dyDescent="0.3">
      <c r="A1201" t="str">
        <f>VLOOKUP(ROW()-1,'Full 2016-2017 Games Data'!$C$4:$R$1589,15,FALSE)</f>
        <v>Houston Rockets</v>
      </c>
      <c r="B1201" t="str">
        <f>VLOOKUP(ROW()-1,'Full 2016-2017 Games Data'!$C$4:$R$1589,16,FALSE)</f>
        <v>Sacramento Kings</v>
      </c>
      <c r="C1201" t="str">
        <f>VLOOKUP(ROW()-1,'Full 2016-2017 Games Data'!$C$4:$R$1589,5,FALSE)</f>
        <v>Sacramento</v>
      </c>
      <c r="D1201">
        <f>VLOOKUP(ROW()-1,'Full 2016-2017 Games Data'!$C$4:$R$1589,6,FALSE)</f>
        <v>135</v>
      </c>
      <c r="E1201">
        <f>VLOOKUP(ROW()-1,'Full 2016-2017 Games Data'!$C$4:$R$1589,7,FALSE)</f>
        <v>128</v>
      </c>
      <c r="F1201" s="4">
        <f>VLOOKUP(ROW()-1,'Full 2016-2017 Games Data'!$C$4:$R$1589,14,FALSE)</f>
        <v>42834</v>
      </c>
    </row>
    <row r="1202" spans="1:6" x14ac:dyDescent="0.3">
      <c r="A1202" t="str">
        <f>VLOOKUP(ROW()-1,'Full 2016-2017 Games Data'!$C$4:$R$1589,15,FALSE)</f>
        <v>Detroit Pistons</v>
      </c>
      <c r="B1202" t="str">
        <f>VLOOKUP(ROW()-1,'Full 2016-2017 Games Data'!$C$4:$R$1589,16,FALSE)</f>
        <v>Memphis Grizzlies</v>
      </c>
      <c r="C1202" t="str">
        <f>VLOOKUP(ROW()-1,'Full 2016-2017 Games Data'!$C$4:$R$1589,5,FALSE)</f>
        <v>Memphis</v>
      </c>
      <c r="D1202">
        <f>VLOOKUP(ROW()-1,'Full 2016-2017 Games Data'!$C$4:$R$1589,6,FALSE)</f>
        <v>103</v>
      </c>
      <c r="E1202">
        <f>VLOOKUP(ROW()-1,'Full 2016-2017 Games Data'!$C$4:$R$1589,7,FALSE)</f>
        <v>90</v>
      </c>
      <c r="F1202" s="4">
        <f>VLOOKUP(ROW()-1,'Full 2016-2017 Games Data'!$C$4:$R$1589,14,FALSE)</f>
        <v>42834</v>
      </c>
    </row>
    <row r="1203" spans="1:6" x14ac:dyDescent="0.3">
      <c r="A1203" t="str">
        <f>VLOOKUP(ROW()-1,'Full 2016-2017 Games Data'!$C$4:$R$1589,15,FALSE)</f>
        <v>Los Angeles Lakers</v>
      </c>
      <c r="B1203" t="str">
        <f>VLOOKUP(ROW()-1,'Full 2016-2017 Games Data'!$C$4:$R$1589,16,FALSE)</f>
        <v>Minnesota Timberwolves</v>
      </c>
      <c r="C1203" t="str">
        <f>VLOOKUP(ROW()-1,'Full 2016-2017 Games Data'!$C$4:$R$1589,5,FALSE)</f>
        <v>Los Angeles</v>
      </c>
      <c r="D1203">
        <f>VLOOKUP(ROW()-1,'Full 2016-2017 Games Data'!$C$4:$R$1589,6,FALSE)</f>
        <v>110</v>
      </c>
      <c r="E1203">
        <f>VLOOKUP(ROW()-1,'Full 2016-2017 Games Data'!$C$4:$R$1589,7,FALSE)</f>
        <v>109</v>
      </c>
      <c r="F1203" s="4">
        <f>VLOOKUP(ROW()-1,'Full 2016-2017 Games Data'!$C$4:$R$1589,14,FALSE)</f>
        <v>42834</v>
      </c>
    </row>
    <row r="1204" spans="1:6" x14ac:dyDescent="0.3">
      <c r="A1204" t="str">
        <f>VLOOKUP(ROW()-1,'Full 2016-2017 Games Data'!$C$4:$R$1589,15,FALSE)</f>
        <v>Indiana Pacers</v>
      </c>
      <c r="B1204" t="str">
        <f>VLOOKUP(ROW()-1,'Full 2016-2017 Games Data'!$C$4:$R$1589,16,FALSE)</f>
        <v>Philadelphia 76ers</v>
      </c>
      <c r="C1204" t="str">
        <f>VLOOKUP(ROW()-1,'Full 2016-2017 Games Data'!$C$4:$R$1589,5,FALSE)</f>
        <v>Philadelphia</v>
      </c>
      <c r="D1204">
        <f>VLOOKUP(ROW()-1,'Full 2016-2017 Games Data'!$C$4:$R$1589,6,FALSE)</f>
        <v>120</v>
      </c>
      <c r="E1204">
        <f>VLOOKUP(ROW()-1,'Full 2016-2017 Games Data'!$C$4:$R$1589,7,FALSE)</f>
        <v>111</v>
      </c>
      <c r="F1204" s="4">
        <f>VLOOKUP(ROW()-1,'Full 2016-2017 Games Data'!$C$4:$R$1589,14,FALSE)</f>
        <v>42835</v>
      </c>
    </row>
    <row r="1205" spans="1:6" x14ac:dyDescent="0.3">
      <c r="A1205" t="str">
        <f>VLOOKUP(ROW()-1,'Full 2016-2017 Games Data'!$C$4:$R$1589,15,FALSE)</f>
        <v>Boston Celtics</v>
      </c>
      <c r="B1205" t="str">
        <f>VLOOKUP(ROW()-1,'Full 2016-2017 Games Data'!$C$4:$R$1589,16,FALSE)</f>
        <v>Brooklyn Nets</v>
      </c>
      <c r="C1205" t="str">
        <f>VLOOKUP(ROW()-1,'Full 2016-2017 Games Data'!$C$4:$R$1589,5,FALSE)</f>
        <v>Boston</v>
      </c>
      <c r="D1205">
        <f>VLOOKUP(ROW()-1,'Full 2016-2017 Games Data'!$C$4:$R$1589,6,FALSE)</f>
        <v>114</v>
      </c>
      <c r="E1205">
        <f>VLOOKUP(ROW()-1,'Full 2016-2017 Games Data'!$C$4:$R$1589,7,FALSE)</f>
        <v>105</v>
      </c>
      <c r="F1205" s="4">
        <f>VLOOKUP(ROW()-1,'Full 2016-2017 Games Data'!$C$4:$R$1589,14,FALSE)</f>
        <v>42835</v>
      </c>
    </row>
    <row r="1206" spans="1:6" x14ac:dyDescent="0.3">
      <c r="A1206" t="str">
        <f>VLOOKUP(ROW()-1,'Full 2016-2017 Games Data'!$C$4:$R$1589,15,FALSE)</f>
        <v>Miami Heat</v>
      </c>
      <c r="B1206" t="str">
        <f>VLOOKUP(ROW()-1,'Full 2016-2017 Games Data'!$C$4:$R$1589,16,FALSE)</f>
        <v>Cleveland Cavaliers</v>
      </c>
      <c r="C1206" t="str">
        <f>VLOOKUP(ROW()-1,'Full 2016-2017 Games Data'!$C$4:$R$1589,5,FALSE)</f>
        <v>Miami</v>
      </c>
      <c r="D1206">
        <f>VLOOKUP(ROW()-1,'Full 2016-2017 Games Data'!$C$4:$R$1589,6,FALSE)</f>
        <v>124</v>
      </c>
      <c r="E1206">
        <f>VLOOKUP(ROW()-1,'Full 2016-2017 Games Data'!$C$4:$R$1589,7,FALSE)</f>
        <v>121</v>
      </c>
      <c r="F1206" s="4">
        <f>VLOOKUP(ROW()-1,'Full 2016-2017 Games Data'!$C$4:$R$1589,14,FALSE)</f>
        <v>42835</v>
      </c>
    </row>
    <row r="1207" spans="1:6" x14ac:dyDescent="0.3">
      <c r="A1207" t="str">
        <f>VLOOKUP(ROW()-1,'Full 2016-2017 Games Data'!$C$4:$R$1589,15,FALSE)</f>
        <v>Chicago Bulls</v>
      </c>
      <c r="B1207" t="str">
        <f>VLOOKUP(ROW()-1,'Full 2016-2017 Games Data'!$C$4:$R$1589,16,FALSE)</f>
        <v>Orlando Magic</v>
      </c>
      <c r="C1207" t="str">
        <f>VLOOKUP(ROW()-1,'Full 2016-2017 Games Data'!$C$4:$R$1589,5,FALSE)</f>
        <v>Chicago</v>
      </c>
      <c r="D1207">
        <f>VLOOKUP(ROW()-1,'Full 2016-2017 Games Data'!$C$4:$R$1589,6,FALSE)</f>
        <v>122</v>
      </c>
      <c r="E1207">
        <f>VLOOKUP(ROW()-1,'Full 2016-2017 Games Data'!$C$4:$R$1589,7,FALSE)</f>
        <v>75</v>
      </c>
      <c r="F1207" s="4">
        <f>VLOOKUP(ROW()-1,'Full 2016-2017 Games Data'!$C$4:$R$1589,14,FALSE)</f>
        <v>42835</v>
      </c>
    </row>
    <row r="1208" spans="1:6" x14ac:dyDescent="0.3">
      <c r="A1208" t="str">
        <f>VLOOKUP(ROW()-1,'Full 2016-2017 Games Data'!$C$4:$R$1589,15,FALSE)</f>
        <v>Milwaukee Bucks</v>
      </c>
      <c r="B1208" t="str">
        <f>VLOOKUP(ROW()-1,'Full 2016-2017 Games Data'!$C$4:$R$1589,16,FALSE)</f>
        <v>Charlotte Hornets</v>
      </c>
      <c r="C1208" t="str">
        <f>VLOOKUP(ROW()-1,'Full 2016-2017 Games Data'!$C$4:$R$1589,5,FALSE)</f>
        <v>Milwaukee</v>
      </c>
      <c r="D1208">
        <f>VLOOKUP(ROW()-1,'Full 2016-2017 Games Data'!$C$4:$R$1589,6,FALSE)</f>
        <v>89</v>
      </c>
      <c r="E1208">
        <f>VLOOKUP(ROW()-1,'Full 2016-2017 Games Data'!$C$4:$R$1589,7,FALSE)</f>
        <v>79</v>
      </c>
      <c r="F1208" s="4">
        <f>VLOOKUP(ROW()-1,'Full 2016-2017 Games Data'!$C$4:$R$1589,14,FALSE)</f>
        <v>42835</v>
      </c>
    </row>
    <row r="1209" spans="1:6" x14ac:dyDescent="0.3">
      <c r="A1209" t="str">
        <f>VLOOKUP(ROW()-1,'Full 2016-2017 Games Data'!$C$4:$R$1589,15,FALSE)</f>
        <v>Washington Wizards</v>
      </c>
      <c r="B1209" t="str">
        <f>VLOOKUP(ROW()-1,'Full 2016-2017 Games Data'!$C$4:$R$1589,16,FALSE)</f>
        <v>Detroit Pistons</v>
      </c>
      <c r="C1209" t="str">
        <f>VLOOKUP(ROW()-1,'Full 2016-2017 Games Data'!$C$4:$R$1589,5,FALSE)</f>
        <v>Detroit</v>
      </c>
      <c r="D1209">
        <f>VLOOKUP(ROW()-1,'Full 2016-2017 Games Data'!$C$4:$R$1589,6,FALSE)</f>
        <v>105</v>
      </c>
      <c r="E1209">
        <f>VLOOKUP(ROW()-1,'Full 2016-2017 Games Data'!$C$4:$R$1589,7,FALSE)</f>
        <v>101</v>
      </c>
      <c r="F1209" s="4">
        <f>VLOOKUP(ROW()-1,'Full 2016-2017 Games Data'!$C$4:$R$1589,14,FALSE)</f>
        <v>42835</v>
      </c>
    </row>
    <row r="1210" spans="1:6" x14ac:dyDescent="0.3">
      <c r="A1210" t="str">
        <f>VLOOKUP(ROW()-1,'Full 2016-2017 Games Data'!$C$4:$R$1589,15,FALSE)</f>
        <v>Portland Trail Blazers</v>
      </c>
      <c r="B1210" t="str">
        <f>VLOOKUP(ROW()-1,'Full 2016-2017 Games Data'!$C$4:$R$1589,16,FALSE)</f>
        <v>San Antonio Spurs</v>
      </c>
      <c r="C1210" t="str">
        <f>VLOOKUP(ROW()-1,'Full 2016-2017 Games Data'!$C$4:$R$1589,5,FALSE)</f>
        <v>Portland</v>
      </c>
      <c r="D1210">
        <f>VLOOKUP(ROW()-1,'Full 2016-2017 Games Data'!$C$4:$R$1589,6,FALSE)</f>
        <v>99</v>
      </c>
      <c r="E1210">
        <f>VLOOKUP(ROW()-1,'Full 2016-2017 Games Data'!$C$4:$R$1589,7,FALSE)</f>
        <v>98</v>
      </c>
      <c r="F1210" s="4">
        <f>VLOOKUP(ROW()-1,'Full 2016-2017 Games Data'!$C$4:$R$1589,14,FALSE)</f>
        <v>42835</v>
      </c>
    </row>
    <row r="1211" spans="1:6" x14ac:dyDescent="0.3">
      <c r="A1211" t="str">
        <f>VLOOKUP(ROW()-1,'Full 2016-2017 Games Data'!$C$4:$R$1589,15,FALSE)</f>
        <v>Los Angeles Clippers</v>
      </c>
      <c r="B1211" t="str">
        <f>VLOOKUP(ROW()-1,'Full 2016-2017 Games Data'!$C$4:$R$1589,16,FALSE)</f>
        <v>Houston Rockets</v>
      </c>
      <c r="C1211" t="str">
        <f>VLOOKUP(ROW()-1,'Full 2016-2017 Games Data'!$C$4:$R$1589,5,FALSE)</f>
        <v>Los Angeles</v>
      </c>
      <c r="D1211">
        <f>VLOOKUP(ROW()-1,'Full 2016-2017 Games Data'!$C$4:$R$1589,6,FALSE)</f>
        <v>125</v>
      </c>
      <c r="E1211">
        <f>VLOOKUP(ROW()-1,'Full 2016-2017 Games Data'!$C$4:$R$1589,7,FALSE)</f>
        <v>96</v>
      </c>
      <c r="F1211" s="4">
        <f>VLOOKUP(ROW()-1,'Full 2016-2017 Games Data'!$C$4:$R$1589,14,FALSE)</f>
        <v>42835</v>
      </c>
    </row>
    <row r="1212" spans="1:6" x14ac:dyDescent="0.3">
      <c r="A1212" t="str">
        <f>VLOOKUP(ROW()-1,'Full 2016-2017 Games Data'!$C$4:$R$1589,15,FALSE)</f>
        <v>Utah Jazz</v>
      </c>
      <c r="B1212" t="str">
        <f>VLOOKUP(ROW()-1,'Full 2016-2017 Games Data'!$C$4:$R$1589,16,FALSE)</f>
        <v>Golden State Warriors</v>
      </c>
      <c r="C1212" t="str">
        <f>VLOOKUP(ROW()-1,'Full 2016-2017 Games Data'!$C$4:$R$1589,5,FALSE)</f>
        <v>Golden State</v>
      </c>
      <c r="D1212">
        <f>VLOOKUP(ROW()-1,'Full 2016-2017 Games Data'!$C$4:$R$1589,6,FALSE)</f>
        <v>105</v>
      </c>
      <c r="E1212">
        <f>VLOOKUP(ROW()-1,'Full 2016-2017 Games Data'!$C$4:$R$1589,7,FALSE)</f>
        <v>99</v>
      </c>
      <c r="F1212" s="4">
        <f>VLOOKUP(ROW()-1,'Full 2016-2017 Games Data'!$C$4:$R$1589,14,FALSE)</f>
        <v>42835</v>
      </c>
    </row>
    <row r="1213" spans="1:6" x14ac:dyDescent="0.3">
      <c r="A1213" t="str">
        <f>VLOOKUP(ROW()-1,'Full 2016-2017 Games Data'!$C$4:$R$1589,15,FALSE)</f>
        <v>Atlanta Hawks</v>
      </c>
      <c r="B1213" t="str">
        <f>VLOOKUP(ROW()-1,'Full 2016-2017 Games Data'!$C$4:$R$1589,16,FALSE)</f>
        <v>Charlotte Hornets</v>
      </c>
      <c r="C1213" t="str">
        <f>VLOOKUP(ROW()-1,'Full 2016-2017 Games Data'!$C$4:$R$1589,5,FALSE)</f>
        <v>Atlanta</v>
      </c>
      <c r="D1213">
        <f>VLOOKUP(ROW()-1,'Full 2016-2017 Games Data'!$C$4:$R$1589,6,FALSE)</f>
        <v>103</v>
      </c>
      <c r="E1213">
        <f>VLOOKUP(ROW()-1,'Full 2016-2017 Games Data'!$C$4:$R$1589,7,FALSE)</f>
        <v>76</v>
      </c>
      <c r="F1213" s="4">
        <f>VLOOKUP(ROW()-1,'Full 2016-2017 Games Data'!$C$4:$R$1589,14,FALSE)</f>
        <v>42836</v>
      </c>
    </row>
    <row r="1214" spans="1:6" x14ac:dyDescent="0.3">
      <c r="A1214" t="str">
        <f>VLOOKUP(ROW()-1,'Full 2016-2017 Games Data'!$C$4:$R$1589,15,FALSE)</f>
        <v>Oklahoma City Thunder</v>
      </c>
      <c r="B1214" t="str">
        <f>VLOOKUP(ROW()-1,'Full 2016-2017 Games Data'!$C$4:$R$1589,16,FALSE)</f>
        <v>Minnesota Timberwolves</v>
      </c>
      <c r="C1214" t="str">
        <f>VLOOKUP(ROW()-1,'Full 2016-2017 Games Data'!$C$4:$R$1589,5,FALSE)</f>
        <v>Minnesota</v>
      </c>
      <c r="D1214">
        <f>VLOOKUP(ROW()-1,'Full 2016-2017 Games Data'!$C$4:$R$1589,6,FALSE)</f>
        <v>100</v>
      </c>
      <c r="E1214">
        <f>VLOOKUP(ROW()-1,'Full 2016-2017 Games Data'!$C$4:$R$1589,7,FALSE)</f>
        <v>98</v>
      </c>
      <c r="F1214" s="4">
        <f>VLOOKUP(ROW()-1,'Full 2016-2017 Games Data'!$C$4:$R$1589,14,FALSE)</f>
        <v>42836</v>
      </c>
    </row>
    <row r="1215" spans="1:6" x14ac:dyDescent="0.3">
      <c r="A1215" t="str">
        <f>VLOOKUP(ROW()-1,'Full 2016-2017 Games Data'!$C$4:$R$1589,15,FALSE)</f>
        <v>Denver Nuggets</v>
      </c>
      <c r="B1215" t="str">
        <f>VLOOKUP(ROW()-1,'Full 2016-2017 Games Data'!$C$4:$R$1589,16,FALSE)</f>
        <v>Dallas Mavericks</v>
      </c>
      <c r="C1215" t="str">
        <f>VLOOKUP(ROW()-1,'Full 2016-2017 Games Data'!$C$4:$R$1589,5,FALSE)</f>
        <v>Dallas</v>
      </c>
      <c r="D1215">
        <f>VLOOKUP(ROW()-1,'Full 2016-2017 Games Data'!$C$4:$R$1589,6,FALSE)</f>
        <v>109</v>
      </c>
      <c r="E1215">
        <f>VLOOKUP(ROW()-1,'Full 2016-2017 Games Data'!$C$4:$R$1589,7,FALSE)</f>
        <v>91</v>
      </c>
      <c r="F1215" s="4">
        <f>VLOOKUP(ROW()-1,'Full 2016-2017 Games Data'!$C$4:$R$1589,14,FALSE)</f>
        <v>42836</v>
      </c>
    </row>
    <row r="1216" spans="1:6" x14ac:dyDescent="0.3">
      <c r="A1216" t="str">
        <f>VLOOKUP(ROW()-1,'Full 2016-2017 Games Data'!$C$4:$R$1589,15,FALSE)</f>
        <v>Los Angeles Lakers</v>
      </c>
      <c r="B1216" t="str">
        <f>VLOOKUP(ROW()-1,'Full 2016-2017 Games Data'!$C$4:$R$1589,16,FALSE)</f>
        <v>New Orleans Pelicans</v>
      </c>
      <c r="C1216" t="str">
        <f>VLOOKUP(ROW()-1,'Full 2016-2017 Games Data'!$C$4:$R$1589,5,FALSE)</f>
        <v>Los Angeles</v>
      </c>
      <c r="D1216">
        <f>VLOOKUP(ROW()-1,'Full 2016-2017 Games Data'!$C$4:$R$1589,6,FALSE)</f>
        <v>108</v>
      </c>
      <c r="E1216">
        <f>VLOOKUP(ROW()-1,'Full 2016-2017 Games Data'!$C$4:$R$1589,7,FALSE)</f>
        <v>96</v>
      </c>
      <c r="F1216" s="4">
        <f>VLOOKUP(ROW()-1,'Full 2016-2017 Games Data'!$C$4:$R$1589,14,FALSE)</f>
        <v>42836</v>
      </c>
    </row>
    <row r="1217" spans="1:6" x14ac:dyDescent="0.3">
      <c r="A1217" t="str">
        <f>VLOOKUP(ROW()-1,'Full 2016-2017 Games Data'!$C$4:$R$1589,15,FALSE)</f>
        <v>Sacramento Kings</v>
      </c>
      <c r="B1217" t="str">
        <f>VLOOKUP(ROW()-1,'Full 2016-2017 Games Data'!$C$4:$R$1589,16,FALSE)</f>
        <v>Phoenix Suns</v>
      </c>
      <c r="C1217" t="str">
        <f>VLOOKUP(ROW()-1,'Full 2016-2017 Games Data'!$C$4:$R$1589,5,FALSE)</f>
        <v>Sacramento</v>
      </c>
      <c r="D1217">
        <f>VLOOKUP(ROW()-1,'Full 2016-2017 Games Data'!$C$4:$R$1589,6,FALSE)</f>
        <v>129</v>
      </c>
      <c r="E1217">
        <f>VLOOKUP(ROW()-1,'Full 2016-2017 Games Data'!$C$4:$R$1589,7,FALSE)</f>
        <v>104</v>
      </c>
      <c r="F1217" s="4">
        <f>VLOOKUP(ROW()-1,'Full 2016-2017 Games Data'!$C$4:$R$1589,14,FALSE)</f>
        <v>42836</v>
      </c>
    </row>
    <row r="1218" spans="1:6" x14ac:dyDescent="0.3">
      <c r="A1218" t="str">
        <f>VLOOKUP(ROW()-1,'Full 2016-2017 Games Data'!$C$4:$R$1589,15,FALSE)</f>
        <v>Orlando Magic</v>
      </c>
      <c r="B1218" t="str">
        <f>VLOOKUP(ROW()-1,'Full 2016-2017 Games Data'!$C$4:$R$1589,16,FALSE)</f>
        <v>Detroit Pistons</v>
      </c>
      <c r="C1218" t="str">
        <f>VLOOKUP(ROW()-1,'Full 2016-2017 Games Data'!$C$4:$R$1589,5,FALSE)</f>
        <v>Orlando</v>
      </c>
      <c r="D1218">
        <f>VLOOKUP(ROW()-1,'Full 2016-2017 Games Data'!$C$4:$R$1589,6,FALSE)</f>
        <v>113</v>
      </c>
      <c r="E1218">
        <f>VLOOKUP(ROW()-1,'Full 2016-2017 Games Data'!$C$4:$R$1589,7,FALSE)</f>
        <v>109</v>
      </c>
      <c r="F1218" s="4">
        <f>VLOOKUP(ROW()-1,'Full 2016-2017 Games Data'!$C$4:$R$1589,14,FALSE)</f>
        <v>42837</v>
      </c>
    </row>
    <row r="1219" spans="1:6" x14ac:dyDescent="0.3">
      <c r="A1219" t="str">
        <f>VLOOKUP(ROW()-1,'Full 2016-2017 Games Data'!$C$4:$R$1589,15,FALSE)</f>
        <v>Toronto Raptors</v>
      </c>
      <c r="B1219" t="str">
        <f>VLOOKUP(ROW()-1,'Full 2016-2017 Games Data'!$C$4:$R$1589,16,FALSE)</f>
        <v>Cleveland Cavaliers</v>
      </c>
      <c r="C1219" t="str">
        <f>VLOOKUP(ROW()-1,'Full 2016-2017 Games Data'!$C$4:$R$1589,5,FALSE)</f>
        <v>Cleveland</v>
      </c>
      <c r="D1219">
        <f>VLOOKUP(ROW()-1,'Full 2016-2017 Games Data'!$C$4:$R$1589,6,FALSE)</f>
        <v>98</v>
      </c>
      <c r="E1219">
        <f>VLOOKUP(ROW()-1,'Full 2016-2017 Games Data'!$C$4:$R$1589,7,FALSE)</f>
        <v>83</v>
      </c>
      <c r="F1219" s="4">
        <f>VLOOKUP(ROW()-1,'Full 2016-2017 Games Data'!$C$4:$R$1589,14,FALSE)</f>
        <v>42837</v>
      </c>
    </row>
    <row r="1220" spans="1:6" x14ac:dyDescent="0.3">
      <c r="A1220" t="str">
        <f>VLOOKUP(ROW()-1,'Full 2016-2017 Games Data'!$C$4:$R$1589,15,FALSE)</f>
        <v>Boston Celtics</v>
      </c>
      <c r="B1220" t="str">
        <f>VLOOKUP(ROW()-1,'Full 2016-2017 Games Data'!$C$4:$R$1589,16,FALSE)</f>
        <v>Milwaukee Bucks</v>
      </c>
      <c r="C1220" t="str">
        <f>VLOOKUP(ROW()-1,'Full 2016-2017 Games Data'!$C$4:$R$1589,5,FALSE)</f>
        <v>Boston</v>
      </c>
      <c r="D1220">
        <f>VLOOKUP(ROW()-1,'Full 2016-2017 Games Data'!$C$4:$R$1589,6,FALSE)</f>
        <v>112</v>
      </c>
      <c r="E1220">
        <f>VLOOKUP(ROW()-1,'Full 2016-2017 Games Data'!$C$4:$R$1589,7,FALSE)</f>
        <v>94</v>
      </c>
      <c r="F1220" s="4">
        <f>VLOOKUP(ROW()-1,'Full 2016-2017 Games Data'!$C$4:$R$1589,14,FALSE)</f>
        <v>42837</v>
      </c>
    </row>
    <row r="1221" spans="1:6" x14ac:dyDescent="0.3">
      <c r="A1221" t="str">
        <f>VLOOKUP(ROW()-1,'Full 2016-2017 Games Data'!$C$4:$R$1589,15,FALSE)</f>
        <v>New York Knicks</v>
      </c>
      <c r="B1221" t="str">
        <f>VLOOKUP(ROW()-1,'Full 2016-2017 Games Data'!$C$4:$R$1589,16,FALSE)</f>
        <v>Philadelphia 76ers</v>
      </c>
      <c r="C1221" t="str">
        <f>VLOOKUP(ROW()-1,'Full 2016-2017 Games Data'!$C$4:$R$1589,5,FALSE)</f>
        <v>New York</v>
      </c>
      <c r="D1221">
        <f>VLOOKUP(ROW()-1,'Full 2016-2017 Games Data'!$C$4:$R$1589,6,FALSE)</f>
        <v>114</v>
      </c>
      <c r="E1221">
        <f>VLOOKUP(ROW()-1,'Full 2016-2017 Games Data'!$C$4:$R$1589,7,FALSE)</f>
        <v>113</v>
      </c>
      <c r="F1221" s="4">
        <f>VLOOKUP(ROW()-1,'Full 2016-2017 Games Data'!$C$4:$R$1589,14,FALSE)</f>
        <v>42837</v>
      </c>
    </row>
    <row r="1222" spans="1:6" x14ac:dyDescent="0.3">
      <c r="A1222" t="str">
        <f>VLOOKUP(ROW()-1,'Full 2016-2017 Games Data'!$C$4:$R$1589,15,FALSE)</f>
        <v>Miami Heat</v>
      </c>
      <c r="B1222" t="str">
        <f>VLOOKUP(ROW()-1,'Full 2016-2017 Games Data'!$C$4:$R$1589,16,FALSE)</f>
        <v>Washington Wizards</v>
      </c>
      <c r="C1222" t="str">
        <f>VLOOKUP(ROW()-1,'Full 2016-2017 Games Data'!$C$4:$R$1589,5,FALSE)</f>
        <v>Miami</v>
      </c>
      <c r="D1222">
        <f>VLOOKUP(ROW()-1,'Full 2016-2017 Games Data'!$C$4:$R$1589,6,FALSE)</f>
        <v>110</v>
      </c>
      <c r="E1222">
        <f>VLOOKUP(ROW()-1,'Full 2016-2017 Games Data'!$C$4:$R$1589,7,FALSE)</f>
        <v>102</v>
      </c>
      <c r="F1222" s="4">
        <f>VLOOKUP(ROW()-1,'Full 2016-2017 Games Data'!$C$4:$R$1589,14,FALSE)</f>
        <v>42837</v>
      </c>
    </row>
    <row r="1223" spans="1:6" x14ac:dyDescent="0.3">
      <c r="A1223" t="str">
        <f>VLOOKUP(ROW()-1,'Full 2016-2017 Games Data'!$C$4:$R$1589,15,FALSE)</f>
        <v>Chicago Bulls</v>
      </c>
      <c r="B1223" t="str">
        <f>VLOOKUP(ROW()-1,'Full 2016-2017 Games Data'!$C$4:$R$1589,16,FALSE)</f>
        <v>Brooklyn Nets</v>
      </c>
      <c r="C1223" t="str">
        <f>VLOOKUP(ROW()-1,'Full 2016-2017 Games Data'!$C$4:$R$1589,5,FALSE)</f>
        <v>Chicago</v>
      </c>
      <c r="D1223">
        <f>VLOOKUP(ROW()-1,'Full 2016-2017 Games Data'!$C$4:$R$1589,6,FALSE)</f>
        <v>112</v>
      </c>
      <c r="E1223">
        <f>VLOOKUP(ROW()-1,'Full 2016-2017 Games Data'!$C$4:$R$1589,7,FALSE)</f>
        <v>73</v>
      </c>
      <c r="F1223" s="4">
        <f>VLOOKUP(ROW()-1,'Full 2016-2017 Games Data'!$C$4:$R$1589,14,FALSE)</f>
        <v>42837</v>
      </c>
    </row>
    <row r="1224" spans="1:6" x14ac:dyDescent="0.3">
      <c r="A1224" t="str">
        <f>VLOOKUP(ROW()-1,'Full 2016-2017 Games Data'!$C$4:$R$1589,15,FALSE)</f>
        <v>Dallas Mavericks</v>
      </c>
      <c r="B1224" t="str">
        <f>VLOOKUP(ROW()-1,'Full 2016-2017 Games Data'!$C$4:$R$1589,16,FALSE)</f>
        <v>Memphis Grizzlies</v>
      </c>
      <c r="C1224" t="str">
        <f>VLOOKUP(ROW()-1,'Full 2016-2017 Games Data'!$C$4:$R$1589,5,FALSE)</f>
        <v>Memphis</v>
      </c>
      <c r="D1224">
        <f>VLOOKUP(ROW()-1,'Full 2016-2017 Games Data'!$C$4:$R$1589,6,FALSE)</f>
        <v>100</v>
      </c>
      <c r="E1224">
        <f>VLOOKUP(ROW()-1,'Full 2016-2017 Games Data'!$C$4:$R$1589,7,FALSE)</f>
        <v>93</v>
      </c>
      <c r="F1224" s="4">
        <f>VLOOKUP(ROW()-1,'Full 2016-2017 Games Data'!$C$4:$R$1589,14,FALSE)</f>
        <v>42837</v>
      </c>
    </row>
    <row r="1225" spans="1:6" x14ac:dyDescent="0.3">
      <c r="A1225" t="str">
        <f>VLOOKUP(ROW()-1,'Full 2016-2017 Games Data'!$C$4:$R$1589,15,FALSE)</f>
        <v>Houston Rockets</v>
      </c>
      <c r="B1225" t="str">
        <f>VLOOKUP(ROW()-1,'Full 2016-2017 Games Data'!$C$4:$R$1589,16,FALSE)</f>
        <v>Minnesota Timberwolves</v>
      </c>
      <c r="C1225" t="str">
        <f>VLOOKUP(ROW()-1,'Full 2016-2017 Games Data'!$C$4:$R$1589,5,FALSE)</f>
        <v>Houston</v>
      </c>
      <c r="D1225">
        <f>VLOOKUP(ROW()-1,'Full 2016-2017 Games Data'!$C$4:$R$1589,6,FALSE)</f>
        <v>123</v>
      </c>
      <c r="E1225">
        <f>VLOOKUP(ROW()-1,'Full 2016-2017 Games Data'!$C$4:$R$1589,7,FALSE)</f>
        <v>118</v>
      </c>
      <c r="F1225" s="4">
        <f>VLOOKUP(ROW()-1,'Full 2016-2017 Games Data'!$C$4:$R$1589,14,FALSE)</f>
        <v>42837</v>
      </c>
    </row>
    <row r="1226" spans="1:6" x14ac:dyDescent="0.3">
      <c r="A1226" t="str">
        <f>VLOOKUP(ROW()-1,'Full 2016-2017 Games Data'!$C$4:$R$1589,15,FALSE)</f>
        <v>Denver Nuggets</v>
      </c>
      <c r="B1226" t="str">
        <f>VLOOKUP(ROW()-1,'Full 2016-2017 Games Data'!$C$4:$R$1589,16,FALSE)</f>
        <v>Oklahoma City Thunder</v>
      </c>
      <c r="C1226" t="str">
        <f>VLOOKUP(ROW()-1,'Full 2016-2017 Games Data'!$C$4:$R$1589,5,FALSE)</f>
        <v>Oklahoma City</v>
      </c>
      <c r="D1226">
        <f>VLOOKUP(ROW()-1,'Full 2016-2017 Games Data'!$C$4:$R$1589,6,FALSE)</f>
        <v>111</v>
      </c>
      <c r="E1226">
        <f>VLOOKUP(ROW()-1,'Full 2016-2017 Games Data'!$C$4:$R$1589,7,FALSE)</f>
        <v>105</v>
      </c>
      <c r="F1226" s="4">
        <f>VLOOKUP(ROW()-1,'Full 2016-2017 Games Data'!$C$4:$R$1589,14,FALSE)</f>
        <v>42837</v>
      </c>
    </row>
    <row r="1227" spans="1:6" x14ac:dyDescent="0.3">
      <c r="A1227" t="str">
        <f>VLOOKUP(ROW()-1,'Full 2016-2017 Games Data'!$C$4:$R$1589,15,FALSE)</f>
        <v>Indiana Pacers</v>
      </c>
      <c r="B1227" t="str">
        <f>VLOOKUP(ROW()-1,'Full 2016-2017 Games Data'!$C$4:$R$1589,16,FALSE)</f>
        <v>Atlanta Hawks</v>
      </c>
      <c r="C1227" t="str">
        <f>VLOOKUP(ROW()-1,'Full 2016-2017 Games Data'!$C$4:$R$1589,5,FALSE)</f>
        <v>Indiana</v>
      </c>
      <c r="D1227">
        <f>VLOOKUP(ROW()-1,'Full 2016-2017 Games Data'!$C$4:$R$1589,6,FALSE)</f>
        <v>104</v>
      </c>
      <c r="E1227">
        <f>VLOOKUP(ROW()-1,'Full 2016-2017 Games Data'!$C$4:$R$1589,7,FALSE)</f>
        <v>86</v>
      </c>
      <c r="F1227" s="4">
        <f>VLOOKUP(ROW()-1,'Full 2016-2017 Games Data'!$C$4:$R$1589,14,FALSE)</f>
        <v>42837</v>
      </c>
    </row>
    <row r="1228" spans="1:6" x14ac:dyDescent="0.3">
      <c r="A1228" t="str">
        <f>VLOOKUP(ROW()-1,'Full 2016-2017 Games Data'!$C$4:$R$1589,15,FALSE)</f>
        <v>Utah Jazz</v>
      </c>
      <c r="B1228" t="str">
        <f>VLOOKUP(ROW()-1,'Full 2016-2017 Games Data'!$C$4:$R$1589,16,FALSE)</f>
        <v>San Antonio Spurs</v>
      </c>
      <c r="C1228" t="str">
        <f>VLOOKUP(ROW()-1,'Full 2016-2017 Games Data'!$C$4:$R$1589,5,FALSE)</f>
        <v>Utah</v>
      </c>
      <c r="D1228">
        <f>VLOOKUP(ROW()-1,'Full 2016-2017 Games Data'!$C$4:$R$1589,6,FALSE)</f>
        <v>101</v>
      </c>
      <c r="E1228">
        <f>VLOOKUP(ROW()-1,'Full 2016-2017 Games Data'!$C$4:$R$1589,7,FALSE)</f>
        <v>97</v>
      </c>
      <c r="F1228" s="4">
        <f>VLOOKUP(ROW()-1,'Full 2016-2017 Games Data'!$C$4:$R$1589,14,FALSE)</f>
        <v>42837</v>
      </c>
    </row>
    <row r="1229" spans="1:6" x14ac:dyDescent="0.3">
      <c r="A1229" t="str">
        <f>VLOOKUP(ROW()-1,'Full 2016-2017 Games Data'!$C$4:$R$1589,15,FALSE)</f>
        <v>Los Angeles Clippers</v>
      </c>
      <c r="B1229" t="str">
        <f>VLOOKUP(ROW()-1,'Full 2016-2017 Games Data'!$C$4:$R$1589,16,FALSE)</f>
        <v>Sacramento Kings</v>
      </c>
      <c r="C1229" t="str">
        <f>VLOOKUP(ROW()-1,'Full 2016-2017 Games Data'!$C$4:$R$1589,5,FALSE)</f>
        <v>Los Angeles</v>
      </c>
      <c r="D1229">
        <f>VLOOKUP(ROW()-1,'Full 2016-2017 Games Data'!$C$4:$R$1589,6,FALSE)</f>
        <v>115</v>
      </c>
      <c r="E1229">
        <f>VLOOKUP(ROW()-1,'Full 2016-2017 Games Data'!$C$4:$R$1589,7,FALSE)</f>
        <v>95</v>
      </c>
      <c r="F1229" s="4">
        <f>VLOOKUP(ROW()-1,'Full 2016-2017 Games Data'!$C$4:$R$1589,14,FALSE)</f>
        <v>42837</v>
      </c>
    </row>
    <row r="1230" spans="1:6" x14ac:dyDescent="0.3">
      <c r="A1230" t="str">
        <f>VLOOKUP(ROW()-1,'Full 2016-2017 Games Data'!$C$4:$R$1589,15,FALSE)</f>
        <v>Golden State Warriors</v>
      </c>
      <c r="B1230" t="str">
        <f>VLOOKUP(ROW()-1,'Full 2016-2017 Games Data'!$C$4:$R$1589,16,FALSE)</f>
        <v>Los Angeles Lakers</v>
      </c>
      <c r="C1230" t="str">
        <f>VLOOKUP(ROW()-1,'Full 2016-2017 Games Data'!$C$4:$R$1589,5,FALSE)</f>
        <v>Golden State</v>
      </c>
      <c r="D1230">
        <f>VLOOKUP(ROW()-1,'Full 2016-2017 Games Data'!$C$4:$R$1589,6,FALSE)</f>
        <v>109</v>
      </c>
      <c r="E1230">
        <f>VLOOKUP(ROW()-1,'Full 2016-2017 Games Data'!$C$4:$R$1589,7,FALSE)</f>
        <v>94</v>
      </c>
      <c r="F1230" s="4">
        <f>VLOOKUP(ROW()-1,'Full 2016-2017 Games Data'!$C$4:$R$1589,14,FALSE)</f>
        <v>42837</v>
      </c>
    </row>
    <row r="1231" spans="1:6" x14ac:dyDescent="0.3">
      <c r="A1231" t="str">
        <f>VLOOKUP(ROW()-1,'Full 2016-2017 Games Data'!$C$4:$R$1589,15,FALSE)</f>
        <v>New Orleans Pelicans</v>
      </c>
      <c r="B1231" t="str">
        <f>VLOOKUP(ROW()-1,'Full 2016-2017 Games Data'!$C$4:$R$1589,16,FALSE)</f>
        <v>Portland Trail Blazers</v>
      </c>
      <c r="C1231" t="str">
        <f>VLOOKUP(ROW()-1,'Full 2016-2017 Games Data'!$C$4:$R$1589,5,FALSE)</f>
        <v>Portland</v>
      </c>
      <c r="D1231">
        <f>VLOOKUP(ROW()-1,'Full 2016-2017 Games Data'!$C$4:$R$1589,6,FALSE)</f>
        <v>103</v>
      </c>
      <c r="E1231">
        <f>VLOOKUP(ROW()-1,'Full 2016-2017 Games Data'!$C$4:$R$1589,7,FALSE)</f>
        <v>100</v>
      </c>
      <c r="F1231" s="4">
        <f>VLOOKUP(ROW()-1,'Full 2016-2017 Games Data'!$C$4:$R$1589,14,FALSE)</f>
        <v>42837</v>
      </c>
    </row>
    <row r="1232" spans="1:6" x14ac:dyDescent="0.3">
      <c r="A1232" t="str">
        <f>VLOOKUP(ROW()-1,'Full 2016-2017 Games Data'!$C$4:$R$1589,15,FALSE)</f>
        <v>San Antonio Spurs</v>
      </c>
      <c r="B1232" t="str">
        <f>VLOOKUP(ROW()-1,'Full 2016-2017 Games Data'!$C$4:$R$1589,16,FALSE)</f>
        <v>Memphis Grizzlies</v>
      </c>
      <c r="C1232" t="str">
        <f>VLOOKUP(ROW()-1,'Full 2016-2017 Games Data'!$C$4:$R$1589,5,FALSE)</f>
        <v>San Antonio</v>
      </c>
      <c r="D1232">
        <f>VLOOKUP(ROW()-1,'Full 2016-2017 Games Data'!$C$4:$R$1589,6,FALSE)</f>
        <v>111</v>
      </c>
      <c r="E1232">
        <f>VLOOKUP(ROW()-1,'Full 2016-2017 Games Data'!$C$4:$R$1589,7,FALSE)</f>
        <v>82</v>
      </c>
      <c r="F1232" s="4">
        <f>VLOOKUP(ROW()-1,'Full 2016-2017 Games Data'!$C$4:$R$1589,14,FALSE)</f>
        <v>42840</v>
      </c>
    </row>
    <row r="1233" spans="1:6" x14ac:dyDescent="0.3">
      <c r="A1233" t="str">
        <f>VLOOKUP(ROW()-1,'Full 2016-2017 Games Data'!$C$4:$R$1589,15,FALSE)</f>
        <v>Cleveland Cavaliers</v>
      </c>
      <c r="B1233" t="str">
        <f>VLOOKUP(ROW()-1,'Full 2016-2017 Games Data'!$C$4:$R$1589,16,FALSE)</f>
        <v>Indiana Pacers</v>
      </c>
      <c r="C1233" t="str">
        <f>VLOOKUP(ROW()-1,'Full 2016-2017 Games Data'!$C$4:$R$1589,5,FALSE)</f>
        <v>Cleveland</v>
      </c>
      <c r="D1233">
        <f>VLOOKUP(ROW()-1,'Full 2016-2017 Games Data'!$C$4:$R$1589,6,FALSE)</f>
        <v>109</v>
      </c>
      <c r="E1233">
        <f>VLOOKUP(ROW()-1,'Full 2016-2017 Games Data'!$C$4:$R$1589,7,FALSE)</f>
        <v>108</v>
      </c>
      <c r="F1233" s="4">
        <f>VLOOKUP(ROW()-1,'Full 2016-2017 Games Data'!$C$4:$R$1589,14,FALSE)</f>
        <v>42840</v>
      </c>
    </row>
    <row r="1234" spans="1:6" x14ac:dyDescent="0.3">
      <c r="A1234" t="str">
        <f>VLOOKUP(ROW()-1,'Full 2016-2017 Games Data'!$C$4:$R$1589,15,FALSE)</f>
        <v>Milwaukee Bucks</v>
      </c>
      <c r="B1234" t="str">
        <f>VLOOKUP(ROW()-1,'Full 2016-2017 Games Data'!$C$4:$R$1589,16,FALSE)</f>
        <v>Toronto Raptors</v>
      </c>
      <c r="C1234" t="str">
        <f>VLOOKUP(ROW()-1,'Full 2016-2017 Games Data'!$C$4:$R$1589,5,FALSE)</f>
        <v>Toronto</v>
      </c>
      <c r="D1234">
        <f>VLOOKUP(ROW()-1,'Full 2016-2017 Games Data'!$C$4:$R$1589,6,FALSE)</f>
        <v>97</v>
      </c>
      <c r="E1234">
        <f>VLOOKUP(ROW()-1,'Full 2016-2017 Games Data'!$C$4:$R$1589,7,FALSE)</f>
        <v>83</v>
      </c>
      <c r="F1234" s="4">
        <f>VLOOKUP(ROW()-1,'Full 2016-2017 Games Data'!$C$4:$R$1589,14,FALSE)</f>
        <v>42840</v>
      </c>
    </row>
    <row r="1235" spans="1:6" x14ac:dyDescent="0.3">
      <c r="A1235" t="str">
        <f>VLOOKUP(ROW()-1,'Full 2016-2017 Games Data'!$C$4:$R$1589,15,FALSE)</f>
        <v>Utah Jazz</v>
      </c>
      <c r="B1235" t="str">
        <f>VLOOKUP(ROW()-1,'Full 2016-2017 Games Data'!$C$4:$R$1589,16,FALSE)</f>
        <v>Los Angeles Clippers</v>
      </c>
      <c r="C1235" t="str">
        <f>VLOOKUP(ROW()-1,'Full 2016-2017 Games Data'!$C$4:$R$1589,5,FALSE)</f>
        <v>Los Angeles</v>
      </c>
      <c r="D1235">
        <f>VLOOKUP(ROW()-1,'Full 2016-2017 Games Data'!$C$4:$R$1589,6,FALSE)</f>
        <v>97</v>
      </c>
      <c r="E1235">
        <f>VLOOKUP(ROW()-1,'Full 2016-2017 Games Data'!$C$4:$R$1589,7,FALSE)</f>
        <v>95</v>
      </c>
      <c r="F1235" s="4">
        <f>VLOOKUP(ROW()-1,'Full 2016-2017 Games Data'!$C$4:$R$1589,14,FALSE)</f>
        <v>42840</v>
      </c>
    </row>
    <row r="1236" spans="1:6" x14ac:dyDescent="0.3">
      <c r="A1236" t="str">
        <f>VLOOKUP(ROW()-1,'Full 2016-2017 Games Data'!$C$4:$R$1589,15,FALSE)</f>
        <v>Washington Wizards</v>
      </c>
      <c r="B1236" t="str">
        <f>VLOOKUP(ROW()-1,'Full 2016-2017 Games Data'!$C$4:$R$1589,16,FALSE)</f>
        <v>Atlanta Hawks</v>
      </c>
      <c r="C1236" t="str">
        <f>VLOOKUP(ROW()-1,'Full 2016-2017 Games Data'!$C$4:$R$1589,5,FALSE)</f>
        <v>Washington</v>
      </c>
      <c r="D1236">
        <f>VLOOKUP(ROW()-1,'Full 2016-2017 Games Data'!$C$4:$R$1589,6,FALSE)</f>
        <v>114</v>
      </c>
      <c r="E1236">
        <f>VLOOKUP(ROW()-1,'Full 2016-2017 Games Data'!$C$4:$R$1589,7,FALSE)</f>
        <v>107</v>
      </c>
      <c r="F1236" s="4">
        <f>VLOOKUP(ROW()-1,'Full 2016-2017 Games Data'!$C$4:$R$1589,14,FALSE)</f>
        <v>42841</v>
      </c>
    </row>
    <row r="1237" spans="1:6" x14ac:dyDescent="0.3">
      <c r="A1237" t="str">
        <f>VLOOKUP(ROW()-1,'Full 2016-2017 Games Data'!$C$4:$R$1589,15,FALSE)</f>
        <v>Golden State Warriors</v>
      </c>
      <c r="B1237" t="str">
        <f>VLOOKUP(ROW()-1,'Full 2016-2017 Games Data'!$C$4:$R$1589,16,FALSE)</f>
        <v>Portland Trail Blazers</v>
      </c>
      <c r="C1237" t="str">
        <f>VLOOKUP(ROW()-1,'Full 2016-2017 Games Data'!$C$4:$R$1589,5,FALSE)</f>
        <v>Golden State</v>
      </c>
      <c r="D1237">
        <f>VLOOKUP(ROW()-1,'Full 2016-2017 Games Data'!$C$4:$R$1589,6,FALSE)</f>
        <v>121</v>
      </c>
      <c r="E1237">
        <f>VLOOKUP(ROW()-1,'Full 2016-2017 Games Data'!$C$4:$R$1589,7,FALSE)</f>
        <v>109</v>
      </c>
      <c r="F1237" s="4">
        <f>VLOOKUP(ROW()-1,'Full 2016-2017 Games Data'!$C$4:$R$1589,14,FALSE)</f>
        <v>42841</v>
      </c>
    </row>
    <row r="1238" spans="1:6" x14ac:dyDescent="0.3">
      <c r="A1238" t="str">
        <f>VLOOKUP(ROW()-1,'Full 2016-2017 Games Data'!$C$4:$R$1589,15,FALSE)</f>
        <v>Chicago Bulls</v>
      </c>
      <c r="B1238" t="str">
        <f>VLOOKUP(ROW()-1,'Full 2016-2017 Games Data'!$C$4:$R$1589,16,FALSE)</f>
        <v>Boston Celtics</v>
      </c>
      <c r="C1238" t="str">
        <f>VLOOKUP(ROW()-1,'Full 2016-2017 Games Data'!$C$4:$R$1589,5,FALSE)</f>
        <v>Boston</v>
      </c>
      <c r="D1238">
        <f>VLOOKUP(ROW()-1,'Full 2016-2017 Games Data'!$C$4:$R$1589,6,FALSE)</f>
        <v>106</v>
      </c>
      <c r="E1238">
        <f>VLOOKUP(ROW()-1,'Full 2016-2017 Games Data'!$C$4:$R$1589,7,FALSE)</f>
        <v>102</v>
      </c>
      <c r="F1238" s="4">
        <f>VLOOKUP(ROW()-1,'Full 2016-2017 Games Data'!$C$4:$R$1589,14,FALSE)</f>
        <v>42841</v>
      </c>
    </row>
    <row r="1239" spans="1:6" x14ac:dyDescent="0.3">
      <c r="A1239" t="str">
        <f>VLOOKUP(ROW()-1,'Full 2016-2017 Games Data'!$C$4:$R$1589,15,FALSE)</f>
        <v>Houston Rockets</v>
      </c>
      <c r="B1239" t="str">
        <f>VLOOKUP(ROW()-1,'Full 2016-2017 Games Data'!$C$4:$R$1589,16,FALSE)</f>
        <v>Oklahoma City Thunder</v>
      </c>
      <c r="C1239" t="str">
        <f>VLOOKUP(ROW()-1,'Full 2016-2017 Games Data'!$C$4:$R$1589,5,FALSE)</f>
        <v>Houston</v>
      </c>
      <c r="D1239">
        <f>VLOOKUP(ROW()-1,'Full 2016-2017 Games Data'!$C$4:$R$1589,6,FALSE)</f>
        <v>118</v>
      </c>
      <c r="E1239">
        <f>VLOOKUP(ROW()-1,'Full 2016-2017 Games Data'!$C$4:$R$1589,7,FALSE)</f>
        <v>87</v>
      </c>
      <c r="F1239" s="4">
        <f>VLOOKUP(ROW()-1,'Full 2016-2017 Games Data'!$C$4:$R$1589,14,FALSE)</f>
        <v>42841</v>
      </c>
    </row>
    <row r="1240" spans="1:6" x14ac:dyDescent="0.3">
      <c r="A1240" t="str">
        <f>VLOOKUP(ROW()-1,'Full 2016-2017 Games Data'!$C$4:$R$1589,15,FALSE)</f>
        <v>Cleveland Cavaliers</v>
      </c>
      <c r="B1240" t="str">
        <f>VLOOKUP(ROW()-1,'Full 2016-2017 Games Data'!$C$4:$R$1589,16,FALSE)</f>
        <v>Indiana Pacers</v>
      </c>
      <c r="C1240" t="str">
        <f>VLOOKUP(ROW()-1,'Full 2016-2017 Games Data'!$C$4:$R$1589,5,FALSE)</f>
        <v>Cleveland</v>
      </c>
      <c r="D1240">
        <f>VLOOKUP(ROW()-1,'Full 2016-2017 Games Data'!$C$4:$R$1589,6,FALSE)</f>
        <v>117</v>
      </c>
      <c r="E1240">
        <f>VLOOKUP(ROW()-1,'Full 2016-2017 Games Data'!$C$4:$R$1589,7,FALSE)</f>
        <v>111</v>
      </c>
      <c r="F1240" s="4">
        <f>VLOOKUP(ROW()-1,'Full 2016-2017 Games Data'!$C$4:$R$1589,14,FALSE)</f>
        <v>42842</v>
      </c>
    </row>
    <row r="1241" spans="1:6" x14ac:dyDescent="0.3">
      <c r="A1241" t="str">
        <f>VLOOKUP(ROW()-1,'Full 2016-2017 Games Data'!$C$4:$R$1589,15,FALSE)</f>
        <v>San Antonio Spurs</v>
      </c>
      <c r="B1241" t="str">
        <f>VLOOKUP(ROW()-1,'Full 2016-2017 Games Data'!$C$4:$R$1589,16,FALSE)</f>
        <v>Memphis Grizzlies</v>
      </c>
      <c r="C1241" t="str">
        <f>VLOOKUP(ROW()-1,'Full 2016-2017 Games Data'!$C$4:$R$1589,5,FALSE)</f>
        <v>San Antonio</v>
      </c>
      <c r="D1241">
        <f>VLOOKUP(ROW()-1,'Full 2016-2017 Games Data'!$C$4:$R$1589,6,FALSE)</f>
        <v>96</v>
      </c>
      <c r="E1241">
        <f>VLOOKUP(ROW()-1,'Full 2016-2017 Games Data'!$C$4:$R$1589,7,FALSE)</f>
        <v>82</v>
      </c>
      <c r="F1241" s="4">
        <f>VLOOKUP(ROW()-1,'Full 2016-2017 Games Data'!$C$4:$R$1589,14,FALSE)</f>
        <v>42842</v>
      </c>
    </row>
    <row r="1242" spans="1:6" x14ac:dyDescent="0.3">
      <c r="A1242" t="str">
        <f>VLOOKUP(ROW()-1,'Full 2016-2017 Games Data'!$C$4:$R$1589,15,FALSE)</f>
        <v>Chicago Bulls</v>
      </c>
      <c r="B1242" t="str">
        <f>VLOOKUP(ROW()-1,'Full 2016-2017 Games Data'!$C$4:$R$1589,16,FALSE)</f>
        <v>Boston Celtics</v>
      </c>
      <c r="C1242" t="str">
        <f>VLOOKUP(ROW()-1,'Full 2016-2017 Games Data'!$C$4:$R$1589,5,FALSE)</f>
        <v>Boston</v>
      </c>
      <c r="D1242">
        <f>VLOOKUP(ROW()-1,'Full 2016-2017 Games Data'!$C$4:$R$1589,6,FALSE)</f>
        <v>111</v>
      </c>
      <c r="E1242">
        <f>VLOOKUP(ROW()-1,'Full 2016-2017 Games Data'!$C$4:$R$1589,7,FALSE)</f>
        <v>97</v>
      </c>
      <c r="F1242" s="4">
        <f>VLOOKUP(ROW()-1,'Full 2016-2017 Games Data'!$C$4:$R$1589,14,FALSE)</f>
        <v>42843</v>
      </c>
    </row>
    <row r="1243" spans="1:6" x14ac:dyDescent="0.3">
      <c r="A1243" t="str">
        <f>VLOOKUP(ROW()-1,'Full 2016-2017 Games Data'!$C$4:$R$1589,15,FALSE)</f>
        <v>Toronto Raptors</v>
      </c>
      <c r="B1243" t="str">
        <f>VLOOKUP(ROW()-1,'Full 2016-2017 Games Data'!$C$4:$R$1589,16,FALSE)</f>
        <v>Milwaukee Bucks</v>
      </c>
      <c r="C1243" t="str">
        <f>VLOOKUP(ROW()-1,'Full 2016-2017 Games Data'!$C$4:$R$1589,5,FALSE)</f>
        <v>Toronto</v>
      </c>
      <c r="D1243">
        <f>VLOOKUP(ROW()-1,'Full 2016-2017 Games Data'!$C$4:$R$1589,6,FALSE)</f>
        <v>106</v>
      </c>
      <c r="E1243">
        <f>VLOOKUP(ROW()-1,'Full 2016-2017 Games Data'!$C$4:$R$1589,7,FALSE)</f>
        <v>100</v>
      </c>
      <c r="F1243" s="4">
        <f>VLOOKUP(ROW()-1,'Full 2016-2017 Games Data'!$C$4:$R$1589,14,FALSE)</f>
        <v>42843</v>
      </c>
    </row>
    <row r="1244" spans="1:6" x14ac:dyDescent="0.3">
      <c r="A1244" t="str">
        <f>VLOOKUP(ROW()-1,'Full 2016-2017 Games Data'!$C$4:$R$1589,15,FALSE)</f>
        <v>Los Angeles Clippers</v>
      </c>
      <c r="B1244" t="str">
        <f>VLOOKUP(ROW()-1,'Full 2016-2017 Games Data'!$C$4:$R$1589,16,FALSE)</f>
        <v>Utah Jazz</v>
      </c>
      <c r="C1244" t="str">
        <f>VLOOKUP(ROW()-1,'Full 2016-2017 Games Data'!$C$4:$R$1589,5,FALSE)</f>
        <v>Los Angeles</v>
      </c>
      <c r="D1244">
        <f>VLOOKUP(ROW()-1,'Full 2016-2017 Games Data'!$C$4:$R$1589,6,FALSE)</f>
        <v>99</v>
      </c>
      <c r="E1244">
        <f>VLOOKUP(ROW()-1,'Full 2016-2017 Games Data'!$C$4:$R$1589,7,FALSE)</f>
        <v>91</v>
      </c>
      <c r="F1244" s="4">
        <f>VLOOKUP(ROW()-1,'Full 2016-2017 Games Data'!$C$4:$R$1589,14,FALSE)</f>
        <v>42843</v>
      </c>
    </row>
    <row r="1245" spans="1:6" x14ac:dyDescent="0.3">
      <c r="A1245" t="str">
        <f>VLOOKUP(ROW()-1,'Full 2016-2017 Games Data'!$C$4:$R$1589,15,FALSE)</f>
        <v>Washington Wizards</v>
      </c>
      <c r="B1245" t="str">
        <f>VLOOKUP(ROW()-1,'Full 2016-2017 Games Data'!$C$4:$R$1589,16,FALSE)</f>
        <v>Atlanta Hawks</v>
      </c>
      <c r="C1245" t="str">
        <f>VLOOKUP(ROW()-1,'Full 2016-2017 Games Data'!$C$4:$R$1589,5,FALSE)</f>
        <v>Washington</v>
      </c>
      <c r="D1245">
        <f>VLOOKUP(ROW()-1,'Full 2016-2017 Games Data'!$C$4:$R$1589,6,FALSE)</f>
        <v>109</v>
      </c>
      <c r="E1245">
        <f>VLOOKUP(ROW()-1,'Full 2016-2017 Games Data'!$C$4:$R$1589,7,FALSE)</f>
        <v>101</v>
      </c>
      <c r="F1245" s="4">
        <f>VLOOKUP(ROW()-1,'Full 2016-2017 Games Data'!$C$4:$R$1589,14,FALSE)</f>
        <v>42844</v>
      </c>
    </row>
    <row r="1246" spans="1:6" x14ac:dyDescent="0.3">
      <c r="A1246" t="str">
        <f>VLOOKUP(ROW()-1,'Full 2016-2017 Games Data'!$C$4:$R$1589,15,FALSE)</f>
        <v>Golden State Warriors</v>
      </c>
      <c r="B1246" t="str">
        <f>VLOOKUP(ROW()-1,'Full 2016-2017 Games Data'!$C$4:$R$1589,16,FALSE)</f>
        <v>Portland Trail Blazers</v>
      </c>
      <c r="C1246" t="str">
        <f>VLOOKUP(ROW()-1,'Full 2016-2017 Games Data'!$C$4:$R$1589,5,FALSE)</f>
        <v>Golden State</v>
      </c>
      <c r="D1246">
        <f>VLOOKUP(ROW()-1,'Full 2016-2017 Games Data'!$C$4:$R$1589,6,FALSE)</f>
        <v>110</v>
      </c>
      <c r="E1246">
        <f>VLOOKUP(ROW()-1,'Full 2016-2017 Games Data'!$C$4:$R$1589,7,FALSE)</f>
        <v>81</v>
      </c>
      <c r="F1246" s="4">
        <f>VLOOKUP(ROW()-1,'Full 2016-2017 Games Data'!$C$4:$R$1589,14,FALSE)</f>
        <v>42844</v>
      </c>
    </row>
    <row r="1247" spans="1:6" x14ac:dyDescent="0.3">
      <c r="A1247" t="str">
        <f>VLOOKUP(ROW()-1,'Full 2016-2017 Games Data'!$C$4:$R$1589,15,FALSE)</f>
        <v>Houston Rockets</v>
      </c>
      <c r="B1247" t="str">
        <f>VLOOKUP(ROW()-1,'Full 2016-2017 Games Data'!$C$4:$R$1589,16,FALSE)</f>
        <v>Oklahoma City Thunder</v>
      </c>
      <c r="C1247" t="str">
        <f>VLOOKUP(ROW()-1,'Full 2016-2017 Games Data'!$C$4:$R$1589,5,FALSE)</f>
        <v>Houston</v>
      </c>
      <c r="D1247">
        <f>VLOOKUP(ROW()-1,'Full 2016-2017 Games Data'!$C$4:$R$1589,6,FALSE)</f>
        <v>115</v>
      </c>
      <c r="E1247">
        <f>VLOOKUP(ROW()-1,'Full 2016-2017 Games Data'!$C$4:$R$1589,7,FALSE)</f>
        <v>111</v>
      </c>
      <c r="F1247" s="4">
        <f>VLOOKUP(ROW()-1,'Full 2016-2017 Games Data'!$C$4:$R$1589,14,FALSE)</f>
        <v>42844</v>
      </c>
    </row>
    <row r="1248" spans="1:6" x14ac:dyDescent="0.3">
      <c r="A1248" t="str">
        <f>VLOOKUP(ROW()-1,'Full 2016-2017 Games Data'!$C$4:$R$1589,15,FALSE)</f>
        <v>Cleveland Cavaliers</v>
      </c>
      <c r="B1248" t="str">
        <f>VLOOKUP(ROW()-1,'Full 2016-2017 Games Data'!$C$4:$R$1589,16,FALSE)</f>
        <v>Indiana Pacers</v>
      </c>
      <c r="C1248" t="str">
        <f>VLOOKUP(ROW()-1,'Full 2016-2017 Games Data'!$C$4:$R$1589,5,FALSE)</f>
        <v>Indiana</v>
      </c>
      <c r="D1248">
        <f>VLOOKUP(ROW()-1,'Full 2016-2017 Games Data'!$C$4:$R$1589,6,FALSE)</f>
        <v>119</v>
      </c>
      <c r="E1248">
        <f>VLOOKUP(ROW()-1,'Full 2016-2017 Games Data'!$C$4:$R$1589,7,FALSE)</f>
        <v>114</v>
      </c>
      <c r="F1248" s="4">
        <f>VLOOKUP(ROW()-1,'Full 2016-2017 Games Data'!$C$4:$R$1589,14,FALSE)</f>
        <v>42845</v>
      </c>
    </row>
    <row r="1249" spans="1:6" x14ac:dyDescent="0.3">
      <c r="A1249" t="str">
        <f>VLOOKUP(ROW()-1,'Full 2016-2017 Games Data'!$C$4:$R$1589,15,FALSE)</f>
        <v>Milwaukee Bucks</v>
      </c>
      <c r="B1249" t="str">
        <f>VLOOKUP(ROW()-1,'Full 2016-2017 Games Data'!$C$4:$R$1589,16,FALSE)</f>
        <v>Toronto Raptors</v>
      </c>
      <c r="C1249" t="str">
        <f>VLOOKUP(ROW()-1,'Full 2016-2017 Games Data'!$C$4:$R$1589,5,FALSE)</f>
        <v>Milwaukee</v>
      </c>
      <c r="D1249">
        <f>VLOOKUP(ROW()-1,'Full 2016-2017 Games Data'!$C$4:$R$1589,6,FALSE)</f>
        <v>104</v>
      </c>
      <c r="E1249">
        <f>VLOOKUP(ROW()-1,'Full 2016-2017 Games Data'!$C$4:$R$1589,7,FALSE)</f>
        <v>77</v>
      </c>
      <c r="F1249" s="4">
        <f>VLOOKUP(ROW()-1,'Full 2016-2017 Games Data'!$C$4:$R$1589,14,FALSE)</f>
        <v>42845</v>
      </c>
    </row>
    <row r="1250" spans="1:6" x14ac:dyDescent="0.3">
      <c r="A1250" t="str">
        <f>VLOOKUP(ROW()-1,'Full 2016-2017 Games Data'!$C$4:$R$1589,15,FALSE)</f>
        <v>Memphis Grizzlies</v>
      </c>
      <c r="B1250" t="str">
        <f>VLOOKUP(ROW()-1,'Full 2016-2017 Games Data'!$C$4:$R$1589,16,FALSE)</f>
        <v>San Antonio Spurs</v>
      </c>
      <c r="C1250" t="str">
        <f>VLOOKUP(ROW()-1,'Full 2016-2017 Games Data'!$C$4:$R$1589,5,FALSE)</f>
        <v>Memphis</v>
      </c>
      <c r="D1250">
        <f>VLOOKUP(ROW()-1,'Full 2016-2017 Games Data'!$C$4:$R$1589,6,FALSE)</f>
        <v>105</v>
      </c>
      <c r="E1250">
        <f>VLOOKUP(ROW()-1,'Full 2016-2017 Games Data'!$C$4:$R$1589,7,FALSE)</f>
        <v>94</v>
      </c>
      <c r="F1250" s="4">
        <f>VLOOKUP(ROW()-1,'Full 2016-2017 Games Data'!$C$4:$R$1589,14,FALSE)</f>
        <v>42845</v>
      </c>
    </row>
    <row r="1251" spans="1:6" x14ac:dyDescent="0.3">
      <c r="A1251" t="str">
        <f>VLOOKUP(ROW()-1,'Full 2016-2017 Games Data'!$C$4:$R$1589,15,FALSE)</f>
        <v>Boston Celtics</v>
      </c>
      <c r="B1251" t="str">
        <f>VLOOKUP(ROW()-1,'Full 2016-2017 Games Data'!$C$4:$R$1589,16,FALSE)</f>
        <v>Chicago Bulls</v>
      </c>
      <c r="C1251" t="str">
        <f>VLOOKUP(ROW()-1,'Full 2016-2017 Games Data'!$C$4:$R$1589,5,FALSE)</f>
        <v>Chicago</v>
      </c>
      <c r="D1251">
        <f>VLOOKUP(ROW()-1,'Full 2016-2017 Games Data'!$C$4:$R$1589,6,FALSE)</f>
        <v>104</v>
      </c>
      <c r="E1251">
        <f>VLOOKUP(ROW()-1,'Full 2016-2017 Games Data'!$C$4:$R$1589,7,FALSE)</f>
        <v>87</v>
      </c>
      <c r="F1251" s="4">
        <f>VLOOKUP(ROW()-1,'Full 2016-2017 Games Data'!$C$4:$R$1589,14,FALSE)</f>
        <v>42846</v>
      </c>
    </row>
    <row r="1252" spans="1:6" x14ac:dyDescent="0.3">
      <c r="A1252" t="str">
        <f>VLOOKUP(ROW()-1,'Full 2016-2017 Games Data'!$C$4:$R$1589,15,FALSE)</f>
        <v>Oklahoma City Thunder</v>
      </c>
      <c r="B1252" t="str">
        <f>VLOOKUP(ROW()-1,'Full 2016-2017 Games Data'!$C$4:$R$1589,16,FALSE)</f>
        <v>Houston Rockets</v>
      </c>
      <c r="C1252" t="str">
        <f>VLOOKUP(ROW()-1,'Full 2016-2017 Games Data'!$C$4:$R$1589,5,FALSE)</f>
        <v>Oklahoma City</v>
      </c>
      <c r="D1252">
        <f>VLOOKUP(ROW()-1,'Full 2016-2017 Games Data'!$C$4:$R$1589,6,FALSE)</f>
        <v>115</v>
      </c>
      <c r="E1252">
        <f>VLOOKUP(ROW()-1,'Full 2016-2017 Games Data'!$C$4:$R$1589,7,FALSE)</f>
        <v>113</v>
      </c>
      <c r="F1252" s="4">
        <f>VLOOKUP(ROW()-1,'Full 2016-2017 Games Data'!$C$4:$R$1589,14,FALSE)</f>
        <v>42846</v>
      </c>
    </row>
    <row r="1253" spans="1:6" x14ac:dyDescent="0.3">
      <c r="A1253" t="str">
        <f>VLOOKUP(ROW()-1,'Full 2016-2017 Games Data'!$C$4:$R$1589,15,FALSE)</f>
        <v>Los Angeles Clippers</v>
      </c>
      <c r="B1253" t="str">
        <f>VLOOKUP(ROW()-1,'Full 2016-2017 Games Data'!$C$4:$R$1589,16,FALSE)</f>
        <v>Utah Jazz</v>
      </c>
      <c r="C1253" t="str">
        <f>VLOOKUP(ROW()-1,'Full 2016-2017 Games Data'!$C$4:$R$1589,5,FALSE)</f>
        <v>Utah</v>
      </c>
      <c r="D1253">
        <f>VLOOKUP(ROW()-1,'Full 2016-2017 Games Data'!$C$4:$R$1589,6,FALSE)</f>
        <v>111</v>
      </c>
      <c r="E1253">
        <f>VLOOKUP(ROW()-1,'Full 2016-2017 Games Data'!$C$4:$R$1589,7,FALSE)</f>
        <v>106</v>
      </c>
      <c r="F1253" s="4">
        <f>VLOOKUP(ROW()-1,'Full 2016-2017 Games Data'!$C$4:$R$1589,14,FALSE)</f>
        <v>42846</v>
      </c>
    </row>
    <row r="1254" spans="1:6" x14ac:dyDescent="0.3">
      <c r="A1254" t="str">
        <f>VLOOKUP(ROW()-1,'Full 2016-2017 Games Data'!$C$4:$R$1589,15,FALSE)</f>
        <v>Toronto Raptors</v>
      </c>
      <c r="B1254" t="str">
        <f>VLOOKUP(ROW()-1,'Full 2016-2017 Games Data'!$C$4:$R$1589,16,FALSE)</f>
        <v>Milwaukee Bucks</v>
      </c>
      <c r="C1254" t="str">
        <f>VLOOKUP(ROW()-1,'Full 2016-2017 Games Data'!$C$4:$R$1589,5,FALSE)</f>
        <v>Milwaukee</v>
      </c>
      <c r="D1254">
        <f>VLOOKUP(ROW()-1,'Full 2016-2017 Games Data'!$C$4:$R$1589,6,FALSE)</f>
        <v>87</v>
      </c>
      <c r="E1254">
        <f>VLOOKUP(ROW()-1,'Full 2016-2017 Games Data'!$C$4:$R$1589,7,FALSE)</f>
        <v>76</v>
      </c>
      <c r="F1254" s="4">
        <f>VLOOKUP(ROW()-1,'Full 2016-2017 Games Data'!$C$4:$R$1589,14,FALSE)</f>
        <v>42847</v>
      </c>
    </row>
    <row r="1255" spans="1:6" x14ac:dyDescent="0.3">
      <c r="A1255" t="str">
        <f>VLOOKUP(ROW()-1,'Full 2016-2017 Games Data'!$C$4:$R$1589,15,FALSE)</f>
        <v>Atlanta Hawks</v>
      </c>
      <c r="B1255" t="str">
        <f>VLOOKUP(ROW()-1,'Full 2016-2017 Games Data'!$C$4:$R$1589,16,FALSE)</f>
        <v>Washington Wizards</v>
      </c>
      <c r="C1255" t="str">
        <f>VLOOKUP(ROW()-1,'Full 2016-2017 Games Data'!$C$4:$R$1589,5,FALSE)</f>
        <v>Atlanta</v>
      </c>
      <c r="D1255">
        <f>VLOOKUP(ROW()-1,'Full 2016-2017 Games Data'!$C$4:$R$1589,6,FALSE)</f>
        <v>116</v>
      </c>
      <c r="E1255">
        <f>VLOOKUP(ROW()-1,'Full 2016-2017 Games Data'!$C$4:$R$1589,7,FALSE)</f>
        <v>98</v>
      </c>
      <c r="F1255" s="4">
        <f>VLOOKUP(ROW()-1,'Full 2016-2017 Games Data'!$C$4:$R$1589,14,FALSE)</f>
        <v>42847</v>
      </c>
    </row>
    <row r="1256" spans="1:6" x14ac:dyDescent="0.3">
      <c r="A1256" t="str">
        <f>VLOOKUP(ROW()-1,'Full 2016-2017 Games Data'!$C$4:$R$1589,15,FALSE)</f>
        <v>Golden State Warriors</v>
      </c>
      <c r="B1256" t="str">
        <f>VLOOKUP(ROW()-1,'Full 2016-2017 Games Data'!$C$4:$R$1589,16,FALSE)</f>
        <v>Portland Trail Blazers</v>
      </c>
      <c r="C1256" t="str">
        <f>VLOOKUP(ROW()-1,'Full 2016-2017 Games Data'!$C$4:$R$1589,5,FALSE)</f>
        <v>Portland</v>
      </c>
      <c r="D1256">
        <f>VLOOKUP(ROW()-1,'Full 2016-2017 Games Data'!$C$4:$R$1589,6,FALSE)</f>
        <v>119</v>
      </c>
      <c r="E1256">
        <f>VLOOKUP(ROW()-1,'Full 2016-2017 Games Data'!$C$4:$R$1589,7,FALSE)</f>
        <v>113</v>
      </c>
      <c r="F1256" s="4">
        <f>VLOOKUP(ROW()-1,'Full 2016-2017 Games Data'!$C$4:$R$1589,14,FALSE)</f>
        <v>42847</v>
      </c>
    </row>
    <row r="1257" spans="1:6" x14ac:dyDescent="0.3">
      <c r="A1257" t="str">
        <f>VLOOKUP(ROW()-1,'Full 2016-2017 Games Data'!$C$4:$R$1589,15,FALSE)</f>
        <v>Memphis Grizzlies</v>
      </c>
      <c r="B1257" t="str">
        <f>VLOOKUP(ROW()-1,'Full 2016-2017 Games Data'!$C$4:$R$1589,16,FALSE)</f>
        <v>San Antonio Spurs</v>
      </c>
      <c r="C1257" t="str">
        <f>VLOOKUP(ROW()-1,'Full 2016-2017 Games Data'!$C$4:$R$1589,5,FALSE)</f>
        <v>Memphis</v>
      </c>
      <c r="D1257">
        <f>VLOOKUP(ROW()-1,'Full 2016-2017 Games Data'!$C$4:$R$1589,6,FALSE)</f>
        <v>110</v>
      </c>
      <c r="E1257">
        <f>VLOOKUP(ROW()-1,'Full 2016-2017 Games Data'!$C$4:$R$1589,7,FALSE)</f>
        <v>108</v>
      </c>
      <c r="F1257" s="4">
        <f>VLOOKUP(ROW()-1,'Full 2016-2017 Games Data'!$C$4:$R$1589,14,FALSE)</f>
        <v>42847</v>
      </c>
    </row>
    <row r="1258" spans="1:6" x14ac:dyDescent="0.3">
      <c r="A1258" t="str">
        <f>VLOOKUP(ROW()-1,'Full 2016-2017 Games Data'!$C$4:$R$1589,15,FALSE)</f>
        <v>Boston Celtics</v>
      </c>
      <c r="B1258" t="str">
        <f>VLOOKUP(ROW()-1,'Full 2016-2017 Games Data'!$C$4:$R$1589,16,FALSE)</f>
        <v>Chicago Bulls</v>
      </c>
      <c r="C1258" t="str">
        <f>VLOOKUP(ROW()-1,'Full 2016-2017 Games Data'!$C$4:$R$1589,5,FALSE)</f>
        <v>Chicago</v>
      </c>
      <c r="D1258">
        <f>VLOOKUP(ROW()-1,'Full 2016-2017 Games Data'!$C$4:$R$1589,6,FALSE)</f>
        <v>104</v>
      </c>
      <c r="E1258">
        <f>VLOOKUP(ROW()-1,'Full 2016-2017 Games Data'!$C$4:$R$1589,7,FALSE)</f>
        <v>95</v>
      </c>
      <c r="F1258" s="4">
        <f>VLOOKUP(ROW()-1,'Full 2016-2017 Games Data'!$C$4:$R$1589,14,FALSE)</f>
        <v>42848</v>
      </c>
    </row>
    <row r="1259" spans="1:6" x14ac:dyDescent="0.3">
      <c r="A1259" t="str">
        <f>VLOOKUP(ROW()-1,'Full 2016-2017 Games Data'!$C$4:$R$1589,15,FALSE)</f>
        <v>Cleveland Cavaliers</v>
      </c>
      <c r="B1259" t="str">
        <f>VLOOKUP(ROW()-1,'Full 2016-2017 Games Data'!$C$4:$R$1589,16,FALSE)</f>
        <v>Indiana Pacers</v>
      </c>
      <c r="C1259" t="str">
        <f>VLOOKUP(ROW()-1,'Full 2016-2017 Games Data'!$C$4:$R$1589,5,FALSE)</f>
        <v>Indiana</v>
      </c>
      <c r="D1259">
        <f>VLOOKUP(ROW()-1,'Full 2016-2017 Games Data'!$C$4:$R$1589,6,FALSE)</f>
        <v>106</v>
      </c>
      <c r="E1259">
        <f>VLOOKUP(ROW()-1,'Full 2016-2017 Games Data'!$C$4:$R$1589,7,FALSE)</f>
        <v>102</v>
      </c>
      <c r="F1259" s="4">
        <f>VLOOKUP(ROW()-1,'Full 2016-2017 Games Data'!$C$4:$R$1589,14,FALSE)</f>
        <v>42848</v>
      </c>
    </row>
    <row r="1260" spans="1:6" x14ac:dyDescent="0.3">
      <c r="A1260" t="str">
        <f>VLOOKUP(ROW()-1,'Full 2016-2017 Games Data'!$C$4:$R$1589,15,FALSE)</f>
        <v>Houston Rockets</v>
      </c>
      <c r="B1260" t="str">
        <f>VLOOKUP(ROW()-1,'Full 2016-2017 Games Data'!$C$4:$R$1589,16,FALSE)</f>
        <v>Oklahoma City Thunder</v>
      </c>
      <c r="C1260" t="str">
        <f>VLOOKUP(ROW()-1,'Full 2016-2017 Games Data'!$C$4:$R$1589,5,FALSE)</f>
        <v>Oklahoma City</v>
      </c>
      <c r="D1260">
        <f>VLOOKUP(ROW()-1,'Full 2016-2017 Games Data'!$C$4:$R$1589,6,FALSE)</f>
        <v>113</v>
      </c>
      <c r="E1260">
        <f>VLOOKUP(ROW()-1,'Full 2016-2017 Games Data'!$C$4:$R$1589,7,FALSE)</f>
        <v>109</v>
      </c>
      <c r="F1260" s="4">
        <f>VLOOKUP(ROW()-1,'Full 2016-2017 Games Data'!$C$4:$R$1589,14,FALSE)</f>
        <v>42848</v>
      </c>
    </row>
    <row r="1261" spans="1:6" x14ac:dyDescent="0.3">
      <c r="A1261" t="str">
        <f>VLOOKUP(ROW()-1,'Full 2016-2017 Games Data'!$C$4:$R$1589,15,FALSE)</f>
        <v>Utah Jazz</v>
      </c>
      <c r="B1261" t="str">
        <f>VLOOKUP(ROW()-1,'Full 2016-2017 Games Data'!$C$4:$R$1589,16,FALSE)</f>
        <v>Los Angeles Clippers</v>
      </c>
      <c r="C1261" t="str">
        <f>VLOOKUP(ROW()-1,'Full 2016-2017 Games Data'!$C$4:$R$1589,5,FALSE)</f>
        <v>Utah</v>
      </c>
      <c r="D1261">
        <f>VLOOKUP(ROW()-1,'Full 2016-2017 Games Data'!$C$4:$R$1589,6,FALSE)</f>
        <v>105</v>
      </c>
      <c r="E1261">
        <f>VLOOKUP(ROW()-1,'Full 2016-2017 Games Data'!$C$4:$R$1589,7,FALSE)</f>
        <v>98</v>
      </c>
      <c r="F1261" s="4">
        <f>VLOOKUP(ROW()-1,'Full 2016-2017 Games Data'!$C$4:$R$1589,14,FALSE)</f>
        <v>42848</v>
      </c>
    </row>
    <row r="1262" spans="1:6" x14ac:dyDescent="0.3">
      <c r="A1262" t="str">
        <f>VLOOKUP(ROW()-1,'Full 2016-2017 Games Data'!$C$4:$R$1589,15,FALSE)</f>
        <v>Toronto Raptors</v>
      </c>
      <c r="B1262" t="str">
        <f>VLOOKUP(ROW()-1,'Full 2016-2017 Games Data'!$C$4:$R$1589,16,FALSE)</f>
        <v>Milwaukee Bucks</v>
      </c>
      <c r="C1262" t="str">
        <f>VLOOKUP(ROW()-1,'Full 2016-2017 Games Data'!$C$4:$R$1589,5,FALSE)</f>
        <v>Toronto</v>
      </c>
      <c r="D1262">
        <f>VLOOKUP(ROW()-1,'Full 2016-2017 Games Data'!$C$4:$R$1589,6,FALSE)</f>
        <v>118</v>
      </c>
      <c r="E1262">
        <f>VLOOKUP(ROW()-1,'Full 2016-2017 Games Data'!$C$4:$R$1589,7,FALSE)</f>
        <v>93</v>
      </c>
      <c r="F1262" s="4">
        <f>VLOOKUP(ROW()-1,'Full 2016-2017 Games Data'!$C$4:$R$1589,14,FALSE)</f>
        <v>42849</v>
      </c>
    </row>
    <row r="1263" spans="1:6" x14ac:dyDescent="0.3">
      <c r="A1263" t="str">
        <f>VLOOKUP(ROW()-1,'Full 2016-2017 Games Data'!$C$4:$R$1589,15,FALSE)</f>
        <v>Atlanta Hawks</v>
      </c>
      <c r="B1263" t="str">
        <f>VLOOKUP(ROW()-1,'Full 2016-2017 Games Data'!$C$4:$R$1589,16,FALSE)</f>
        <v>Washington Wizards</v>
      </c>
      <c r="C1263" t="str">
        <f>VLOOKUP(ROW()-1,'Full 2016-2017 Games Data'!$C$4:$R$1589,5,FALSE)</f>
        <v>Atlanta</v>
      </c>
      <c r="D1263">
        <f>VLOOKUP(ROW()-1,'Full 2016-2017 Games Data'!$C$4:$R$1589,6,FALSE)</f>
        <v>111</v>
      </c>
      <c r="E1263">
        <f>VLOOKUP(ROW()-1,'Full 2016-2017 Games Data'!$C$4:$R$1589,7,FALSE)</f>
        <v>101</v>
      </c>
      <c r="F1263" s="4">
        <f>VLOOKUP(ROW()-1,'Full 2016-2017 Games Data'!$C$4:$R$1589,14,FALSE)</f>
        <v>42849</v>
      </c>
    </row>
    <row r="1264" spans="1:6" x14ac:dyDescent="0.3">
      <c r="A1264" t="str">
        <f>VLOOKUP(ROW()-1,'Full 2016-2017 Games Data'!$C$4:$R$1589,15,FALSE)</f>
        <v>Golden State Warriors</v>
      </c>
      <c r="B1264" t="str">
        <f>VLOOKUP(ROW()-1,'Full 2016-2017 Games Data'!$C$4:$R$1589,16,FALSE)</f>
        <v>Portland Trail Blazers</v>
      </c>
      <c r="C1264" t="str">
        <f>VLOOKUP(ROW()-1,'Full 2016-2017 Games Data'!$C$4:$R$1589,5,FALSE)</f>
        <v>Portland</v>
      </c>
      <c r="D1264">
        <f>VLOOKUP(ROW()-1,'Full 2016-2017 Games Data'!$C$4:$R$1589,6,FALSE)</f>
        <v>128</v>
      </c>
      <c r="E1264">
        <f>VLOOKUP(ROW()-1,'Full 2016-2017 Games Data'!$C$4:$R$1589,7,FALSE)</f>
        <v>103</v>
      </c>
      <c r="F1264" s="4">
        <f>VLOOKUP(ROW()-1,'Full 2016-2017 Games Data'!$C$4:$R$1589,14,FALSE)</f>
        <v>42849</v>
      </c>
    </row>
    <row r="1265" spans="1:6" x14ac:dyDescent="0.3">
      <c r="A1265" t="str">
        <f>VLOOKUP(ROW()-1,'Full 2016-2017 Games Data'!$C$4:$R$1589,15,FALSE)</f>
        <v>San Antonio Spurs</v>
      </c>
      <c r="B1265" t="str">
        <f>VLOOKUP(ROW()-1,'Full 2016-2017 Games Data'!$C$4:$R$1589,16,FALSE)</f>
        <v>Memphis Grizzlies</v>
      </c>
      <c r="C1265" t="str">
        <f>VLOOKUP(ROW()-1,'Full 2016-2017 Games Data'!$C$4:$R$1589,5,FALSE)</f>
        <v>San Antonio</v>
      </c>
      <c r="D1265">
        <f>VLOOKUP(ROW()-1,'Full 2016-2017 Games Data'!$C$4:$R$1589,6,FALSE)</f>
        <v>116</v>
      </c>
      <c r="E1265">
        <f>VLOOKUP(ROW()-1,'Full 2016-2017 Games Data'!$C$4:$R$1589,7,FALSE)</f>
        <v>103</v>
      </c>
      <c r="F1265" s="4">
        <f>VLOOKUP(ROW()-1,'Full 2016-2017 Games Data'!$C$4:$R$1589,14,FALSE)</f>
        <v>42850</v>
      </c>
    </row>
    <row r="1266" spans="1:6" x14ac:dyDescent="0.3">
      <c r="A1266" t="str">
        <f>VLOOKUP(ROW()-1,'Full 2016-2017 Games Data'!$C$4:$R$1589,15,FALSE)</f>
        <v>Houston Rockets</v>
      </c>
      <c r="B1266" t="str">
        <f>VLOOKUP(ROW()-1,'Full 2016-2017 Games Data'!$C$4:$R$1589,16,FALSE)</f>
        <v>Oklahoma City Thunder</v>
      </c>
      <c r="C1266" t="str">
        <f>VLOOKUP(ROW()-1,'Full 2016-2017 Games Data'!$C$4:$R$1589,5,FALSE)</f>
        <v>Houston</v>
      </c>
      <c r="D1266">
        <f>VLOOKUP(ROW()-1,'Full 2016-2017 Games Data'!$C$4:$R$1589,6,FALSE)</f>
        <v>105</v>
      </c>
      <c r="E1266">
        <f>VLOOKUP(ROW()-1,'Full 2016-2017 Games Data'!$C$4:$R$1589,7,FALSE)</f>
        <v>99</v>
      </c>
      <c r="F1266" s="4">
        <f>VLOOKUP(ROW()-1,'Full 2016-2017 Games Data'!$C$4:$R$1589,14,FALSE)</f>
        <v>42850</v>
      </c>
    </row>
    <row r="1267" spans="1:6" x14ac:dyDescent="0.3">
      <c r="A1267" t="str">
        <f>VLOOKUP(ROW()-1,'Full 2016-2017 Games Data'!$C$4:$R$1589,15,FALSE)</f>
        <v>Utah Jazz</v>
      </c>
      <c r="B1267" t="str">
        <f>VLOOKUP(ROW()-1,'Full 2016-2017 Games Data'!$C$4:$R$1589,16,FALSE)</f>
        <v>Los Angeles Clippers</v>
      </c>
      <c r="C1267" t="str">
        <f>VLOOKUP(ROW()-1,'Full 2016-2017 Games Data'!$C$4:$R$1589,5,FALSE)</f>
        <v>Los Angeles</v>
      </c>
      <c r="D1267">
        <f>VLOOKUP(ROW()-1,'Full 2016-2017 Games Data'!$C$4:$R$1589,6,FALSE)</f>
        <v>96</v>
      </c>
      <c r="E1267">
        <f>VLOOKUP(ROW()-1,'Full 2016-2017 Games Data'!$C$4:$R$1589,7,FALSE)</f>
        <v>92</v>
      </c>
      <c r="F1267" s="4">
        <f>VLOOKUP(ROW()-1,'Full 2016-2017 Games Data'!$C$4:$R$1589,14,FALSE)</f>
        <v>42850</v>
      </c>
    </row>
    <row r="1268" spans="1:6" x14ac:dyDescent="0.3">
      <c r="A1268" t="str">
        <f>VLOOKUP(ROW()-1,'Full 2016-2017 Games Data'!$C$4:$R$1589,15,FALSE)</f>
        <v>Boston Celtics</v>
      </c>
      <c r="B1268" t="str">
        <f>VLOOKUP(ROW()-1,'Full 2016-2017 Games Data'!$C$4:$R$1589,16,FALSE)</f>
        <v>Chicago Bulls</v>
      </c>
      <c r="C1268" t="str">
        <f>VLOOKUP(ROW()-1,'Full 2016-2017 Games Data'!$C$4:$R$1589,5,FALSE)</f>
        <v>Boston</v>
      </c>
      <c r="D1268">
        <f>VLOOKUP(ROW()-1,'Full 2016-2017 Games Data'!$C$4:$R$1589,6,FALSE)</f>
        <v>108</v>
      </c>
      <c r="E1268">
        <f>VLOOKUP(ROW()-1,'Full 2016-2017 Games Data'!$C$4:$R$1589,7,FALSE)</f>
        <v>97</v>
      </c>
      <c r="F1268" s="4">
        <f>VLOOKUP(ROW()-1,'Full 2016-2017 Games Data'!$C$4:$R$1589,14,FALSE)</f>
        <v>42851</v>
      </c>
    </row>
    <row r="1269" spans="1:6" x14ac:dyDescent="0.3">
      <c r="A1269" t="str">
        <f>VLOOKUP(ROW()-1,'Full 2016-2017 Games Data'!$C$4:$R$1589,15,FALSE)</f>
        <v>Washington Wizards</v>
      </c>
      <c r="B1269" t="str">
        <f>VLOOKUP(ROW()-1,'Full 2016-2017 Games Data'!$C$4:$R$1589,16,FALSE)</f>
        <v>Atlanta Hawks</v>
      </c>
      <c r="C1269" t="str">
        <f>VLOOKUP(ROW()-1,'Full 2016-2017 Games Data'!$C$4:$R$1589,5,FALSE)</f>
        <v>Washington</v>
      </c>
      <c r="D1269">
        <f>VLOOKUP(ROW()-1,'Full 2016-2017 Games Data'!$C$4:$R$1589,6,FALSE)</f>
        <v>103</v>
      </c>
      <c r="E1269">
        <f>VLOOKUP(ROW()-1,'Full 2016-2017 Games Data'!$C$4:$R$1589,7,FALSE)</f>
        <v>99</v>
      </c>
      <c r="F1269" s="4">
        <f>VLOOKUP(ROW()-1,'Full 2016-2017 Games Data'!$C$4:$R$1589,14,FALSE)</f>
        <v>42851</v>
      </c>
    </row>
    <row r="1270" spans="1:6" x14ac:dyDescent="0.3">
      <c r="A1270" t="str">
        <f>VLOOKUP(ROW()-1,'Full 2016-2017 Games Data'!$C$4:$R$1589,15,FALSE)</f>
        <v>Toronto Raptors</v>
      </c>
      <c r="B1270" t="str">
        <f>VLOOKUP(ROW()-1,'Full 2016-2017 Games Data'!$C$4:$R$1589,16,FALSE)</f>
        <v>Milwaukee Bucks</v>
      </c>
      <c r="C1270" t="str">
        <f>VLOOKUP(ROW()-1,'Full 2016-2017 Games Data'!$C$4:$R$1589,5,FALSE)</f>
        <v>Milwaukee</v>
      </c>
      <c r="D1270">
        <f>VLOOKUP(ROW()-1,'Full 2016-2017 Games Data'!$C$4:$R$1589,6,FALSE)</f>
        <v>92</v>
      </c>
      <c r="E1270">
        <f>VLOOKUP(ROW()-1,'Full 2016-2017 Games Data'!$C$4:$R$1589,7,FALSE)</f>
        <v>89</v>
      </c>
      <c r="F1270" s="4">
        <f>VLOOKUP(ROW()-1,'Full 2016-2017 Games Data'!$C$4:$R$1589,14,FALSE)</f>
        <v>42852</v>
      </c>
    </row>
    <row r="1271" spans="1:6" x14ac:dyDescent="0.3">
      <c r="A1271" t="str">
        <f>VLOOKUP(ROW()-1,'Full 2016-2017 Games Data'!$C$4:$R$1589,15,FALSE)</f>
        <v>San Antonio Spurs</v>
      </c>
      <c r="B1271" t="str">
        <f>VLOOKUP(ROW()-1,'Full 2016-2017 Games Data'!$C$4:$R$1589,16,FALSE)</f>
        <v>Memphis Grizzlies</v>
      </c>
      <c r="C1271" t="str">
        <f>VLOOKUP(ROW()-1,'Full 2016-2017 Games Data'!$C$4:$R$1589,5,FALSE)</f>
        <v>Memphis</v>
      </c>
      <c r="D1271">
        <f>VLOOKUP(ROW()-1,'Full 2016-2017 Games Data'!$C$4:$R$1589,6,FALSE)</f>
        <v>103</v>
      </c>
      <c r="E1271">
        <f>VLOOKUP(ROW()-1,'Full 2016-2017 Games Data'!$C$4:$R$1589,7,FALSE)</f>
        <v>96</v>
      </c>
      <c r="F1271" s="4">
        <f>VLOOKUP(ROW()-1,'Full 2016-2017 Games Data'!$C$4:$R$1589,14,FALSE)</f>
        <v>42852</v>
      </c>
    </row>
    <row r="1272" spans="1:6" x14ac:dyDescent="0.3">
      <c r="A1272" t="str">
        <f>VLOOKUP(ROW()-1,'Full 2016-2017 Games Data'!$C$4:$R$1589,15,FALSE)</f>
        <v>Boston Celtics</v>
      </c>
      <c r="B1272" t="str">
        <f>VLOOKUP(ROW()-1,'Full 2016-2017 Games Data'!$C$4:$R$1589,16,FALSE)</f>
        <v>Chicago Bulls</v>
      </c>
      <c r="C1272" t="str">
        <f>VLOOKUP(ROW()-1,'Full 2016-2017 Games Data'!$C$4:$R$1589,5,FALSE)</f>
        <v>Chicago</v>
      </c>
      <c r="D1272">
        <f>VLOOKUP(ROW()-1,'Full 2016-2017 Games Data'!$C$4:$R$1589,6,FALSE)</f>
        <v>105</v>
      </c>
      <c r="E1272">
        <f>VLOOKUP(ROW()-1,'Full 2016-2017 Games Data'!$C$4:$R$1589,7,FALSE)</f>
        <v>83</v>
      </c>
      <c r="F1272" s="4">
        <f>VLOOKUP(ROW()-1,'Full 2016-2017 Games Data'!$C$4:$R$1589,14,FALSE)</f>
        <v>42853</v>
      </c>
    </row>
    <row r="1273" spans="1:6" x14ac:dyDescent="0.3">
      <c r="A1273" t="str">
        <f>VLOOKUP(ROW()-1,'Full 2016-2017 Games Data'!$C$4:$R$1589,15,FALSE)</f>
        <v>Washington Wizards</v>
      </c>
      <c r="B1273" t="str">
        <f>VLOOKUP(ROW()-1,'Full 2016-2017 Games Data'!$C$4:$R$1589,16,FALSE)</f>
        <v>Atlanta Hawks</v>
      </c>
      <c r="C1273" t="str">
        <f>VLOOKUP(ROW()-1,'Full 2016-2017 Games Data'!$C$4:$R$1589,5,FALSE)</f>
        <v>Atlanta</v>
      </c>
      <c r="D1273">
        <f>VLOOKUP(ROW()-1,'Full 2016-2017 Games Data'!$C$4:$R$1589,6,FALSE)</f>
        <v>115</v>
      </c>
      <c r="E1273">
        <f>VLOOKUP(ROW()-1,'Full 2016-2017 Games Data'!$C$4:$R$1589,7,FALSE)</f>
        <v>99</v>
      </c>
      <c r="F1273" s="4">
        <f>VLOOKUP(ROW()-1,'Full 2016-2017 Games Data'!$C$4:$R$1589,14,FALSE)</f>
        <v>42853</v>
      </c>
    </row>
    <row r="1274" spans="1:6" x14ac:dyDescent="0.3">
      <c r="A1274" t="str">
        <f>VLOOKUP(ROW()-1,'Full 2016-2017 Games Data'!$C$4:$R$1589,15,FALSE)</f>
        <v>Los Angeles Clippers</v>
      </c>
      <c r="B1274" t="str">
        <f>VLOOKUP(ROW()-1,'Full 2016-2017 Games Data'!$C$4:$R$1589,16,FALSE)</f>
        <v>Utah Jazz</v>
      </c>
      <c r="C1274" t="str">
        <f>VLOOKUP(ROW()-1,'Full 2016-2017 Games Data'!$C$4:$R$1589,5,FALSE)</f>
        <v>Utah</v>
      </c>
      <c r="D1274">
        <f>VLOOKUP(ROW()-1,'Full 2016-2017 Games Data'!$C$4:$R$1589,6,FALSE)</f>
        <v>98</v>
      </c>
      <c r="E1274">
        <f>VLOOKUP(ROW()-1,'Full 2016-2017 Games Data'!$C$4:$R$1589,7,FALSE)</f>
        <v>93</v>
      </c>
      <c r="F1274" s="4">
        <f>VLOOKUP(ROW()-1,'Full 2016-2017 Games Data'!$C$4:$R$1589,14,FALSE)</f>
        <v>42853</v>
      </c>
    </row>
    <row r="1275" spans="1:6" x14ac:dyDescent="0.3">
      <c r="A1275" t="str">
        <f>VLOOKUP(ROW()-1,'Full 2016-2017 Games Data'!$C$4:$R$1589,15,FALSE)</f>
        <v>Utah Jazz</v>
      </c>
      <c r="B1275" t="str">
        <f>VLOOKUP(ROW()-1,'Full 2016-2017 Games Data'!$C$4:$R$1589,16,FALSE)</f>
        <v>Los Angeles Clippers</v>
      </c>
      <c r="C1275" t="str">
        <f>VLOOKUP(ROW()-1,'Full 2016-2017 Games Data'!$C$4:$R$1589,5,FALSE)</f>
        <v>Los Angeles</v>
      </c>
      <c r="D1275">
        <f>VLOOKUP(ROW()-1,'Full 2016-2017 Games Data'!$C$4:$R$1589,6,FALSE)</f>
        <v>104</v>
      </c>
      <c r="E1275">
        <f>VLOOKUP(ROW()-1,'Full 2016-2017 Games Data'!$C$4:$R$1589,7,FALSE)</f>
        <v>91</v>
      </c>
      <c r="F1275" s="4">
        <f>VLOOKUP(ROW()-1,'Full 2016-2017 Games Data'!$C$4:$R$1589,14,FALSE)</f>
        <v>42855</v>
      </c>
    </row>
    <row r="1276" spans="1:6" x14ac:dyDescent="0.3">
      <c r="A1276" t="str">
        <f>VLOOKUP(ROW()-1,'Full 2016-2017 Games Data'!$C$4:$R$1589,15,FALSE)</f>
        <v>Boston Celtics</v>
      </c>
      <c r="B1276" t="str">
        <f>VLOOKUP(ROW()-1,'Full 2016-2017 Games Data'!$C$4:$R$1589,16,FALSE)</f>
        <v>Washington Wizards</v>
      </c>
      <c r="C1276" t="str">
        <f>VLOOKUP(ROW()-1,'Full 2016-2017 Games Data'!$C$4:$R$1589,5,FALSE)</f>
        <v>Boston</v>
      </c>
      <c r="D1276">
        <f>VLOOKUP(ROW()-1,'Full 2016-2017 Games Data'!$C$4:$R$1589,6,FALSE)</f>
        <v>123</v>
      </c>
      <c r="E1276">
        <f>VLOOKUP(ROW()-1,'Full 2016-2017 Games Data'!$C$4:$R$1589,7,FALSE)</f>
        <v>111</v>
      </c>
      <c r="F1276" s="4">
        <f>VLOOKUP(ROW()-1,'Full 2016-2017 Games Data'!$C$4:$R$1589,14,FALSE)</f>
        <v>42855</v>
      </c>
    </row>
    <row r="1277" spans="1:6" x14ac:dyDescent="0.3">
      <c r="A1277" t="str">
        <f>VLOOKUP(ROW()-1,'Full 2016-2017 Games Data'!$C$4:$R$1589,15,FALSE)</f>
        <v>Cleveland Cavaliers</v>
      </c>
      <c r="B1277" t="str">
        <f>VLOOKUP(ROW()-1,'Full 2016-2017 Games Data'!$C$4:$R$1589,16,FALSE)</f>
        <v>Toronto Raptors</v>
      </c>
      <c r="C1277" t="str">
        <f>VLOOKUP(ROW()-1,'Full 2016-2017 Games Data'!$C$4:$R$1589,5,FALSE)</f>
        <v>Cleveland</v>
      </c>
      <c r="D1277">
        <f>VLOOKUP(ROW()-1,'Full 2016-2017 Games Data'!$C$4:$R$1589,6,FALSE)</f>
        <v>116</v>
      </c>
      <c r="E1277">
        <f>VLOOKUP(ROW()-1,'Full 2016-2017 Games Data'!$C$4:$R$1589,7,FALSE)</f>
        <v>105</v>
      </c>
      <c r="F1277" s="4">
        <f>VLOOKUP(ROW()-1,'Full 2016-2017 Games Data'!$C$4:$R$1589,14,FALSE)</f>
        <v>42856</v>
      </c>
    </row>
    <row r="1278" spans="1:6" x14ac:dyDescent="0.3">
      <c r="A1278" t="str">
        <f>VLOOKUP(ROW()-1,'Full 2016-2017 Games Data'!$C$4:$R$1589,15,FALSE)</f>
        <v>Houston Rockets</v>
      </c>
      <c r="B1278" t="str">
        <f>VLOOKUP(ROW()-1,'Full 2016-2017 Games Data'!$C$4:$R$1589,16,FALSE)</f>
        <v>San Antonio Spurs</v>
      </c>
      <c r="C1278" t="str">
        <f>VLOOKUP(ROW()-1,'Full 2016-2017 Games Data'!$C$4:$R$1589,5,FALSE)</f>
        <v>San Antonio</v>
      </c>
      <c r="D1278">
        <f>VLOOKUP(ROW()-1,'Full 2016-2017 Games Data'!$C$4:$R$1589,6,FALSE)</f>
        <v>126</v>
      </c>
      <c r="E1278">
        <f>VLOOKUP(ROW()-1,'Full 2016-2017 Games Data'!$C$4:$R$1589,7,FALSE)</f>
        <v>99</v>
      </c>
      <c r="F1278" s="4">
        <f>VLOOKUP(ROW()-1,'Full 2016-2017 Games Data'!$C$4:$R$1589,14,FALSE)</f>
        <v>42856</v>
      </c>
    </row>
    <row r="1279" spans="1:6" x14ac:dyDescent="0.3">
      <c r="A1279" t="str">
        <f>VLOOKUP(ROW()-1,'Full 2016-2017 Games Data'!$C$4:$R$1589,15,FALSE)</f>
        <v>Boston Celtics</v>
      </c>
      <c r="B1279" t="str">
        <f>VLOOKUP(ROW()-1,'Full 2016-2017 Games Data'!$C$4:$R$1589,16,FALSE)</f>
        <v>Washington Wizards</v>
      </c>
      <c r="C1279" t="str">
        <f>VLOOKUP(ROW()-1,'Full 2016-2017 Games Data'!$C$4:$R$1589,5,FALSE)</f>
        <v>Boston</v>
      </c>
      <c r="D1279">
        <f>VLOOKUP(ROW()-1,'Full 2016-2017 Games Data'!$C$4:$R$1589,6,FALSE)</f>
        <v>129</v>
      </c>
      <c r="E1279">
        <f>VLOOKUP(ROW()-1,'Full 2016-2017 Games Data'!$C$4:$R$1589,7,FALSE)</f>
        <v>119</v>
      </c>
      <c r="F1279" s="4">
        <f>VLOOKUP(ROW()-1,'Full 2016-2017 Games Data'!$C$4:$R$1589,14,FALSE)</f>
        <v>42857</v>
      </c>
    </row>
    <row r="1280" spans="1:6" x14ac:dyDescent="0.3">
      <c r="A1280" t="str">
        <f>VLOOKUP(ROW()-1,'Full 2016-2017 Games Data'!$C$4:$R$1589,15,FALSE)</f>
        <v>Golden State Warriors</v>
      </c>
      <c r="B1280" t="str">
        <f>VLOOKUP(ROW()-1,'Full 2016-2017 Games Data'!$C$4:$R$1589,16,FALSE)</f>
        <v>Utah Jazz</v>
      </c>
      <c r="C1280" t="str">
        <f>VLOOKUP(ROW()-1,'Full 2016-2017 Games Data'!$C$4:$R$1589,5,FALSE)</f>
        <v>Golden State</v>
      </c>
      <c r="D1280">
        <f>VLOOKUP(ROW()-1,'Full 2016-2017 Games Data'!$C$4:$R$1589,6,FALSE)</f>
        <v>106</v>
      </c>
      <c r="E1280">
        <f>VLOOKUP(ROW()-1,'Full 2016-2017 Games Data'!$C$4:$R$1589,7,FALSE)</f>
        <v>94</v>
      </c>
      <c r="F1280" s="4">
        <f>VLOOKUP(ROW()-1,'Full 2016-2017 Games Data'!$C$4:$R$1589,14,FALSE)</f>
        <v>42857</v>
      </c>
    </row>
    <row r="1281" spans="1:6" x14ac:dyDescent="0.3">
      <c r="A1281" t="str">
        <f>VLOOKUP(ROW()-1,'Full 2016-2017 Games Data'!$C$4:$R$1589,15,FALSE)</f>
        <v>Cleveland Cavaliers</v>
      </c>
      <c r="B1281" t="str">
        <f>VLOOKUP(ROW()-1,'Full 2016-2017 Games Data'!$C$4:$R$1589,16,FALSE)</f>
        <v>Toronto Raptors</v>
      </c>
      <c r="C1281" t="str">
        <f>VLOOKUP(ROW()-1,'Full 2016-2017 Games Data'!$C$4:$R$1589,5,FALSE)</f>
        <v>Cleveland</v>
      </c>
      <c r="D1281">
        <f>VLOOKUP(ROW()-1,'Full 2016-2017 Games Data'!$C$4:$R$1589,6,FALSE)</f>
        <v>125</v>
      </c>
      <c r="E1281">
        <f>VLOOKUP(ROW()-1,'Full 2016-2017 Games Data'!$C$4:$R$1589,7,FALSE)</f>
        <v>103</v>
      </c>
      <c r="F1281" s="4">
        <f>VLOOKUP(ROW()-1,'Full 2016-2017 Games Data'!$C$4:$R$1589,14,FALSE)</f>
        <v>42858</v>
      </c>
    </row>
    <row r="1282" spans="1:6" x14ac:dyDescent="0.3">
      <c r="A1282" t="str">
        <f>VLOOKUP(ROW()-1,'Full 2016-2017 Games Data'!$C$4:$R$1589,15,FALSE)</f>
        <v>San Antonio Spurs</v>
      </c>
      <c r="B1282" t="str">
        <f>VLOOKUP(ROW()-1,'Full 2016-2017 Games Data'!$C$4:$R$1589,16,FALSE)</f>
        <v>Houston Rockets</v>
      </c>
      <c r="C1282" t="str">
        <f>VLOOKUP(ROW()-1,'Full 2016-2017 Games Data'!$C$4:$R$1589,5,FALSE)</f>
        <v>San Antonio</v>
      </c>
      <c r="D1282">
        <f>VLOOKUP(ROW()-1,'Full 2016-2017 Games Data'!$C$4:$R$1589,6,FALSE)</f>
        <v>121</v>
      </c>
      <c r="E1282">
        <f>VLOOKUP(ROW()-1,'Full 2016-2017 Games Data'!$C$4:$R$1589,7,FALSE)</f>
        <v>96</v>
      </c>
      <c r="F1282" s="4">
        <f>VLOOKUP(ROW()-1,'Full 2016-2017 Games Data'!$C$4:$R$1589,14,FALSE)</f>
        <v>42858</v>
      </c>
    </row>
    <row r="1283" spans="1:6" x14ac:dyDescent="0.3">
      <c r="A1283" t="str">
        <f>VLOOKUP(ROW()-1,'Full 2016-2017 Games Data'!$C$4:$R$1589,15,FALSE)</f>
        <v>Washington Wizards</v>
      </c>
      <c r="B1283" t="str">
        <f>VLOOKUP(ROW()-1,'Full 2016-2017 Games Data'!$C$4:$R$1589,16,FALSE)</f>
        <v>Boston Celtics</v>
      </c>
      <c r="C1283" t="str">
        <f>VLOOKUP(ROW()-1,'Full 2016-2017 Games Data'!$C$4:$R$1589,5,FALSE)</f>
        <v>Washington</v>
      </c>
      <c r="D1283">
        <f>VLOOKUP(ROW()-1,'Full 2016-2017 Games Data'!$C$4:$R$1589,6,FALSE)</f>
        <v>116</v>
      </c>
      <c r="E1283">
        <f>VLOOKUP(ROW()-1,'Full 2016-2017 Games Data'!$C$4:$R$1589,7,FALSE)</f>
        <v>89</v>
      </c>
      <c r="F1283" s="4">
        <f>VLOOKUP(ROW()-1,'Full 2016-2017 Games Data'!$C$4:$R$1589,14,FALSE)</f>
        <v>42859</v>
      </c>
    </row>
    <row r="1284" spans="1:6" x14ac:dyDescent="0.3">
      <c r="A1284" t="str">
        <f>VLOOKUP(ROW()-1,'Full 2016-2017 Games Data'!$C$4:$R$1589,15,FALSE)</f>
        <v>Golden State Warriors</v>
      </c>
      <c r="B1284" t="str">
        <f>VLOOKUP(ROW()-1,'Full 2016-2017 Games Data'!$C$4:$R$1589,16,FALSE)</f>
        <v>Utah Jazz</v>
      </c>
      <c r="C1284" t="str">
        <f>VLOOKUP(ROW()-1,'Full 2016-2017 Games Data'!$C$4:$R$1589,5,FALSE)</f>
        <v>Golden State</v>
      </c>
      <c r="D1284">
        <f>VLOOKUP(ROW()-1,'Full 2016-2017 Games Data'!$C$4:$R$1589,6,FALSE)</f>
        <v>115</v>
      </c>
      <c r="E1284">
        <f>VLOOKUP(ROW()-1,'Full 2016-2017 Games Data'!$C$4:$R$1589,7,FALSE)</f>
        <v>104</v>
      </c>
      <c r="F1284" s="4">
        <f>VLOOKUP(ROW()-1,'Full 2016-2017 Games Data'!$C$4:$R$1589,14,FALSE)</f>
        <v>42859</v>
      </c>
    </row>
    <row r="1285" spans="1:6" x14ac:dyDescent="0.3">
      <c r="A1285" t="str">
        <f>VLOOKUP(ROW()-1,'Full 2016-2017 Games Data'!$C$4:$R$1589,15,FALSE)</f>
        <v>Cleveland Cavaliers</v>
      </c>
      <c r="B1285" t="str">
        <f>VLOOKUP(ROW()-1,'Full 2016-2017 Games Data'!$C$4:$R$1589,16,FALSE)</f>
        <v>Toronto Raptors</v>
      </c>
      <c r="C1285" t="str">
        <f>VLOOKUP(ROW()-1,'Full 2016-2017 Games Data'!$C$4:$R$1589,5,FALSE)</f>
        <v>Toronto</v>
      </c>
      <c r="D1285">
        <f>VLOOKUP(ROW()-1,'Full 2016-2017 Games Data'!$C$4:$R$1589,6,FALSE)</f>
        <v>115</v>
      </c>
      <c r="E1285">
        <f>VLOOKUP(ROW()-1,'Full 2016-2017 Games Data'!$C$4:$R$1589,7,FALSE)</f>
        <v>94</v>
      </c>
      <c r="F1285" s="4">
        <f>VLOOKUP(ROW()-1,'Full 2016-2017 Games Data'!$C$4:$R$1589,14,FALSE)</f>
        <v>42860</v>
      </c>
    </row>
    <row r="1286" spans="1:6" x14ac:dyDescent="0.3">
      <c r="A1286" t="str">
        <f>VLOOKUP(ROW()-1,'Full 2016-2017 Games Data'!$C$4:$R$1589,15,FALSE)</f>
        <v>San Antonio Spurs</v>
      </c>
      <c r="B1286" t="str">
        <f>VLOOKUP(ROW()-1,'Full 2016-2017 Games Data'!$C$4:$R$1589,16,FALSE)</f>
        <v>Houston Rockets</v>
      </c>
      <c r="C1286" t="str">
        <f>VLOOKUP(ROW()-1,'Full 2016-2017 Games Data'!$C$4:$R$1589,5,FALSE)</f>
        <v>Houston</v>
      </c>
      <c r="D1286">
        <f>VLOOKUP(ROW()-1,'Full 2016-2017 Games Data'!$C$4:$R$1589,6,FALSE)</f>
        <v>103</v>
      </c>
      <c r="E1286">
        <f>VLOOKUP(ROW()-1,'Full 2016-2017 Games Data'!$C$4:$R$1589,7,FALSE)</f>
        <v>92</v>
      </c>
      <c r="F1286" s="4">
        <f>VLOOKUP(ROW()-1,'Full 2016-2017 Games Data'!$C$4:$R$1589,14,FALSE)</f>
        <v>42860</v>
      </c>
    </row>
    <row r="1287" spans="1:6" x14ac:dyDescent="0.3">
      <c r="A1287" t="str">
        <f>VLOOKUP(ROW()-1,'Full 2016-2017 Games Data'!$C$4:$R$1589,15,FALSE)</f>
        <v>Golden State Warriors</v>
      </c>
      <c r="B1287" t="str">
        <f>VLOOKUP(ROW()-1,'Full 2016-2017 Games Data'!$C$4:$R$1589,16,FALSE)</f>
        <v>Utah Jazz</v>
      </c>
      <c r="C1287" t="str">
        <f>VLOOKUP(ROW()-1,'Full 2016-2017 Games Data'!$C$4:$R$1589,5,FALSE)</f>
        <v>Utah</v>
      </c>
      <c r="D1287">
        <f>VLOOKUP(ROW()-1,'Full 2016-2017 Games Data'!$C$4:$R$1589,6,FALSE)</f>
        <v>102</v>
      </c>
      <c r="E1287">
        <f>VLOOKUP(ROW()-1,'Full 2016-2017 Games Data'!$C$4:$R$1589,7,FALSE)</f>
        <v>91</v>
      </c>
      <c r="F1287" s="4">
        <f>VLOOKUP(ROW()-1,'Full 2016-2017 Games Data'!$C$4:$R$1589,14,FALSE)</f>
        <v>42861</v>
      </c>
    </row>
    <row r="1288" spans="1:6" x14ac:dyDescent="0.3">
      <c r="A1288" t="str">
        <f>VLOOKUP(ROW()-1,'Full 2016-2017 Games Data'!$C$4:$R$1589,15,FALSE)</f>
        <v>Cleveland Cavaliers</v>
      </c>
      <c r="B1288" t="str">
        <f>VLOOKUP(ROW()-1,'Full 2016-2017 Games Data'!$C$4:$R$1589,16,FALSE)</f>
        <v>Toronto Raptors</v>
      </c>
      <c r="C1288" t="str">
        <f>VLOOKUP(ROW()-1,'Full 2016-2017 Games Data'!$C$4:$R$1589,5,FALSE)</f>
        <v>Toronto</v>
      </c>
      <c r="D1288">
        <f>VLOOKUP(ROW()-1,'Full 2016-2017 Games Data'!$C$4:$R$1589,6,FALSE)</f>
        <v>109</v>
      </c>
      <c r="E1288">
        <f>VLOOKUP(ROW()-1,'Full 2016-2017 Games Data'!$C$4:$R$1589,7,FALSE)</f>
        <v>102</v>
      </c>
      <c r="F1288" s="4">
        <f>VLOOKUP(ROW()-1,'Full 2016-2017 Games Data'!$C$4:$R$1589,14,FALSE)</f>
        <v>42862</v>
      </c>
    </row>
    <row r="1289" spans="1:6" x14ac:dyDescent="0.3">
      <c r="A1289" t="str">
        <f>VLOOKUP(ROW()-1,'Full 2016-2017 Games Data'!$C$4:$R$1589,15,FALSE)</f>
        <v>Houston Rockets</v>
      </c>
      <c r="B1289" t="str">
        <f>VLOOKUP(ROW()-1,'Full 2016-2017 Games Data'!$C$4:$R$1589,16,FALSE)</f>
        <v>San Antonio Spurs</v>
      </c>
      <c r="C1289" t="str">
        <f>VLOOKUP(ROW()-1,'Full 2016-2017 Games Data'!$C$4:$R$1589,5,FALSE)</f>
        <v>Houston</v>
      </c>
      <c r="D1289">
        <f>VLOOKUP(ROW()-1,'Full 2016-2017 Games Data'!$C$4:$R$1589,6,FALSE)</f>
        <v>125</v>
      </c>
      <c r="E1289">
        <f>VLOOKUP(ROW()-1,'Full 2016-2017 Games Data'!$C$4:$R$1589,7,FALSE)</f>
        <v>104</v>
      </c>
      <c r="F1289" s="4">
        <f>VLOOKUP(ROW()-1,'Full 2016-2017 Games Data'!$C$4:$R$1589,14,FALSE)</f>
        <v>42862</v>
      </c>
    </row>
    <row r="1290" spans="1:6" x14ac:dyDescent="0.3">
      <c r="A1290" t="str">
        <f>VLOOKUP(ROW()-1,'Full 2016-2017 Games Data'!$C$4:$R$1589,15,FALSE)</f>
        <v>Washington Wizards</v>
      </c>
      <c r="B1290" t="str">
        <f>VLOOKUP(ROW()-1,'Full 2016-2017 Games Data'!$C$4:$R$1589,16,FALSE)</f>
        <v>Boston Celtics</v>
      </c>
      <c r="C1290" t="str">
        <f>VLOOKUP(ROW()-1,'Full 2016-2017 Games Data'!$C$4:$R$1589,5,FALSE)</f>
        <v>Washington</v>
      </c>
      <c r="D1290">
        <f>VLOOKUP(ROW()-1,'Full 2016-2017 Games Data'!$C$4:$R$1589,6,FALSE)</f>
        <v>121</v>
      </c>
      <c r="E1290">
        <f>VLOOKUP(ROW()-1,'Full 2016-2017 Games Data'!$C$4:$R$1589,7,FALSE)</f>
        <v>102</v>
      </c>
      <c r="F1290" s="4">
        <f>VLOOKUP(ROW()-1,'Full 2016-2017 Games Data'!$C$4:$R$1589,14,FALSE)</f>
        <v>42862</v>
      </c>
    </row>
    <row r="1291" spans="1:6" x14ac:dyDescent="0.3">
      <c r="A1291" t="str">
        <f>VLOOKUP(ROW()-1,'Full 2016-2017 Games Data'!$C$4:$R$1589,15,FALSE)</f>
        <v>Golden State Warriors</v>
      </c>
      <c r="B1291" t="str">
        <f>VLOOKUP(ROW()-1,'Full 2016-2017 Games Data'!$C$4:$R$1589,16,FALSE)</f>
        <v>Utah Jazz</v>
      </c>
      <c r="C1291" t="str">
        <f>VLOOKUP(ROW()-1,'Full 2016-2017 Games Data'!$C$4:$R$1589,5,FALSE)</f>
        <v>Utah</v>
      </c>
      <c r="D1291">
        <f>VLOOKUP(ROW()-1,'Full 2016-2017 Games Data'!$C$4:$R$1589,6,FALSE)</f>
        <v>121</v>
      </c>
      <c r="E1291">
        <f>VLOOKUP(ROW()-1,'Full 2016-2017 Games Data'!$C$4:$R$1589,7,FALSE)</f>
        <v>95</v>
      </c>
      <c r="F1291" s="4">
        <f>VLOOKUP(ROW()-1,'Full 2016-2017 Games Data'!$C$4:$R$1589,14,FALSE)</f>
        <v>42863</v>
      </c>
    </row>
    <row r="1292" spans="1:6" x14ac:dyDescent="0.3">
      <c r="A1292" t="str">
        <f>VLOOKUP(ROW()-1,'Full 2016-2017 Games Data'!$C$4:$R$1589,15,FALSE)</f>
        <v>San Antonio Spurs</v>
      </c>
      <c r="B1292" t="str">
        <f>VLOOKUP(ROW()-1,'Full 2016-2017 Games Data'!$C$4:$R$1589,16,FALSE)</f>
        <v>Houston Rockets</v>
      </c>
      <c r="C1292" t="str">
        <f>VLOOKUP(ROW()-1,'Full 2016-2017 Games Data'!$C$4:$R$1589,5,FALSE)</f>
        <v>San Antonio</v>
      </c>
      <c r="D1292">
        <f>VLOOKUP(ROW()-1,'Full 2016-2017 Games Data'!$C$4:$R$1589,6,FALSE)</f>
        <v>110</v>
      </c>
      <c r="E1292">
        <f>VLOOKUP(ROW()-1,'Full 2016-2017 Games Data'!$C$4:$R$1589,7,FALSE)</f>
        <v>107</v>
      </c>
      <c r="F1292" s="4">
        <f>VLOOKUP(ROW()-1,'Full 2016-2017 Games Data'!$C$4:$R$1589,14,FALSE)</f>
        <v>42864</v>
      </c>
    </row>
    <row r="1293" spans="1:6" x14ac:dyDescent="0.3">
      <c r="A1293" t="str">
        <f>VLOOKUP(ROW()-1,'Full 2016-2017 Games Data'!$C$4:$R$1589,15,FALSE)</f>
        <v>Boston Celtics</v>
      </c>
      <c r="B1293" t="str">
        <f>VLOOKUP(ROW()-1,'Full 2016-2017 Games Data'!$C$4:$R$1589,16,FALSE)</f>
        <v>Washington Wizards</v>
      </c>
      <c r="C1293" t="str">
        <f>VLOOKUP(ROW()-1,'Full 2016-2017 Games Data'!$C$4:$R$1589,5,FALSE)</f>
        <v>Boston</v>
      </c>
      <c r="D1293">
        <f>VLOOKUP(ROW()-1,'Full 2016-2017 Games Data'!$C$4:$R$1589,6,FALSE)</f>
        <v>123</v>
      </c>
      <c r="E1293">
        <f>VLOOKUP(ROW()-1,'Full 2016-2017 Games Data'!$C$4:$R$1589,7,FALSE)</f>
        <v>101</v>
      </c>
      <c r="F1293" s="4">
        <f>VLOOKUP(ROW()-1,'Full 2016-2017 Games Data'!$C$4:$R$1589,14,FALSE)</f>
        <v>42865</v>
      </c>
    </row>
    <row r="1294" spans="1:6" x14ac:dyDescent="0.3">
      <c r="A1294" t="str">
        <f>VLOOKUP(ROW()-1,'Full 2016-2017 Games Data'!$C$4:$R$1589,15,FALSE)</f>
        <v>San Antonio Spurs</v>
      </c>
      <c r="B1294" t="str">
        <f>VLOOKUP(ROW()-1,'Full 2016-2017 Games Data'!$C$4:$R$1589,16,FALSE)</f>
        <v>Houston Rockets</v>
      </c>
      <c r="C1294" t="str">
        <f>VLOOKUP(ROW()-1,'Full 2016-2017 Games Data'!$C$4:$R$1589,5,FALSE)</f>
        <v>Houston</v>
      </c>
      <c r="D1294">
        <f>VLOOKUP(ROW()-1,'Full 2016-2017 Games Data'!$C$4:$R$1589,6,FALSE)</f>
        <v>114</v>
      </c>
      <c r="E1294">
        <f>VLOOKUP(ROW()-1,'Full 2016-2017 Games Data'!$C$4:$R$1589,7,FALSE)</f>
        <v>75</v>
      </c>
      <c r="F1294" s="4">
        <f>VLOOKUP(ROW()-1,'Full 2016-2017 Games Data'!$C$4:$R$1589,14,FALSE)</f>
        <v>42866</v>
      </c>
    </row>
    <row r="1295" spans="1:6" x14ac:dyDescent="0.3">
      <c r="A1295" t="str">
        <f>VLOOKUP(ROW()-1,'Full 2016-2017 Games Data'!$C$4:$R$1589,15,FALSE)</f>
        <v>Washington Wizards</v>
      </c>
      <c r="B1295" t="str">
        <f>VLOOKUP(ROW()-1,'Full 2016-2017 Games Data'!$C$4:$R$1589,16,FALSE)</f>
        <v>Boston Celtics</v>
      </c>
      <c r="C1295" t="str">
        <f>VLOOKUP(ROW()-1,'Full 2016-2017 Games Data'!$C$4:$R$1589,5,FALSE)</f>
        <v>Washington</v>
      </c>
      <c r="D1295">
        <f>VLOOKUP(ROW()-1,'Full 2016-2017 Games Data'!$C$4:$R$1589,6,FALSE)</f>
        <v>92</v>
      </c>
      <c r="E1295">
        <f>VLOOKUP(ROW()-1,'Full 2016-2017 Games Data'!$C$4:$R$1589,7,FALSE)</f>
        <v>91</v>
      </c>
      <c r="F1295" s="4">
        <f>VLOOKUP(ROW()-1,'Full 2016-2017 Games Data'!$C$4:$R$1589,14,FALSE)</f>
        <v>42867</v>
      </c>
    </row>
    <row r="1296" spans="1:6" x14ac:dyDescent="0.3">
      <c r="A1296" t="str">
        <f>VLOOKUP(ROW()-1,'Full 2016-2017 Games Data'!$C$4:$R$1589,15,FALSE)</f>
        <v>Golden State Warriors</v>
      </c>
      <c r="B1296" t="str">
        <f>VLOOKUP(ROW()-1,'Full 2016-2017 Games Data'!$C$4:$R$1589,16,FALSE)</f>
        <v>San Antonio Spurs</v>
      </c>
      <c r="C1296" t="str">
        <f>VLOOKUP(ROW()-1,'Full 2016-2017 Games Data'!$C$4:$R$1589,5,FALSE)</f>
        <v>Golden State</v>
      </c>
      <c r="D1296">
        <f>VLOOKUP(ROW()-1,'Full 2016-2017 Games Data'!$C$4:$R$1589,6,FALSE)</f>
        <v>113</v>
      </c>
      <c r="E1296">
        <f>VLOOKUP(ROW()-1,'Full 2016-2017 Games Data'!$C$4:$R$1589,7,FALSE)</f>
        <v>111</v>
      </c>
      <c r="F1296" s="4">
        <f>VLOOKUP(ROW()-1,'Full 2016-2017 Games Data'!$C$4:$R$1589,14,FALSE)</f>
        <v>42869</v>
      </c>
    </row>
    <row r="1297" spans="1:6" x14ac:dyDescent="0.3">
      <c r="A1297" t="str">
        <f>VLOOKUP(ROW()-1,'Full 2016-2017 Games Data'!$C$4:$R$1589,15,FALSE)</f>
        <v>Boston Celtics</v>
      </c>
      <c r="B1297" t="str">
        <f>VLOOKUP(ROW()-1,'Full 2016-2017 Games Data'!$C$4:$R$1589,16,FALSE)</f>
        <v>Washington Wizards</v>
      </c>
      <c r="C1297" t="str">
        <f>VLOOKUP(ROW()-1,'Full 2016-2017 Games Data'!$C$4:$R$1589,5,FALSE)</f>
        <v>Boston</v>
      </c>
      <c r="D1297">
        <f>VLOOKUP(ROW()-1,'Full 2016-2017 Games Data'!$C$4:$R$1589,6,FALSE)</f>
        <v>115</v>
      </c>
      <c r="E1297">
        <f>VLOOKUP(ROW()-1,'Full 2016-2017 Games Data'!$C$4:$R$1589,7,FALSE)</f>
        <v>105</v>
      </c>
      <c r="F1297" s="4">
        <f>VLOOKUP(ROW()-1,'Full 2016-2017 Games Data'!$C$4:$R$1589,14,FALSE)</f>
        <v>42870</v>
      </c>
    </row>
    <row r="1298" spans="1:6" x14ac:dyDescent="0.3">
      <c r="A1298" t="str">
        <f>VLOOKUP(ROW()-1,'Full 2016-2017 Games Data'!$C$4:$R$1589,15,FALSE)</f>
        <v>Golden State Warriors</v>
      </c>
      <c r="B1298" t="str">
        <f>VLOOKUP(ROW()-1,'Full 2016-2017 Games Data'!$C$4:$R$1589,16,FALSE)</f>
        <v>San Antonio Spurs</v>
      </c>
      <c r="C1298" t="str">
        <f>VLOOKUP(ROW()-1,'Full 2016-2017 Games Data'!$C$4:$R$1589,5,FALSE)</f>
        <v>Golden State</v>
      </c>
      <c r="D1298">
        <f>VLOOKUP(ROW()-1,'Full 2016-2017 Games Data'!$C$4:$R$1589,6,FALSE)</f>
        <v>136</v>
      </c>
      <c r="E1298">
        <f>VLOOKUP(ROW()-1,'Full 2016-2017 Games Data'!$C$4:$R$1589,7,FALSE)</f>
        <v>100</v>
      </c>
      <c r="F1298" s="4">
        <f>VLOOKUP(ROW()-1,'Full 2016-2017 Games Data'!$C$4:$R$1589,14,FALSE)</f>
        <v>42871</v>
      </c>
    </row>
    <row r="1299" spans="1:6" x14ac:dyDescent="0.3">
      <c r="A1299" t="str">
        <f>VLOOKUP(ROW()-1,'Full 2016-2017 Games Data'!$C$4:$R$1589,15,FALSE)</f>
        <v>Cleveland Cavaliers</v>
      </c>
      <c r="B1299" t="str">
        <f>VLOOKUP(ROW()-1,'Full 2016-2017 Games Data'!$C$4:$R$1589,16,FALSE)</f>
        <v>Boston Celtics</v>
      </c>
      <c r="C1299" t="str">
        <f>VLOOKUP(ROW()-1,'Full 2016-2017 Games Data'!$C$4:$R$1589,5,FALSE)</f>
        <v>Boston</v>
      </c>
      <c r="D1299">
        <f>VLOOKUP(ROW()-1,'Full 2016-2017 Games Data'!$C$4:$R$1589,6,FALSE)</f>
        <v>117</v>
      </c>
      <c r="E1299">
        <f>VLOOKUP(ROW()-1,'Full 2016-2017 Games Data'!$C$4:$R$1589,7,FALSE)</f>
        <v>104</v>
      </c>
      <c r="F1299" s="4">
        <f>VLOOKUP(ROW()-1,'Full 2016-2017 Games Data'!$C$4:$R$1589,14,FALSE)</f>
        <v>42872</v>
      </c>
    </row>
    <row r="1300" spans="1:6" x14ac:dyDescent="0.3">
      <c r="A1300" t="str">
        <f>VLOOKUP(ROW()-1,'Full 2016-2017 Games Data'!$C$4:$R$1589,15,FALSE)</f>
        <v>Cleveland Cavaliers</v>
      </c>
      <c r="B1300" t="str">
        <f>VLOOKUP(ROW()-1,'Full 2016-2017 Games Data'!$C$4:$R$1589,16,FALSE)</f>
        <v>Boston Celtics</v>
      </c>
      <c r="C1300" t="str">
        <f>VLOOKUP(ROW()-1,'Full 2016-2017 Games Data'!$C$4:$R$1589,5,FALSE)</f>
        <v>Boston</v>
      </c>
      <c r="D1300">
        <f>VLOOKUP(ROW()-1,'Full 2016-2017 Games Data'!$C$4:$R$1589,6,FALSE)</f>
        <v>130</v>
      </c>
      <c r="E1300">
        <f>VLOOKUP(ROW()-1,'Full 2016-2017 Games Data'!$C$4:$R$1589,7,FALSE)</f>
        <v>86</v>
      </c>
      <c r="F1300" s="4">
        <f>VLOOKUP(ROW()-1,'Full 2016-2017 Games Data'!$C$4:$R$1589,14,FALSE)</f>
        <v>42874</v>
      </c>
    </row>
    <row r="1301" spans="1:6" x14ac:dyDescent="0.3">
      <c r="A1301" t="str">
        <f>VLOOKUP(ROW()-1,'Full 2016-2017 Games Data'!$C$4:$R$1589,15,FALSE)</f>
        <v>Golden State Warriors</v>
      </c>
      <c r="B1301" t="str">
        <f>VLOOKUP(ROW()-1,'Full 2016-2017 Games Data'!$C$4:$R$1589,16,FALSE)</f>
        <v>San Antonio Spurs</v>
      </c>
      <c r="C1301" t="str">
        <f>VLOOKUP(ROW()-1,'Full 2016-2017 Games Data'!$C$4:$R$1589,5,FALSE)</f>
        <v>San Antonio</v>
      </c>
      <c r="D1301">
        <f>VLOOKUP(ROW()-1,'Full 2016-2017 Games Data'!$C$4:$R$1589,6,FALSE)</f>
        <v>120</v>
      </c>
      <c r="E1301">
        <f>VLOOKUP(ROW()-1,'Full 2016-2017 Games Data'!$C$4:$R$1589,7,FALSE)</f>
        <v>108</v>
      </c>
      <c r="F1301" s="4">
        <f>VLOOKUP(ROW()-1,'Full 2016-2017 Games Data'!$C$4:$R$1589,14,FALSE)</f>
        <v>42875</v>
      </c>
    </row>
    <row r="1302" spans="1:6" x14ac:dyDescent="0.3">
      <c r="A1302" t="str">
        <f>VLOOKUP(ROW()-1,'Full 2016-2017 Games Data'!$C$4:$R$1589,15,FALSE)</f>
        <v>Boston Celtics</v>
      </c>
      <c r="B1302" t="str">
        <f>VLOOKUP(ROW()-1,'Full 2016-2017 Games Data'!$C$4:$R$1589,16,FALSE)</f>
        <v>Cleveland Cavaliers</v>
      </c>
      <c r="C1302" t="str">
        <f>VLOOKUP(ROW()-1,'Full 2016-2017 Games Data'!$C$4:$R$1589,5,FALSE)</f>
        <v>Cleveland</v>
      </c>
      <c r="D1302">
        <f>VLOOKUP(ROW()-1,'Full 2016-2017 Games Data'!$C$4:$R$1589,6,FALSE)</f>
        <v>111</v>
      </c>
      <c r="E1302">
        <f>VLOOKUP(ROW()-1,'Full 2016-2017 Games Data'!$C$4:$R$1589,7,FALSE)</f>
        <v>108</v>
      </c>
      <c r="F1302" s="4">
        <f>VLOOKUP(ROW()-1,'Full 2016-2017 Games Data'!$C$4:$R$1589,14,FALSE)</f>
        <v>42876</v>
      </c>
    </row>
    <row r="1303" spans="1:6" x14ac:dyDescent="0.3">
      <c r="A1303" t="str">
        <f>VLOOKUP(ROW()-1,'Full 2016-2017 Games Data'!$C$4:$R$1589,15,FALSE)</f>
        <v>Golden State Warriors</v>
      </c>
      <c r="B1303" t="str">
        <f>VLOOKUP(ROW()-1,'Full 2016-2017 Games Data'!$C$4:$R$1589,16,FALSE)</f>
        <v>San Antonio Spurs</v>
      </c>
      <c r="C1303" t="str">
        <f>VLOOKUP(ROW()-1,'Full 2016-2017 Games Data'!$C$4:$R$1589,5,FALSE)</f>
        <v>San Antonio</v>
      </c>
      <c r="D1303">
        <f>VLOOKUP(ROW()-1,'Full 2016-2017 Games Data'!$C$4:$R$1589,6,FALSE)</f>
        <v>129</v>
      </c>
      <c r="E1303">
        <f>VLOOKUP(ROW()-1,'Full 2016-2017 Games Data'!$C$4:$R$1589,7,FALSE)</f>
        <v>115</v>
      </c>
      <c r="F1303" s="4">
        <f>VLOOKUP(ROW()-1,'Full 2016-2017 Games Data'!$C$4:$R$1589,14,FALSE)</f>
        <v>42877</v>
      </c>
    </row>
    <row r="1304" spans="1:6" x14ac:dyDescent="0.3">
      <c r="A1304" t="str">
        <f>VLOOKUP(ROW()-1,'Full 2016-2017 Games Data'!$C$4:$R$1589,15,FALSE)</f>
        <v>Cleveland Cavaliers</v>
      </c>
      <c r="B1304" t="str">
        <f>VLOOKUP(ROW()-1,'Full 2016-2017 Games Data'!$C$4:$R$1589,16,FALSE)</f>
        <v>Boston Celtics</v>
      </c>
      <c r="C1304" t="str">
        <f>VLOOKUP(ROW()-1,'Full 2016-2017 Games Data'!$C$4:$R$1589,5,FALSE)</f>
        <v>Cleveland</v>
      </c>
      <c r="D1304">
        <f>VLOOKUP(ROW()-1,'Full 2016-2017 Games Data'!$C$4:$R$1589,6,FALSE)</f>
        <v>112</v>
      </c>
      <c r="E1304">
        <f>VLOOKUP(ROW()-1,'Full 2016-2017 Games Data'!$C$4:$R$1589,7,FALSE)</f>
        <v>99</v>
      </c>
      <c r="F1304" s="4">
        <f>VLOOKUP(ROW()-1,'Full 2016-2017 Games Data'!$C$4:$R$1589,14,FALSE)</f>
        <v>42878</v>
      </c>
    </row>
    <row r="1305" spans="1:6" x14ac:dyDescent="0.3">
      <c r="A1305" t="str">
        <f>VLOOKUP(ROW()-1,'Full 2016-2017 Games Data'!$C$4:$R$1589,15,FALSE)</f>
        <v>Cleveland Cavaliers</v>
      </c>
      <c r="B1305" t="str">
        <f>VLOOKUP(ROW()-1,'Full 2016-2017 Games Data'!$C$4:$R$1589,16,FALSE)</f>
        <v>Boston Celtics</v>
      </c>
      <c r="C1305" t="str">
        <f>VLOOKUP(ROW()-1,'Full 2016-2017 Games Data'!$C$4:$R$1589,5,FALSE)</f>
        <v>Boston</v>
      </c>
      <c r="D1305">
        <f>VLOOKUP(ROW()-1,'Full 2016-2017 Games Data'!$C$4:$R$1589,6,FALSE)</f>
        <v>135</v>
      </c>
      <c r="E1305">
        <f>VLOOKUP(ROW()-1,'Full 2016-2017 Games Data'!$C$4:$R$1589,7,FALSE)</f>
        <v>102</v>
      </c>
      <c r="F1305" s="4">
        <f>VLOOKUP(ROW()-1,'Full 2016-2017 Games Data'!$C$4:$R$1589,14,FALSE)</f>
        <v>42880</v>
      </c>
    </row>
    <row r="1306" spans="1:6" x14ac:dyDescent="0.3">
      <c r="A1306" t="str">
        <f>VLOOKUP(ROW()-1,'Full 2016-2017 Games Data'!$C$4:$R$1589,15,FALSE)</f>
        <v>Golden State Warriors</v>
      </c>
      <c r="B1306" t="str">
        <f>VLOOKUP(ROW()-1,'Full 2016-2017 Games Data'!$C$4:$R$1589,16,FALSE)</f>
        <v>Cleveland Cavaliers</v>
      </c>
      <c r="C1306" t="str">
        <f>VLOOKUP(ROW()-1,'Full 2016-2017 Games Data'!$C$4:$R$1589,5,FALSE)</f>
        <v>Golden State</v>
      </c>
      <c r="D1306">
        <f>VLOOKUP(ROW()-1,'Full 2016-2017 Games Data'!$C$4:$R$1589,6,FALSE)</f>
        <v>113</v>
      </c>
      <c r="E1306">
        <f>VLOOKUP(ROW()-1,'Full 2016-2017 Games Data'!$C$4:$R$1589,7,FALSE)</f>
        <v>91</v>
      </c>
      <c r="F1306" s="4">
        <f>VLOOKUP(ROW()-1,'Full 2016-2017 Games Data'!$C$4:$R$1589,14,FALSE)</f>
        <v>42887</v>
      </c>
    </row>
    <row r="1307" spans="1:6" x14ac:dyDescent="0.3">
      <c r="A1307" t="str">
        <f>VLOOKUP(ROW()-1,'Full 2016-2017 Games Data'!$C$4:$R$1589,15,FALSE)</f>
        <v>Golden State Warriors</v>
      </c>
      <c r="B1307" t="str">
        <f>VLOOKUP(ROW()-1,'Full 2016-2017 Games Data'!$C$4:$R$1589,16,FALSE)</f>
        <v>Cleveland Cavaliers</v>
      </c>
      <c r="C1307" t="str">
        <f>VLOOKUP(ROW()-1,'Full 2016-2017 Games Data'!$C$4:$R$1589,5,FALSE)</f>
        <v>Golden State</v>
      </c>
      <c r="D1307">
        <f>VLOOKUP(ROW()-1,'Full 2016-2017 Games Data'!$C$4:$R$1589,6,FALSE)</f>
        <v>132</v>
      </c>
      <c r="E1307">
        <f>VLOOKUP(ROW()-1,'Full 2016-2017 Games Data'!$C$4:$R$1589,7,FALSE)</f>
        <v>113</v>
      </c>
      <c r="F1307" s="4">
        <f>VLOOKUP(ROW()-1,'Full 2016-2017 Games Data'!$C$4:$R$1589,14,FALSE)</f>
        <v>42890</v>
      </c>
    </row>
    <row r="1308" spans="1:6" x14ac:dyDescent="0.3">
      <c r="A1308" t="str">
        <f>VLOOKUP(ROW()-1,'Full 2016-2017 Games Data'!$C$4:$R$1589,15,FALSE)</f>
        <v>Golden State Warriors</v>
      </c>
      <c r="B1308" t="str">
        <f>VLOOKUP(ROW()-1,'Full 2016-2017 Games Data'!$C$4:$R$1589,16,FALSE)</f>
        <v>Cleveland Cavaliers</v>
      </c>
      <c r="C1308" t="str">
        <f>VLOOKUP(ROW()-1,'Full 2016-2017 Games Data'!$C$4:$R$1589,5,FALSE)</f>
        <v>Cleveland</v>
      </c>
      <c r="D1308">
        <f>VLOOKUP(ROW()-1,'Full 2016-2017 Games Data'!$C$4:$R$1589,6,FALSE)</f>
        <v>118</v>
      </c>
      <c r="E1308">
        <f>VLOOKUP(ROW()-1,'Full 2016-2017 Games Data'!$C$4:$R$1589,7,FALSE)</f>
        <v>113</v>
      </c>
      <c r="F1308" s="4">
        <f>VLOOKUP(ROW()-1,'Full 2016-2017 Games Data'!$C$4:$R$1589,14,FALSE)</f>
        <v>42893</v>
      </c>
    </row>
    <row r="1309" spans="1:6" x14ac:dyDescent="0.3">
      <c r="A1309" t="str">
        <f>VLOOKUP(ROW()-1,'Full 2016-2017 Games Data'!$C$4:$R$1589,15,FALSE)</f>
        <v>Cleveland Cavaliers</v>
      </c>
      <c r="B1309" t="str">
        <f>VLOOKUP(ROW()-1,'Full 2016-2017 Games Data'!$C$4:$R$1589,16,FALSE)</f>
        <v>Golden State Warriors</v>
      </c>
      <c r="C1309" t="str">
        <f>VLOOKUP(ROW()-1,'Full 2016-2017 Games Data'!$C$4:$R$1589,5,FALSE)</f>
        <v>Cleveland</v>
      </c>
      <c r="D1309">
        <f>VLOOKUP(ROW()-1,'Full 2016-2017 Games Data'!$C$4:$R$1589,6,FALSE)</f>
        <v>137</v>
      </c>
      <c r="E1309">
        <f>VLOOKUP(ROW()-1,'Full 2016-2017 Games Data'!$C$4:$R$1589,7,FALSE)</f>
        <v>116</v>
      </c>
      <c r="F1309" s="4">
        <f>VLOOKUP(ROW()-1,'Full 2016-2017 Games Data'!$C$4:$R$1589,14,FALSE)</f>
        <v>42895</v>
      </c>
    </row>
    <row r="1310" spans="1:6" x14ac:dyDescent="0.3">
      <c r="A1310" t="str">
        <f>VLOOKUP(ROW()-1,'Full 2016-2017 Games Data'!$C$4:$R$1589,15,FALSE)</f>
        <v>Golden State Warriors</v>
      </c>
      <c r="B1310" t="str">
        <f>VLOOKUP(ROW()-1,'Full 2016-2017 Games Data'!$C$4:$R$1589,16,FALSE)</f>
        <v>Cleveland Cavaliers</v>
      </c>
      <c r="C1310" t="str">
        <f>VLOOKUP(ROW()-1,'Full 2016-2017 Games Data'!$C$4:$R$1589,5,FALSE)</f>
        <v>Golden State</v>
      </c>
      <c r="D1310">
        <f>VLOOKUP(ROW()-1,'Full 2016-2017 Games Data'!$C$4:$R$1589,6,FALSE)</f>
        <v>129</v>
      </c>
      <c r="E1310">
        <f>VLOOKUP(ROW()-1,'Full 2016-2017 Games Data'!$C$4:$R$1589,7,FALSE)</f>
        <v>120</v>
      </c>
      <c r="F1310" s="4">
        <f>VLOOKUP(ROW()-1,'Full 2016-2017 Games Data'!$C$4:$R$1589,14,FALSE)</f>
        <v>42898</v>
      </c>
    </row>
  </sheetData>
  <autoFilter ref="A1:F1310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L Y d v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L Y d v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H b 1 U a 9 A z 0 9 g A A A G Y B A A A T A B w A R m 9 y b X V s Y X M v U 2 V j d G l v b j E u b S C i G A A o o B Q A A A A A A A A A A A A A A A A A A A A A A A A A A A B 1 T z 1 P w z A Q 3 S P l P 5 z c J Z V M h I M K E p W n h L I h U M J U M 5 j k a A O O j e w L S l X 1 v + M q Q i x w w 3 2 8 e 7 p 7 L 2 B L v b N Q z 1 W s 0 y R N w l 5 7 7 G D B N q M x U F y K 6 4 u Y b u B e D x i g 0 q Q Z S D B I a Q I x a j f 6 F i N S h q + 8 c u 0 4 o K V s 0 x v M S 2 c p D i F j 5 a 1 6 D u i D 6 j 6 8 W K k f W l A 4 t W j U o 3 f v U Q J c q X 9 / 5 j Q R W / J t h a Y f e k I v m W Q c S m f G w Q Y p O N z Z 1 n W 9 3 U l R r A o O T 6 M j r O l g U P 6 2 + Y O z + L L k s / Q F K / f a 7 q L Z 5 v C J Z 1 e N f o 2 k x m s b 3 p w f 5 u v n Z c h m n / x 4 Z D M q 4 n e K G y C c 6 H R a p k l v / z y 7 / g Z Q S w E C L Q A U A A I A C A A t h 2 9 V 4 I 7 E P K Q A A A D 2 A A A A E g A A A A A A A A A A A A A A A A A A A A A A Q 2 9 u Z m l n L 1 B h Y 2 t h Z 2 U u e G 1 s U E s B A i 0 A F A A C A A g A L Y d v V Q / K 6 a u k A A A A 6 Q A A A B M A A A A A A A A A A A A A A A A A 8 A A A A F t D b 2 5 0 Z W 5 0 X 1 R 5 c G V z X S 5 4 b W x Q S w E C L Q A U A A I A C A A t h 2 9 V G v Q M 9 P Y A A A B m A Q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C A A A A A A A A F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d W x s J T I w M j A x N i 0 y M D E 3 J T I w R 2 F t Z X M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V s b F 8 y M D E 2 X z I w M T d f R 2 F t Z X N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E x O j I 3 O j I 2 L j Y 0 M T k 1 M z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s b C A y M D E 2 L T I w M T c g R 2 F t Z X M g R G F 0 Y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Z 1 b G w g M j A x N i 0 y M D E 3 I E d h b W V z I E R h d G E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s b C U y M D I w M T Y t M j A x N y U y M E d h b W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M j A x N i 0 y M D E 3 J T I w R 2 F t Z X M l M j B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8 H 4 4 S 1 j t p L n r q 9 P x l i 9 Q 0 A A A A A A g A A A A A A E G Y A A A A B A A A g A A A A f e r f f + O x u 7 G B 4 7 E P r O Z n l M s T r 1 m Q T W l S P Z p 8 y n 3 G B R I A A A A A D o A A A A A C A A A g A A A A F U p k 3 j b 7 o D P 6 k 2 b S 0 S B r r g F Q r F X 8 B c t K y b j I d 4 P c y 2 d Q A A A A y K 4 A f Q + n U y H 8 H 9 t s d H J b p 4 Q k x x C X r W E x y O u W H 9 S e o L t Y l 1 J z k q 3 W S y w n N X a E o B e / B 7 H B X 6 x T Q 8 5 1 4 G f D V x 7 o Y r Y Q C N W D f 5 p 8 k U R 2 c T g K T y N A A A A A Z P y E n / W 8 1 f R y D v U o Y Y J C a B X S 4 1 h l J h o S k g O c 8 x X A z D d 8 8 M C R x 6 H R 5 M l z e C W 8 T 1 5 7 2 2 j I f L X 0 p x h B S D w X g 4 a A r Q = = < / D a t a M a s h u p > 
</file>

<file path=customXml/itemProps1.xml><?xml version="1.0" encoding="utf-8"?>
<ds:datastoreItem xmlns:ds="http://schemas.openxmlformats.org/officeDocument/2006/customXml" ds:itemID="{B095C1BB-DDCE-4278-B7FD-D314041BD3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2016-2017 Games 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Devarshi Kumar Rai</dc:creator>
  <cp:lastModifiedBy>Devarshi Kumar Rai</cp:lastModifiedBy>
  <dcterms:created xsi:type="dcterms:W3CDTF">2015-06-05T18:17:20Z</dcterms:created>
  <dcterms:modified xsi:type="dcterms:W3CDTF">2022-11-15T15:56:07Z</dcterms:modified>
</cp:coreProperties>
</file>