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kr15\Documents\excel\Project 2\"/>
    </mc:Choice>
  </mc:AlternateContent>
  <xr:revisionPtr revIDLastSave="0" documentId="13_ncr:1_{C4ED5B37-ECD7-47B6-AF56-65DD8777A93D}" xr6:coauthVersionLast="47" xr6:coauthVersionMax="47" xr10:uidLastSave="{00000000-0000-0000-0000-000000000000}"/>
  <bookViews>
    <workbookView xWindow="-108" yWindow="-108" windowWidth="23256" windowHeight="12456" tabRatio="720" firstSheet="4" activeTab="11" xr2:uid="{00000000-000D-0000-FFFF-FFFF00000000}"/>
  </bookViews>
  <sheets>
    <sheet name="Sub" sheetId="2" r:id="rId1"/>
    <sheet name="Confirmed" sheetId="3" r:id="rId2"/>
    <sheet name="Task List" sheetId="4" r:id="rId3"/>
    <sheet name="Updated Task List" sheetId="15" r:id="rId4"/>
    <sheet name="Sub Rough 1" sheetId="6" r:id="rId5"/>
    <sheet name="Sub Rough 2" sheetId="8" r:id="rId6"/>
    <sheet name="Company Names" sheetId="7" r:id="rId7"/>
    <sheet name="Company Names to Add" sheetId="11" r:id="rId8"/>
    <sheet name="Table1" sheetId="12" r:id="rId9"/>
    <sheet name="Added Company Names" sheetId="14" r:id="rId10"/>
    <sheet name="New Task List" sheetId="13" r:id="rId11"/>
    <sheet name="Final Task List" sheetId="16" r:id="rId12"/>
  </sheets>
  <definedNames>
    <definedName name="_xlnm._FilterDatabase" localSheetId="11" hidden="1">'Final Task List'!$A$2:$M$706</definedName>
    <definedName name="_xlnm._FilterDatabase" localSheetId="0" hidden="1">Sub!$A$7:$H$68</definedName>
    <definedName name="_xlnm._FilterDatabase" localSheetId="2" hidden="1">'Task List'!$A$2:$M$666</definedName>
    <definedName name="_xlnm._FilterDatabase" localSheetId="3" hidden="1">'Updated Task List'!$A$2:$O$666</definedName>
    <definedName name="ExternalData_1" localSheetId="8" hidden="1">Table1!$A$1:$N$7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1" i="16" l="1"/>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L14" i="16"/>
  <c r="L13" i="16"/>
  <c r="L12" i="16"/>
  <c r="L11" i="16"/>
  <c r="L10" i="16"/>
  <c r="L9" i="16"/>
  <c r="L8" i="16"/>
  <c r="L7" i="16"/>
  <c r="L6" i="16"/>
  <c r="L5" i="16"/>
  <c r="L4" i="16"/>
  <c r="L3" i="16"/>
  <c r="L42" i="16"/>
  <c r="P666" i="15"/>
  <c r="P665" i="15"/>
  <c r="P664" i="15"/>
  <c r="P663" i="15"/>
  <c r="P662" i="15"/>
  <c r="P661" i="15"/>
  <c r="P660" i="15"/>
  <c r="P659" i="15"/>
  <c r="P658" i="15"/>
  <c r="P657" i="15"/>
  <c r="P656" i="15"/>
  <c r="P655" i="15"/>
  <c r="P654" i="15"/>
  <c r="P653" i="15"/>
  <c r="P652" i="15"/>
  <c r="P651" i="15"/>
  <c r="P650" i="15"/>
  <c r="P649" i="15"/>
  <c r="P648" i="15"/>
  <c r="P647" i="15"/>
  <c r="P646" i="15"/>
  <c r="P645" i="15"/>
  <c r="P644" i="15"/>
  <c r="P643" i="15"/>
  <c r="P642" i="15"/>
  <c r="P641" i="15"/>
  <c r="P640" i="15"/>
  <c r="P639" i="15"/>
  <c r="P638" i="15"/>
  <c r="P637" i="15"/>
  <c r="P636" i="15"/>
  <c r="P635" i="15"/>
  <c r="P634" i="15"/>
  <c r="P633" i="15"/>
  <c r="P632" i="15"/>
  <c r="P631" i="15"/>
  <c r="P630" i="15"/>
  <c r="P629" i="15"/>
  <c r="P628" i="15"/>
  <c r="P627" i="15"/>
  <c r="P626" i="15"/>
  <c r="P625" i="15"/>
  <c r="P624" i="15"/>
  <c r="P623" i="15"/>
  <c r="P622" i="15"/>
  <c r="P621" i="15"/>
  <c r="P620" i="15"/>
  <c r="P619" i="15"/>
  <c r="P618" i="15"/>
  <c r="P617" i="15"/>
  <c r="P616" i="15"/>
  <c r="P615" i="15"/>
  <c r="P614" i="15"/>
  <c r="P613" i="15"/>
  <c r="P612" i="15"/>
  <c r="P611" i="15"/>
  <c r="P610" i="15"/>
  <c r="P609" i="15"/>
  <c r="P608" i="15"/>
  <c r="P607" i="15"/>
  <c r="P606" i="15"/>
  <c r="P605" i="15"/>
  <c r="P604" i="15"/>
  <c r="P603" i="15"/>
  <c r="P602" i="15"/>
  <c r="P601" i="15"/>
  <c r="P600" i="15"/>
  <c r="P599" i="15"/>
  <c r="P598" i="15"/>
  <c r="P597" i="15"/>
  <c r="P596" i="15"/>
  <c r="P595" i="15"/>
  <c r="P594" i="15"/>
  <c r="P593" i="15"/>
  <c r="P592" i="15"/>
  <c r="P591" i="15"/>
  <c r="P590" i="15"/>
  <c r="P589" i="15"/>
  <c r="P588" i="15"/>
  <c r="P587" i="15"/>
  <c r="P586" i="15"/>
  <c r="P585" i="15"/>
  <c r="P584" i="15"/>
  <c r="P583" i="15"/>
  <c r="P582" i="15"/>
  <c r="P581" i="15"/>
  <c r="P580" i="15"/>
  <c r="P579" i="15"/>
  <c r="P578" i="15"/>
  <c r="P577" i="15"/>
  <c r="P576" i="15"/>
  <c r="P575" i="15"/>
  <c r="P574" i="15"/>
  <c r="P573" i="15"/>
  <c r="P572" i="15"/>
  <c r="P571" i="15"/>
  <c r="P570" i="15"/>
  <c r="P569" i="15"/>
  <c r="P568" i="15"/>
  <c r="P567" i="15"/>
  <c r="P566" i="15"/>
  <c r="P565" i="15"/>
  <c r="P564" i="15"/>
  <c r="P563" i="15"/>
  <c r="P562" i="15"/>
  <c r="P561" i="15"/>
  <c r="P560" i="15"/>
  <c r="P559" i="15"/>
  <c r="P558" i="15"/>
  <c r="P557" i="15"/>
  <c r="P556" i="15"/>
  <c r="P555" i="15"/>
  <c r="P554" i="15"/>
  <c r="P553" i="15"/>
  <c r="P552" i="15"/>
  <c r="P551" i="15"/>
  <c r="P550" i="15"/>
  <c r="P549" i="15"/>
  <c r="P548" i="15"/>
  <c r="P547" i="15"/>
  <c r="P546" i="15"/>
  <c r="P545" i="15"/>
  <c r="P544" i="15"/>
  <c r="P543" i="15"/>
  <c r="P542" i="15"/>
  <c r="P541" i="15"/>
  <c r="P540" i="15"/>
  <c r="P539" i="15"/>
  <c r="P538" i="15"/>
  <c r="P537" i="15"/>
  <c r="P536" i="15"/>
  <c r="P535" i="15"/>
  <c r="P534" i="15"/>
  <c r="P533" i="15"/>
  <c r="P532" i="15"/>
  <c r="P531" i="15"/>
  <c r="P530" i="15"/>
  <c r="P529" i="15"/>
  <c r="P528" i="15"/>
  <c r="P527" i="15"/>
  <c r="P526" i="15"/>
  <c r="P525" i="15"/>
  <c r="P524" i="15"/>
  <c r="P523" i="15"/>
  <c r="P522" i="15"/>
  <c r="P521" i="15"/>
  <c r="P520" i="15"/>
  <c r="P519" i="15"/>
  <c r="P518" i="15"/>
  <c r="P517" i="15"/>
  <c r="P516" i="15"/>
  <c r="P515" i="15"/>
  <c r="P514" i="15"/>
  <c r="P513" i="15"/>
  <c r="P512" i="15"/>
  <c r="P511" i="15"/>
  <c r="P510" i="15"/>
  <c r="P509" i="15"/>
  <c r="P508" i="15"/>
  <c r="P507" i="15"/>
  <c r="P506" i="15"/>
  <c r="P505" i="15"/>
  <c r="P504" i="15"/>
  <c r="P503" i="15"/>
  <c r="P502" i="15"/>
  <c r="P501" i="15"/>
  <c r="P500" i="15"/>
  <c r="P499" i="15"/>
  <c r="P498" i="15"/>
  <c r="P497" i="15"/>
  <c r="P496" i="15"/>
  <c r="P495" i="15"/>
  <c r="P494" i="15"/>
  <c r="P493" i="15"/>
  <c r="P492" i="15"/>
  <c r="P491" i="15"/>
  <c r="P490" i="15"/>
  <c r="P489" i="15"/>
  <c r="P488" i="15"/>
  <c r="P487" i="15"/>
  <c r="P486" i="15"/>
  <c r="P485" i="15"/>
  <c r="P484" i="15"/>
  <c r="P483" i="15"/>
  <c r="P482" i="15"/>
  <c r="P481" i="15"/>
  <c r="P480" i="15"/>
  <c r="P479" i="15"/>
  <c r="P478" i="15"/>
  <c r="P477" i="15"/>
  <c r="P476" i="15"/>
  <c r="P475" i="15"/>
  <c r="P474" i="15"/>
  <c r="P473" i="15"/>
  <c r="P472" i="15"/>
  <c r="P471" i="15"/>
  <c r="P470" i="15"/>
  <c r="P469" i="15"/>
  <c r="P468" i="15"/>
  <c r="P467" i="15"/>
  <c r="P466" i="15"/>
  <c r="P465" i="15"/>
  <c r="P464" i="15"/>
  <c r="P463" i="15"/>
  <c r="P462" i="15"/>
  <c r="P461" i="15"/>
  <c r="P460" i="15"/>
  <c r="P459" i="15"/>
  <c r="P458" i="15"/>
  <c r="P457" i="15"/>
  <c r="P456" i="15"/>
  <c r="P455" i="15"/>
  <c r="P454" i="15"/>
  <c r="P453" i="15"/>
  <c r="P452" i="15"/>
  <c r="P451" i="15"/>
  <c r="P450" i="15"/>
  <c r="P449" i="15"/>
  <c r="P448" i="15"/>
  <c r="P447" i="15"/>
  <c r="P446" i="15"/>
  <c r="P445" i="15"/>
  <c r="P444" i="15"/>
  <c r="P443" i="15"/>
  <c r="P442" i="15"/>
  <c r="P441" i="15"/>
  <c r="P440" i="15"/>
  <c r="P439" i="15"/>
  <c r="P438" i="15"/>
  <c r="P437" i="15"/>
  <c r="P436" i="15"/>
  <c r="P435" i="15"/>
  <c r="P434" i="15"/>
  <c r="P433" i="15"/>
  <c r="P432" i="15"/>
  <c r="P431" i="15"/>
  <c r="P430" i="15"/>
  <c r="P429" i="15"/>
  <c r="P428" i="15"/>
  <c r="P427" i="15"/>
  <c r="P426" i="15"/>
  <c r="P425" i="15"/>
  <c r="P424" i="15"/>
  <c r="P423" i="15"/>
  <c r="P422" i="15"/>
  <c r="P421" i="15"/>
  <c r="P420" i="15"/>
  <c r="P419" i="15"/>
  <c r="P418" i="15"/>
  <c r="P417" i="15"/>
  <c r="P416" i="15"/>
  <c r="P415" i="15"/>
  <c r="P414" i="15"/>
  <c r="P413" i="15"/>
  <c r="P412" i="15"/>
  <c r="P411" i="15"/>
  <c r="P410" i="15"/>
  <c r="P409" i="15"/>
  <c r="P408" i="15"/>
  <c r="P407" i="15"/>
  <c r="P406" i="15"/>
  <c r="P405" i="15"/>
  <c r="P404" i="15"/>
  <c r="P403" i="15"/>
  <c r="P402" i="15"/>
  <c r="P401" i="15"/>
  <c r="P400" i="15"/>
  <c r="P399" i="15"/>
  <c r="P398" i="15"/>
  <c r="P397" i="15"/>
  <c r="P396" i="15"/>
  <c r="P395" i="15"/>
  <c r="P394" i="15"/>
  <c r="P393" i="15"/>
  <c r="P392" i="15"/>
  <c r="P391" i="15"/>
  <c r="P390" i="15"/>
  <c r="P389" i="15"/>
  <c r="P388" i="15"/>
  <c r="P387" i="15"/>
  <c r="P386" i="15"/>
  <c r="P385" i="15"/>
  <c r="P384" i="15"/>
  <c r="P383" i="15"/>
  <c r="P382" i="15"/>
  <c r="P381" i="15"/>
  <c r="P380" i="15"/>
  <c r="P379" i="15"/>
  <c r="P378" i="15"/>
  <c r="P377" i="15"/>
  <c r="P376" i="15"/>
  <c r="P375" i="15"/>
  <c r="P374" i="15"/>
  <c r="P373" i="15"/>
  <c r="P372" i="15"/>
  <c r="P371" i="15"/>
  <c r="P370" i="15"/>
  <c r="P369" i="15"/>
  <c r="P368" i="15"/>
  <c r="P367" i="15"/>
  <c r="P366" i="15"/>
  <c r="P365" i="15"/>
  <c r="P364" i="15"/>
  <c r="P363" i="15"/>
  <c r="P362" i="15"/>
  <c r="P361" i="15"/>
  <c r="P360" i="15"/>
  <c r="P359" i="15"/>
  <c r="P358" i="15"/>
  <c r="P357" i="15"/>
  <c r="P356" i="15"/>
  <c r="P355" i="15"/>
  <c r="P354" i="15"/>
  <c r="P353" i="15"/>
  <c r="P352" i="15"/>
  <c r="P351" i="15"/>
  <c r="P350" i="15"/>
  <c r="P349" i="15"/>
  <c r="P348" i="15"/>
  <c r="P347" i="15"/>
  <c r="P346" i="15"/>
  <c r="P345" i="15"/>
  <c r="P344" i="15"/>
  <c r="P343" i="15"/>
  <c r="P342" i="15"/>
  <c r="P341" i="15"/>
  <c r="P340" i="15"/>
  <c r="P339" i="15"/>
  <c r="P338" i="15"/>
  <c r="P337" i="15"/>
  <c r="P336" i="15"/>
  <c r="P335" i="15"/>
  <c r="P334" i="15"/>
  <c r="P333" i="15"/>
  <c r="P332" i="15"/>
  <c r="P331" i="15"/>
  <c r="P330" i="15"/>
  <c r="P329" i="15"/>
  <c r="P328" i="15"/>
  <c r="P327" i="15"/>
  <c r="P326" i="15"/>
  <c r="P325" i="15"/>
  <c r="P324" i="15"/>
  <c r="P323" i="15"/>
  <c r="P322" i="15"/>
  <c r="P321" i="15"/>
  <c r="P320" i="15"/>
  <c r="P319" i="15"/>
  <c r="P318" i="15"/>
  <c r="P317" i="15"/>
  <c r="P316" i="15"/>
  <c r="P315" i="15"/>
  <c r="P314" i="15"/>
  <c r="P313" i="15"/>
  <c r="P312" i="15"/>
  <c r="P311" i="15"/>
  <c r="P310" i="15"/>
  <c r="P309" i="15"/>
  <c r="P308" i="15"/>
  <c r="P307" i="15"/>
  <c r="P306" i="15"/>
  <c r="P305" i="15"/>
  <c r="P304" i="15"/>
  <c r="P303" i="15"/>
  <c r="P302" i="15"/>
  <c r="P301" i="15"/>
  <c r="P300" i="15"/>
  <c r="P299" i="15"/>
  <c r="P298" i="15"/>
  <c r="P297" i="15"/>
  <c r="P296" i="15"/>
  <c r="P295" i="15"/>
  <c r="P294" i="15"/>
  <c r="P293" i="15"/>
  <c r="P292" i="15"/>
  <c r="P291" i="15"/>
  <c r="P290" i="15"/>
  <c r="P289" i="15"/>
  <c r="P288" i="15"/>
  <c r="P287" i="15"/>
  <c r="P286" i="15"/>
  <c r="P285" i="15"/>
  <c r="P284" i="15"/>
  <c r="P283" i="15"/>
  <c r="P282" i="15"/>
  <c r="P281" i="15"/>
  <c r="P280" i="15"/>
  <c r="P279" i="15"/>
  <c r="P278" i="15"/>
  <c r="P277" i="15"/>
  <c r="P276" i="15"/>
  <c r="P275" i="15"/>
  <c r="P274" i="15"/>
  <c r="P273" i="15"/>
  <c r="P272" i="15"/>
  <c r="P271" i="15"/>
  <c r="P270" i="15"/>
  <c r="P269" i="15"/>
  <c r="P268" i="15"/>
  <c r="P267" i="15"/>
  <c r="P266" i="15"/>
  <c r="P265" i="15"/>
  <c r="P264" i="15"/>
  <c r="P263" i="15"/>
  <c r="P262" i="15"/>
  <c r="P261" i="15"/>
  <c r="P260" i="15"/>
  <c r="P259" i="15"/>
  <c r="P258" i="15"/>
  <c r="P257" i="15"/>
  <c r="P256" i="15"/>
  <c r="P255" i="15"/>
  <c r="P254" i="15"/>
  <c r="P253" i="15"/>
  <c r="P252" i="15"/>
  <c r="P251" i="15"/>
  <c r="P250" i="15"/>
  <c r="P249" i="15"/>
  <c r="P248" i="15"/>
  <c r="P247" i="15"/>
  <c r="P246" i="15"/>
  <c r="P245" i="15"/>
  <c r="P244" i="15"/>
  <c r="P243" i="15"/>
  <c r="P242" i="15"/>
  <c r="P241" i="15"/>
  <c r="P240" i="15"/>
  <c r="P239" i="15"/>
  <c r="P238" i="15"/>
  <c r="P237" i="15"/>
  <c r="P236" i="15"/>
  <c r="P235" i="15"/>
  <c r="P234" i="15"/>
  <c r="P233" i="15"/>
  <c r="P232" i="15"/>
  <c r="P231" i="15"/>
  <c r="P230" i="15"/>
  <c r="P229" i="15"/>
  <c r="P228" i="15"/>
  <c r="P227" i="15"/>
  <c r="P226" i="15"/>
  <c r="P225" i="15"/>
  <c r="P224" i="15"/>
  <c r="P223" i="15"/>
  <c r="P222" i="15"/>
  <c r="P221" i="15"/>
  <c r="P220" i="15"/>
  <c r="P219" i="15"/>
  <c r="P218" i="15"/>
  <c r="P217" i="15"/>
  <c r="P216" i="15"/>
  <c r="P215" i="15"/>
  <c r="P214" i="15"/>
  <c r="P213" i="15"/>
  <c r="P212" i="15"/>
  <c r="P211" i="15"/>
  <c r="P210" i="15"/>
  <c r="P209" i="15"/>
  <c r="P208" i="15"/>
  <c r="P207" i="15"/>
  <c r="P206" i="15"/>
  <c r="P205" i="15"/>
  <c r="P204" i="15"/>
  <c r="P203" i="15"/>
  <c r="P202" i="15"/>
  <c r="P201" i="15"/>
  <c r="P200" i="15"/>
  <c r="P199" i="15"/>
  <c r="P198" i="15"/>
  <c r="P197" i="15"/>
  <c r="P196" i="15"/>
  <c r="P195" i="15"/>
  <c r="P194" i="15"/>
  <c r="P193" i="15"/>
  <c r="P192" i="15"/>
  <c r="P191" i="15"/>
  <c r="P190" i="15"/>
  <c r="P189" i="15"/>
  <c r="P188" i="15"/>
  <c r="P187" i="15"/>
  <c r="P186" i="15"/>
  <c r="P185" i="15"/>
  <c r="P184" i="15"/>
  <c r="P183" i="15"/>
  <c r="P182" i="15"/>
  <c r="P181" i="15"/>
  <c r="P180" i="15"/>
  <c r="P179" i="15"/>
  <c r="P178" i="15"/>
  <c r="P177" i="15"/>
  <c r="P176" i="15"/>
  <c r="P175" i="15"/>
  <c r="P174" i="15"/>
  <c r="P173" i="15"/>
  <c r="P172" i="15"/>
  <c r="P171" i="15"/>
  <c r="P170" i="15"/>
  <c r="P169" i="15"/>
  <c r="P168" i="15"/>
  <c r="P167" i="15"/>
  <c r="P166" i="15"/>
  <c r="P165" i="15"/>
  <c r="P164" i="15"/>
  <c r="P163" i="15"/>
  <c r="P162" i="15"/>
  <c r="P161" i="15"/>
  <c r="P160" i="15"/>
  <c r="P159" i="15"/>
  <c r="P158" i="15"/>
  <c r="P157" i="15"/>
  <c r="P156" i="15"/>
  <c r="P155" i="15"/>
  <c r="P154" i="15"/>
  <c r="P153" i="15"/>
  <c r="P152" i="15"/>
  <c r="P151" i="15"/>
  <c r="P150" i="15"/>
  <c r="P149" i="15"/>
  <c r="P148" i="15"/>
  <c r="P147" i="15"/>
  <c r="P146" i="15"/>
  <c r="P145" i="15"/>
  <c r="P144" i="15"/>
  <c r="P143" i="15"/>
  <c r="P142" i="15"/>
  <c r="P141" i="15"/>
  <c r="P140" i="15"/>
  <c r="P139" i="15"/>
  <c r="P138" i="15"/>
  <c r="P137" i="15"/>
  <c r="P136" i="15"/>
  <c r="P135" i="15"/>
  <c r="P134" i="15"/>
  <c r="P133" i="15"/>
  <c r="P132" i="15"/>
  <c r="P131" i="15"/>
  <c r="P130" i="15"/>
  <c r="P129" i="15"/>
  <c r="P128" i="15"/>
  <c r="P127" i="15"/>
  <c r="P126" i="15"/>
  <c r="P125" i="15"/>
  <c r="P124" i="15"/>
  <c r="P123" i="15"/>
  <c r="P122" i="15"/>
  <c r="P121" i="15"/>
  <c r="P120" i="15"/>
  <c r="P119" i="15"/>
  <c r="P118" i="15"/>
  <c r="P117" i="15"/>
  <c r="P116" i="15"/>
  <c r="P115" i="15"/>
  <c r="P114" i="15"/>
  <c r="P113" i="15"/>
  <c r="P112" i="15"/>
  <c r="P111" i="15"/>
  <c r="P110" i="15"/>
  <c r="P109" i="15"/>
  <c r="P108" i="15"/>
  <c r="P107" i="15"/>
  <c r="P106" i="15"/>
  <c r="P105" i="15"/>
  <c r="P104" i="15"/>
  <c r="P103" i="15"/>
  <c r="P102" i="15"/>
  <c r="P101" i="15"/>
  <c r="P100" i="15"/>
  <c r="P99" i="15"/>
  <c r="P98" i="15"/>
  <c r="P97" i="15"/>
  <c r="P96" i="15"/>
  <c r="P95" i="15"/>
  <c r="P94" i="15"/>
  <c r="P93" i="15"/>
  <c r="P92" i="15"/>
  <c r="P91" i="15"/>
  <c r="P90" i="15"/>
  <c r="P89" i="15"/>
  <c r="P88" i="15"/>
  <c r="P87" i="15"/>
  <c r="P86" i="15"/>
  <c r="P85" i="15"/>
  <c r="P84" i="15"/>
  <c r="P83" i="15"/>
  <c r="P82" i="15"/>
  <c r="P81" i="15"/>
  <c r="P80" i="15"/>
  <c r="P79" i="15"/>
  <c r="P78" i="15"/>
  <c r="P77" i="15"/>
  <c r="P76" i="15"/>
  <c r="P75" i="15"/>
  <c r="P74" i="15"/>
  <c r="P73" i="15"/>
  <c r="P72" i="15"/>
  <c r="P71" i="15"/>
  <c r="P70" i="15"/>
  <c r="P69" i="15"/>
  <c r="P68" i="15"/>
  <c r="P67" i="15"/>
  <c r="P66" i="15"/>
  <c r="P65" i="15"/>
  <c r="P64" i="15"/>
  <c r="P63" i="15"/>
  <c r="P62" i="15"/>
  <c r="P61" i="15"/>
  <c r="P60" i="15"/>
  <c r="P59" i="15"/>
  <c r="P58" i="15"/>
  <c r="P57" i="15"/>
  <c r="P56" i="15"/>
  <c r="P55" i="15"/>
  <c r="P54" i="15"/>
  <c r="P53" i="15"/>
  <c r="P52" i="15"/>
  <c r="P51" i="15"/>
  <c r="P50" i="15"/>
  <c r="P49" i="15"/>
  <c r="P48" i="15"/>
  <c r="P47" i="15"/>
  <c r="P46" i="15"/>
  <c r="P45" i="15"/>
  <c r="P44" i="15"/>
  <c r="P43" i="15"/>
  <c r="P42" i="15"/>
  <c r="P41" i="15"/>
  <c r="P40" i="15"/>
  <c r="P39" i="15"/>
  <c r="P38" i="15"/>
  <c r="P37" i="15"/>
  <c r="P36" i="15"/>
  <c r="P35" i="15"/>
  <c r="P34" i="15"/>
  <c r="P33" i="15"/>
  <c r="P32" i="15"/>
  <c r="P31" i="15"/>
  <c r="P30" i="15"/>
  <c r="P29" i="15"/>
  <c r="P28" i="15"/>
  <c r="P27" i="15"/>
  <c r="P26" i="15"/>
  <c r="P25" i="15"/>
  <c r="P24" i="15"/>
  <c r="P23" i="15"/>
  <c r="P22" i="15"/>
  <c r="P21" i="15"/>
  <c r="P20" i="15"/>
  <c r="P19" i="15"/>
  <c r="P18" i="15"/>
  <c r="P17" i="15"/>
  <c r="P16" i="15"/>
  <c r="P15" i="15"/>
  <c r="P14" i="15"/>
  <c r="P13" i="15"/>
  <c r="P12" i="15"/>
  <c r="P11" i="15"/>
  <c r="P10" i="15"/>
  <c r="P9" i="15"/>
  <c r="P8" i="15"/>
  <c r="P7" i="15"/>
  <c r="P6" i="15"/>
  <c r="P5" i="15"/>
  <c r="P4" i="15"/>
  <c r="P3" i="15"/>
  <c r="Q666" i="15"/>
  <c r="Q665" i="15"/>
  <c r="Q664" i="15"/>
  <c r="Q663" i="15"/>
  <c r="Q662" i="15"/>
  <c r="Q661" i="15"/>
  <c r="Q660" i="15"/>
  <c r="Q659" i="15"/>
  <c r="Q658" i="15"/>
  <c r="Q657" i="15"/>
  <c r="Q656" i="15"/>
  <c r="Q655" i="15"/>
  <c r="Q654" i="15"/>
  <c r="Q653" i="15"/>
  <c r="Q652" i="15"/>
  <c r="Q651" i="15"/>
  <c r="Q650" i="15"/>
  <c r="Q649" i="15"/>
  <c r="Q648" i="15"/>
  <c r="Q647" i="15"/>
  <c r="Q646" i="15"/>
  <c r="Q645" i="15"/>
  <c r="Q644" i="15"/>
  <c r="Q643" i="15"/>
  <c r="Q642" i="15"/>
  <c r="Q641" i="15"/>
  <c r="Q640" i="15"/>
  <c r="Q639" i="15"/>
  <c r="Q638" i="15"/>
  <c r="Q637" i="15"/>
  <c r="Q636" i="15"/>
  <c r="Q635" i="15"/>
  <c r="Q634" i="15"/>
  <c r="Q633" i="15"/>
  <c r="Q632" i="15"/>
  <c r="Q631" i="15"/>
  <c r="Q630" i="15"/>
  <c r="Q629" i="15"/>
  <c r="Q628" i="15"/>
  <c r="Q627" i="15"/>
  <c r="Q626" i="15"/>
  <c r="Q625" i="15"/>
  <c r="Q624" i="15"/>
  <c r="Q623" i="15"/>
  <c r="Q622" i="15"/>
  <c r="Q621" i="15"/>
  <c r="Q620" i="15"/>
  <c r="Q619" i="15"/>
  <c r="Q618" i="15"/>
  <c r="Q617" i="15"/>
  <c r="Q616" i="15"/>
  <c r="Q615" i="15"/>
  <c r="Q614" i="15"/>
  <c r="Q613" i="15"/>
  <c r="Q612" i="15"/>
  <c r="Q611" i="15"/>
  <c r="Q610" i="15"/>
  <c r="Q609" i="15"/>
  <c r="Q608" i="15"/>
  <c r="Q607" i="15"/>
  <c r="Q606" i="15"/>
  <c r="Q605" i="15"/>
  <c r="Q604" i="15"/>
  <c r="Q603" i="15"/>
  <c r="Q602" i="15"/>
  <c r="Q601" i="15"/>
  <c r="Q600" i="15"/>
  <c r="Q599" i="15"/>
  <c r="Q598" i="15"/>
  <c r="Q597" i="15"/>
  <c r="Q596" i="15"/>
  <c r="Q595" i="15"/>
  <c r="Q594" i="15"/>
  <c r="Q593" i="15"/>
  <c r="Q592" i="15"/>
  <c r="Q591" i="15"/>
  <c r="Q590" i="15"/>
  <c r="Q589" i="15"/>
  <c r="Q588" i="15"/>
  <c r="Q587" i="15"/>
  <c r="Q586" i="15"/>
  <c r="Q585" i="15"/>
  <c r="Q584" i="15"/>
  <c r="Q583" i="15"/>
  <c r="Q582" i="15"/>
  <c r="Q581" i="15"/>
  <c r="Q580" i="15"/>
  <c r="Q579" i="15"/>
  <c r="Q578" i="15"/>
  <c r="Q577" i="15"/>
  <c r="Q576" i="15"/>
  <c r="Q575" i="15"/>
  <c r="Q574" i="15"/>
  <c r="Q573" i="15"/>
  <c r="Q572" i="15"/>
  <c r="Q571" i="15"/>
  <c r="Q570" i="15"/>
  <c r="Q569" i="15"/>
  <c r="Q568" i="15"/>
  <c r="Q567" i="15"/>
  <c r="Q566" i="15"/>
  <c r="Q565" i="15"/>
  <c r="Q564" i="15"/>
  <c r="Q563" i="15"/>
  <c r="Q562" i="15"/>
  <c r="Q561" i="15"/>
  <c r="Q560" i="15"/>
  <c r="Q559" i="15"/>
  <c r="Q558" i="15"/>
  <c r="Q557" i="15"/>
  <c r="Q556" i="15"/>
  <c r="Q555" i="15"/>
  <c r="Q554" i="15"/>
  <c r="Q553" i="15"/>
  <c r="Q552" i="15"/>
  <c r="Q551" i="15"/>
  <c r="Q550" i="15"/>
  <c r="Q549" i="15"/>
  <c r="Q548" i="15"/>
  <c r="Q547" i="15"/>
  <c r="Q546" i="15"/>
  <c r="Q545" i="15"/>
  <c r="Q544" i="15"/>
  <c r="Q543" i="15"/>
  <c r="Q542" i="15"/>
  <c r="Q541" i="15"/>
  <c r="Q540" i="15"/>
  <c r="Q539" i="15"/>
  <c r="Q538" i="15"/>
  <c r="Q537" i="15"/>
  <c r="Q536" i="15"/>
  <c r="Q535" i="15"/>
  <c r="Q534" i="15"/>
  <c r="Q533" i="15"/>
  <c r="Q532" i="15"/>
  <c r="Q531" i="15"/>
  <c r="Q530" i="15"/>
  <c r="Q529" i="15"/>
  <c r="Q528" i="15"/>
  <c r="Q527" i="15"/>
  <c r="Q526" i="15"/>
  <c r="Q525" i="15"/>
  <c r="Q524" i="15"/>
  <c r="Q523" i="15"/>
  <c r="Q522" i="15"/>
  <c r="Q521" i="15"/>
  <c r="Q520" i="15"/>
  <c r="Q519" i="15"/>
  <c r="Q518" i="15"/>
  <c r="Q517" i="15"/>
  <c r="Q516" i="15"/>
  <c r="Q515" i="15"/>
  <c r="Q514" i="15"/>
  <c r="Q513" i="15"/>
  <c r="Q512" i="15"/>
  <c r="Q511" i="15"/>
  <c r="Q510" i="15"/>
  <c r="Q509" i="15"/>
  <c r="Q508" i="15"/>
  <c r="Q507" i="15"/>
  <c r="Q506" i="15"/>
  <c r="Q505" i="15"/>
  <c r="Q504" i="15"/>
  <c r="Q503" i="15"/>
  <c r="Q502" i="15"/>
  <c r="Q501" i="15"/>
  <c r="Q500" i="15"/>
  <c r="Q499" i="15"/>
  <c r="Q498" i="15"/>
  <c r="Q497" i="15"/>
  <c r="Q496" i="15"/>
  <c r="Q495" i="15"/>
  <c r="Q494" i="15"/>
  <c r="Q493" i="15"/>
  <c r="Q492" i="15"/>
  <c r="Q491" i="15"/>
  <c r="Q490" i="15"/>
  <c r="Q489" i="15"/>
  <c r="Q488" i="15"/>
  <c r="Q487" i="15"/>
  <c r="Q486" i="15"/>
  <c r="Q485" i="15"/>
  <c r="Q484" i="15"/>
  <c r="Q483" i="15"/>
  <c r="Q482" i="15"/>
  <c r="Q481" i="15"/>
  <c r="Q480" i="15"/>
  <c r="Q479" i="15"/>
  <c r="Q478" i="15"/>
  <c r="Q477" i="15"/>
  <c r="Q476" i="15"/>
  <c r="Q475" i="15"/>
  <c r="Q474" i="15"/>
  <c r="Q473" i="15"/>
  <c r="Q472" i="15"/>
  <c r="Q471" i="15"/>
  <c r="Q470" i="15"/>
  <c r="Q469" i="15"/>
  <c r="Q468" i="15"/>
  <c r="Q467" i="15"/>
  <c r="Q466" i="15"/>
  <c r="Q465" i="15"/>
  <c r="Q464" i="15"/>
  <c r="Q463" i="15"/>
  <c r="Q462" i="15"/>
  <c r="Q461" i="15"/>
  <c r="Q460" i="15"/>
  <c r="Q459" i="15"/>
  <c r="Q458" i="15"/>
  <c r="Q457" i="15"/>
  <c r="Q456" i="15"/>
  <c r="Q455" i="15"/>
  <c r="Q454" i="15"/>
  <c r="Q453" i="15"/>
  <c r="Q452" i="15"/>
  <c r="Q451" i="15"/>
  <c r="Q450" i="15"/>
  <c r="Q449" i="15"/>
  <c r="Q448" i="15"/>
  <c r="Q447" i="15"/>
  <c r="Q446" i="15"/>
  <c r="Q445" i="15"/>
  <c r="Q444" i="15"/>
  <c r="Q443" i="15"/>
  <c r="Q442" i="15"/>
  <c r="Q441" i="15"/>
  <c r="Q440" i="15"/>
  <c r="Q439" i="15"/>
  <c r="Q438" i="15"/>
  <c r="Q437" i="15"/>
  <c r="Q436" i="15"/>
  <c r="Q435" i="15"/>
  <c r="Q434" i="15"/>
  <c r="Q433" i="15"/>
  <c r="Q432" i="15"/>
  <c r="Q431" i="15"/>
  <c r="Q430" i="15"/>
  <c r="Q429" i="15"/>
  <c r="Q428" i="15"/>
  <c r="Q427" i="15"/>
  <c r="Q426" i="15"/>
  <c r="Q425" i="15"/>
  <c r="Q424" i="15"/>
  <c r="Q423" i="15"/>
  <c r="Q422" i="15"/>
  <c r="Q421" i="15"/>
  <c r="Q420" i="15"/>
  <c r="Q419" i="15"/>
  <c r="Q418" i="15"/>
  <c r="Q417" i="15"/>
  <c r="Q416" i="15"/>
  <c r="Q415" i="15"/>
  <c r="Q414" i="15"/>
  <c r="Q413" i="15"/>
  <c r="Q412" i="15"/>
  <c r="Q411" i="15"/>
  <c r="Q410" i="15"/>
  <c r="Q409" i="15"/>
  <c r="Q408" i="15"/>
  <c r="Q407" i="15"/>
  <c r="Q406" i="15"/>
  <c r="Q405" i="15"/>
  <c r="Q404" i="15"/>
  <c r="Q403" i="15"/>
  <c r="Q402" i="15"/>
  <c r="Q401" i="15"/>
  <c r="Q400" i="15"/>
  <c r="Q399" i="15"/>
  <c r="Q398" i="15"/>
  <c r="Q397" i="15"/>
  <c r="Q396" i="15"/>
  <c r="Q395" i="15"/>
  <c r="Q394" i="15"/>
  <c r="Q393" i="15"/>
  <c r="Q392" i="15"/>
  <c r="Q391" i="15"/>
  <c r="Q390" i="15"/>
  <c r="Q389" i="15"/>
  <c r="Q388" i="15"/>
  <c r="Q387" i="15"/>
  <c r="Q386" i="15"/>
  <c r="Q385" i="15"/>
  <c r="Q384" i="15"/>
  <c r="Q383" i="15"/>
  <c r="Q382" i="15"/>
  <c r="Q381" i="15"/>
  <c r="Q380" i="15"/>
  <c r="Q379" i="15"/>
  <c r="Q378" i="15"/>
  <c r="Q377" i="15"/>
  <c r="Q376" i="15"/>
  <c r="Q375" i="15"/>
  <c r="Q374" i="15"/>
  <c r="Q373" i="15"/>
  <c r="Q372" i="15"/>
  <c r="Q371" i="15"/>
  <c r="Q370" i="15"/>
  <c r="Q369" i="15"/>
  <c r="Q368" i="15"/>
  <c r="Q367" i="15"/>
  <c r="Q366" i="15"/>
  <c r="Q365" i="15"/>
  <c r="Q364" i="15"/>
  <c r="Q363" i="15"/>
  <c r="Q362" i="15"/>
  <c r="Q361" i="15"/>
  <c r="Q360" i="15"/>
  <c r="Q359" i="15"/>
  <c r="Q358" i="15"/>
  <c r="Q357" i="15"/>
  <c r="Q356" i="15"/>
  <c r="Q355" i="15"/>
  <c r="Q354" i="15"/>
  <c r="Q353" i="15"/>
  <c r="Q352" i="15"/>
  <c r="Q351" i="15"/>
  <c r="Q350" i="15"/>
  <c r="Q349" i="15"/>
  <c r="Q348" i="15"/>
  <c r="Q347" i="15"/>
  <c r="Q346" i="15"/>
  <c r="Q345" i="15"/>
  <c r="Q344" i="15"/>
  <c r="Q343" i="15"/>
  <c r="Q342" i="15"/>
  <c r="Q341" i="15"/>
  <c r="Q340" i="15"/>
  <c r="Q339" i="15"/>
  <c r="Q338" i="15"/>
  <c r="Q337" i="15"/>
  <c r="Q336" i="15"/>
  <c r="Q335" i="15"/>
  <c r="Q334" i="15"/>
  <c r="Q333" i="15"/>
  <c r="Q332" i="15"/>
  <c r="Q331" i="15"/>
  <c r="Q330" i="15"/>
  <c r="Q329" i="15"/>
  <c r="Q328" i="15"/>
  <c r="Q327" i="15"/>
  <c r="Q326" i="15"/>
  <c r="Q325" i="15"/>
  <c r="Q324" i="15"/>
  <c r="Q323" i="15"/>
  <c r="Q322" i="15"/>
  <c r="Q321" i="15"/>
  <c r="Q320" i="15"/>
  <c r="Q319" i="15"/>
  <c r="Q318" i="15"/>
  <c r="Q317" i="15"/>
  <c r="Q316" i="15"/>
  <c r="Q315" i="15"/>
  <c r="Q314" i="15"/>
  <c r="Q313" i="15"/>
  <c r="Q312" i="15"/>
  <c r="Q311" i="15"/>
  <c r="Q310" i="15"/>
  <c r="Q309" i="15"/>
  <c r="Q308" i="15"/>
  <c r="Q307" i="15"/>
  <c r="Q306" i="15"/>
  <c r="Q305" i="15"/>
  <c r="Q304" i="15"/>
  <c r="Q303" i="15"/>
  <c r="Q302" i="15"/>
  <c r="Q301" i="15"/>
  <c r="Q300" i="15"/>
  <c r="Q299" i="15"/>
  <c r="Q298" i="15"/>
  <c r="Q297" i="15"/>
  <c r="Q296" i="15"/>
  <c r="Q295" i="15"/>
  <c r="Q294" i="15"/>
  <c r="Q293" i="15"/>
  <c r="Q292" i="15"/>
  <c r="Q291" i="15"/>
  <c r="Q290" i="15"/>
  <c r="Q289" i="15"/>
  <c r="Q288" i="15"/>
  <c r="Q287" i="15"/>
  <c r="Q286" i="15"/>
  <c r="Q285" i="15"/>
  <c r="Q284" i="15"/>
  <c r="Q283" i="15"/>
  <c r="Q282" i="15"/>
  <c r="Q281" i="15"/>
  <c r="Q280" i="15"/>
  <c r="Q279" i="15"/>
  <c r="Q278" i="15"/>
  <c r="Q277" i="15"/>
  <c r="Q276" i="15"/>
  <c r="Q275" i="15"/>
  <c r="Q274" i="15"/>
  <c r="Q273" i="15"/>
  <c r="Q272" i="15"/>
  <c r="Q271" i="15"/>
  <c r="Q270" i="15"/>
  <c r="Q269" i="15"/>
  <c r="Q268" i="15"/>
  <c r="Q267" i="15"/>
  <c r="Q266" i="15"/>
  <c r="Q265" i="15"/>
  <c r="Q264" i="15"/>
  <c r="Q263" i="15"/>
  <c r="Q262" i="15"/>
  <c r="Q261" i="15"/>
  <c r="Q260" i="15"/>
  <c r="Q259" i="15"/>
  <c r="Q258" i="15"/>
  <c r="Q257" i="15"/>
  <c r="Q256" i="15"/>
  <c r="Q255" i="15"/>
  <c r="Q254" i="15"/>
  <c r="Q253" i="15"/>
  <c r="Q252" i="15"/>
  <c r="Q251" i="15"/>
  <c r="Q250" i="15"/>
  <c r="Q249" i="15"/>
  <c r="Q248" i="15"/>
  <c r="Q247" i="15"/>
  <c r="Q246" i="15"/>
  <c r="Q245" i="15"/>
  <c r="Q244" i="15"/>
  <c r="Q243" i="15"/>
  <c r="Q242" i="15"/>
  <c r="Q241" i="15"/>
  <c r="Q240" i="15"/>
  <c r="Q239" i="15"/>
  <c r="Q238" i="15"/>
  <c r="Q237" i="15"/>
  <c r="Q236" i="15"/>
  <c r="Q235" i="15"/>
  <c r="Q234" i="15"/>
  <c r="Q233" i="15"/>
  <c r="Q232" i="15"/>
  <c r="Q231" i="15"/>
  <c r="Q230" i="15"/>
  <c r="Q229" i="15"/>
  <c r="Q228" i="15"/>
  <c r="Q227" i="15"/>
  <c r="Q226" i="15"/>
  <c r="Q225" i="15"/>
  <c r="Q224" i="15"/>
  <c r="Q223" i="15"/>
  <c r="Q222" i="15"/>
  <c r="Q221" i="15"/>
  <c r="Q220" i="15"/>
  <c r="Q219" i="15"/>
  <c r="Q218" i="15"/>
  <c r="Q217" i="15"/>
  <c r="Q216" i="15"/>
  <c r="Q215" i="15"/>
  <c r="Q214" i="15"/>
  <c r="Q213" i="15"/>
  <c r="Q212" i="15"/>
  <c r="Q211" i="15"/>
  <c r="Q210" i="15"/>
  <c r="Q209" i="15"/>
  <c r="Q208" i="15"/>
  <c r="Q207" i="15"/>
  <c r="Q206" i="15"/>
  <c r="Q205" i="15"/>
  <c r="Q204" i="15"/>
  <c r="Q203" i="15"/>
  <c r="Q202" i="15"/>
  <c r="Q201" i="15"/>
  <c r="Q200" i="15"/>
  <c r="Q199" i="15"/>
  <c r="Q198" i="15"/>
  <c r="Q197" i="15"/>
  <c r="Q196" i="15"/>
  <c r="Q195" i="15"/>
  <c r="Q194" i="15"/>
  <c r="Q193" i="15"/>
  <c r="Q192" i="15"/>
  <c r="Q191" i="15"/>
  <c r="Q190" i="15"/>
  <c r="Q189" i="15"/>
  <c r="Q188" i="15"/>
  <c r="Q187" i="15"/>
  <c r="Q186" i="15"/>
  <c r="Q185" i="15"/>
  <c r="Q184" i="15"/>
  <c r="Q183" i="15"/>
  <c r="Q182" i="15"/>
  <c r="Q181" i="15"/>
  <c r="Q180" i="15"/>
  <c r="Q179" i="15"/>
  <c r="Q178" i="15"/>
  <c r="Q177" i="15"/>
  <c r="Q176" i="15"/>
  <c r="Q175" i="15"/>
  <c r="Q174" i="15"/>
  <c r="Q173" i="15"/>
  <c r="Q172" i="15"/>
  <c r="Q171" i="15"/>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Q4" i="15"/>
  <c r="Q3" i="15"/>
  <c r="L666" i="15"/>
  <c r="L665" i="15"/>
  <c r="L664" i="15"/>
  <c r="L663" i="15"/>
  <c r="L662" i="15"/>
  <c r="L661" i="15"/>
  <c r="L660" i="15"/>
  <c r="L659" i="15"/>
  <c r="L658" i="15"/>
  <c r="L657" i="15"/>
  <c r="L656" i="15"/>
  <c r="L655" i="15"/>
  <c r="L654" i="15"/>
  <c r="L653" i="15"/>
  <c r="L652" i="15"/>
  <c r="L651" i="15"/>
  <c r="L650" i="15"/>
  <c r="L649" i="15"/>
  <c r="L648" i="15"/>
  <c r="L647" i="15"/>
  <c r="L646" i="15"/>
  <c r="L645" i="15"/>
  <c r="L644" i="15"/>
  <c r="L643" i="15"/>
  <c r="L642" i="15"/>
  <c r="L641" i="15"/>
  <c r="L640" i="15"/>
  <c r="L639" i="15"/>
  <c r="L638" i="15"/>
  <c r="L637" i="15"/>
  <c r="L636" i="15"/>
  <c r="L635" i="15"/>
  <c r="L634" i="15"/>
  <c r="L633" i="15"/>
  <c r="L632" i="15"/>
  <c r="L631" i="15"/>
  <c r="L630" i="15"/>
  <c r="L629" i="15"/>
  <c r="L628" i="15"/>
  <c r="L627" i="15"/>
  <c r="L626" i="15"/>
  <c r="L625" i="15"/>
  <c r="L624" i="15"/>
  <c r="L623" i="15"/>
  <c r="L622" i="15"/>
  <c r="L621" i="15"/>
  <c r="L620" i="15"/>
  <c r="L619" i="15"/>
  <c r="L618" i="15"/>
  <c r="L617" i="15"/>
  <c r="L616" i="15"/>
  <c r="L615" i="15"/>
  <c r="L614" i="15"/>
  <c r="L613" i="15"/>
  <c r="L612" i="15"/>
  <c r="L611" i="15"/>
  <c r="L610" i="15"/>
  <c r="L609" i="15"/>
  <c r="L608" i="15"/>
  <c r="L607" i="15"/>
  <c r="L606" i="15"/>
  <c r="L605" i="15"/>
  <c r="L604" i="15"/>
  <c r="L603" i="15"/>
  <c r="L602" i="15"/>
  <c r="L601" i="15"/>
  <c r="L600" i="15"/>
  <c r="L599" i="15"/>
  <c r="L598" i="15"/>
  <c r="L597" i="15"/>
  <c r="L596" i="15"/>
  <c r="L595" i="15"/>
  <c r="L594" i="15"/>
  <c r="L593" i="15"/>
  <c r="L592" i="15"/>
  <c r="L591" i="15"/>
  <c r="L590" i="15"/>
  <c r="L589" i="15"/>
  <c r="L588" i="15"/>
  <c r="L587" i="15"/>
  <c r="L586" i="15"/>
  <c r="L585" i="15"/>
  <c r="L584" i="15"/>
  <c r="L583" i="15"/>
  <c r="L582" i="15"/>
  <c r="L581" i="15"/>
  <c r="L580" i="15"/>
  <c r="L579" i="15"/>
  <c r="L578" i="15"/>
  <c r="L577" i="15"/>
  <c r="L576" i="15"/>
  <c r="L575" i="15"/>
  <c r="L574" i="15"/>
  <c r="L573" i="15"/>
  <c r="L572" i="15"/>
  <c r="L571" i="15"/>
  <c r="L570" i="15"/>
  <c r="L569" i="15"/>
  <c r="L568" i="15"/>
  <c r="L567" i="15"/>
  <c r="L566" i="15"/>
  <c r="L565" i="15"/>
  <c r="L564" i="15"/>
  <c r="L563" i="15"/>
  <c r="L562" i="15"/>
  <c r="L561" i="15"/>
  <c r="L560" i="15"/>
  <c r="L559" i="15"/>
  <c r="L558" i="15"/>
  <c r="L557" i="15"/>
  <c r="L556" i="15"/>
  <c r="L555" i="15"/>
  <c r="L554" i="15"/>
  <c r="L553" i="15"/>
  <c r="L552" i="15"/>
  <c r="L551" i="15"/>
  <c r="L550" i="15"/>
  <c r="L549" i="15"/>
  <c r="L548" i="15"/>
  <c r="L547" i="15"/>
  <c r="L546" i="15"/>
  <c r="L545" i="15"/>
  <c r="L544" i="15"/>
  <c r="L543" i="15"/>
  <c r="L542" i="15"/>
  <c r="L541" i="15"/>
  <c r="L540" i="15"/>
  <c r="L539" i="15"/>
  <c r="L538" i="15"/>
  <c r="L537" i="15"/>
  <c r="L536" i="15"/>
  <c r="L535" i="15"/>
  <c r="L534" i="15"/>
  <c r="L533" i="15"/>
  <c r="L532" i="15"/>
  <c r="L531" i="15"/>
  <c r="L530" i="15"/>
  <c r="L529" i="15"/>
  <c r="L528" i="15"/>
  <c r="L527" i="15"/>
  <c r="L526" i="15"/>
  <c r="L525" i="15"/>
  <c r="L524" i="15"/>
  <c r="L523" i="15"/>
  <c r="L522" i="15"/>
  <c r="L521" i="15"/>
  <c r="L520" i="15"/>
  <c r="L519" i="15"/>
  <c r="L518" i="15"/>
  <c r="L517" i="15"/>
  <c r="L516" i="15"/>
  <c r="L515" i="15"/>
  <c r="L514" i="15"/>
  <c r="L513" i="15"/>
  <c r="L512" i="15"/>
  <c r="L511" i="15"/>
  <c r="L510" i="15"/>
  <c r="L509" i="15"/>
  <c r="L508" i="15"/>
  <c r="L507" i="15"/>
  <c r="L506" i="15"/>
  <c r="L505" i="15"/>
  <c r="L504" i="15"/>
  <c r="L503" i="15"/>
  <c r="L502" i="15"/>
  <c r="L501" i="15"/>
  <c r="L500" i="15"/>
  <c r="L499" i="15"/>
  <c r="L498" i="15"/>
  <c r="L497" i="15"/>
  <c r="L496" i="15"/>
  <c r="L495" i="15"/>
  <c r="L494" i="15"/>
  <c r="L493" i="15"/>
  <c r="L492" i="15"/>
  <c r="L491" i="15"/>
  <c r="L490" i="15"/>
  <c r="L489" i="15"/>
  <c r="L488" i="15"/>
  <c r="L487" i="15"/>
  <c r="L486" i="15"/>
  <c r="L485" i="15"/>
  <c r="L484" i="15"/>
  <c r="L483" i="15"/>
  <c r="L482" i="15"/>
  <c r="L481" i="15"/>
  <c r="L480" i="15"/>
  <c r="L479" i="15"/>
  <c r="L478" i="15"/>
  <c r="L477" i="15"/>
  <c r="L476" i="15"/>
  <c r="L475" i="15"/>
  <c r="L474" i="15"/>
  <c r="L473" i="15"/>
  <c r="L472" i="15"/>
  <c r="L471" i="15"/>
  <c r="L470" i="15"/>
  <c r="L469" i="15"/>
  <c r="L468" i="15"/>
  <c r="L467" i="15"/>
  <c r="L466" i="15"/>
  <c r="L465" i="15"/>
  <c r="L464" i="15"/>
  <c r="L463" i="15"/>
  <c r="L462" i="15"/>
  <c r="L461" i="15"/>
  <c r="L460" i="15"/>
  <c r="L459" i="15"/>
  <c r="L458" i="15"/>
  <c r="L457" i="15"/>
  <c r="L456" i="15"/>
  <c r="L455" i="15"/>
  <c r="L454" i="15"/>
  <c r="L453" i="15"/>
  <c r="L452" i="15"/>
  <c r="L451" i="15"/>
  <c r="L450" i="15"/>
  <c r="L449" i="15"/>
  <c r="L448" i="15"/>
  <c r="L447" i="15"/>
  <c r="L446" i="15"/>
  <c r="L445" i="15"/>
  <c r="L444" i="15"/>
  <c r="L443" i="15"/>
  <c r="L442" i="15"/>
  <c r="L441" i="15"/>
  <c r="L440" i="15"/>
  <c r="L439" i="15"/>
  <c r="L438" i="15"/>
  <c r="L437" i="15"/>
  <c r="L436" i="15"/>
  <c r="L435" i="15"/>
  <c r="L434" i="15"/>
  <c r="L433" i="15"/>
  <c r="L432" i="15"/>
  <c r="L431" i="15"/>
  <c r="L430" i="15"/>
  <c r="L429" i="15"/>
  <c r="L428" i="15"/>
  <c r="L427" i="15"/>
  <c r="L426" i="15"/>
  <c r="L425" i="15"/>
  <c r="L424" i="15"/>
  <c r="L423" i="15"/>
  <c r="L422" i="15"/>
  <c r="L421" i="15"/>
  <c r="L420" i="15"/>
  <c r="L419" i="15"/>
  <c r="L418" i="15"/>
  <c r="L417" i="15"/>
  <c r="L416" i="15"/>
  <c r="L415" i="15"/>
  <c r="L414" i="15"/>
  <c r="L413" i="15"/>
  <c r="L412" i="15"/>
  <c r="L411" i="15"/>
  <c r="L410" i="15"/>
  <c r="L409" i="15"/>
  <c r="L408" i="15"/>
  <c r="L407" i="15"/>
  <c r="L406" i="15"/>
  <c r="L405" i="15"/>
  <c r="L404" i="15"/>
  <c r="L403" i="15"/>
  <c r="L402" i="15"/>
  <c r="L401" i="15"/>
  <c r="L400" i="15"/>
  <c r="L399" i="15"/>
  <c r="L398" i="15"/>
  <c r="L397" i="15"/>
  <c r="L396" i="15"/>
  <c r="L395" i="15"/>
  <c r="L394" i="15"/>
  <c r="L393" i="15"/>
  <c r="L392" i="15"/>
  <c r="L391" i="15"/>
  <c r="L390" i="15"/>
  <c r="L389" i="15"/>
  <c r="L388" i="15"/>
  <c r="L387" i="15"/>
  <c r="L386" i="15"/>
  <c r="L385" i="15"/>
  <c r="L384" i="15"/>
  <c r="L383" i="15"/>
  <c r="L382" i="15"/>
  <c r="L381" i="15"/>
  <c r="L380" i="15"/>
  <c r="L379" i="15"/>
  <c r="L378" i="15"/>
  <c r="L377" i="15"/>
  <c r="L376" i="15"/>
  <c r="L375" i="15"/>
  <c r="L374" i="15"/>
  <c r="L373" i="15"/>
  <c r="L372" i="15"/>
  <c r="L371" i="15"/>
  <c r="L370" i="15"/>
  <c r="L369" i="15"/>
  <c r="L368" i="15"/>
  <c r="L367" i="15"/>
  <c r="L366" i="15"/>
  <c r="L365" i="15"/>
  <c r="L364" i="15"/>
  <c r="L363" i="15"/>
  <c r="L362" i="15"/>
  <c r="L361" i="15"/>
  <c r="L360" i="15"/>
  <c r="L359" i="15"/>
  <c r="L358" i="15"/>
  <c r="L357" i="15"/>
  <c r="L356" i="15"/>
  <c r="L355" i="15"/>
  <c r="L354" i="15"/>
  <c r="L353" i="15"/>
  <c r="L352" i="15"/>
  <c r="L351" i="15"/>
  <c r="L350" i="15"/>
  <c r="L349" i="15"/>
  <c r="L348" i="15"/>
  <c r="L347" i="15"/>
  <c r="L346" i="15"/>
  <c r="L345" i="15"/>
  <c r="L344" i="15"/>
  <c r="L343" i="15"/>
  <c r="L342" i="15"/>
  <c r="L341" i="15"/>
  <c r="L340" i="15"/>
  <c r="L339" i="15"/>
  <c r="L338" i="15"/>
  <c r="L337" i="15"/>
  <c r="L336" i="15"/>
  <c r="L335" i="15"/>
  <c r="L334" i="15"/>
  <c r="L333" i="15"/>
  <c r="L332" i="15"/>
  <c r="L331" i="15"/>
  <c r="L330" i="15"/>
  <c r="L329" i="15"/>
  <c r="L328" i="15"/>
  <c r="L327" i="15"/>
  <c r="L326" i="15"/>
  <c r="L325" i="15"/>
  <c r="L324" i="15"/>
  <c r="L323" i="15"/>
  <c r="L322" i="15"/>
  <c r="L321" i="15"/>
  <c r="L320" i="15"/>
  <c r="L319" i="15"/>
  <c r="L318" i="15"/>
  <c r="L317" i="15"/>
  <c r="L316" i="15"/>
  <c r="L315" i="15"/>
  <c r="L314" i="15"/>
  <c r="L313" i="15"/>
  <c r="L312" i="15"/>
  <c r="L311" i="15"/>
  <c r="L310" i="15"/>
  <c r="L309" i="15"/>
  <c r="L308" i="15"/>
  <c r="L307" i="15"/>
  <c r="L306" i="15"/>
  <c r="L305" i="15"/>
  <c r="L304" i="15"/>
  <c r="L303" i="15"/>
  <c r="L302" i="15"/>
  <c r="L301" i="15"/>
  <c r="L300" i="15"/>
  <c r="L299" i="15"/>
  <c r="L298" i="15"/>
  <c r="L297" i="15"/>
  <c r="L296" i="15"/>
  <c r="L295" i="15"/>
  <c r="L294" i="15"/>
  <c r="L293" i="15"/>
  <c r="L292" i="15"/>
  <c r="L291" i="15"/>
  <c r="L290" i="15"/>
  <c r="L289" i="15"/>
  <c r="L288" i="15"/>
  <c r="L287" i="15"/>
  <c r="L286" i="15"/>
  <c r="L285" i="15"/>
  <c r="L284" i="15"/>
  <c r="L283" i="15"/>
  <c r="L282" i="15"/>
  <c r="L281" i="15"/>
  <c r="L280" i="15"/>
  <c r="L279" i="15"/>
  <c r="L278" i="15"/>
  <c r="L277" i="15"/>
  <c r="L276" i="15"/>
  <c r="L275" i="15"/>
  <c r="L274" i="15"/>
  <c r="L273" i="15"/>
  <c r="L272" i="15"/>
  <c r="L271" i="15"/>
  <c r="L270" i="15"/>
  <c r="L269" i="15"/>
  <c r="L268" i="15"/>
  <c r="L267" i="15"/>
  <c r="L266" i="15"/>
  <c r="L265" i="15"/>
  <c r="L264" i="15"/>
  <c r="L263" i="15"/>
  <c r="L262" i="15"/>
  <c r="L261" i="15"/>
  <c r="L260" i="15"/>
  <c r="L259" i="15"/>
  <c r="L258" i="15"/>
  <c r="L257" i="15"/>
  <c r="L256" i="15"/>
  <c r="L255" i="15"/>
  <c r="L254" i="15"/>
  <c r="L253" i="15"/>
  <c r="L252" i="15"/>
  <c r="L251" i="15"/>
  <c r="L250" i="15"/>
  <c r="L249" i="15"/>
  <c r="L248" i="15"/>
  <c r="L247" i="15"/>
  <c r="L246" i="15"/>
  <c r="L245" i="15"/>
  <c r="L244" i="15"/>
  <c r="L243" i="15"/>
  <c r="L242" i="15"/>
  <c r="L241" i="15"/>
  <c r="L240" i="15"/>
  <c r="L239" i="15"/>
  <c r="L238" i="15"/>
  <c r="L237" i="15"/>
  <c r="L236" i="15"/>
  <c r="L235" i="15"/>
  <c r="L234" i="15"/>
  <c r="L233" i="15"/>
  <c r="L232" i="15"/>
  <c r="L231" i="15"/>
  <c r="L230" i="15"/>
  <c r="L229" i="15"/>
  <c r="L228" i="15"/>
  <c r="L227" i="15"/>
  <c r="L226" i="15"/>
  <c r="L225" i="15"/>
  <c r="L224" i="15"/>
  <c r="L223" i="15"/>
  <c r="L222" i="15"/>
  <c r="L221" i="15"/>
  <c r="L220" i="15"/>
  <c r="L219" i="15"/>
  <c r="L218" i="15"/>
  <c r="L217" i="15"/>
  <c r="L216" i="15"/>
  <c r="L215" i="15"/>
  <c r="L214" i="15"/>
  <c r="L213" i="15"/>
  <c r="L212" i="15"/>
  <c r="L211" i="15"/>
  <c r="L210" i="15"/>
  <c r="L209" i="15"/>
  <c r="L208" i="15"/>
  <c r="L207" i="15"/>
  <c r="L206" i="15"/>
  <c r="L205" i="15"/>
  <c r="L204" i="15"/>
  <c r="L203" i="15"/>
  <c r="L202" i="15"/>
  <c r="L201" i="15"/>
  <c r="L200" i="15"/>
  <c r="L199" i="15"/>
  <c r="L198" i="15"/>
  <c r="L197" i="15"/>
  <c r="L196" i="15"/>
  <c r="L195" i="15"/>
  <c r="L194" i="15"/>
  <c r="L193" i="15"/>
  <c r="L192" i="15"/>
  <c r="L191" i="15"/>
  <c r="L190" i="15"/>
  <c r="L189" i="15"/>
  <c r="L188" i="15"/>
  <c r="L187" i="15"/>
  <c r="L186" i="15"/>
  <c r="L185" i="15"/>
  <c r="L184" i="15"/>
  <c r="L183" i="15"/>
  <c r="L182" i="15"/>
  <c r="L181" i="15"/>
  <c r="L180" i="15"/>
  <c r="L179" i="15"/>
  <c r="L178" i="15"/>
  <c r="L177" i="15"/>
  <c r="L176" i="15"/>
  <c r="L175" i="15"/>
  <c r="L174" i="15"/>
  <c r="L173" i="15"/>
  <c r="L172" i="15"/>
  <c r="L171" i="15"/>
  <c r="L170" i="15"/>
  <c r="L169" i="15"/>
  <c r="L168" i="15"/>
  <c r="L167" i="15"/>
  <c r="L166" i="15"/>
  <c r="L165" i="15"/>
  <c r="L164" i="15"/>
  <c r="L163" i="15"/>
  <c r="L162" i="15"/>
  <c r="L161" i="15"/>
  <c r="L160" i="15"/>
  <c r="L159" i="15"/>
  <c r="L158" i="15"/>
  <c r="L157" i="15"/>
  <c r="L156" i="15"/>
  <c r="L155" i="15"/>
  <c r="L154" i="15"/>
  <c r="L153" i="15"/>
  <c r="L152" i="15"/>
  <c r="L151" i="15"/>
  <c r="L150" i="15"/>
  <c r="L149" i="15"/>
  <c r="L148" i="15"/>
  <c r="L147" i="15"/>
  <c r="L146" i="15"/>
  <c r="L145" i="15"/>
  <c r="L144" i="15"/>
  <c r="L143" i="15"/>
  <c r="L142" i="15"/>
  <c r="L141" i="15"/>
  <c r="L140" i="15"/>
  <c r="L139" i="15"/>
  <c r="L138" i="15"/>
  <c r="L137" i="15"/>
  <c r="L136" i="15"/>
  <c r="L135" i="15"/>
  <c r="L134" i="15"/>
  <c r="L133" i="15"/>
  <c r="L132" i="15"/>
  <c r="L131" i="15"/>
  <c r="L130" i="15"/>
  <c r="L129" i="15"/>
  <c r="L128" i="15"/>
  <c r="L127" i="15"/>
  <c r="L126" i="15"/>
  <c r="L125" i="15"/>
  <c r="L124" i="15"/>
  <c r="L123" i="15"/>
  <c r="L122" i="15"/>
  <c r="L121" i="15"/>
  <c r="L120" i="15"/>
  <c r="L119" i="15"/>
  <c r="L118" i="15"/>
  <c r="L117" i="15"/>
  <c r="L116" i="15"/>
  <c r="L115" i="15"/>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3"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C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A5D66F-8A01-48CA-B3C9-BA9273F147A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<sst xmlns="http://schemas.openxmlformats.org/spreadsheetml/2006/main" count="15980" uniqueCount="1585">
  <si>
    <t>Submitted Task List</t>
  </si>
  <si>
    <t>Date Field:</t>
  </si>
  <si>
    <t>Filing Date: Date Submitted</t>
  </si>
  <si>
    <t>Start and End Date:</t>
  </si>
  <si>
    <t>from 9/1/2018 to 9/1/2019</t>
  </si>
  <si>
    <t>Tracking #</t>
  </si>
  <si>
    <t>Task # / Final Task Code</t>
  </si>
  <si>
    <t>Group (Name / #)</t>
  </si>
  <si>
    <t>Company (Name / #)</t>
  </si>
  <si>
    <t>Filing Date</t>
  </si>
  <si>
    <t>Effective Date</t>
  </si>
  <si>
    <t>Filing Description</t>
  </si>
  <si>
    <t>Proposed Budget</t>
  </si>
  <si>
    <t>#c321d1</t>
  </si>
  <si>
    <t>NW11565</t>
  </si>
  <si>
    <t>n/a</t>
  </si>
  <si>
    <t>Schuppe Co (6704), 
Homenick Inc (1533), 
Greenholt, Runte and Oberbrunner (7608), 
Morar-Considine (4802), 
Schiller-Davis (1290)</t>
  </si>
  <si>
    <t>Vestibulum ante ipsum primis in faucibus orci luctus et ultrices posuere cubilia Curae; Donec pharetra, magna vestibulum aliquet ultrices, erat tortor sollicitudin mi, sit amet lobortis sapien sapien non mi. Integer ac neque. Duis bibendum. Morbi non quam nec dui luctus rutrum.</t>
  </si>
  <si>
    <t>#b6db76</t>
  </si>
  <si>
    <t>NW11562</t>
  </si>
  <si>
    <t>EDP Services (8)</t>
  </si>
  <si>
    <t>Hauck-Koch (2407), 
McDermott-Christiansen (7039)</t>
  </si>
  <si>
    <t>Nullam orci pede, venenatis non, sodales sed, tincidunt eu, felis. Fusce posuere felis sed lacus. Morbi sem mauris, laoreet ut, rhoncus aliquet, pulvinar sed, nisl. Nunc rhoncus dui vel sem.</t>
  </si>
  <si>
    <t>#7103c6</t>
  </si>
  <si>
    <t>NW11558</t>
  </si>
  <si>
    <t>Broadcasting (20)</t>
  </si>
  <si>
    <t>Wolf, Marks and Jacobson (4849), 
Waelchi, Rau and VonRueden (2903), 
Kuhic and Sons (9036)</t>
  </si>
  <si>
    <t>Mauris sit amet eros. Suspendisse accumsan tortor quis turpis. Sed ante. Vivamus tortor.</t>
  </si>
  <si>
    <t>#20c4d5</t>
  </si>
  <si>
    <t>NW11556</t>
  </si>
  <si>
    <t>Building Products (29)</t>
  </si>
  <si>
    <t>Gleichner Ltd (8285), 
Wolff, Cormier and Herman (0191)</t>
  </si>
  <si>
    <t>Mauris enim leo, rhoncus sed, vestibulum sit amet, cursus id, turpis. Integer aliquet, massa id lobortis convallis, tortor risus dapibus augue, vel accumsan tellus nisi eu orci. Mauris lacinia sapien quis libero.</t>
  </si>
  <si>
    <t>#220d6c</t>
  </si>
  <si>
    <t>NW11550</t>
  </si>
  <si>
    <t>Commercial Banks (9)</t>
  </si>
  <si>
    <t>Kassulke, Casper and Torphy (7229), 
Daugherty, Kihn and Lowe (2541)</t>
  </si>
  <si>
    <t>Vivamus tortor. Duis mattis egestas metus. Aenean fermentum.</t>
  </si>
  <si>
    <t>#8096bc</t>
  </si>
  <si>
    <t>NW11543</t>
  </si>
  <si>
    <t>Home Furnishings (31)</t>
  </si>
  <si>
    <t>Wyman and Sons (3599), 
Cormier, Kulas and Senger (3948)</t>
  </si>
  <si>
    <t>Donec semper sapien a libero. Nam dui. Proin leo odio, porttitor id, consequat in, consequat ut, nulla. Sed accumsan felis.</t>
  </si>
  <si>
    <t>#757284</t>
  </si>
  <si>
    <t>NW11539</t>
  </si>
  <si>
    <t>Television Services (5)</t>
  </si>
  <si>
    <t>Barton-Von (5397), 
Cummerata, Grant and Kutch (7944)</t>
  </si>
  <si>
    <t>Integer ac neque.</t>
  </si>
  <si>
    <t>#24dde5</t>
  </si>
  <si>
    <t>NW11536</t>
  </si>
  <si>
    <t>Textiles (12)</t>
  </si>
  <si>
    <t>King, Stehr and Okuneva (9010)</t>
  </si>
  <si>
    <t>Nulla ut erat id mauris vulputate elementum. Nullam varius. Nulla facilisi. Cras non velit nec nisi vulputate nonummy.</t>
  </si>
  <si>
    <t>#994e01</t>
  </si>
  <si>
    <t>NW11529</t>
  </si>
  <si>
    <t>Electrical Products (30)</t>
  </si>
  <si>
    <t>Mills, Grady and Bode (7871), 
Schuppe, Nolan and Conn (8360)</t>
  </si>
  <si>
    <t>Nullam orci pede, venenatis non, sodales sed, tincidunt eu, felis. Fusce posuere felis sed lacus.</t>
  </si>
  <si>
    <t>#2a9968</t>
  </si>
  <si>
    <t>NW11527</t>
  </si>
  <si>
    <t>Major Banks (3)</t>
  </si>
  <si>
    <t>Medhurst, Murray and DuBuque (2895), 
Franecki-Turner (9737), 
Dach-Orn (9894), 
Cronin, Rohan and Legros (0073), 
Jast, Kerluke and Rath (6823)</t>
  </si>
  <si>
    <t>Nullam varius.</t>
  </si>
  <si>
    <t>#b70f88</t>
  </si>
  <si>
    <t>NW11525</t>
  </si>
  <si>
    <t>Vestibulum quam sapien, varius ut, blandit non, interdum in, ante.</t>
  </si>
  <si>
    <t>#bd19aa</t>
  </si>
  <si>
    <t>NW11522</t>
  </si>
  <si>
    <t>Banks (19)</t>
  </si>
  <si>
    <t>Medhurst, Murray and DuBuque (2895), 
Franecki-Turner (9737), 
Dach-Orn (9894), 
Jast, Kerluke and Rath (6823)</t>
  </si>
  <si>
    <t>Proin interdum mauris non ligula pellentesque ultrices. Phasellus id sapien in sapien iaculis congue. Vivamus metus arcu, adipiscing molestie, hendrerit at, vulputate vitae, nisl.</t>
  </si>
  <si>
    <t>#4864af</t>
  </si>
  <si>
    <t>NW11521</t>
  </si>
  <si>
    <t>Paints/Coatings (33)</t>
  </si>
  <si>
    <t>Hoeger and Sons (4996)</t>
  </si>
  <si>
    <t>Duis bibendum, felis sed interdum venenatis, turpis enim blandit mi, in porttitor pede justo eu massa. Donec dapibus.</t>
  </si>
  <si>
    <t>#f29c62</t>
  </si>
  <si>
    <t>NW11520 / AP648572</t>
  </si>
  <si>
    <t>Business Services (4)</t>
  </si>
  <si>
    <t>Herzog-Dickinson (9662), 
Abbott-Mayer (7933), 
Ankunding-Gislason (1791), 
Schmidt-Schuppe (8301)</t>
  </si>
  <si>
    <t>Proin eu mi. Nulla ac enim.</t>
  </si>
  <si>
    <t>#87aaf3</t>
  </si>
  <si>
    <t>NW11517 / AP648566</t>
  </si>
  <si>
    <t>Schuppe Co (6704), 
Morar-Considine (4802)</t>
  </si>
  <si>
    <t>Duis consequat dui nec nisi volutpat eleifend. Donec ut dolor. Morbi vel lectus in quam fringilla rhoncus.</t>
  </si>
  <si>
    <t>#ccc118</t>
  </si>
  <si>
    <t>NW11510</t>
  </si>
  <si>
    <t>Precious Metals (10)</t>
  </si>
  <si>
    <t>Keeling-Klein (4058)</t>
  </si>
  <si>
    <t>Phasellus sit amet erat. Nulla tempus. Vivamus in felis eu sapien cursus vestibulum. Proin eu mi.</t>
  </si>
  <si>
    <t>#818de6</t>
  </si>
  <si>
    <t>NW11504</t>
  </si>
  <si>
    <t>Life Insurance (2)</t>
  </si>
  <si>
    <t>Ebert, Hand and Macejkovic (5794), 
Flatley, Jacobi and Boehm (3074)</t>
  </si>
  <si>
    <t>Vivamus vel nulla eget eros elementum pellentesque. Quisque porta volutpat erat. Quisque erat eros, viverra eget, congue eget, semper rutrum, nulla.</t>
  </si>
  <si>
    <t>#9fff93</t>
  </si>
  <si>
    <t>NW11500 / AP648565</t>
  </si>
  <si>
    <t>Investment Managers (1)</t>
  </si>
  <si>
    <t>Cronin, Jakubowski and Mann (6882), 
Bartoletti, Casper and Johns (5340)</t>
  </si>
  <si>
    <t>Lorem ipsum dolor sit amet, consectetuer adipiscing elit. Proin interdum mauris non ligula pellentesque ultrices. Phasellus id sapien in sapien iaculis congue.</t>
  </si>
  <si>
    <t>#98f4c7</t>
  </si>
  <si>
    <t>NW11496</t>
  </si>
  <si>
    <t>Herzog-Dickinson (9662), 
Abbott-Mayer (7933), 
Schmidt-Schuppe (8301)</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</si>
  <si>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</si>
  <si>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#7bb741</t>
  </si>
  <si>
    <t>NW11494 / AP648558</t>
  </si>
  <si>
    <t>Nunc nisl. Duis bibendum, felis sed interdum venenatis, turpis enim blandit mi, in porttitor pede justo eu massa. Donec dapibus.</t>
  </si>
  <si>
    <t>#9d527e</t>
  </si>
  <si>
    <t>NW11488</t>
  </si>
  <si>
    <t>Flatley, Jacobi and Boehm (3074), 
Ebert, Hand and Macejkovic (5794)</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</si>
  <si>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</si>
  <si>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#8fb780</t>
  </si>
  <si>
    <t>NW11484 / AP648547</t>
  </si>
  <si>
    <t>Water Supply (6)</t>
  </si>
  <si>
    <t>Jacobson-Maggio (2323)</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</si>
  <si>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</si>
  <si>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#352005</t>
  </si>
  <si>
    <t>NW11478 / AP648534</t>
  </si>
  <si>
    <t>Morar-Considine (4802)</t>
  </si>
  <si>
    <t>Pellentesque at nulla. Suspendisse potenti. Cras in purus eu magna vulputate luctus. Cum sociis natoque penatibus et magnis dis parturient montes, nascetur ridiculus mus. Vivamus vestibulum sagittis sapien.</t>
  </si>
  <si>
    <t>#7a28ae</t>
  </si>
  <si>
    <t>NW11472 / AP648523</t>
  </si>
  <si>
    <t>Bartoletti, Casper and Johns (5340), 
Tillman Ltd (6406)</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</si>
  <si>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</si>
  <si>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#8b47bf</t>
  </si>
  <si>
    <t>NW11468 / AP648513</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</si>
  <si>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</si>
  <si>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#786bf0</t>
  </si>
  <si>
    <t>NW11462 / AP648511</t>
  </si>
  <si>
    <t>Homenick Inc (1533), 
Greenholt, Runte and Oberbrunner (7608), 
Morar-Considine (4802)</t>
  </si>
  <si>
    <t>Morbi odio odio, elementum eu, interdum eu, tincidunt in, leo. Maecenas pulvinar lobortis est. Phasellus sit amet erat. Nulla tempus. Vivamus in felis eu sapien cursus vestibulum.</t>
  </si>
  <si>
    <t>#0d9519</t>
  </si>
  <si>
    <t>NW11457 / AP648508</t>
  </si>
  <si>
    <t>Cronin, Jakubowski and Mann (6882), 
Tillman Ltd (6406), 
Funk Inc (0924), 
Bogan, Botsford and Herman (7700)</t>
  </si>
  <si>
    <t>Suspendisse potenti.</t>
  </si>
  <si>
    <t>#711f3d</t>
  </si>
  <si>
    <t>NW11454 / AP648507</t>
  </si>
  <si>
    <t>Steel/Iron Ore (11)</t>
  </si>
  <si>
    <t>Nikolaus Inc (3027), 
Renner-Lang (3040)</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</si>
  <si>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</si>
  <si>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#662338</t>
  </si>
  <si>
    <t>NW11452 / AP648495</t>
  </si>
  <si>
    <t>Tillman Ltd (6406)</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</si>
  <si>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</si>
  <si>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#eee61b</t>
  </si>
  <si>
    <t>NW11447 / AP648486</t>
  </si>
  <si>
    <t>Morar-Considine (4802), 
Greenholt, Runte and Oberbrunner (7608)</t>
  </si>
  <si>
    <t>Mauris ullamcorper purus sit amet nulla.</t>
  </si>
  <si>
    <t>#f882c2</t>
  </si>
  <si>
    <t>NW11440 / AP648482</t>
  </si>
  <si>
    <t>Cronin, Jakubowski and Mann (6882), 
Bogan, Botsford and Herman (7700), 
Funk Inc (0924), 
Tillman Ltd (6406)</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</si>
  <si>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</si>
  <si>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#587539</t>
  </si>
  <si>
    <t>NW11437 / AP648479</t>
  </si>
  <si>
    <t>Medhurst, Murray and DuBuque (2895), 
Dach-Orn (9894)</t>
  </si>
  <si>
    <t>Nam congue, risus semper porta volutpat, quam pede lobortis ligula, sit amet eleifend pede libero quis orci. Nullam molestie nibh in lectus.</t>
  </si>
  <si>
    <t>#cce0bc</t>
  </si>
  <si>
    <t>NW11435 / AP648478</t>
  </si>
  <si>
    <t>Flatley, Jacobi and Boehm (3074)</t>
  </si>
  <si>
    <t>In hac habitasse platea dictumst. Maecenas ut massa quis augue luctus tincidunt. Nulla mollis molestie lorem.</t>
  </si>
  <si>
    <t>#573aa3</t>
  </si>
  <si>
    <t>NW11429 / AP648468</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</si>
  <si>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</si>
  <si>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#14037a</t>
  </si>
  <si>
    <t>NW11428 / AP648458</t>
  </si>
  <si>
    <t>Vestibulum ante ipsum primis in faucibus orci luctus et ultrices posuere cubilia Curae; Mauris viverra diam vitae quam. Suspendisse potenti. Nullam porttitor lacus at turpis. Donec posuere metus vitae ipsum.</t>
  </si>
  <si>
    <t>#621633</t>
  </si>
  <si>
    <t>NW11421 / AP648448</t>
  </si>
  <si>
    <t>Morar-Considine (4802), 
Schuppe Co (6704), 
Homenick Inc (1533)</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</si>
  <si>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</si>
  <si>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#ae51a5</t>
  </si>
  <si>
    <t>NW11414 / AP648442</t>
  </si>
  <si>
    <t>Building Materials (28)</t>
  </si>
  <si>
    <t>Skiles-Morar (4151)</t>
  </si>
  <si>
    <t>In congue. Etiam justo. Etiam pretium iaculis justo. In hac habitasse platea dictumst. Etiam faucibus cursus urna. Ut tellus. Nulla ut erat id mauris vulputate elementum. Nullam varius. Nulla facilisi. Cras non velit nec nisi vulputate nonummy.</t>
  </si>
  <si>
    <t>#b82be7</t>
  </si>
  <si>
    <t>NW11413 / AP648439</t>
  </si>
  <si>
    <t>Cummerata, Grant and Kutch (7944), 
Barton-Von (5397)</t>
  </si>
  <si>
    <t>Nullam molestie nibh in lectus. Pellentesque at nulla. Suspendisse potenti. Cras in purus eu magna vulputate luctus. Cum sociis natoque penatibus et magnis dis parturient montes, nascetur ridiculus mus. Vivamus vestibulum sagittis sapien.</t>
  </si>
  <si>
    <t>#5a514a</t>
  </si>
  <si>
    <t>NW11410 / AP648433</t>
  </si>
  <si>
    <t>Funk Inc (0924), 
Bogan, Botsford and Herman (7700), 
Tillman Ltd (6406)</t>
  </si>
  <si>
    <t>Curabitur gravida nisi at nibh. In hac habitasse platea dictumst. Aliquam augue quam, sollicitudin vitae, consectetuer eget, rutrum at, lorem. Integer tincidunt ante vel ipsum. Praesent blandit lacinia erat. Vestibulum sed magna at nunc commodo placerat. Praesent blandit.</t>
  </si>
  <si>
    <t>#f00350</t>
  </si>
  <si>
    <t>NW11409 / AP648422</t>
  </si>
  <si>
    <t>Publishing (34)</t>
  </si>
  <si>
    <t>Glover and Sons (5822)</t>
  </si>
  <si>
    <t>Phasellus sit amet erat. Nulla tempus. Vivamus in felis eu sapien cursus vestibulum. Proin eu mi. Nulla ac enim. In tempor, turpis nec euismod scelerisque, quam turpis adipiscing lorem, vitae mattis nibh ligula nec sem.</t>
  </si>
  <si>
    <t>#fb88bb</t>
  </si>
  <si>
    <t>NW11404 / AP648415</t>
  </si>
  <si>
    <t>Greenholt, Runte and Oberbrunner (7608), 
Morar-Considine (4802)</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</si>
  <si>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</si>
  <si>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#8023a2</t>
  </si>
  <si>
    <t>NW11399 / AP648413</t>
  </si>
  <si>
    <t>Tobacco (7)</t>
  </si>
  <si>
    <t>Bogisich, Blanda and Mayer (2812), 
Smith-Quigley (0831), 
Labadie LLC (4160)</t>
  </si>
  <si>
    <t>Suspendisse potenti. Nullam porttitor lacus at turpis.</t>
  </si>
  <si>
    <t>#593f83</t>
  </si>
  <si>
    <t>NW11394 / AP648405</t>
  </si>
  <si>
    <t>Ankunding-Gislason (1791), 
Herzog-Dickinson (9662)</t>
  </si>
  <si>
    <t>Fusce posuere felis sed lacus. Morbi sem mauris, laoreet ut, rhoncus aliquet, pulvinar sed, nisl. Nunc rhoncus dui vel sem. Sed sagittis.</t>
  </si>
  <si>
    <t>#e92eab</t>
  </si>
  <si>
    <t>NW11390 / AP648393</t>
  </si>
  <si>
    <t>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</si>
  <si>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#847af4</t>
  </si>
  <si>
    <t>NW11386 / AP648385</t>
  </si>
  <si>
    <t>Curabitur in libero ut massa volutpat convallis. Morbi odio odio, elementum eu, interdum eu, tincidunt in, leo. Maecenas pulvinar lobortis est. Phasellus sit amet erat. Nulla tempus. Vivamus in felis eu sapien cursus vestibulum. Proin eu mi. Nulla ac enim.</t>
  </si>
  <si>
    <t>#cb9208</t>
  </si>
  <si>
    <t>NW11379 / AP648378</t>
  </si>
  <si>
    <t>Hotels/Resorts (22)</t>
  </si>
  <si>
    <t>Jerde, Jacobson and Wilkinson (5378)</t>
  </si>
  <si>
    <t>Vivamus metus arcu, adipiscing molestie, hendrerit at, vulputate vitae, nisl.</t>
  </si>
  <si>
    <t>#491cd3</t>
  </si>
  <si>
    <t>NW11374 / AP648369</t>
  </si>
  <si>
    <t>Bogisich, Blanda and Mayer (2812)</t>
  </si>
  <si>
    <t>Sed sagittis. Nam congue, risus semper porta volutpat, quam pede lobortis ligula, sit amet eleifend pede libero quis orci. Nullam molestie nibh in lectus.</t>
  </si>
  <si>
    <t>#dc5610</t>
  </si>
  <si>
    <t>NW11373 / AP648360</t>
  </si>
  <si>
    <t>Morar-Considine (4802), 
Homenick Inc (1533)</t>
  </si>
  <si>
    <t>Pellentesque viverra pede ac diam. Cras pellentesque volutpat dui. Maecenas tristique, est et tempus semper, est quam pharetra magna, ac consequat metus sapien ut nunc.</t>
  </si>
  <si>
    <t>#ba3bbd</t>
  </si>
  <si>
    <t>NW11371 / AP648355</t>
  </si>
  <si>
    <t>In hac habitasse platea dictumst. Etiam faucibus cursus urna. Ut tellus. Nulla ut erat id mauris vulputate elementum. Nullam varius. Nulla facilisi. Cras non velit nec nisi vulputate nonummy. Maecenas tincidunt lacus at velit. Vivamus vel nulla eget eros elementum pellentesque.</t>
  </si>
  <si>
    <t>#ffb20a</t>
  </si>
  <si>
    <t>NW11367 / AP648348</t>
  </si>
  <si>
    <t>Cronin, Rohan and Legros (0073), 
Jast, Kerluke and Rath (6823)</t>
  </si>
  <si>
    <t>Nullam porttitor lacus at turpis. Donec posuere metus vitae ipsum. Aliquam non mauris. Morbi non lectus. Aliquam sit amet diam in magna bibendum imperdiet.</t>
  </si>
  <si>
    <t>#26c379</t>
  </si>
  <si>
    <t>NW11360 / AP648347</t>
  </si>
  <si>
    <t>Morbi sem mauris, laoreet ut, rhoncus aliquet, pulvinar sed, nisl.</t>
  </si>
  <si>
    <t>#8be14b</t>
  </si>
  <si>
    <t>NW11354 / AP648342</t>
  </si>
  <si>
    <t>Advertising (27)</t>
  </si>
  <si>
    <t>Muller-Kerluke (5366)</t>
  </si>
  <si>
    <t>Vivamus in felis eu sapien cursus vestibulum.</t>
  </si>
  <si>
    <t>#b9b1cc</t>
  </si>
  <si>
    <t>NW11347 / AP648331</t>
  </si>
  <si>
    <t>Metal Fabrications (23)</t>
  </si>
  <si>
    <t>Graham-Carroll (9449), 
Friesen-Bahringer (9327)</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</si>
  <si>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</si>
  <si>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#b0cd95</t>
  </si>
  <si>
    <t>NW11341 / AP648326</t>
  </si>
  <si>
    <t>Cronin, Rohan and Legros (0073), 
Franecki-Turner (9737), 
Jast, Kerluke and Rath (6823)</t>
  </si>
  <si>
    <t>Nunc nisl.</t>
  </si>
  <si>
    <t>#87f50a</t>
  </si>
  <si>
    <t>NW11337 / AP648323</t>
  </si>
  <si>
    <t>McDermott-Christiansen (7039)</t>
  </si>
  <si>
    <t>Aenean sit amet justo. Morbi ut odio. Cras mi pede, malesuada in, imperdiet et, commodo vulputate, justo. In blandit ultrices enim. Lorem ipsum dolor sit amet, consectetuer adipiscing elit. Proin interdum mauris non ligula pellentesque ultrices.</t>
  </si>
  <si>
    <t>#e70d8c</t>
  </si>
  <si>
    <t>NW11333 / AP648312</t>
  </si>
  <si>
    <t>Funk Inc (0924), 
Tillman Ltd (6406)</t>
  </si>
  <si>
    <t>Fusce lacus purus, aliquet at, feugiat non, pretium quis, lectus. Suspendisse potenti. In eleifend quam a odio. In hac habitasse platea dictumst. Maecenas ut massa quis augue luctus tincidunt. Nulla mollis molestie lorem. Quisque ut erat. Curabitur gravida nisi at nibh.</t>
  </si>
  <si>
    <t>#b80c41</t>
  </si>
  <si>
    <t>NW11326 / AP648306</t>
  </si>
  <si>
    <t>Homenick Inc (1533)</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</si>
  <si>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</si>
  <si>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#ebdcdd</t>
  </si>
  <si>
    <t>NW11320 / AP648305</t>
  </si>
  <si>
    <t>Herzog-Dickinson (9662)</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</si>
  <si>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</si>
  <si>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#6a2295</t>
  </si>
  <si>
    <t>NW11314 / AP648297</t>
  </si>
  <si>
    <t>Cummerata, Grant and Kutch (7944), 
Barton-Von (5397), 
Donnelly-Wolff (9360)</t>
  </si>
  <si>
    <t>In quis justo.</t>
  </si>
  <si>
    <t>#588d2f</t>
  </si>
  <si>
    <t>NW11313 / AP648291</t>
  </si>
  <si>
    <t>Vandervort-Klein (7189), 
Simonis-Wisoky (8799), 
Hoeger and Sons (4996)</t>
  </si>
  <si>
    <t>Praesent blandit lacinia erat.</t>
  </si>
  <si>
    <t>#b17c74</t>
  </si>
  <si>
    <t>NW11311 / AP648280</t>
  </si>
  <si>
    <t>Vestibulum ante ipsum primis in faucibus orci luctus et ultrices posuere cubilia Curae; Duis faucibus accumsan odio. Curabitur convallis. Duis consequat dui nec nisi volutpat eleifend. Donec ut dolor.</t>
  </si>
  <si>
    <t>Final Task Code</t>
  </si>
  <si>
    <t>Group Num</t>
  </si>
  <si>
    <t>Group</t>
  </si>
  <si>
    <t>Company Num</t>
  </si>
  <si>
    <t>Company</t>
  </si>
  <si>
    <t>Task Description</t>
  </si>
  <si>
    <t>Total Budget</t>
  </si>
  <si>
    <t>Effective Start Date</t>
  </si>
  <si>
    <t>Status</t>
  </si>
  <si>
    <t>Submission Date</t>
  </si>
  <si>
    <t>AP648572</t>
  </si>
  <si>
    <t>Business Services</t>
  </si>
  <si>
    <t>9662</t>
  </si>
  <si>
    <t>Herzog-Dickinson</t>
  </si>
  <si>
    <t>Approved</t>
  </si>
  <si>
    <t>7933</t>
  </si>
  <si>
    <t>Abbott-Mayer</t>
  </si>
  <si>
    <t>1791</t>
  </si>
  <si>
    <t>Ankunding-Gislason</t>
  </si>
  <si>
    <t>8301</t>
  </si>
  <si>
    <t>Schmidt-Schuppe</t>
  </si>
  <si>
    <t>AP648566</t>
  </si>
  <si>
    <t>6704</t>
  </si>
  <si>
    <t>Schuppe Co</t>
  </si>
  <si>
    <t>4802</t>
  </si>
  <si>
    <t>Morar-Considine</t>
  </si>
  <si>
    <t>AP648565</t>
  </si>
  <si>
    <t>Investment Managers</t>
  </si>
  <si>
    <t>6882</t>
  </si>
  <si>
    <t>Cronin, Jakubowski and Mann</t>
  </si>
  <si>
    <t>Disapproved</t>
  </si>
  <si>
    <t>5340</t>
  </si>
  <si>
    <t>Bartoletti, Casper and Johns</t>
  </si>
  <si>
    <t>AP648558</t>
  </si>
  <si>
    <t>Precious Metals</t>
  </si>
  <si>
    <t>4058</t>
  </si>
  <si>
    <t>Keeling-Klein</t>
  </si>
  <si>
    <t>AP648547</t>
  </si>
  <si>
    <t>Water Supply</t>
  </si>
  <si>
    <t>2323</t>
  </si>
  <si>
    <t>Jacobson-Maggio</t>
  </si>
  <si>
    <t>AP648534</t>
  </si>
  <si>
    <t>AP648523</t>
  </si>
  <si>
    <t>6406</t>
  </si>
  <si>
    <t>Tillman Ltd</t>
  </si>
  <si>
    <t>AP648513</t>
  </si>
  <si>
    <t>AP648511</t>
  </si>
  <si>
    <t>1533</t>
  </si>
  <si>
    <t>Homenick Inc</t>
  </si>
  <si>
    <t>7608</t>
  </si>
  <si>
    <t>Greenholt, Runte and Oberbrunner</t>
  </si>
  <si>
    <t>AP648508</t>
  </si>
  <si>
    <t>0924</t>
  </si>
  <si>
    <t>Funk Inc</t>
  </si>
  <si>
    <t>7700</t>
  </si>
  <si>
    <t>Bogan, Botsford and Herman</t>
  </si>
  <si>
    <t>AP648507</t>
  </si>
  <si>
    <t>Steel/Iron Ore</t>
  </si>
  <si>
    <t>3027</t>
  </si>
  <si>
    <t>Nikolaus Inc</t>
  </si>
  <si>
    <t>3040</t>
  </si>
  <si>
    <t>Renner-Lang</t>
  </si>
  <si>
    <t>AP648495</t>
  </si>
  <si>
    <t>AP648486</t>
  </si>
  <si>
    <t>AP648482</t>
  </si>
  <si>
    <t>AP648479</t>
  </si>
  <si>
    <t>Major Banks</t>
  </si>
  <si>
    <t>2895</t>
  </si>
  <si>
    <t>Medhurst, Murray and DuBuque</t>
  </si>
  <si>
    <t>9894</t>
  </si>
  <si>
    <t>Dach-Orn</t>
  </si>
  <si>
    <t>AP648478</t>
  </si>
  <si>
    <t>Life Insurance</t>
  </si>
  <si>
    <t>3074</t>
  </si>
  <si>
    <t>Flatley, Jacobi and Boehm</t>
  </si>
  <si>
    <t>AP648468</t>
  </si>
  <si>
    <t>AP648458</t>
  </si>
  <si>
    <t>AP648448</t>
  </si>
  <si>
    <t>AP648442</t>
  </si>
  <si>
    <t>Building Materials</t>
  </si>
  <si>
    <t>4151</t>
  </si>
  <si>
    <t>Skiles-Morar</t>
  </si>
  <si>
    <t>AP648439</t>
  </si>
  <si>
    <t>Television Services</t>
  </si>
  <si>
    <t>7944</t>
  </si>
  <si>
    <t>Cummerata, Grant and Kutch</t>
  </si>
  <si>
    <t>5397</t>
  </si>
  <si>
    <t>Barton-Von</t>
  </si>
  <si>
    <t>AP648433</t>
  </si>
  <si>
    <t>AP648422</t>
  </si>
  <si>
    <t>Publishing</t>
  </si>
  <si>
    <t>5822</t>
  </si>
  <si>
    <t>Glover and Sons</t>
  </si>
  <si>
    <t>AP648415</t>
  </si>
  <si>
    <t>AP648413</t>
  </si>
  <si>
    <t>Tobacco</t>
  </si>
  <si>
    <t>2812</t>
  </si>
  <si>
    <t>Bogisich, Blanda and Mayer</t>
  </si>
  <si>
    <t>0831</t>
  </si>
  <si>
    <t>Smith-Quigley</t>
  </si>
  <si>
    <t>4160</t>
  </si>
  <si>
    <t>Labadie LLC</t>
  </si>
  <si>
    <t>AP648405</t>
  </si>
  <si>
    <t>AP648393</t>
  </si>
  <si>
    <t>AP648385</t>
  </si>
  <si>
    <t>AP648378</t>
  </si>
  <si>
    <t>Hotels/Resorts</t>
  </si>
  <si>
    <t>5378</t>
  </si>
  <si>
    <t>Jerde, Jacobson and Wilkinson</t>
  </si>
  <si>
    <t>AP648369</t>
  </si>
  <si>
    <t>AP648360</t>
  </si>
  <si>
    <t>AP648355</t>
  </si>
  <si>
    <t>AP648348</t>
  </si>
  <si>
    <t>0073</t>
  </si>
  <si>
    <t>Cronin, Rohan and Legros</t>
  </si>
  <si>
    <t>6823</t>
  </si>
  <si>
    <t>Jast, Kerluke and Rath</t>
  </si>
  <si>
    <t>AP648347</t>
  </si>
  <si>
    <t>AP648342</t>
  </si>
  <si>
    <t>Advertising</t>
  </si>
  <si>
    <t>5366</t>
  </si>
  <si>
    <t>Muller-Kerluke</t>
  </si>
  <si>
    <t>AP648331</t>
  </si>
  <si>
    <t>Metal Fabrications</t>
  </si>
  <si>
    <t>9449</t>
  </si>
  <si>
    <t>Graham-Carroll</t>
  </si>
  <si>
    <t>9327</t>
  </si>
  <si>
    <t>Friesen-Bahringer</t>
  </si>
  <si>
    <t>AP648326</t>
  </si>
  <si>
    <t>9737</t>
  </si>
  <si>
    <t>Franecki-Turner</t>
  </si>
  <si>
    <t>AP648323</t>
  </si>
  <si>
    <t>EDP Services</t>
  </si>
  <si>
    <t>7039</t>
  </si>
  <si>
    <t>McDermott-Christiansen</t>
  </si>
  <si>
    <t>AP648312</t>
  </si>
  <si>
    <t>AP648306</t>
  </si>
  <si>
    <t>AP648305</t>
  </si>
  <si>
    <t>AP648297</t>
  </si>
  <si>
    <t>9360</t>
  </si>
  <si>
    <t>Donnelly-Wolff</t>
  </si>
  <si>
    <t>AP648291</t>
  </si>
  <si>
    <t>Paints/Coatings</t>
  </si>
  <si>
    <t>7189</t>
  </si>
  <si>
    <t>Vandervort-Klein</t>
  </si>
  <si>
    <t>8799</t>
  </si>
  <si>
    <t>Simonis-Wisoky</t>
  </si>
  <si>
    <t>4996</t>
  </si>
  <si>
    <t>Hoeger and Sons</t>
  </si>
  <si>
    <t>AP648280</t>
  </si>
  <si>
    <t>AP648269</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</si>
  <si>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</si>
  <si>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AP648267</t>
  </si>
  <si>
    <t>Morbi non lectus.</t>
  </si>
  <si>
    <t>AP648265</t>
  </si>
  <si>
    <t>Homebuilding</t>
  </si>
  <si>
    <t>6170</t>
  </si>
  <si>
    <t>Spinka-Durgan</t>
  </si>
  <si>
    <t>Integer pede justo, lacinia eget, tincidunt eget, tempus vel, pede. Morbi porttitor lorem id ligula. Suspendisse ornare consequat lectus. In est risus, auctor sed, tristique in, tempus sit amet, sem. Fusce consequat.</t>
  </si>
  <si>
    <t>4732</t>
  </si>
  <si>
    <t>Abernathy PLC</t>
  </si>
  <si>
    <t>AP648264</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</si>
  <si>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</si>
  <si>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AP648262</t>
  </si>
  <si>
    <t>In hac habitasse platea dictumst.</t>
  </si>
  <si>
    <t>AP648250</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</si>
  <si>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</si>
  <si>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AP648242</t>
  </si>
  <si>
    <t>Duis ac nibh. Fusce lacus purus, aliquet at, feugiat non, pretium quis, lectus. Suspendisse potenti. In eleifend quam a odio. In hac habitasse platea dictumst. Maecenas ut massa quis augue luctus tincidunt.</t>
  </si>
  <si>
    <t>AP648231</t>
  </si>
  <si>
    <t>Mauris lacinia sapien quis libero. Nullam sit amet turpis elementum ligula vehicula consequat. Morbi a ipsum.</t>
  </si>
  <si>
    <t>AP648227</t>
  </si>
  <si>
    <t>Mauris lacinia sapien quis libero. Nullam sit amet turpis elementum ligula vehicula consequat. Morbi a ipsum. Integer a nibh. In quis justo. Maecenas rhoncus aliquam lacus.</t>
  </si>
  <si>
    <t>Task Num</t>
  </si>
  <si>
    <t>Date Row was Entered</t>
  </si>
  <si>
    <t>Date Row was Updated</t>
  </si>
  <si>
    <t>NW11517</t>
  </si>
  <si>
    <t>N/A</t>
  </si>
  <si>
    <t>Pending</t>
  </si>
  <si>
    <t>5794</t>
  </si>
  <si>
    <t>Ebert, Hand and Macejkovic</t>
  </si>
  <si>
    <t>NW11500</t>
  </si>
  <si>
    <t>NW11494</t>
  </si>
  <si>
    <t>NW11484</t>
  </si>
  <si>
    <t>NW11478</t>
  </si>
  <si>
    <t>NW11472</t>
  </si>
  <si>
    <t>NW11468</t>
  </si>
  <si>
    <t>NW11462</t>
  </si>
  <si>
    <t>NW11457</t>
  </si>
  <si>
    <t>NW11454</t>
  </si>
  <si>
    <t>NW11452</t>
  </si>
  <si>
    <t>NW11447</t>
  </si>
  <si>
    <t>NW11440</t>
  </si>
  <si>
    <t>NW11437</t>
  </si>
  <si>
    <t>NW11435</t>
  </si>
  <si>
    <t>NW11429</t>
  </si>
  <si>
    <t>NW11428</t>
  </si>
  <si>
    <t>NW11421</t>
  </si>
  <si>
    <t>NW11414</t>
  </si>
  <si>
    <t>NW11413</t>
  </si>
  <si>
    <t>NW11410</t>
  </si>
  <si>
    <t>NW11409</t>
  </si>
  <si>
    <t>NW11404</t>
  </si>
  <si>
    <t>NW11399</t>
  </si>
  <si>
    <t>NW11394</t>
  </si>
  <si>
    <t>NW11390</t>
  </si>
  <si>
    <t>NW11386</t>
  </si>
  <si>
    <t>NW11379</t>
  </si>
  <si>
    <t>NW11374</t>
  </si>
  <si>
    <t>NW11373</t>
  </si>
  <si>
    <t>NW11371</t>
  </si>
  <si>
    <t>NW11367</t>
  </si>
  <si>
    <t>NW11360</t>
  </si>
  <si>
    <t>NW11354</t>
  </si>
  <si>
    <t>NW11347</t>
  </si>
  <si>
    <t>NW11341</t>
  </si>
  <si>
    <t>NW11337</t>
  </si>
  <si>
    <t>NW11333</t>
  </si>
  <si>
    <t>NW11326</t>
  </si>
  <si>
    <t>NW11320</t>
  </si>
  <si>
    <t>NW11314</t>
  </si>
  <si>
    <t>NW11313</t>
  </si>
  <si>
    <t>NW11311</t>
  </si>
  <si>
    <t>NW11305</t>
  </si>
  <si>
    <t>NW11302</t>
  </si>
  <si>
    <t>NW11296</t>
  </si>
  <si>
    <t>NW11289</t>
  </si>
  <si>
    <t>NW11284</t>
  </si>
  <si>
    <t>NW11279</t>
  </si>
  <si>
    <t>NW11278</t>
  </si>
  <si>
    <t>NW11276</t>
  </si>
  <si>
    <t>NW11269</t>
  </si>
  <si>
    <t>NW11263</t>
  </si>
  <si>
    <t>AP648218</t>
  </si>
  <si>
    <t>NW11259</t>
  </si>
  <si>
    <t>AP648208</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</si>
  <si>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</si>
  <si>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NW11254</t>
  </si>
  <si>
    <t>AP648196</t>
  </si>
  <si>
    <t>NW11253</t>
  </si>
  <si>
    <t>AP648193</t>
  </si>
  <si>
    <t>Nullam porttitor lacus at turpis. Donec posuere metus vitae ipsum. Aliquam non mauris. Morbi non lectus. Aliquam sit amet diam in magna bibendum imperdiet. Nullam orci pede, venenatis non, sodales sed, tincidunt eu, felis. Fusce posuere felis sed lacus.</t>
  </si>
  <si>
    <t>NW11252</t>
  </si>
  <si>
    <t>AP648181</t>
  </si>
  <si>
    <t>Donec vitae nisi. Nam ultrices, libero non mattis pulvinar, nulla pede ullamcorper augue, a suscipit nulla elit ac nulla.</t>
  </si>
  <si>
    <t>NW11249</t>
  </si>
  <si>
    <t>AP648173</t>
  </si>
  <si>
    <t>Morbi ut odio. Cras mi pede, malesuada in, imperdiet et, commodo vulputate, justo.</t>
  </si>
  <si>
    <t>NW11245</t>
  </si>
  <si>
    <t>AP648167</t>
  </si>
  <si>
    <t>Duis ac nibh. Fusce lacus purus, aliquet at, feugiat non, pretium quis, lectus. Suspendisse potenti. In eleifend quam a odio. In hac habitasse platea dictumst. Maecenas ut massa quis augue luctus tincidunt. Nulla mollis molestie lorem.</t>
  </si>
  <si>
    <t>NW11239</t>
  </si>
  <si>
    <t>AP648164</t>
  </si>
  <si>
    <t>2407</t>
  </si>
  <si>
    <t>Hauck-Koch</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</si>
  <si>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</si>
  <si>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NW11237</t>
  </si>
  <si>
    <t>AP648161</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</si>
  <si>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</si>
  <si>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NW11230</t>
  </si>
  <si>
    <t>AP648153</t>
  </si>
  <si>
    <t>Specialty Chemicals</t>
  </si>
  <si>
    <t>0499</t>
  </si>
  <si>
    <t>Schmeler, Casper and Shanahan</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</si>
  <si>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</si>
  <si>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NW11223</t>
  </si>
  <si>
    <t>AP648149</t>
  </si>
  <si>
    <t>Integer tincidunt ante vel ipsum. Praesent blandit lacinia erat. Vestibulum sed magna at nunc commodo placerat. Praesent blandit. Nam nulla. Integer pede justo, lacinia eget, tincidunt eget, tempus vel, pede. Morbi porttitor lorem id ligula.</t>
  </si>
  <si>
    <t>NW11217</t>
  </si>
  <si>
    <t>AP648145</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</si>
  <si>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</si>
  <si>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NW11212</t>
  </si>
  <si>
    <t>AP648141</t>
  </si>
  <si>
    <t>1048</t>
  </si>
  <si>
    <t>Lakin-Dickens</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</si>
  <si>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</si>
  <si>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NW11211</t>
  </si>
  <si>
    <t>AP648135</t>
  </si>
  <si>
    <t>Proin leo odio, porttitor id, consequat in, consequat ut, nulla.</t>
  </si>
  <si>
    <t>NW11206</t>
  </si>
  <si>
    <t>AP648126</t>
  </si>
  <si>
    <t>NW11200</t>
  </si>
  <si>
    <t>AP648121</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</si>
  <si>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</si>
  <si>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NW11198</t>
  </si>
  <si>
    <t>AP648117</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</si>
  <si>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</si>
  <si>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NW11191</t>
  </si>
  <si>
    <t>AP648112</t>
  </si>
  <si>
    <t>Integer aliquet, massa id lobortis convallis, tortor risus dapibus augue, vel accumsan tellus nisi eu orci.</t>
  </si>
  <si>
    <t>NW11188</t>
  </si>
  <si>
    <t>AP648100</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</si>
  <si>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</si>
  <si>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NW11181</t>
  </si>
  <si>
    <t>AP648092</t>
  </si>
  <si>
    <t>Major Chemicals</t>
  </si>
  <si>
    <t>8927</t>
  </si>
  <si>
    <t>Kub, Boehm and Zemlak</t>
  </si>
  <si>
    <t>Duis at velit eu est congue elementum. In hac habitasse platea dictumst. Morbi vestibulum, velit id pretium iaculis, diam erat fermentum justo, nec condimentum neque sapien placerat ante. Nulla justo. Aliquam quis turpis eget elit sodales scelerisque.</t>
  </si>
  <si>
    <t>NW11175</t>
  </si>
  <si>
    <t>AP648086</t>
  </si>
  <si>
    <t>Curabitur in libero ut massa volutpat convallis.</t>
  </si>
  <si>
    <t>NW11171</t>
  </si>
  <si>
    <t>AP648080</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</si>
  <si>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</si>
  <si>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NW11169</t>
  </si>
  <si>
    <t>AP648074</t>
  </si>
  <si>
    <t>In eleifend quam a odio. In hac habitasse platea dictumst. Maecenas ut massa quis augue luctus tincidunt.</t>
  </si>
  <si>
    <t>NW11166</t>
  </si>
  <si>
    <t>AP648065</t>
  </si>
  <si>
    <t>Nulla nisl. Nunc nisl. Duis bibendum, felis sed interdum venenatis, turpis enim blandit mi, in porttitor pede justo eu massa.</t>
  </si>
  <si>
    <t>NW11159</t>
  </si>
  <si>
    <t>AP648064</t>
  </si>
  <si>
    <t>Packaged Foods</t>
  </si>
  <si>
    <t>8663</t>
  </si>
  <si>
    <t>Johnson, Marks and Emmerich</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</si>
  <si>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</si>
  <si>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7677</t>
  </si>
  <si>
    <t>Wuckert-Kutch</t>
  </si>
  <si>
    <t>1459</t>
  </si>
  <si>
    <t>Cremin Inc</t>
  </si>
  <si>
    <t>NW11153</t>
  </si>
  <si>
    <t>AP648060</t>
  </si>
  <si>
    <t>Vestibulum rutrum rutrum neque. Aenean auctor gravida sem. Praesent id massa id nisl venenatis lacinia. Aenean sit amet justo.</t>
  </si>
  <si>
    <t>NW11147</t>
  </si>
  <si>
    <t>AP648052</t>
  </si>
  <si>
    <t>Etiam faucibus cursus urna. Ut tellus. Nulla ut erat id mauris vulputate elementum. Nullam varius.</t>
  </si>
  <si>
    <t>NW11140</t>
  </si>
  <si>
    <t>AP648041</t>
  </si>
  <si>
    <t>Fusce posuere felis sed lacus. Morbi sem mauris, laoreet ut, rhoncus aliquet, pulvinar sed, nisl. Nunc rhoncus dui vel sem. Sed sagittis. Nam congue, risus semper porta volutpat, quam pede lobortis ligula, sit amet eleifend pede libero quis orci. Nullam molestie nibh in lectus.</t>
  </si>
  <si>
    <t>NW11134</t>
  </si>
  <si>
    <t>AP648037</t>
  </si>
  <si>
    <t>Auto Parts:O.E.M.</t>
  </si>
  <si>
    <t>5197</t>
  </si>
  <si>
    <t>Larkin PLC</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</si>
  <si>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</si>
  <si>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NW11128</t>
  </si>
  <si>
    <t>AP648028</t>
  </si>
  <si>
    <t>Pellentesque at nulla. Suspendisse potenti. Cras in purus eu magna vulputate luctus. Cum sociis natoque penatibus et magnis dis parturient montes, nascetur ridiculus mus.</t>
  </si>
  <si>
    <t>NW11122</t>
  </si>
  <si>
    <t>AP648018</t>
  </si>
  <si>
    <t>In congue. Etiam justo. Etiam pretium iaculis justo. In hac habitasse platea dictumst. Etiam faucibus cursus urna.</t>
  </si>
  <si>
    <t>NW11121</t>
  </si>
  <si>
    <t>AP648009</t>
  </si>
  <si>
    <t>Banks</t>
  </si>
  <si>
    <t>9835</t>
  </si>
  <si>
    <t>Stoltenberg-Fadel</t>
  </si>
  <si>
    <t>Nulla ut erat id mauris vulputate elementum. Nullam varius. Nulla facilisi. Cras non velit nec nisi vulputate nonummy. Maecenas tincidunt lacus at velit.</t>
  </si>
  <si>
    <t>8408</t>
  </si>
  <si>
    <t>Littel, Jakubowski and Little</t>
  </si>
  <si>
    <t>9700</t>
  </si>
  <si>
    <t>Johns Inc</t>
  </si>
  <si>
    <t>NW11115</t>
  </si>
  <si>
    <t>AP647999</t>
  </si>
  <si>
    <t>Textiles</t>
  </si>
  <si>
    <t>9010</t>
  </si>
  <si>
    <t>King, Stehr and Okuneva</t>
  </si>
  <si>
    <t>Phasellus in felis. Donec semper sapien a libero. Nam dui. Proin leo odio, porttitor id, consequat in, consequat ut, nulla. Sed accumsan felis.</t>
  </si>
  <si>
    <t>NW11109</t>
  </si>
  <si>
    <t>AP647991</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</si>
  <si>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</si>
  <si>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NW11102</t>
  </si>
  <si>
    <t>AP647983</t>
  </si>
  <si>
    <t>Broadcasting</t>
  </si>
  <si>
    <t>2903</t>
  </si>
  <si>
    <t>Waelchi, Rau and VonRueden</t>
  </si>
  <si>
    <t>Nam ultrices, libero non mattis pulvinar, nulla pede ullamcorper augue, a suscipit nulla elit ac nulla.</t>
  </si>
  <si>
    <t>NW11097</t>
  </si>
  <si>
    <t>AP647977</t>
  </si>
  <si>
    <t>Integer tincidunt ante vel ipsum. Praesent blandit lacinia erat. Vestibulum sed magna at nunc commodo placerat. Praesent blandit.</t>
  </si>
  <si>
    <t>NW11094</t>
  </si>
  <si>
    <t>AP647971</t>
  </si>
  <si>
    <t>Aenean lectus. Pellentesque eget nunc. Donec quis orci eget orci vehicula condimentum.</t>
  </si>
  <si>
    <t>NW11087</t>
  </si>
  <si>
    <t>AP647969</t>
  </si>
  <si>
    <t>Nam dui. Proin leo odio, porttitor id, consequat in, consequat ut, nulla. Sed accumsan felis. Ut at dolor quis odio consequat varius. Integer ac leo. Pellentesque ultrices mattis odio. Donec vitae nisi.</t>
  </si>
  <si>
    <t>NW11084</t>
  </si>
  <si>
    <t>AP647959</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</si>
  <si>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t>
  </si>
  <si>
    <t>NW11079</t>
  </si>
  <si>
    <t>AP647958</t>
  </si>
  <si>
    <t>Morbi non quam nec dui luctus rutrum. Nulla tellus. In sagittis dui vel nisl.</t>
  </si>
  <si>
    <t>NW11073</t>
  </si>
  <si>
    <t>AP647949</t>
  </si>
  <si>
    <t>Nam dui. Proin leo odio, porttitor id, consequat in, consequat ut, nulla. Sed accumsan felis. Ut at dolor quis odio consequat varius.</t>
  </si>
  <si>
    <t>8906</t>
  </si>
  <si>
    <t>Cummerata-Rolfson</t>
  </si>
  <si>
    <t>NW11070</t>
  </si>
  <si>
    <t>AP647939</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</si>
  <si>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t>
  </si>
  <si>
    <t>NW11063</t>
  </si>
  <si>
    <t>AP647935</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</si>
  <si>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</si>
  <si>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NW11059</t>
  </si>
  <si>
    <t>AP647930</t>
  </si>
  <si>
    <t>Integer a nibh. In quis justo. Maecenas rhoncus aliquam lacus. Morbi quis tortor id nulla ultrices aliquet.</t>
  </si>
  <si>
    <t>NW11058</t>
  </si>
  <si>
    <t>AP647929</t>
  </si>
  <si>
    <t>Praesent lectus. Vestibulum quam sapien, varius ut, blandit non, interdum in, ante.</t>
  </si>
  <si>
    <t>NW11051</t>
  </si>
  <si>
    <t>AP647925</t>
  </si>
  <si>
    <t>Morbi porttitor lorem id ligula. Suspendisse ornare consequat lectus. In est risus, auctor sed, tristique in, tempus sit amet, sem. Fusce consequat.</t>
  </si>
  <si>
    <t>NW11049</t>
  </si>
  <si>
    <t>AP647914</t>
  </si>
  <si>
    <t>Curabitur in libero ut massa volutpat convallis. Morbi odio odio, elementum eu, interdum eu, tincidunt in, leo. Maecenas pulvinar lobortis est. Phasellus sit amet erat. Nulla tempus. Vivamus in felis eu sapien cursus vestibulum. Proin eu mi.</t>
  </si>
  <si>
    <t>NW11045</t>
  </si>
  <si>
    <t>AP647904</t>
  </si>
  <si>
    <t>Maecenas rhoncus aliquam lacus. Morbi quis tortor id nulla ultrices aliquet. Maecenas leo odio, condimentum id, luctus nec, molestie sed, justo.</t>
  </si>
  <si>
    <t>NW11044</t>
  </si>
  <si>
    <t>AP647899</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</si>
  <si>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</si>
  <si>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NW11040</t>
  </si>
  <si>
    <t>AP647894</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</si>
  <si>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</si>
  <si>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NW11036</t>
  </si>
  <si>
    <t>AP647891</t>
  </si>
  <si>
    <t>Vivamus metus arcu, adipiscing molestie, hendrerit at, vulputate vitae, nisl. Aenean lectus.</t>
  </si>
  <si>
    <t>NW11029</t>
  </si>
  <si>
    <t>AP647886</t>
  </si>
  <si>
    <t>Vivamus metus arcu, adipiscing molestie, hendrerit at, vulputate vitae, nisl. Aenean lectus. Pellentesque eget nunc. Donec quis orci eget orci vehicula condimentum.</t>
  </si>
  <si>
    <t>NW11025</t>
  </si>
  <si>
    <t>AP647880</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</si>
  <si>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</si>
  <si>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NW11019</t>
  </si>
  <si>
    <t>AP647877</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</si>
  <si>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</si>
  <si>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NW11012</t>
  </si>
  <si>
    <t>AP647870</t>
  </si>
  <si>
    <t>Etiam vel augue. Vestibulum rutrum rutrum neque.</t>
  </si>
  <si>
    <t>NW11009</t>
  </si>
  <si>
    <t>AP647861</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</si>
  <si>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</si>
  <si>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NW11002</t>
  </si>
  <si>
    <t>AP647850</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</si>
  <si>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</si>
  <si>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NW10995</t>
  </si>
  <si>
    <t>AP647838</t>
  </si>
  <si>
    <t>Suspendisse potenti. In eleifend quam a odio. In hac habitasse platea dictumst. Maecenas ut massa quis augue luctus tincidunt. Nulla mollis molestie lorem. Quisque ut erat.</t>
  </si>
  <si>
    <t>NW10991</t>
  </si>
  <si>
    <t>AP647837</t>
  </si>
  <si>
    <t>Nulla suscipit ligula in lacus. Curabitur at ipsum ac tellus semper interdum. Mauris ullamcorper purus sit amet nulla. Quisque arcu libero, rutrum ac, lobortis vel, dapibus at, diam.</t>
  </si>
  <si>
    <t>NW10987</t>
  </si>
  <si>
    <t>AP647836</t>
  </si>
  <si>
    <t>Semiconductors</t>
  </si>
  <si>
    <t>5977</t>
  </si>
  <si>
    <t>Macejkovic, Reilly and Satterfield</t>
  </si>
  <si>
    <t>Proin interdum mauris non ligula pellentesque ultrices. Phasellus id sapien in sapien iaculis congue. Vivamus metus arcu, adipiscing molestie, hendrerit at, vulputate vitae, nisl. Aenean lectus. Pellentesque eget nunc.</t>
  </si>
  <si>
    <t>4675</t>
  </si>
  <si>
    <t>Gaylord-Ortiz</t>
  </si>
  <si>
    <t>3982</t>
  </si>
  <si>
    <t>Steuber, Dickens and Erdman</t>
  </si>
  <si>
    <t>NW10984</t>
  </si>
  <si>
    <t>AP647833</t>
  </si>
  <si>
    <t>Suspendisse potenti. In eleifend quam a odio. In hac habitasse platea dictumst. Maecenas ut massa quis augue luctus tincidunt. Nulla mollis molestie lorem. Quisque ut erat. Curabitur gravida nisi at nibh.</t>
  </si>
  <si>
    <t>NW10981</t>
  </si>
  <si>
    <t>AP647826</t>
  </si>
  <si>
    <t>In est risus, auctor sed, tristique in, tempus sit amet, sem. Fusce consequat.</t>
  </si>
  <si>
    <t>NW10976</t>
  </si>
  <si>
    <t>AP647822</t>
  </si>
  <si>
    <t>In hac habitasse platea dictumst. Maecenas ut massa quis augue luctus tincidunt. Nulla mollis molestie lorem. Quisque ut erat. Curabitur gravida nisi at nibh.</t>
  </si>
  <si>
    <t>NW10971</t>
  </si>
  <si>
    <t>AP647815</t>
  </si>
  <si>
    <t>2258</t>
  </si>
  <si>
    <t>Haley Co</t>
  </si>
  <si>
    <t>Etiam justo. Etiam pretium iaculis justo. In hac habitasse platea dictumst. Etiam faucibus cursus urna. Ut tellus.</t>
  </si>
  <si>
    <t>NW10964</t>
  </si>
  <si>
    <t>AP647810</t>
  </si>
  <si>
    <t>NW10958</t>
  </si>
  <si>
    <t>AP647804</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</si>
  <si>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</si>
  <si>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NW10956</t>
  </si>
  <si>
    <t>AP647802</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</si>
  <si>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</si>
  <si>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NW10952</t>
  </si>
  <si>
    <t>AP647799</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</si>
  <si>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</si>
  <si>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NW10950</t>
  </si>
  <si>
    <t>AP647792</t>
  </si>
  <si>
    <t>Nullam porttitor lacus at turpis.</t>
  </si>
  <si>
    <t>NW10946</t>
  </si>
  <si>
    <t>AP647782</t>
  </si>
  <si>
    <t>Quisque arcu libero, rutrum ac, lobortis vel, dapibus at, diam. Nam tristique tortor eu pede.</t>
  </si>
  <si>
    <t>NW10943</t>
  </si>
  <si>
    <t>AP647778</t>
  </si>
  <si>
    <t>Vivamus tortor.</t>
  </si>
  <si>
    <t>Withdrawn</t>
  </si>
  <si>
    <t>NW10940</t>
  </si>
  <si>
    <t>AP647766</t>
  </si>
  <si>
    <t>Integer tincidunt ante vel ipsum.</t>
  </si>
  <si>
    <t>NW10934</t>
  </si>
  <si>
    <t>AP647763</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</si>
  <si>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</si>
  <si>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NW10928</t>
  </si>
  <si>
    <t>AP647756</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</si>
  <si>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</si>
  <si>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NW10927</t>
  </si>
  <si>
    <t>AP647744</t>
  </si>
  <si>
    <t>Commercial Banks</t>
  </si>
  <si>
    <t>7229</t>
  </si>
  <si>
    <t>Kassulke, Casper and Torphy</t>
  </si>
  <si>
    <t>NW10926</t>
  </si>
  <si>
    <t>AP647737</t>
  </si>
  <si>
    <t>Aenean lectus. Pellentesque eget nunc. Donec quis orci eget orci vehicula condimentum. Curabitur in libero ut massa volutpat convallis. Morbi odio odio, elementum eu, interdum eu, tincidunt in, leo. Maecenas pulvinar lobortis est. Phasellus sit amet erat. Nulla tempus.</t>
  </si>
  <si>
    <t>NW10920</t>
  </si>
  <si>
    <t>AP647729</t>
  </si>
  <si>
    <t>Maecenas tincidunt lacus at velit. Vivamus vel nulla eget eros elementum pellentesque. Quisque porta volutpat erat. Quisque erat eros, viverra eget, congue eget, semper rutrum, nulla. Nunc purus. Phasellus in felis. Donec semper sapien a libero.</t>
  </si>
  <si>
    <t>NW10915</t>
  </si>
  <si>
    <t>AP647728</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</si>
  <si>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</si>
  <si>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NW10910</t>
  </si>
  <si>
    <t>AP647723</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</si>
  <si>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</si>
  <si>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NW10907</t>
  </si>
  <si>
    <t>AP647720</t>
  </si>
  <si>
    <t>Apparel</t>
  </si>
  <si>
    <t>4595</t>
  </si>
  <si>
    <t>McKenzie-Kertzmann</t>
  </si>
  <si>
    <t>Sed ante. Vivamus tortor. Duis mattis egestas metus. Aenean fermentum.</t>
  </si>
  <si>
    <t>NW10906</t>
  </si>
  <si>
    <t>AP647712</t>
  </si>
  <si>
    <t>Mauris enim leo, rhoncus sed, vestibulum sit amet, cursus id, turpis.</t>
  </si>
  <si>
    <t>NW10903</t>
  </si>
  <si>
    <t>AP647701</t>
  </si>
  <si>
    <t>Curabitur gravida nisi at nibh. In hac habitasse platea dictumst. Aliquam augue quam, sollicitudin vitae, consectetuer eget, rutrum at, lorem. Integer tincidunt ante vel ipsum. Praesent blandit lacinia erat. Vestibulum sed magna at nunc commodo placerat.</t>
  </si>
  <si>
    <t>NW10899</t>
  </si>
  <si>
    <t>AP647693</t>
  </si>
  <si>
    <t>Phasellus id sapien in sapien iaculis congue. Vivamus metus arcu, adipiscing molestie, hendrerit at, vulputate vitae, nisl. Aenean lectus. Pellentesque eget nunc.</t>
  </si>
  <si>
    <t>NW10898</t>
  </si>
  <si>
    <t>AP647689</t>
  </si>
  <si>
    <t>Donec ut dolor. Morbi vel lectus in quam fringilla rhoncus.</t>
  </si>
  <si>
    <t>NW10894</t>
  </si>
  <si>
    <t>AP647685</t>
  </si>
  <si>
    <t>Building Products</t>
  </si>
  <si>
    <t>8285</t>
  </si>
  <si>
    <t>Gleichner Ltd</t>
  </si>
  <si>
    <t>Sed vel enim sit amet nunc viverra dapibus. Nulla suscipit ligula in lacus. Curabitur at ipsum ac tellus semper interdum. Mauris ullamcorper purus sit amet nulla. Quisque arcu libero, rutrum ac, lobortis vel, dapibus at, diam. Nam tristique tortor eu pede.</t>
  </si>
  <si>
    <t>NW10887</t>
  </si>
  <si>
    <t>AP647674</t>
  </si>
  <si>
    <t>Etiam faucibus cursus urna. Ut tellus. Nulla ut erat id mauris vulputate elementum.</t>
  </si>
  <si>
    <t>NW10883</t>
  </si>
  <si>
    <t>AP647672</t>
  </si>
  <si>
    <t>Proin eu mi. Nulla ac enim. In tempor, turpis nec euismod scelerisque, quam turpis adipiscing lorem, vitae mattis nibh ligula nec sem. Duis aliquam convallis nunc.</t>
  </si>
  <si>
    <t>NW10882</t>
  </si>
  <si>
    <t>AP647665</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</si>
  <si>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</si>
  <si>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NW10877</t>
  </si>
  <si>
    <t>AP647657</t>
  </si>
  <si>
    <t>Home Furnishings</t>
  </si>
  <si>
    <t>3599</t>
  </si>
  <si>
    <t>Wyman and Sons</t>
  </si>
  <si>
    <t>Ut tellus. Nulla ut erat id mauris vulputate elementum. Nullam varius. Nulla facilisi. Cras non velit nec nisi vulputate nonummy.</t>
  </si>
  <si>
    <t>3948</t>
  </si>
  <si>
    <t>Cormier, Kulas and Senger</t>
  </si>
  <si>
    <t>NW10874</t>
  </si>
  <si>
    <t>AP647646</t>
  </si>
  <si>
    <t>Etiam justo. Etiam pretium iaculis justo. In hac habitasse platea dictumst.</t>
  </si>
  <si>
    <t>NW10869</t>
  </si>
  <si>
    <t>AP647636</t>
  </si>
  <si>
    <t>6974</t>
  </si>
  <si>
    <t>Roob Co</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</si>
  <si>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</si>
  <si>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NW10866</t>
  </si>
  <si>
    <t>AP647635</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</si>
  <si>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</si>
  <si>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NW10864</t>
  </si>
  <si>
    <t>AP647624</t>
  </si>
  <si>
    <t>Cras pellentesque volutpat dui. Maecenas tristique, est et tempus semper, est quam pharetra magna, ac consequat metus sapien ut nunc.</t>
  </si>
  <si>
    <t>NW10862</t>
  </si>
  <si>
    <t>AP647622</t>
  </si>
  <si>
    <t>Proin eu mi. Nulla ac enim. In tempor, turpis nec euismod scelerisque, quam turpis adipiscing lorem, vitae mattis nibh ligula nec sem. Duis aliquam convallis nunc. Proin at turpis a pede posuere nonummy. Integer non velit.</t>
  </si>
  <si>
    <t>NW10855</t>
  </si>
  <si>
    <t>AP647620</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</si>
  <si>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</si>
  <si>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NW10854</t>
  </si>
  <si>
    <t>AP647609</t>
  </si>
  <si>
    <t>Nulla facilisi. Cras non velit nec nisi vulputate nonummy. Maecenas tincidunt lacus at velit. Vivamus vel nulla eget eros elementum pellentesque. Quisque porta volutpat erat. Quisque erat eros, viverra eget, congue eget, semper rutrum, nulla.</t>
  </si>
  <si>
    <t>NW10847</t>
  </si>
  <si>
    <t>AP647602</t>
  </si>
  <si>
    <t>Maecenas ut massa quis augue luctus tincidunt. Nulla mollis molestie lorem. Quisque ut erat.</t>
  </si>
  <si>
    <t>NW10844</t>
  </si>
  <si>
    <t>AP647592</t>
  </si>
  <si>
    <t>Fusce lacus purus, aliquet at, feugiat non, pretium quis, lectus. Suspendisse potenti. In eleifend quam a odio.</t>
  </si>
  <si>
    <t>NW10840</t>
  </si>
  <si>
    <t>AP647583</t>
  </si>
  <si>
    <t>Maecenas tincidunt lacus at velit. Vivamus vel nulla eget eros elementum pellentesque. Quisque porta volutpat erat.</t>
  </si>
  <si>
    <t>NW10839</t>
  </si>
  <si>
    <t>AP647572</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</si>
  <si>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</si>
  <si>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NW10833</t>
  </si>
  <si>
    <t>AP647570</t>
  </si>
  <si>
    <t>Praesent id massa id nisl venenatis lacinia. Aenean sit amet justo. Morbi ut odio. Cras mi pede, malesuada in, imperdiet et, commodo vulputate, justo. In blandit ultrices enim. Lorem ipsum dolor sit amet, consectetuer adipiscing elit.</t>
  </si>
  <si>
    <t>NW10831</t>
  </si>
  <si>
    <t>AP647569</t>
  </si>
  <si>
    <t>Mauris ullamcorper purus sit amet nulla. Quisque arcu libero, rutrum ac, lobortis vel, dapibus at, diam.</t>
  </si>
  <si>
    <t>NW10825</t>
  </si>
  <si>
    <t>AP647561</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</si>
  <si>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</si>
  <si>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NW10820</t>
  </si>
  <si>
    <t>AP647557</t>
  </si>
  <si>
    <t>Morbi odio odio, elementum eu, interdum eu, tincidunt in, leo. Maecenas pulvinar lobortis est.</t>
  </si>
  <si>
    <t>NW10816</t>
  </si>
  <si>
    <t>AP647545</t>
  </si>
  <si>
    <t>Duis mattis egestas metus.</t>
  </si>
  <si>
    <t>NW10813</t>
  </si>
  <si>
    <t>AP647538</t>
  </si>
  <si>
    <t>7099</t>
  </si>
  <si>
    <t>Wehner-Reinger</t>
  </si>
  <si>
    <t>NW10806</t>
  </si>
  <si>
    <t>AP647528</t>
  </si>
  <si>
    <t>Nulla ac enim. In tempor, turpis nec euismod scelerisque, quam turpis adipiscing lorem, vitae mattis nibh ligula nec sem. Duis aliquam convallis nunc.</t>
  </si>
  <si>
    <t>NW10801</t>
  </si>
  <si>
    <t>AP647527</t>
  </si>
  <si>
    <t>Phasellus id sapien in sapien iaculis congue. Vivamus metus arcu, adipiscing molestie, hendrerit at, vulputate vitae, nisl. Aenean lectus.</t>
  </si>
  <si>
    <t>NW10799</t>
  </si>
  <si>
    <t>AP647519</t>
  </si>
  <si>
    <t>NW10797</t>
  </si>
  <si>
    <t>AP647509</t>
  </si>
  <si>
    <t>In congue. Etiam justo. Etiam pretium iaculis justo. In hac habitasse platea dictumst.</t>
  </si>
  <si>
    <t>NW10790</t>
  </si>
  <si>
    <t>AP647508</t>
  </si>
  <si>
    <t>Nulla nisl. Nunc nisl. Duis bibendum, felis sed interdum venenatis, turpis enim blandit mi, in porttitor pede justo eu massa. Donec dapibus. Duis at velit eu est congue elementum. In hac habitasse platea dictumst.</t>
  </si>
  <si>
    <t>NW10787</t>
  </si>
  <si>
    <t>AP647498</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</si>
  <si>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</si>
  <si>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NW10782</t>
  </si>
  <si>
    <t>AP647497</t>
  </si>
  <si>
    <t>Pellentesque ultrices mattis odio. Donec vitae nisi. Nam ultrices, libero non mattis pulvinar, nulla pede ullamcorper augue, a suscipit nulla elit ac nulla. Sed vel enim sit amet nunc viverra dapibus. Nulla suscipit ligula in lacus. Curabitur at ipsum ac tellus semper interdum.</t>
  </si>
  <si>
    <t>NW10780</t>
  </si>
  <si>
    <t>AP647491</t>
  </si>
  <si>
    <t>Integer tincidunt ante vel ipsum. Praesent blandit lacinia erat. Vestibulum sed magna at nunc commodo placerat. Praesent blandit. Nam nulla.</t>
  </si>
  <si>
    <t>NW10778</t>
  </si>
  <si>
    <t>AP647487</t>
  </si>
  <si>
    <t>Duis bibendum, felis sed interdum venenatis, turpis enim blandit mi, in porttitor pede justo eu massa. Donec dapibus. Duis at velit eu est congue elementum. In hac habitasse platea dictumst.</t>
  </si>
  <si>
    <t>NW10772</t>
  </si>
  <si>
    <t>AP647480</t>
  </si>
  <si>
    <t>Integer ac leo. Pellentesque ultrices mattis odio. Donec vitae nisi. Nam ultrices, libero non mattis pulvinar, nulla pede ullamcorper augue, a suscipit nulla elit ac nulla. Sed vel enim sit amet nunc viverra dapibus. Nulla suscipit ligula in lacus.</t>
  </si>
  <si>
    <t>NW10765</t>
  </si>
  <si>
    <t>AP647469</t>
  </si>
  <si>
    <t>Donec quis orci eget orci vehicula condimentum. Curabitur in libero ut massa volutpat convallis. Morbi odio odio, elementum eu, interdum eu, tincidunt in, leo.</t>
  </si>
  <si>
    <t>NW10762</t>
  </si>
  <si>
    <t>AP647467</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</si>
  <si>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</si>
  <si>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NW10758</t>
  </si>
  <si>
    <t>AP647457</t>
  </si>
  <si>
    <t>Praesent id massa id nisl venenatis lacinia. Aenean sit amet justo. Morbi ut odio. Cras mi pede, malesuada in, imperdiet et, commodo vulputate, justo.</t>
  </si>
  <si>
    <t>NW10752</t>
  </si>
  <si>
    <t>AP647452</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</si>
  <si>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</si>
  <si>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NW10748</t>
  </si>
  <si>
    <t>AP647449</t>
  </si>
  <si>
    <t>NW10745</t>
  </si>
  <si>
    <t>AP647448</t>
  </si>
  <si>
    <t>Sed sagittis. Nam congue, risus semper porta volutpat, quam pede lobortis ligula, sit amet eleifend pede libero quis orci. Nullam molestie nibh in lectus. Pellentesque at nulla.</t>
  </si>
  <si>
    <t>NW10741</t>
  </si>
  <si>
    <t>AP647447</t>
  </si>
  <si>
    <t>Restaurants</t>
  </si>
  <si>
    <t>6147</t>
  </si>
  <si>
    <t>Bogan-Dicki</t>
  </si>
  <si>
    <t>Integer pede justo, lacinia eget, tincidunt eget, tempus vel, pede. Morbi porttitor lorem id ligula. Suspendisse ornare consequat lectus. In est risus, auctor sed, tristique in, tempus sit amet, sem. Fusce consequat. Nulla nisl.</t>
  </si>
  <si>
    <t>8182</t>
  </si>
  <si>
    <t>Quigley-Klein</t>
  </si>
  <si>
    <t>NW10738</t>
  </si>
  <si>
    <t>AP647444</t>
  </si>
  <si>
    <t>8603</t>
  </si>
  <si>
    <t>Wunsch LLC</t>
  </si>
  <si>
    <t>NW10734</t>
  </si>
  <si>
    <t>AP647441</t>
  </si>
  <si>
    <t>NW10730</t>
  </si>
  <si>
    <t>AP647440</t>
  </si>
  <si>
    <t>4844</t>
  </si>
  <si>
    <t>Williamson, Nader and Leannon</t>
  </si>
  <si>
    <t>Integer aliquet, massa id lobortis convallis, tortor risus dapibus augue, vel accumsan tellus nisi eu orci. Mauris lacinia sapien quis libero. Nullam sit amet turpis elementum ligula vehicula consequat. Morbi a ipsum. Integer a nibh.</t>
  </si>
  <si>
    <t>NW10727</t>
  </si>
  <si>
    <t>AP647433</t>
  </si>
  <si>
    <t>Morbi non quam nec dui luctus rutrum. Nulla tellus. In sagittis dui vel nisl. Duis ac nibh. Fusce lacus purus, aliquet at, feugiat non, pretium quis, lectus. Suspendisse potenti.</t>
  </si>
  <si>
    <t>NW10720</t>
  </si>
  <si>
    <t>AP647427</t>
  </si>
  <si>
    <t>NW10718</t>
  </si>
  <si>
    <t>AP647421</t>
  </si>
  <si>
    <t>4849</t>
  </si>
  <si>
    <t>Wolf, Marks and Jacobson</t>
  </si>
  <si>
    <t>Duis aliquam convallis nunc. Proin at turpis a pede posuere nonummy. Integer non velit. Donec diam neque, vestibulum eget, vulputate ut, ultrices vel, augue.</t>
  </si>
  <si>
    <t>NW10715</t>
  </si>
  <si>
    <t>AP647411</t>
  </si>
  <si>
    <t>Real Estate</t>
  </si>
  <si>
    <t>2305</t>
  </si>
  <si>
    <t>Russel-Buckridge</t>
  </si>
  <si>
    <t>Donec dapibus. Duis at velit eu est congue elementum. In hac habitasse platea dictumst. Morbi vestibulum, velit id pretium iaculis, diam erat fermentum justo, nec condimentum neque sapien placerat ante.</t>
  </si>
  <si>
    <t>NW10712</t>
  </si>
  <si>
    <t>AP647405</t>
  </si>
  <si>
    <t>Aenean fermentum.</t>
  </si>
  <si>
    <t>NW10707</t>
  </si>
  <si>
    <t>AP647398</t>
  </si>
  <si>
    <t>NW10700</t>
  </si>
  <si>
    <t>AP647394</t>
  </si>
  <si>
    <t>Duis at velit eu est congue elementum.</t>
  </si>
  <si>
    <t>NW10695</t>
  </si>
  <si>
    <t>AP647393</t>
  </si>
  <si>
    <t>In hac habitasse platea dictumst. Etiam faucibus cursus urna. Ut tellus. Nulla ut erat id mauris vulputate elementum. Nullam varius. Nulla facilisi. Cras non velit nec nisi vulputate nonummy.</t>
  </si>
  <si>
    <t>NW10690</t>
  </si>
  <si>
    <t>AP647386</t>
  </si>
  <si>
    <t>Paper</t>
  </si>
  <si>
    <t>3727</t>
  </si>
  <si>
    <t>Reynolds-Daugherty</t>
  </si>
  <si>
    <t>Mauris lacinia sapien quis libero. Nullam sit amet turpis elementum ligula vehicula consequat. Morbi a ipsum. Integer a nibh. In quis justo. Maecenas rhoncus aliquam lacus. Morbi quis tortor id nulla ultrices aliquet.</t>
  </si>
  <si>
    <t>NW10687</t>
  </si>
  <si>
    <t>AP647374</t>
  </si>
  <si>
    <t>Mauris lacinia sapien quis libero. Nullam sit amet turpis elementum ligula vehicula consequat. Morbi a ipsum. Integer a nibh.</t>
  </si>
  <si>
    <t>NW10684</t>
  </si>
  <si>
    <t>AP647366</t>
  </si>
  <si>
    <t>Nullam varius. Nulla facilisi. Cras non velit nec nisi vulputate nonummy. Maecenas tincidunt lacus at velit. Vivamus vel nulla eget eros elementum pellentesque. Quisque porta volutpat erat. Quisque erat eros, viverra eget, congue eget, semper rutrum, nulla.</t>
  </si>
  <si>
    <t>NW10681</t>
  </si>
  <si>
    <t>AP647355</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</si>
  <si>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</si>
  <si>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NW10674</t>
  </si>
  <si>
    <t>AP647354</t>
  </si>
  <si>
    <t>Cum sociis natoque penatibus et magnis dis parturient montes, nascetur ridiculus mus. Etiam vel augue. Vestibulum rutrum rutrum neque. Aenean auctor gravida sem.</t>
  </si>
  <si>
    <t>NW10668</t>
  </si>
  <si>
    <t>AP647352</t>
  </si>
  <si>
    <t>Integer pede justo, lacinia eget, tincidunt eget, tempus vel, pede. Morbi porttitor lorem id ligula. Suspendisse ornare consequat lectus. In est risus, auctor sed, tristique in, tempus sit amet, sem. Fusce consequat. Nulla nisl. Nunc nisl.</t>
  </si>
  <si>
    <t>NW10665</t>
  </si>
  <si>
    <t>AP647345</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</si>
  <si>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</si>
  <si>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NW10663</t>
  </si>
  <si>
    <t>AP647340</t>
  </si>
  <si>
    <t>Etiam justo. Etiam pretium iaculis justo. In hac habitasse platea dictumst. Etiam faucibus cursus urna. Ut tellus. Nulla ut erat id mauris vulputate elementum. Nullam varius.</t>
  </si>
  <si>
    <t>NW10660</t>
  </si>
  <si>
    <t>AP647337</t>
  </si>
  <si>
    <t>Integer pede justo, lacinia eget, tincidunt eget, tempus vel, pede.</t>
  </si>
  <si>
    <t>NW10653</t>
  </si>
  <si>
    <t>AP647336</t>
  </si>
  <si>
    <t>Maecenas ut massa quis augue luctus tincidunt. Nulla mollis molestie lorem. Quisque ut erat. Curabitur gravida nisi at nibh. In hac habitasse platea dictumst. Aliquam augue quam, sollicitudin vitae, consectetuer eget, rutrum at, lorem.</t>
  </si>
  <si>
    <t>NW10647</t>
  </si>
  <si>
    <t>AP647333</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</si>
  <si>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</si>
  <si>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NW10642</t>
  </si>
  <si>
    <t>AP647329</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</si>
  <si>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</si>
  <si>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NW10639</t>
  </si>
  <si>
    <t>AP647323</t>
  </si>
  <si>
    <t>NW10634</t>
  </si>
  <si>
    <t>AP647321</t>
  </si>
  <si>
    <t>Donec semper sapien a libero. Nam dui. Proin leo odio, porttitor id, consequat in, consequat ut, nulla. Sed accumsan felis. Ut at dolor quis odio consequat varius. Integer ac leo. Pellentesque ultrices mattis odio.</t>
  </si>
  <si>
    <t>NW10628</t>
  </si>
  <si>
    <t>AP647312</t>
  </si>
  <si>
    <t>Cum sociis natoque penatibus et magnis dis parturient montes, nascetur ridiculus mus. Etiam vel augue. Vestibulum rutrum rutrum neque. Aenean auctor gravida sem. Praesent id massa id nisl venenatis lacinia. Aenean sit amet justo.</t>
  </si>
  <si>
    <t>NW10625</t>
  </si>
  <si>
    <t>AP647307</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</si>
  <si>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</si>
  <si>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NW10620</t>
  </si>
  <si>
    <t>AP647306</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</si>
  <si>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</si>
  <si>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NW10614</t>
  </si>
  <si>
    <t>AP647299</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</si>
  <si>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</si>
  <si>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NW10612</t>
  </si>
  <si>
    <t>AP647292</t>
  </si>
  <si>
    <t>Vivamus vestibulum sagittis sapien. Cum sociis natoque penatibus et magnis dis parturient montes, nascetur ridiculus mus. Etiam vel augue. Vestibulum rutrum rutrum neque.</t>
  </si>
  <si>
    <t>NW10610</t>
  </si>
  <si>
    <t>AP647280</t>
  </si>
  <si>
    <t>Phasellus sit amet erat. Nulla tempus.</t>
  </si>
  <si>
    <t>NW10604</t>
  </si>
  <si>
    <t>AP647279</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</si>
  <si>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</si>
  <si>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NW10602</t>
  </si>
  <si>
    <t>AP647278</t>
  </si>
  <si>
    <t>NW10598</t>
  </si>
  <si>
    <t>AP647266</t>
  </si>
  <si>
    <t>Suspendisse ornare consequat lectus. In est risus, auctor sed, tristique in, tempus sit amet, sem. Fusce consequat. Nulla nisl.</t>
  </si>
  <si>
    <t>NW10594</t>
  </si>
  <si>
    <t>AP647255</t>
  </si>
  <si>
    <t>NW10588</t>
  </si>
  <si>
    <t>AP647247</t>
  </si>
  <si>
    <t>6091</t>
  </si>
  <si>
    <t>Swaniawski, Stehr and Bogisich</t>
  </si>
  <si>
    <t>Pellentesque eget nunc. Donec quis orci eget orci vehicula condimentum. Curabitur in libero ut massa volutpat convallis. Morbi odio odio, elementum eu, interdum eu, tincidunt in, leo. Maecenas pulvinar lobortis est. Phasellus sit amet erat.</t>
  </si>
  <si>
    <t>NW10581</t>
  </si>
  <si>
    <t>AP647245</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</si>
  <si>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</si>
  <si>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NW10578</t>
  </si>
  <si>
    <t>AP647237</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</si>
  <si>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</si>
  <si>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NW10577</t>
  </si>
  <si>
    <t>AP647232</t>
  </si>
  <si>
    <t>NW10574</t>
  </si>
  <si>
    <t>AP647231</t>
  </si>
  <si>
    <t>Power Generation</t>
  </si>
  <si>
    <t>3749</t>
  </si>
  <si>
    <t>MacGyver, Kovacek and Murray</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</si>
  <si>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</si>
  <si>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NW10567</t>
  </si>
  <si>
    <t>AP647221</t>
  </si>
  <si>
    <t>NW10564</t>
  </si>
  <si>
    <t>AP647218</t>
  </si>
  <si>
    <t>Quisque erat eros, viverra eget, congue eget, semper rutrum, nulla. Nunc purus. Phasellus in felis. Donec semper sapien a libero. Nam dui. Proin leo odio, porttitor id, consequat in, consequat ut, nulla. Sed accumsan felis.</t>
  </si>
  <si>
    <t>NW10560</t>
  </si>
  <si>
    <t>AP647212</t>
  </si>
  <si>
    <t>Aliquam augue quam, sollicitudin vitae, consectetuer eget, rutrum at, lorem. Integer tincidunt ante vel ipsum. Praesent blandit lacinia erat. Vestibulum sed magna at nunc commodo placerat.</t>
  </si>
  <si>
    <t>NW10558</t>
  </si>
  <si>
    <t>AP647210</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</si>
  <si>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</si>
  <si>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NW10554</t>
  </si>
  <si>
    <t>AP647204</t>
  </si>
  <si>
    <t>Etiam justo. Etiam pretium iaculis justo. In hac habitasse platea dictumst. Etiam faucibus cursus urna.</t>
  </si>
  <si>
    <t>NW10551</t>
  </si>
  <si>
    <t>AP647192</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</si>
  <si>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</si>
  <si>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NW10548</t>
  </si>
  <si>
    <t>AP647188</t>
  </si>
  <si>
    <t>Etiam justo. Etiam pretium iaculis justo.</t>
  </si>
  <si>
    <t>NW10545</t>
  </si>
  <si>
    <t>AP647185</t>
  </si>
  <si>
    <t>Suspendisse potenti. In eleifend quam a odio. In hac habitasse platea dictumst. Maecenas ut massa quis augue luctus tincidunt. Nulla mollis molestie lorem. Quisque ut erat. Curabitur gravida nisi at nibh. In hac habitasse platea dictumst.</t>
  </si>
  <si>
    <t>NW10538</t>
  </si>
  <si>
    <t>AP647178</t>
  </si>
  <si>
    <t>In tempor, turpis nec euismod scelerisque, quam turpis adipiscing lorem, vitae mattis nibh ligula nec sem.</t>
  </si>
  <si>
    <t>NW10537</t>
  </si>
  <si>
    <t>AP647173</t>
  </si>
  <si>
    <t>Praesent blandit. Nam nulla. Integer pede justo, lacinia eget, tincidunt eget, tempus vel, pede. Morbi porttitor lorem id ligula. Suspendisse ornare consequat lectus.</t>
  </si>
  <si>
    <t>NW10534</t>
  </si>
  <si>
    <t>AP647165</t>
  </si>
  <si>
    <t>Integer aliquet, massa id lobortis convallis, tortor risus dapibus augue, vel accumsan tellus nisi eu orci. Mauris lacinia sapien quis libero.</t>
  </si>
  <si>
    <t>NW10530</t>
  </si>
  <si>
    <t>AP647164</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</si>
  <si>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</si>
  <si>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NW10525</t>
  </si>
  <si>
    <t>AP647163</t>
  </si>
  <si>
    <t>Nulla facilisi. Cras non velit nec nisi vulputate nonummy. Maecenas tincidunt lacus at velit. Vivamus vel nulla eget eros elementum pellentesque.</t>
  </si>
  <si>
    <t>NW10519</t>
  </si>
  <si>
    <t>AP647151</t>
  </si>
  <si>
    <t>Cras non velit nec nisi vulputate nonummy. Maecenas tincidunt lacus at velit. Vivamus vel nulla eget eros elementum pellentesque. Quisque porta volutpat erat. Quisque erat eros, viverra eget, congue eget, semper rutrum, nulla. Nunc purus. Phasellus in felis.</t>
  </si>
  <si>
    <t>NW10515</t>
  </si>
  <si>
    <t>AP647140</t>
  </si>
  <si>
    <t>Donec odio justo, sollicitudin ut, suscipit a, feugiat et, eros. Vestibulum ac est lacinia nisi venenatis tristique. Fusce congue, diam id ornare imperdiet, sapien urna pretium nisl, ut volutpat sapien arcu sed augue.</t>
  </si>
  <si>
    <t>NW10513</t>
  </si>
  <si>
    <t>AP647128</t>
  </si>
  <si>
    <t>Integer pede justo, lacinia eget, tincidunt eget, tempus vel, pede. Morbi porttitor lorem id ligula.</t>
  </si>
  <si>
    <t>NW10511</t>
  </si>
  <si>
    <t>AP647122</t>
  </si>
  <si>
    <t>Vestibulum ac est lacinia nisi venenatis tristique. Fusce congue, diam id ornare imperdiet, sapien urna pretium nisl, ut volutpat sapien arcu sed augue. Aliquam erat volutpat. In congue. Etiam justo. Etiam pretium iaculis justo.</t>
  </si>
  <si>
    <t>NW10505</t>
  </si>
  <si>
    <t>AP647110</t>
  </si>
  <si>
    <t>NW10500</t>
  </si>
  <si>
    <t>AP647107</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</si>
  <si>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</si>
  <si>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NW10495</t>
  </si>
  <si>
    <t>AP647099</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</si>
  <si>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</si>
  <si>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NW10489</t>
  </si>
  <si>
    <t>AP647091</t>
  </si>
  <si>
    <t>Specialty Insurers</t>
  </si>
  <si>
    <t>9016</t>
  </si>
  <si>
    <t>Cruickshank, Gibson and Bernhard</t>
  </si>
  <si>
    <t>Fusce consequat.</t>
  </si>
  <si>
    <t>0058</t>
  </si>
  <si>
    <t>Will-Legros</t>
  </si>
  <si>
    <t>1995</t>
  </si>
  <si>
    <t>Howell, Kreiger and Herzog</t>
  </si>
  <si>
    <t>NW10486</t>
  </si>
  <si>
    <t>AP647088</t>
  </si>
  <si>
    <t>NW10484</t>
  </si>
  <si>
    <t>AP647077</t>
  </si>
  <si>
    <t>NW10482</t>
  </si>
  <si>
    <t>AP647074</t>
  </si>
  <si>
    <t>Pellentesque eget nunc. Donec quis orci eget orci vehicula condimentum.</t>
  </si>
  <si>
    <t>NW10477</t>
  </si>
  <si>
    <t>AP647066</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</si>
  <si>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</si>
  <si>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NW10471</t>
  </si>
  <si>
    <t>AP647054</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</si>
  <si>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</si>
  <si>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NW10467</t>
  </si>
  <si>
    <t>AP647047</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</si>
  <si>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</si>
  <si>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NW10462</t>
  </si>
  <si>
    <t>AP647037</t>
  </si>
  <si>
    <t>Nam ultrices, libero non mattis pulvinar, nulla pede ullamcorper augue, a suscipit nulla elit ac nulla. Sed vel enim sit amet nunc viverra dapibus. Nulla suscipit ligula in lacus.</t>
  </si>
  <si>
    <t>NW10455</t>
  </si>
  <si>
    <t>AP647029</t>
  </si>
  <si>
    <t>Etiam faucibus cursus urna. Ut tellus.</t>
  </si>
  <si>
    <t>NW10452</t>
  </si>
  <si>
    <t>AP647022</t>
  </si>
  <si>
    <t>Suspendisse potenti. Cras in purus eu magna vulputate luctus. Cum sociis natoque penatibus et magnis dis parturient montes, nascetur ridiculus mus.</t>
  </si>
  <si>
    <t>NW10445</t>
  </si>
  <si>
    <t>AP647019</t>
  </si>
  <si>
    <t>Ut tellus. Nulla ut erat id mauris vulputate elementum. Nullam varius. Nulla facilisi. Cras non velit nec nisi vulputate nonummy. Maecenas tincidunt lacus at velit. Vivamus vel nulla eget eros elementum pellentesque. Quisque porta volutpat erat.</t>
  </si>
  <si>
    <t>NW10443</t>
  </si>
  <si>
    <t>AP647011</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</si>
  <si>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</si>
  <si>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NW10440</t>
  </si>
  <si>
    <t>AP647002</t>
  </si>
  <si>
    <t>NW10436</t>
  </si>
  <si>
    <t>AP647000</t>
  </si>
  <si>
    <t>NW10432</t>
  </si>
  <si>
    <t>AP646995</t>
  </si>
  <si>
    <t>Maecenas rhoncus aliquam lacus.</t>
  </si>
  <si>
    <t>NW10429</t>
  </si>
  <si>
    <t>AP646986</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</si>
  <si>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</si>
  <si>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NW10428</t>
  </si>
  <si>
    <t>AP646978</t>
  </si>
  <si>
    <t>In blandit ultrices enim. Lorem ipsum dolor sit amet, consectetuer adipiscing elit. Proin interdum mauris non ligula pellentesque ultrices. Phasellus id sapien in sapien iaculis congue.</t>
  </si>
  <si>
    <t>NW10423</t>
  </si>
  <si>
    <t>AP646975</t>
  </si>
  <si>
    <t>NW10421</t>
  </si>
  <si>
    <t>AP646974</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</si>
  <si>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t>
  </si>
  <si>
    <t>NW10419</t>
  </si>
  <si>
    <t>AP646969</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</si>
  <si>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</si>
  <si>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NW10418</t>
  </si>
  <si>
    <t>AP646961</t>
  </si>
  <si>
    <t>Vestibulum ac est lacinia nisi venenatis tristique.</t>
  </si>
  <si>
    <t>NW10413</t>
  </si>
  <si>
    <t>AP646951</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</si>
  <si>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</si>
  <si>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NW10409</t>
  </si>
  <si>
    <t>AP646949</t>
  </si>
  <si>
    <t>Vestibulum ante ipsum primis in faucibus orci luctus et ultrices posuere cubilia Curae; Mauris viverra diam vitae quam. Suspendisse potenti. Nullam porttitor lacus at turpis. Donec posuere metus vitae ipsum. Aliquam non mauris. Morbi non lectus.</t>
  </si>
  <si>
    <t>NW10407</t>
  </si>
  <si>
    <t>AP646939</t>
  </si>
  <si>
    <t>Cum sociis natoque penatibus et magnis dis parturient montes, nascetur ridiculus mus. Vivamus vestibulum sagittis sapien. Cum sociis natoque penatibus et magnis dis parturient montes, nascetur ridiculus mus. Etiam vel augue.</t>
  </si>
  <si>
    <t>NW10401</t>
  </si>
  <si>
    <t>AP646927</t>
  </si>
  <si>
    <t>Duis consequat dui nec nisi volutpat eleifend. Donec ut dolor. Morbi vel lectus in quam fringilla rhoncus. Mauris enim leo, rhoncus sed, vestibulum sit amet, cursus id, turpis.</t>
  </si>
  <si>
    <t>NW10399</t>
  </si>
  <si>
    <t>AP646915</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</si>
  <si>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</si>
  <si>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NW10398</t>
  </si>
  <si>
    <t>AP646904</t>
  </si>
  <si>
    <t>Lorem ipsum dolor sit amet, consectetuer adipiscing elit. Proin risus.</t>
  </si>
  <si>
    <t>NW10393</t>
  </si>
  <si>
    <t>AP646897</t>
  </si>
  <si>
    <t>Aenean auctor gravida sem. Praesent id massa id nisl venenatis lacinia. Aenean sit amet justo.</t>
  </si>
  <si>
    <t>NW10386</t>
  </si>
  <si>
    <t>AP646888</t>
  </si>
  <si>
    <t>Aliquam sit amet diam in magna bibendum imperdiet. Nullam orci pede, venenatis non, sodales sed, tincidunt eu, felis. Fusce posuere felis sed lacus. Morbi sem mauris, laoreet ut, rhoncus aliquet, pulvinar sed, nisl. Nunc rhoncus dui vel sem.</t>
  </si>
  <si>
    <t>NW10382</t>
  </si>
  <si>
    <t>AP646883</t>
  </si>
  <si>
    <t>Morbi porttitor lorem id ligula.</t>
  </si>
  <si>
    <t>NW10375</t>
  </si>
  <si>
    <t>AP646871</t>
  </si>
  <si>
    <t>Meat/Poultry/Fish</t>
  </si>
  <si>
    <t>9749</t>
  </si>
  <si>
    <t>Dicki, Cassin and Krajcik</t>
  </si>
  <si>
    <t>Nam nulla.</t>
  </si>
  <si>
    <t>7475</t>
  </si>
  <si>
    <t>Hills, Crooks and Wunsch</t>
  </si>
  <si>
    <t>NW10372</t>
  </si>
  <si>
    <t>AP646859</t>
  </si>
  <si>
    <t>Morbi odio odio, elementum eu, interdum eu, tincidunt in, leo.</t>
  </si>
  <si>
    <t>NW10365</t>
  </si>
  <si>
    <t>AP646851</t>
  </si>
  <si>
    <t>Nulla ac enim. In tempor, turpis nec euismod scelerisque, quam turpis adipiscing lorem, vitae mattis nibh ligula nec sem. Duis aliquam convallis nunc. Proin at turpis a pede posuere nonummy. Integer non velit. Donec diam neque, vestibulum eget, vulputate ut, ultrices vel, augue.</t>
  </si>
  <si>
    <t>NW10363</t>
  </si>
  <si>
    <t>AP646843</t>
  </si>
  <si>
    <t>Aliquam erat volutpat. In congue. Etiam justo. Etiam pretium iaculis justo. In hac habitasse platea dictumst. Etiam faucibus cursus urna. Ut tellus.</t>
  </si>
  <si>
    <t>NW10358</t>
  </si>
  <si>
    <t>AP646838</t>
  </si>
  <si>
    <t>Nullam varius. Nulla facilisi. Cras non velit nec nisi vulputate nonummy. Maecenas tincidunt lacus at velit.</t>
  </si>
  <si>
    <t>NW10351</t>
  </si>
  <si>
    <t>AP646829</t>
  </si>
  <si>
    <t>In eleifend quam a odio. In hac habitasse platea dictumst. Maecenas ut massa quis augue luctus tincidunt. Nulla mollis molestie lorem. Quisque ut erat. Curabitur gravida nisi at nibh. In hac habitasse platea dictumst.</t>
  </si>
  <si>
    <t>NW10347</t>
  </si>
  <si>
    <t>AP646828</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</si>
  <si>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</si>
  <si>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NW10343</t>
  </si>
  <si>
    <t>AP646827</t>
  </si>
  <si>
    <t>Integer ac leo. Pellentesque ultrices mattis odio. Donec vitae nisi. Nam ultrices, libero non mattis pulvinar, nulla pede ullamcorper augue, a suscipit nulla elit ac nulla. Sed vel enim sit amet nunc viverra dapibus.</t>
  </si>
  <si>
    <t>NW10340</t>
  </si>
  <si>
    <t>AP646822</t>
  </si>
  <si>
    <t>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</si>
  <si>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7854</t>
  </si>
  <si>
    <t>Lakin, Wunsch and Shields</t>
  </si>
  <si>
    <t>NW10338</t>
  </si>
  <si>
    <t>AP646812</t>
  </si>
  <si>
    <t>In blandit ultrices enim. Lorem ipsum dolor sit amet, consectetuer adipiscing elit.</t>
  </si>
  <si>
    <t>NW10331</t>
  </si>
  <si>
    <t>AP646805</t>
  </si>
  <si>
    <t>Nullam orci pede, venenatis non, sodales sed, tincidunt eu, felis. Fusce posuere felis sed lacus. Morbi sem mauris, laoreet ut, rhoncus aliquet, pulvinar sed, nisl.</t>
  </si>
  <si>
    <t>NW10327</t>
  </si>
  <si>
    <t>AP646802</t>
  </si>
  <si>
    <t>NW10326</t>
  </si>
  <si>
    <t>AP646796</t>
  </si>
  <si>
    <t>Nunc purus. Phasellus in felis. Donec semper sapien a libero. Nam dui. Proin leo odio, porttitor id, consequat in, consequat ut, nulla. Sed accumsan felis. Ut at dolor quis odio consequat varius. Integer ac leo. Pellentesque ultrices mattis odio.</t>
  </si>
  <si>
    <t>NW10321</t>
  </si>
  <si>
    <t>AP646784</t>
  </si>
  <si>
    <t>Maecenas pulvinar lobortis est. Phasellus sit amet erat. Nulla tempus. Vivamus in felis eu sapien cursus vestibulum. Proin eu mi. Nulla ac enim. In tempor, turpis nec euismod scelerisque, quam turpis adipiscing lorem, vitae mattis nibh ligula nec sem. Duis aliquam convallis nunc.</t>
  </si>
  <si>
    <t>NW10316</t>
  </si>
  <si>
    <t>AP646783</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</si>
  <si>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</si>
  <si>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NW10311</t>
  </si>
  <si>
    <t>AP646778</t>
  </si>
  <si>
    <t>In hac habitasse platea dictumst. Maecenas ut massa quis augue luctus tincidunt.</t>
  </si>
  <si>
    <t>NW10307</t>
  </si>
  <si>
    <t>AP646767</t>
  </si>
  <si>
    <t>Etiam pretium iaculis justo. In hac habitasse platea dictumst. Etiam faucibus cursus urna. Ut tellus. Nulla ut erat id mauris vulputate elementum. Nullam varius.</t>
  </si>
  <si>
    <t>NW10300</t>
  </si>
  <si>
    <t>AP646762</t>
  </si>
  <si>
    <t>Proin risus. Praesent lectus. Vestibulum quam sapien, varius ut, blandit non, interdum in, ante. Vestibulum ante ipsum primis in faucibus orci luctus et ultrices posuere cubilia Curae; Duis faucibus accumsan odio. Curabitur convallis.</t>
  </si>
  <si>
    <t>NW10296</t>
  </si>
  <si>
    <t>AP646752</t>
  </si>
  <si>
    <t>NW10291</t>
  </si>
  <si>
    <t>AP646744</t>
  </si>
  <si>
    <t>NW10287</t>
  </si>
  <si>
    <t>AP646741</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</si>
  <si>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</si>
  <si>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NW10280</t>
  </si>
  <si>
    <t>AP646738</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</si>
  <si>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</si>
  <si>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NW10277</t>
  </si>
  <si>
    <t>AP646730</t>
  </si>
  <si>
    <t>Nam dui. Proin leo odio, porttitor id, consequat in, consequat ut, nulla.</t>
  </si>
  <si>
    <t>NW10274</t>
  </si>
  <si>
    <t>AP646729</t>
  </si>
  <si>
    <t>Nunc purus. Phasellus in felis. Donec semper sapien a libero. Nam dui. Proin leo odio, porttitor id, consequat in, consequat ut, nulla. Sed accumsan felis. Ut at dolor quis odio consequat varius. Integer ac leo. Pellentesque ultrices mattis odio. Donec vitae nisi.</t>
  </si>
  <si>
    <t>NW10271</t>
  </si>
  <si>
    <t>AP646717</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</si>
  <si>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</si>
  <si>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NW10264</t>
  </si>
  <si>
    <t>AP646710</t>
  </si>
  <si>
    <t>Vestibulum ante ipsum primis in faucibus orci luctus et ultrices posuere cubilia Curae; Mauris viverra diam vitae quam.</t>
  </si>
  <si>
    <t>NW10258</t>
  </si>
  <si>
    <t>AP646709</t>
  </si>
  <si>
    <t>NW10252</t>
  </si>
  <si>
    <t>AP646707</t>
  </si>
  <si>
    <t>In hac habitasse platea dictumst. Morbi vestibulum, velit id pretium iaculis, diam erat fermentum justo, nec condimentum neque sapien placerat ante. Nulla justo. Aliquam quis turpis eget elit sodales scelerisque.</t>
  </si>
  <si>
    <t>NW10251</t>
  </si>
  <si>
    <t>AP646704</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</si>
  <si>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</si>
  <si>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NW10250</t>
  </si>
  <si>
    <t>AP646693</t>
  </si>
  <si>
    <t>NW10245</t>
  </si>
  <si>
    <t>AP646691</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</si>
  <si>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</si>
  <si>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NW10239</t>
  </si>
  <si>
    <t>AP646689</t>
  </si>
  <si>
    <t>7383</t>
  </si>
  <si>
    <t>Keebler-Goldner</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</si>
  <si>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</si>
  <si>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NW10234</t>
  </si>
  <si>
    <t>AP646687</t>
  </si>
  <si>
    <t>Nam ultrices, libero non mattis pulvinar, nulla pede ullamcorper augue, a suscipit nulla elit ac nulla. Sed vel enim sit amet nunc viverra dapibus.</t>
  </si>
  <si>
    <t>NW10227</t>
  </si>
  <si>
    <t>AP646678</t>
  </si>
  <si>
    <t>NW10220</t>
  </si>
  <si>
    <t>AP646677</t>
  </si>
  <si>
    <t>Duis bibendum. Morbi non quam nec dui luctus rutrum. Nulla tellus. In sagittis dui vel nisl. Duis ac nibh. Fusce lacus purus, aliquet at, feugiat non, pretium quis, lectus. Suspendisse potenti.</t>
  </si>
  <si>
    <t>NW10214</t>
  </si>
  <si>
    <t>AP646669</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</si>
  <si>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</si>
  <si>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NW10213</t>
  </si>
  <si>
    <t>AP646665</t>
  </si>
  <si>
    <t>NW10212</t>
  </si>
  <si>
    <t>AP646655</t>
  </si>
  <si>
    <t>Vestibulum ante ipsum primis in faucibus orci luctus et ultrices posuere cubilia Curae; Donec pharetra, magna vestibulum aliquet ultrices, erat tortor sollicitudin mi, sit amet lobortis sapien sapien non mi. Integer ac neque.</t>
  </si>
  <si>
    <t>NW10210</t>
  </si>
  <si>
    <t>AP646654</t>
  </si>
  <si>
    <t>NW10205</t>
  </si>
  <si>
    <t>AP646643</t>
  </si>
  <si>
    <t>Aenean lectus. Pellentesque eget nunc. Donec quis orci eget orci vehicula condimentum. Curabitur in libero ut massa volutpat convallis. Morbi odio odio, elementum eu, interdum eu, tincidunt in, leo. Maecenas pulvinar lobortis est. Phasellus sit amet erat.</t>
  </si>
  <si>
    <t>NW10200</t>
  </si>
  <si>
    <t>AP646633</t>
  </si>
  <si>
    <t>In quis justo. Maecenas rhoncus aliquam lacus. Morbi quis tortor id nulla ultrices aliquet. Maecenas leo odio, condimentum id, luctus nec, molestie sed, justo. Pellentesque viverra pede ac diam. Cras pellentesque volutpat dui.</t>
  </si>
  <si>
    <t>NW10196</t>
  </si>
  <si>
    <t>AP646624</t>
  </si>
  <si>
    <t>Mauris enim leo, rhoncus sed, vestibulum sit amet, cursus id, turpis. Integer aliquet, massa id lobortis convallis, tortor risus dapibus augue, vel accumsan tellus nisi eu orci. Mauris lacinia sapien quis libero. Nullam sit amet turpis elementum ligula vehicula consequat.</t>
  </si>
  <si>
    <t>NW10194</t>
  </si>
  <si>
    <t>AP646613</t>
  </si>
  <si>
    <t>9634</t>
  </si>
  <si>
    <t>Goyette LLC</t>
  </si>
  <si>
    <t>NW10190</t>
  </si>
  <si>
    <t>AP646609</t>
  </si>
  <si>
    <t>Vestibulum sed magna at nunc commodo placerat. Praesent blandit. Nam nulla. Integer pede justo, lacinia eget, tincidunt eget, tempus vel, pede. Morbi porttitor lorem id ligula.</t>
  </si>
  <si>
    <t>NW10187</t>
  </si>
  <si>
    <t>AP646601</t>
  </si>
  <si>
    <t>Mauris sit amet eros. Suspendisse accumsan tortor quis turpis. Sed ante. Vivamus tortor. Duis mattis egestas metus.</t>
  </si>
  <si>
    <t>NW10186</t>
  </si>
  <si>
    <t>AP646589</t>
  </si>
  <si>
    <t>NW10182</t>
  </si>
  <si>
    <t>AP646584</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</si>
  <si>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</si>
  <si>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NW10178</t>
  </si>
  <si>
    <t>AP646578</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</si>
  <si>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</si>
  <si>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NW10172</t>
  </si>
  <si>
    <t>AP646568</t>
  </si>
  <si>
    <t>NW10170</t>
  </si>
  <si>
    <t>AP646564</t>
  </si>
  <si>
    <t>Aliquam non mauris. Morbi non lectus. Aliquam sit amet diam in magna bibendum imperdiet. Nullam orci pede, venenatis non, sodales sed, tincidunt eu, felis. Fusce posuere felis sed lacus.</t>
  </si>
  <si>
    <t>NW10165</t>
  </si>
  <si>
    <t>AP646558</t>
  </si>
  <si>
    <t>Suspendisse potenti. Nullam porttitor lacus at turpis. Donec posuere metus vitae ipsum.</t>
  </si>
  <si>
    <t>NW10164</t>
  </si>
  <si>
    <t>AP646552</t>
  </si>
  <si>
    <t>NW10160</t>
  </si>
  <si>
    <t>AP646541</t>
  </si>
  <si>
    <t>NW10153</t>
  </si>
  <si>
    <t>AP646531</t>
  </si>
  <si>
    <t>Aliquam quis turpis eget elit sodales scelerisque. Mauris sit amet eros. Suspendisse accumsan tortor quis turpis. Sed ante. Vivamus tortor. Duis mattis egestas metus. Aenean fermentum. Donec ut mauris eget massa tempor convallis.</t>
  </si>
  <si>
    <t>NW10150</t>
  </si>
  <si>
    <t>AP646521</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</si>
  <si>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</si>
  <si>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NW10147</t>
  </si>
  <si>
    <t>AP646516</t>
  </si>
  <si>
    <t>Quisque erat eros, viverra eget, congue eget, semper rutrum, nulla. Nunc purus. Phasellus in felis.</t>
  </si>
  <si>
    <t>NW10144</t>
  </si>
  <si>
    <t>AP646509</t>
  </si>
  <si>
    <t>Mauris ullamcorper purus sit amet nulla. Quisque arcu libero, rutrum ac, lobortis vel, dapibus at, diam. Nam tristique tortor eu pede.</t>
  </si>
  <si>
    <t>NW10141</t>
  </si>
  <si>
    <t>AP646507</t>
  </si>
  <si>
    <t>Integer tincidunt ante vel ipsum. Praesent blandit lacinia erat. Vestibulum sed magna at nunc commodo placerat. Praesent blandit. Nam nulla. Integer pede justo, lacinia eget, tincidunt eget, tempus vel, pede. Morbi porttitor lorem id ligula. Suspendisse ornare consequat lectus.</t>
  </si>
  <si>
    <t>NW10138</t>
  </si>
  <si>
    <t>AP646505</t>
  </si>
  <si>
    <t>Nulla nisl. Nunc nisl.</t>
  </si>
  <si>
    <t>NW10132</t>
  </si>
  <si>
    <t>AP646493</t>
  </si>
  <si>
    <t>9490</t>
  </si>
  <si>
    <t>Terry-Abernathy</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</si>
  <si>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</si>
  <si>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NW10127</t>
  </si>
  <si>
    <t>AP646490</t>
  </si>
  <si>
    <t>Vestibulum sed magna at nunc commodo placerat. Praesent blandit. Nam nulla. Integer pede justo, lacinia eget, tincidunt eget, tempus vel, pede. Morbi porttitor lorem id ligula. Suspendisse ornare consequat lectus.</t>
  </si>
  <si>
    <t>NW10125</t>
  </si>
  <si>
    <t>AP646479</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</si>
  <si>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</si>
  <si>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NW10118</t>
  </si>
  <si>
    <t>AP646473</t>
  </si>
  <si>
    <t>Fusce congue, diam id ornare imperdiet, sapien urna pretium nisl, ut volutpat sapien arcu sed augue. Aliquam erat volutpat. In congue. Etiam justo.</t>
  </si>
  <si>
    <t>NW10116</t>
  </si>
  <si>
    <t>AP646466</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</si>
  <si>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</si>
  <si>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NW10115</t>
  </si>
  <si>
    <t>AP646454</t>
  </si>
  <si>
    <t>Vivamus metus arcu, adipiscing molestie, hendrerit at, vulputate vitae, nisl. Aenean lectus. Pellentesque eget nunc.</t>
  </si>
  <si>
    <t>NW10108</t>
  </si>
  <si>
    <t>AP646443</t>
  </si>
  <si>
    <t>Fusce consequat. Nulla nisl. Nunc nisl. Duis bibendum, felis sed interdum venenatis, turpis enim blandit mi, in porttitor pede justo eu massa. Donec dapibus. Duis at velit eu est congue elementum. In hac habitasse platea dictumst.</t>
  </si>
  <si>
    <t>NW10102</t>
  </si>
  <si>
    <t>AP646440</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</si>
  <si>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</si>
  <si>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NW10100</t>
  </si>
  <si>
    <t>AP646433</t>
  </si>
  <si>
    <t>In est risus, auctor sed, tristique in, tempus sit amet, sem. Fusce consequat. Nulla nisl. Nunc nisl.</t>
  </si>
  <si>
    <t>NW10093</t>
  </si>
  <si>
    <t>AP646422</t>
  </si>
  <si>
    <t>In tempor, turpis nec euismod scelerisque, quam turpis adipiscing lorem, vitae mattis nibh ligula nec sem. Duis aliquam convallis nunc. Proin at turpis a pede posuere nonummy. Integer non velit. Donec diam neque, vestibulum eget, vulputate ut, ultrices vel, augue.</t>
  </si>
  <si>
    <t>NW10092</t>
  </si>
  <si>
    <t>AP646412</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</si>
  <si>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</si>
  <si>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NW10086</t>
  </si>
  <si>
    <t>AP646401</t>
  </si>
  <si>
    <t>Etiam faucibus cursus urna. Ut tellus. Nulla ut erat id mauris vulputate elementum. Nullam varius. Nulla facilisi. Cras non velit nec nisi vulputate nonummy. Maecenas tincidunt lacus at velit. Vivamus vel nulla eget eros elementum pellentesque. Quisque porta volutpat erat.</t>
  </si>
  <si>
    <t>NW10080</t>
  </si>
  <si>
    <t>AP646400</t>
  </si>
  <si>
    <t>Suspendisse potenti. Cras in purus eu magna vulputate luctus.</t>
  </si>
  <si>
    <t>NW10076</t>
  </si>
  <si>
    <t>AP646392</t>
  </si>
  <si>
    <t>Cras non velit nec nisi vulputate nonummy.</t>
  </si>
  <si>
    <t>NW10074</t>
  </si>
  <si>
    <t>AP646385</t>
  </si>
  <si>
    <t>NW10073</t>
  </si>
  <si>
    <t>AP646377</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</si>
  <si>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</si>
  <si>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NW10069</t>
  </si>
  <si>
    <t>AP646368</t>
  </si>
  <si>
    <t>Vestibulum quam sapien, varius ut, blandit non, interdum in, ante. Vestibulum ante ipsum primis in faucibus orci luctus et ultrices posuere cubilia Curae; Duis faucibus accumsan odio. Curabitur convallis. Duis consequat dui nec nisi volutpat eleifend.</t>
  </si>
  <si>
    <t>NW10067</t>
  </si>
  <si>
    <t>AP646360</t>
  </si>
  <si>
    <t>Nulla suscipit ligula in lacus.</t>
  </si>
  <si>
    <t>NW10063</t>
  </si>
  <si>
    <t>AP646356</t>
  </si>
  <si>
    <t>Phasellus sit amet erat. Nulla tempus. Vivamus in felis eu sapien cursus vestibulum. Proin eu mi. Nulla ac enim.</t>
  </si>
  <si>
    <t>NW10061</t>
  </si>
  <si>
    <t>AP646353</t>
  </si>
  <si>
    <t>Donec vitae nisi. Nam ultrices, libero non mattis pulvinar, nulla pede ullamcorper augue, a suscipit nulla elit ac nulla. Sed vel enim sit amet nunc viverra dapibus. Nulla suscipit ligula in lacus. Curabitur at ipsum ac tellus semper interdum.</t>
  </si>
  <si>
    <t>NW10060</t>
  </si>
  <si>
    <t>AP646346</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</si>
  <si>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</si>
  <si>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NW10059</t>
  </si>
  <si>
    <t>AP646336</t>
  </si>
  <si>
    <t>Nullam sit amet turpis elementum ligula vehicula consequat. Morbi a ipsum. Integer a nibh.</t>
  </si>
  <si>
    <t>NW10053</t>
  </si>
  <si>
    <t>AP646333</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</si>
  <si>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</si>
  <si>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NW10052</t>
  </si>
  <si>
    <t>AP646327</t>
  </si>
  <si>
    <t>Electrical Products</t>
  </si>
  <si>
    <t>7871</t>
  </si>
  <si>
    <t>Mills, Grady and Bode</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</si>
  <si>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</si>
  <si>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NW10048</t>
  </si>
  <si>
    <t>AP646315</t>
  </si>
  <si>
    <t>Maecenas pulvinar lobortis est. Phasellus sit amet erat. Nulla tempus. Vivamus in felis eu sapien cursus vestibulum. Proin eu mi.</t>
  </si>
  <si>
    <t>NW10047</t>
  </si>
  <si>
    <t>AP646313</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</si>
  <si>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</si>
  <si>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NW10045</t>
  </si>
  <si>
    <t>AP646306</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</si>
  <si>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</si>
  <si>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NW10043</t>
  </si>
  <si>
    <t>AP646302</t>
  </si>
  <si>
    <t>Ut at dolor quis odio consequat varius. Integer ac leo. Pellentesque ultrices mattis odio. Donec vitae nisi. Nam ultrices, libero non mattis pulvinar, nulla pede ullamcorper augue, a suscipit nulla elit ac nulla.</t>
  </si>
  <si>
    <t>NW10039</t>
  </si>
  <si>
    <t>AP646295</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</si>
  <si>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</si>
  <si>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NW10036</t>
  </si>
  <si>
    <t>AP646293</t>
  </si>
  <si>
    <t>Nulla tempus. Vivamus in felis eu sapien cursus vestibulum. Proin eu mi. Nulla ac enim. In tempor, turpis nec euismod scelerisque, quam turpis adipiscing lorem, vitae mattis nibh ligula nec sem. Duis aliquam convallis nunc. Proin at turpis a pede posuere nonummy.</t>
  </si>
  <si>
    <t>NW10035</t>
  </si>
  <si>
    <t>AP646281</t>
  </si>
  <si>
    <t>Aliquam sit amet diam in magna bibendum imperdiet. Nullam orci pede, venenatis non, sodales sed, tincidunt eu, felis. Fusce posuere felis sed lacus. Morbi sem mauris, laoreet ut, rhoncus aliquet, pulvinar sed, nisl. Nunc rhoncus dui vel sem. Sed sagittis.</t>
  </si>
  <si>
    <t>NW10030</t>
  </si>
  <si>
    <t>AP646273</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</si>
  <si>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</si>
  <si>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NW10028</t>
  </si>
  <si>
    <t>AP646268</t>
  </si>
  <si>
    <t>Nullam orci pede, venenatis non, sodales sed, tincidunt eu, felis.</t>
  </si>
  <si>
    <t>NW10023</t>
  </si>
  <si>
    <t>AP646265</t>
  </si>
  <si>
    <t>Fusce lacus purus, aliquet at, feugiat non, pretium quis, lectus. Suspendisse potenti. In eleifend quam a odio. In hac habitasse platea dictumst.</t>
  </si>
  <si>
    <t>NW10016</t>
  </si>
  <si>
    <t>AP646257</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</si>
  <si>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</si>
  <si>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NW10015</t>
  </si>
  <si>
    <t>AP646248</t>
  </si>
  <si>
    <t>Donec quis orci eget orci vehicula condimentum. Curabitur in libero ut massa volutpat convallis. Morbi odio odio, elementum eu, interdum eu, tincidunt in, leo. Maecenas pulvinar lobortis est. Phasellus sit amet erat.</t>
  </si>
  <si>
    <t>NW10009</t>
  </si>
  <si>
    <t>AP646238</t>
  </si>
  <si>
    <t>NW10008</t>
  </si>
  <si>
    <t>AP646227</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</si>
  <si>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</si>
  <si>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NW10001</t>
  </si>
  <si>
    <t>AP646219</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</si>
  <si>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</si>
  <si>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NW11520</t>
  </si>
  <si>
    <t>Status_latest</t>
  </si>
  <si>
    <t>Status_earlier</t>
  </si>
  <si>
    <t>Company 1</t>
  </si>
  <si>
    <t>Company 2</t>
  </si>
  <si>
    <t>Company 3</t>
  </si>
  <si>
    <t>Company 4</t>
  </si>
  <si>
    <t>Company 5</t>
  </si>
  <si>
    <t>Medhurst, Murray and DuBuque (2895)</t>
  </si>
  <si>
    <t>Schuppe Co (6704)</t>
  </si>
  <si>
    <t>Mills, Grady and Bode (7871)</t>
  </si>
  <si>
    <t>Barton-Von (5397)</t>
  </si>
  <si>
    <t>Wyman and Sons (3599)</t>
  </si>
  <si>
    <t>Kassulke, Casper and Torphy (7229)</t>
  </si>
  <si>
    <t>Gleichner Ltd (8285)</t>
  </si>
  <si>
    <t>Wolf, Marks and Jacobson (4849)</t>
  </si>
  <si>
    <t>Hauck-Koch (2407)</t>
  </si>
  <si>
    <t xml:space="preserve">
Homenick Inc (1533)</t>
  </si>
  <si>
    <t xml:space="preserve">
Franecki-Turner (9737)</t>
  </si>
  <si>
    <t xml:space="preserve">
Jast, Kerluke and Rath (6823)</t>
  </si>
  <si>
    <t xml:space="preserve">
Morar-Considine (4802)</t>
  </si>
  <si>
    <t xml:space="preserve">
Dach-Orn (9894)</t>
  </si>
  <si>
    <t xml:space="preserve">
Greenholt, Runte and Oberbrunner (7608)</t>
  </si>
  <si>
    <t xml:space="preserve">
Abbott-Mayer (7933)</t>
  </si>
  <si>
    <t xml:space="preserve">
Schuppe, Nolan and Conn (8360)</t>
  </si>
  <si>
    <t xml:space="preserve">
Cummerata, Grant and Kutch (7944)</t>
  </si>
  <si>
    <t xml:space="preserve">
Cormier, Kulas and Senger (3948)</t>
  </si>
  <si>
    <t xml:space="preserve">
Daugherty, Kihn and Lowe (2541)</t>
  </si>
  <si>
    <t xml:space="preserve">
Wolff, Cormier and Herman (0191)</t>
  </si>
  <si>
    <t xml:space="preserve">
Waelchi, Rau and VonRueden (2903)</t>
  </si>
  <si>
    <t xml:space="preserve">
McDermott-Christiansen (7039)</t>
  </si>
  <si>
    <t/>
  </si>
  <si>
    <t xml:space="preserve">
Ankunding-Gislason (1791)</t>
  </si>
  <si>
    <t xml:space="preserve">
Schmidt-Schuppe (8301)</t>
  </si>
  <si>
    <t xml:space="preserve">
Kuhic and Sons (9036)</t>
  </si>
  <si>
    <t>Schiller-Davis (1290)</t>
  </si>
  <si>
    <t xml:space="preserve">
Cronin, Rohan and Legros (0073)</t>
  </si>
  <si>
    <t>Jast, Kerluke and Rath (6823)</t>
  </si>
  <si>
    <t>Column1</t>
  </si>
  <si>
    <t>Column2</t>
  </si>
  <si>
    <t>Column3</t>
  </si>
  <si>
    <t>Column4</t>
  </si>
  <si>
    <t>Column5</t>
  </si>
  <si>
    <t>Column6</t>
  </si>
  <si>
    <t>Column7</t>
  </si>
  <si>
    <t>Column8</t>
  </si>
  <si>
    <t>Column9</t>
  </si>
  <si>
    <t>Column10</t>
  </si>
  <si>
    <t>Column11</t>
  </si>
  <si>
    <t>Column12</t>
  </si>
  <si>
    <t>Column13</t>
  </si>
  <si>
    <t>Column14</t>
  </si>
  <si>
    <t xml:space="preserve">
Homenick Inc</t>
  </si>
  <si>
    <t xml:space="preserve">
Greenholt, Runte and Oberbrunner</t>
  </si>
  <si>
    <t xml:space="preserve">
Morar-Considine</t>
  </si>
  <si>
    <t>1290</t>
  </si>
  <si>
    <t>Schiller-Davis</t>
  </si>
  <si>
    <t xml:space="preserve">
McDermott-Christiansen</t>
  </si>
  <si>
    <t xml:space="preserve">
Waelchi, Rau and VonRueden</t>
  </si>
  <si>
    <t>9036</t>
  </si>
  <si>
    <t xml:space="preserve">
Kuhic and Sons</t>
  </si>
  <si>
    <t>0191</t>
  </si>
  <si>
    <t xml:space="preserve">
Wolff, Cormier and Herman</t>
  </si>
  <si>
    <t>2541</t>
  </si>
  <si>
    <t xml:space="preserve">
Daugherty, Kihn and Lowe</t>
  </si>
  <si>
    <t xml:space="preserve">
Cormier, Kulas and Senger</t>
  </si>
  <si>
    <t xml:space="preserve">
Cummerata, Grant and Kutch</t>
  </si>
  <si>
    <t>8360</t>
  </si>
  <si>
    <t xml:space="preserve">
Schuppe, Nolan and Conn</t>
  </si>
  <si>
    <t xml:space="preserve">
Franecki-Turner</t>
  </si>
  <si>
    <t xml:space="preserve">
Dach-Orn</t>
  </si>
  <si>
    <t xml:space="preserve">
Cronin, Rohan and Legros</t>
  </si>
  <si>
    <t xml:space="preserve">
Jast, Kerluke and Rath</t>
  </si>
  <si>
    <t xml:space="preserve">
Abbott-Mayer</t>
  </si>
  <si>
    <t xml:space="preserve">
Ankunding-Gislason</t>
  </si>
  <si>
    <t xml:space="preserve">
Schmidt-Schuppe</t>
  </si>
  <si>
    <t>Updated Status</t>
  </si>
  <si>
    <t>Updated Task Code</t>
  </si>
  <si>
    <t>Final Update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</si>
</sst>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409]#,##0.00"/>
  </numFmts>
  <fonts count="13" x14ac:knownFonts="1">
    <font>
      <sz val="11"/>
      <color theme="1"/>
      <name val="Calibri"/>
      <family val="2"/>
      <scheme val="minor"/>
    </font>
    <font>
      <sz val="11"/>
      <color theme="1"/>
      <name val="Calibri"/>
      <family val="2"/>
      <scheme val="minor"/>
    </font>
    <font>
      <b/>
      <sz val="10"/>
      <color indexed="9"/>
      <name val="Arial"/>
      <family val="2"/>
    </font>
    <font>
      <sz val="11"/>
      <color theme="1"/>
      <name val="Arial"/>
      <family val="2"/>
    </font>
    <font>
      <b/>
      <sz val="10"/>
      <name val="Arial"/>
      <family val="2"/>
    </font>
    <font>
      <sz val="11"/>
      <name val="Arial"/>
      <family val="2"/>
    </font>
    <font>
      <sz val="11"/>
      <color rgb="FFFF0000"/>
      <name val="Arial"/>
      <family val="2"/>
    </font>
    <font>
      <b/>
      <sz val="11"/>
      <color theme="1"/>
      <name val="Arial"/>
      <family val="2"/>
    </font>
    <font>
      <sz val="11"/>
      <color rgb="FF0000FF"/>
      <name val="Calibri"/>
      <family val="2"/>
      <scheme val="minor"/>
    </font>
    <font>
      <sz val="11"/>
      <color rgb="FFFF0000"/>
      <name val="Calibri"/>
      <family val="2"/>
      <scheme val="minor"/>
    </font>
    <font>
      <b/>
      <sz val="11"/>
      <color theme="1"/>
      <name val="Calibri"/>
      <family val="2"/>
      <scheme val="minor"/>
    </font>
    <font>
      <b/>
      <sz val="10"/>
      <color rgb="FFFF0000"/>
      <name val="Arial"/>
      <family val="2"/>
    </font>
    <font>
      <b/>
      <sz val="11"/>
      <color rgb="FFFF0000"/>
      <name val="Calibri"/>
      <family val="2"/>
      <scheme val="minor"/>
    </font>
  </fonts>
  <fills count="6">
    <fill>
      <patternFill patternType="none"/>
    </fill>
    <fill>
      <patternFill patternType="gray125"/>
    </fill>
    <fill>
      <patternFill patternType="solid">
        <fgColor indexed="8"/>
        <bgColor indexed="64"/>
      </patternFill>
    </fill>
    <fill>
      <patternFill patternType="solid">
        <fgColor theme="9" tint="-0.499984740745262"/>
        <bgColor indexed="64"/>
      </patternFill>
    </fill>
    <fill>
      <patternFill patternType="solid">
        <fgColor theme="0"/>
        <bgColor theme="9" tint="0.79998168889431442"/>
      </patternFill>
    </fill>
    <fill>
      <patternFill patternType="solid">
        <fgColor theme="0"/>
        <bgColor theme="4" tint="0.79998168889431442"/>
      </patternFill>
    </fill>
  </fills>
  <borders count="5">
    <border>
      <left/>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9" tint="0.39997558519241921"/>
      </top>
      <bottom style="thin">
        <color theme="9" tint="0.39997558519241921"/>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37">
    <xf numFmtId="0" fontId="0" fillId="0" borderId="0" xfId="0"/>
    <xf numFmtId="0" fontId="2" fillId="3" borderId="0" xfId="2" applyFill="1" applyAlignment="1"/>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5" fillId="0" borderId="0" xfId="0" applyFont="1" applyAlignment="1">
      <alignment wrapText="1"/>
    </xf>
    <xf numFmtId="14" fontId="5" fillId="0" borderId="0" xfId="0" applyNumberFormat="1" applyFont="1"/>
    <xf numFmtId="164" fontId="5" fillId="0" borderId="0" xfId="0" applyNumberFormat="1" applyFont="1"/>
    <xf numFmtId="0" fontId="6" fillId="0" borderId="0" xfId="0" applyFont="1"/>
    <xf numFmtId="164" fontId="3" fillId="0" borderId="0" xfId="0" applyNumberFormat="1" applyFont="1"/>
    <xf numFmtId="0" fontId="7" fillId="0" borderId="0" xfId="0" applyFont="1"/>
    <xf numFmtId="49" fontId="0" fillId="0" borderId="0" xfId="0" applyNumberFormat="1"/>
    <xf numFmtId="164" fontId="0" fillId="0" borderId="0" xfId="0" applyNumberFormat="1"/>
    <xf numFmtId="14" fontId="0" fillId="0" borderId="0" xfId="0" applyNumberFormat="1"/>
    <xf numFmtId="0" fontId="4" fillId="0" borderId="1" xfId="0" applyFont="1" applyBorder="1" applyAlignment="1">
      <alignment vertical="top" wrapText="1"/>
    </xf>
    <xf numFmtId="10" fontId="4" fillId="0" borderId="1" xfId="1" applyNumberFormat="1" applyFont="1" applyFill="1" applyBorder="1" applyAlignment="1">
      <alignment vertical="top" wrapText="1"/>
    </xf>
    <xf numFmtId="14" fontId="4" fillId="0" borderId="1" xfId="0" applyNumberFormat="1" applyFont="1" applyBorder="1" applyAlignment="1">
      <alignment vertical="top" wrapText="1"/>
    </xf>
    <xf numFmtId="0" fontId="8" fillId="0" borderId="0" xfId="0" applyFont="1" applyAlignment="1">
      <alignment vertical="top" wrapText="1"/>
    </xf>
    <xf numFmtId="14" fontId="8" fillId="0" borderId="0" xfId="0" applyNumberFormat="1" applyFont="1"/>
    <xf numFmtId="0" fontId="4" fillId="0" borderId="0" xfId="0" applyFont="1" applyAlignment="1">
      <alignment vertical="center"/>
    </xf>
    <xf numFmtId="0" fontId="5" fillId="0" borderId="0" xfId="0" applyFont="1" applyAlignment="1">
      <alignment vertical="center" wrapText="1"/>
    </xf>
    <xf numFmtId="0" fontId="10" fillId="0" borderId="0" xfId="0" applyFont="1"/>
    <xf numFmtId="0" fontId="0" fillId="0" borderId="0" xfId="0" applyAlignment="1">
      <alignment wrapText="1"/>
    </xf>
    <xf numFmtId="0" fontId="0" fillId="0" borderId="0" xfId="0" applyAlignment="1">
      <alignment vertical="center" wrapText="1"/>
    </xf>
    <xf numFmtId="0" fontId="0" fillId="0" borderId="2" xfId="0" applyFont="1" applyBorder="1"/>
    <xf numFmtId="0" fontId="0" fillId="0" borderId="3" xfId="0" applyFont="1" applyBorder="1"/>
    <xf numFmtId="0" fontId="0" fillId="0" borderId="4" xfId="0" applyFont="1" applyBorder="1"/>
    <xf numFmtId="0" fontId="0" fillId="4" borderId="4" xfId="0" applyFont="1" applyFill="1" applyBorder="1"/>
    <xf numFmtId="0" fontId="0" fillId="5" borderId="2" xfId="0" applyFont="1" applyFill="1" applyBorder="1"/>
    <xf numFmtId="14" fontId="8" fillId="0" borderId="0" xfId="0" applyNumberFormat="1" applyFont="1" applyAlignment="1">
      <alignment wrapText="1"/>
    </xf>
    <xf numFmtId="0" fontId="9" fillId="0" borderId="0" xfId="0" applyFont="1"/>
    <xf numFmtId="0" fontId="11" fillId="0" borderId="1" xfId="0" applyFont="1" applyBorder="1" applyAlignment="1">
      <alignment vertical="top" wrapText="1"/>
    </xf>
    <xf numFmtId="14" fontId="9" fillId="0" borderId="0" xfId="0" applyNumberFormat="1" applyFont="1"/>
    <xf numFmtId="0" fontId="12" fillId="0" borderId="0" xfId="0" applyFont="1"/>
    <xf numFmtId="14" fontId="8" fillId="0" borderId="0" xfId="0" applyNumberFormat="1" applyFont="1" applyAlignment="1">
      <alignment vertical="top" wrapText="1"/>
    </xf>
    <xf numFmtId="165" fontId="0" fillId="0" borderId="0" xfId="0" applyNumberFormat="1"/>
  </cellXfs>
  <cellStyles count="3">
    <cellStyle name="Normal" xfId="0" builtinId="0"/>
    <cellStyle name="Percent" xfId="1" builtinId="5"/>
    <cellStyle name="Style 26" xfId="2" xr:uid="{76312A9C-C856-41A5-8CC9-55E2C49ED4AA}"/>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BD7A84-054E-4A0A-B5B7-9E95452647E5}"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3B03F-CA66-47E5-ABEF-2E3B5CE8ACA1}" name="Table1" displayName="Table1" ref="A1:F15" totalsRowShown="0" headerRowDxfId="0">
  <autoFilter ref="A1:F15" xr:uid="{54D3B03F-CA66-47E5-ABEF-2E3B5CE8ACA1}"/>
  <tableColumns count="6">
    <tableColumn id="1" xr3:uid="{387AD6AE-F5F0-4998-8615-F877A0EEC2A4}" name="Task Num"/>
    <tableColumn id="2" xr3:uid="{ACCE4A4A-F0D2-4AD4-A697-C58040497EA5}" name="Company 1"/>
    <tableColumn id="3" xr3:uid="{4FA7D056-5BC4-4689-9998-1D0159B1032A}" name="Company 2"/>
    <tableColumn id="4" xr3:uid="{29D2AF05-A850-4500-9DBB-D93AC1EEB36D}" name="Company 3"/>
    <tableColumn id="5" xr3:uid="{2B55610C-8835-4A33-80A6-641D67C4DF3A}" name="Company 4"/>
    <tableColumn id="6" xr3:uid="{4201E167-D2A1-4510-A68F-38AA4CBDC16A}" name="Company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41770E-8F7D-4453-A474-3B1771345B79}" name="Table1_2" displayName="Table1_2" ref="A1:N7" tableType="queryTable" totalsRowShown="0">
  <autoFilter ref="A1:N7" xr:uid="{0541770E-8F7D-4453-A474-3B1771345B79}"/>
  <tableColumns count="14">
    <tableColumn id="1" xr3:uid="{C6B396D6-B7F5-41BC-BA6C-7B9F97DE1CF3}" uniqueName="1" name="Column1" queryTableFieldId="1"/>
    <tableColumn id="2" xr3:uid="{19B183CB-80DC-4AC7-A3FB-98CD6741A55F}" uniqueName="2" name="Column2" queryTableFieldId="2"/>
    <tableColumn id="3" xr3:uid="{016894E2-7220-44F6-B942-69C31AC7654F}" uniqueName="3" name="Column3" queryTableFieldId="3"/>
    <tableColumn id="4" xr3:uid="{FE85C636-8FA5-48AB-ADB6-5CDE0AB32C4D}" uniqueName="4" name="Column4" queryTableFieldId="4"/>
    <tableColumn id="5" xr3:uid="{02DEEF88-AB4A-4865-84D7-19E11F3333BB}" uniqueName="5" name="Column5" queryTableFieldId="5"/>
    <tableColumn id="6" xr3:uid="{133E6E99-4BCC-443A-B4F2-238AF0DC1F17}" uniqueName="6" name="Column6" queryTableFieldId="6"/>
    <tableColumn id="7" xr3:uid="{47FE8FD3-4B99-4A5E-A968-563DAFA1E13F}" uniqueName="7" name="Column7" queryTableFieldId="7"/>
    <tableColumn id="8" xr3:uid="{CA518288-F4D3-42DF-937E-301507D5A755}" uniqueName="8" name="Column8" queryTableFieldId="8"/>
    <tableColumn id="9" xr3:uid="{59198034-2C5D-4FBB-B774-84E11DA20D6A}" uniqueName="9" name="Column9" queryTableFieldId="9"/>
    <tableColumn id="10" xr3:uid="{1B1F88DE-6E6C-4513-A728-35B471309ECC}" uniqueName="10" name="Column10" queryTableFieldId="10"/>
    <tableColumn id="11" xr3:uid="{38485111-A96C-4C6C-BAFA-469F3BFC71CA}" uniqueName="11" name="Column11" queryTableFieldId="11"/>
    <tableColumn id="12" xr3:uid="{7926AB10-5B2F-46E4-864A-CDC757C92212}" uniqueName="12" name="Column12" queryTableFieldId="12"/>
    <tableColumn id="13" xr3:uid="{F02E5949-3840-4F8B-BB03-955A5D7B7ED5}" uniqueName="13" name="Column13" queryTableFieldId="13"/>
    <tableColumn id="14" xr3:uid="{14327D61-FA56-4D9F-8C64-5DA591913CB5}" uniqueName="14" name="Column14"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73C4-D6B6-4E0B-B54B-0859E7893ABB}">
  <dimension ref="A1:H68"/>
  <sheetViews>
    <sheetView workbookViewId="0">
      <selection activeCell="E8" sqref="E8"/>
    </sheetView>
  </sheetViews>
  <sheetFormatPr defaultColWidth="9.109375" defaultRowHeight="13.8" x14ac:dyDescent="0.25"/>
  <cols>
    <col min="1" max="1" width="19" style="2" bestFit="1" customWidth="1"/>
    <col min="2" max="2" width="30" style="2" bestFit="1" customWidth="1"/>
    <col min="3" max="3" width="24.44140625" style="2" bestFit="1" customWidth="1"/>
    <col min="4" max="4" width="38.44140625" style="3" bestFit="1" customWidth="1"/>
    <col min="5" max="5" width="13.109375" style="2" bestFit="1" customWidth="1"/>
    <col min="6" max="6" width="15.88671875" style="2" bestFit="1" customWidth="1"/>
    <col min="7" max="7" width="41.5546875" style="2" customWidth="1"/>
    <col min="8" max="8" width="10.33203125" style="2" bestFit="1" customWidth="1"/>
    <col min="9" max="16384" width="9.109375" style="2"/>
  </cols>
  <sheetData>
    <row r="1" spans="1:8" x14ac:dyDescent="0.25">
      <c r="A1" s="1" t="s">
        <v>0</v>
      </c>
      <c r="B1" s="1"/>
    </row>
    <row r="3" spans="1:8" x14ac:dyDescent="0.25">
      <c r="A3" s="4" t="s">
        <v>1</v>
      </c>
      <c r="B3" s="2" t="s">
        <v>2</v>
      </c>
    </row>
    <row r="4" spans="1:8" x14ac:dyDescent="0.25">
      <c r="A4" s="4" t="s">
        <v>3</v>
      </c>
      <c r="B4" s="5" t="s">
        <v>4</v>
      </c>
    </row>
    <row r="7" spans="1:8" x14ac:dyDescent="0.25">
      <c r="A7" s="4" t="s">
        <v>5</v>
      </c>
      <c r="B7" s="4" t="s">
        <v>6</v>
      </c>
      <c r="C7" s="4" t="s">
        <v>7</v>
      </c>
      <c r="D7" s="4" t="s">
        <v>8</v>
      </c>
      <c r="E7" s="4" t="s">
        <v>9</v>
      </c>
      <c r="F7" s="4" t="s">
        <v>10</v>
      </c>
      <c r="G7" s="4" t="s">
        <v>11</v>
      </c>
      <c r="H7" s="4" t="s">
        <v>12</v>
      </c>
    </row>
    <row r="8" spans="1:8" s="9" customFormat="1" ht="82.8" x14ac:dyDescent="0.25">
      <c r="A8" s="5" t="s">
        <v>13</v>
      </c>
      <c r="B8" s="5" t="s">
        <v>14</v>
      </c>
      <c r="C8" s="5" t="s">
        <v>15</v>
      </c>
      <c r="D8" s="6" t="s">
        <v>16</v>
      </c>
      <c r="E8" s="7">
        <v>43704</v>
      </c>
      <c r="F8" s="7">
        <v>43859</v>
      </c>
      <c r="G8" s="5" t="s">
        <v>17</v>
      </c>
      <c r="H8" s="8">
        <v>985500</v>
      </c>
    </row>
    <row r="9" spans="1:8" s="9" customFormat="1" ht="27.6" x14ac:dyDescent="0.25">
      <c r="A9" s="5" t="s">
        <v>18</v>
      </c>
      <c r="B9" s="5" t="s">
        <v>19</v>
      </c>
      <c r="C9" s="5" t="s">
        <v>20</v>
      </c>
      <c r="D9" s="6" t="s">
        <v>21</v>
      </c>
      <c r="E9" s="7">
        <v>43703</v>
      </c>
      <c r="F9" s="7">
        <v>43765</v>
      </c>
      <c r="G9" s="5" t="s">
        <v>22</v>
      </c>
      <c r="H9" s="8">
        <v>377400</v>
      </c>
    </row>
    <row r="10" spans="1:8" s="9" customFormat="1" ht="41.4" x14ac:dyDescent="0.25">
      <c r="A10" s="5" t="s">
        <v>23</v>
      </c>
      <c r="B10" s="5" t="s">
        <v>24</v>
      </c>
      <c r="C10" s="5" t="s">
        <v>25</v>
      </c>
      <c r="D10" s="6" t="s">
        <v>26</v>
      </c>
      <c r="E10" s="7">
        <v>43701</v>
      </c>
      <c r="F10" s="7">
        <v>43960</v>
      </c>
      <c r="G10" s="5" t="s">
        <v>27</v>
      </c>
      <c r="H10" s="8">
        <v>412100</v>
      </c>
    </row>
    <row r="11" spans="1:8" s="9" customFormat="1" ht="27.6" x14ac:dyDescent="0.25">
      <c r="A11" s="5" t="s">
        <v>28</v>
      </c>
      <c r="B11" s="5" t="s">
        <v>29</v>
      </c>
      <c r="C11" s="5" t="s">
        <v>30</v>
      </c>
      <c r="D11" s="6" t="s">
        <v>31</v>
      </c>
      <c r="E11" s="7">
        <v>43700</v>
      </c>
      <c r="F11" s="7">
        <v>43970</v>
      </c>
      <c r="G11" s="5" t="s">
        <v>32</v>
      </c>
      <c r="H11" s="8">
        <v>250100</v>
      </c>
    </row>
    <row r="12" spans="1:8" s="9" customFormat="1" ht="27.6" x14ac:dyDescent="0.25">
      <c r="A12" s="5" t="s">
        <v>33</v>
      </c>
      <c r="B12" s="5" t="s">
        <v>34</v>
      </c>
      <c r="C12" s="5" t="s">
        <v>35</v>
      </c>
      <c r="D12" s="6" t="s">
        <v>36</v>
      </c>
      <c r="E12" s="7">
        <v>43698</v>
      </c>
      <c r="F12" s="7">
        <v>43982</v>
      </c>
      <c r="G12" s="5" t="s">
        <v>37</v>
      </c>
      <c r="H12" s="8">
        <v>361600</v>
      </c>
    </row>
    <row r="13" spans="1:8" s="9" customFormat="1" ht="27.6" x14ac:dyDescent="0.25">
      <c r="A13" s="5" t="s">
        <v>38</v>
      </c>
      <c r="B13" s="5" t="s">
        <v>39</v>
      </c>
      <c r="C13" s="5" t="s">
        <v>40</v>
      </c>
      <c r="D13" s="6" t="s">
        <v>41</v>
      </c>
      <c r="E13" s="7">
        <v>43696</v>
      </c>
      <c r="F13" s="7">
        <v>43793</v>
      </c>
      <c r="G13" s="5" t="s">
        <v>42</v>
      </c>
      <c r="H13" s="8">
        <v>795400</v>
      </c>
    </row>
    <row r="14" spans="1:8" s="9" customFormat="1" ht="27.6" x14ac:dyDescent="0.25">
      <c r="A14" s="5" t="s">
        <v>43</v>
      </c>
      <c r="B14" s="5" t="s">
        <v>44</v>
      </c>
      <c r="C14" s="5" t="s">
        <v>45</v>
      </c>
      <c r="D14" s="6" t="s">
        <v>46</v>
      </c>
      <c r="E14" s="7">
        <v>43694</v>
      </c>
      <c r="F14" s="7">
        <v>43756</v>
      </c>
      <c r="G14" s="5" t="s">
        <v>47</v>
      </c>
      <c r="H14" s="8">
        <v>419100</v>
      </c>
    </row>
    <row r="15" spans="1:8" s="9" customFormat="1" x14ac:dyDescent="0.25">
      <c r="A15" s="5" t="s">
        <v>48</v>
      </c>
      <c r="B15" s="5" t="s">
        <v>49</v>
      </c>
      <c r="C15" s="5" t="s">
        <v>50</v>
      </c>
      <c r="D15" s="6" t="s">
        <v>51</v>
      </c>
      <c r="E15" s="7">
        <v>43693</v>
      </c>
      <c r="F15" s="7">
        <v>43782</v>
      </c>
      <c r="G15" s="5" t="s">
        <v>52</v>
      </c>
      <c r="H15" s="8">
        <v>169400</v>
      </c>
    </row>
    <row r="16" spans="1:8" s="9" customFormat="1" ht="27.6" x14ac:dyDescent="0.25">
      <c r="A16" s="5" t="s">
        <v>53</v>
      </c>
      <c r="B16" s="5" t="s">
        <v>54</v>
      </c>
      <c r="C16" s="5" t="s">
        <v>55</v>
      </c>
      <c r="D16" s="6" t="s">
        <v>56</v>
      </c>
      <c r="E16" s="7">
        <v>43692</v>
      </c>
      <c r="F16" s="7">
        <v>43850</v>
      </c>
      <c r="G16" s="5" t="s">
        <v>57</v>
      </c>
      <c r="H16" s="8">
        <v>768100</v>
      </c>
    </row>
    <row r="17" spans="1:8" s="9" customFormat="1" ht="69" x14ac:dyDescent="0.25">
      <c r="A17" s="5" t="s">
        <v>58</v>
      </c>
      <c r="B17" s="5" t="s">
        <v>59</v>
      </c>
      <c r="C17" s="5" t="s">
        <v>60</v>
      </c>
      <c r="D17" s="6" t="s">
        <v>61</v>
      </c>
      <c r="E17" s="7">
        <v>43685</v>
      </c>
      <c r="F17" s="7">
        <v>43961</v>
      </c>
      <c r="G17" s="5" t="s">
        <v>62</v>
      </c>
      <c r="H17" s="8">
        <v>842900</v>
      </c>
    </row>
    <row r="18" spans="1:8" s="9" customFormat="1" ht="82.8" x14ac:dyDescent="0.25">
      <c r="A18" s="5" t="s">
        <v>63</v>
      </c>
      <c r="B18" s="5" t="s">
        <v>64</v>
      </c>
      <c r="C18" s="5" t="s">
        <v>15</v>
      </c>
      <c r="D18" s="6" t="s">
        <v>16</v>
      </c>
      <c r="E18" s="7">
        <v>43685</v>
      </c>
      <c r="F18" s="7">
        <v>43895</v>
      </c>
      <c r="G18" s="5" t="s">
        <v>65</v>
      </c>
      <c r="H18" s="8">
        <v>332500</v>
      </c>
    </row>
    <row r="19" spans="1:8" s="9" customFormat="1" ht="55.2" x14ac:dyDescent="0.25">
      <c r="A19" s="5" t="s">
        <v>66</v>
      </c>
      <c r="B19" s="5" t="s">
        <v>67</v>
      </c>
      <c r="C19" s="5" t="s">
        <v>68</v>
      </c>
      <c r="D19" s="6" t="s">
        <v>69</v>
      </c>
      <c r="E19" s="7">
        <v>43684</v>
      </c>
      <c r="F19" s="7">
        <v>43810</v>
      </c>
      <c r="G19" s="5" t="s">
        <v>70</v>
      </c>
      <c r="H19" s="8">
        <v>635900</v>
      </c>
    </row>
    <row r="20" spans="1:8" s="9" customFormat="1" x14ac:dyDescent="0.25">
      <c r="A20" s="5" t="s">
        <v>71</v>
      </c>
      <c r="B20" s="5" t="s">
        <v>72</v>
      </c>
      <c r="C20" s="5" t="s">
        <v>73</v>
      </c>
      <c r="D20" s="6" t="s">
        <v>74</v>
      </c>
      <c r="E20" s="7">
        <v>43683</v>
      </c>
      <c r="F20" s="7">
        <v>43760</v>
      </c>
      <c r="G20" s="5" t="s">
        <v>75</v>
      </c>
      <c r="H20" s="8">
        <v>865900</v>
      </c>
    </row>
    <row r="21" spans="1:8" s="9" customFormat="1" ht="55.2" x14ac:dyDescent="0.25">
      <c r="A21" s="5" t="s">
        <v>76</v>
      </c>
      <c r="B21" s="5" t="s">
        <v>77</v>
      </c>
      <c r="C21" s="5" t="s">
        <v>78</v>
      </c>
      <c r="D21" s="6" t="s">
        <v>79</v>
      </c>
      <c r="E21" s="7">
        <v>43674</v>
      </c>
      <c r="F21" s="7">
        <v>43832</v>
      </c>
      <c r="G21" s="5" t="s">
        <v>80</v>
      </c>
      <c r="H21" s="8">
        <v>505500</v>
      </c>
    </row>
    <row r="22" spans="1:8" s="3" customFormat="1" ht="27.6" x14ac:dyDescent="0.25">
      <c r="A22" s="5" t="s">
        <v>81</v>
      </c>
      <c r="B22" s="5" t="s">
        <v>82</v>
      </c>
      <c r="C22" s="5" t="s">
        <v>15</v>
      </c>
      <c r="D22" s="6" t="s">
        <v>83</v>
      </c>
      <c r="E22" s="7">
        <v>43669</v>
      </c>
      <c r="F22" s="7">
        <v>43717</v>
      </c>
      <c r="G22" s="5" t="s">
        <v>84</v>
      </c>
      <c r="H22" s="8">
        <v>101000</v>
      </c>
    </row>
    <row r="23" spans="1:8" s="3" customFormat="1" x14ac:dyDescent="0.25">
      <c r="A23" s="5" t="s">
        <v>85</v>
      </c>
      <c r="B23" s="5" t="s">
        <v>86</v>
      </c>
      <c r="C23" s="5" t="s">
        <v>87</v>
      </c>
      <c r="D23" s="6" t="s">
        <v>88</v>
      </c>
      <c r="E23" s="7">
        <v>43663</v>
      </c>
      <c r="F23" s="7">
        <v>43924</v>
      </c>
      <c r="G23" s="5" t="s">
        <v>89</v>
      </c>
      <c r="H23" s="8">
        <v>741800</v>
      </c>
    </row>
    <row r="24" spans="1:8" s="3" customFormat="1" ht="27.6" x14ac:dyDescent="0.25">
      <c r="A24" s="5" t="s">
        <v>90</v>
      </c>
      <c r="B24" s="5" t="s">
        <v>91</v>
      </c>
      <c r="C24" s="5" t="s">
        <v>92</v>
      </c>
      <c r="D24" s="6" t="s">
        <v>93</v>
      </c>
      <c r="E24" s="7">
        <v>43657</v>
      </c>
      <c r="F24" s="7">
        <v>43995</v>
      </c>
      <c r="G24" s="5" t="s">
        <v>94</v>
      </c>
      <c r="H24" s="8">
        <v>802200</v>
      </c>
    </row>
    <row r="25" spans="1:8" s="3" customFormat="1" ht="27.6" x14ac:dyDescent="0.25">
      <c r="A25" s="5" t="s">
        <v>95</v>
      </c>
      <c r="B25" s="5" t="s">
        <v>96</v>
      </c>
      <c r="C25" s="5" t="s">
        <v>97</v>
      </c>
      <c r="D25" s="6" t="s">
        <v>98</v>
      </c>
      <c r="E25" s="7">
        <v>43656</v>
      </c>
      <c r="F25" s="7">
        <v>43743</v>
      </c>
      <c r="G25" s="5" t="s">
        <v>99</v>
      </c>
      <c r="H25" s="8">
        <v>391700</v>
      </c>
    </row>
    <row r="26" spans="1:8" s="3" customFormat="1" ht="41.4" x14ac:dyDescent="0.25">
      <c r="A26" s="5" t="s">
        <v>100</v>
      </c>
      <c r="B26" s="5" t="s">
        <v>101</v>
      </c>
      <c r="C26" s="5" t="s">
        <v>78</v>
      </c>
      <c r="D26" s="6" t="s">
        <v>102</v>
      </c>
      <c r="E26" s="7">
        <v>43650</v>
      </c>
      <c r="F26" s="7">
        <v>43983</v>
      </c>
      <c r="G26" s="5" t="s">
        <v>103</v>
      </c>
      <c r="H26" s="8">
        <v>522300</v>
      </c>
    </row>
    <row r="27" spans="1:8" s="3" customFormat="1" x14ac:dyDescent="0.25">
      <c r="A27" s="5" t="s">
        <v>104</v>
      </c>
      <c r="B27" s="5" t="s">
        <v>105</v>
      </c>
      <c r="C27" s="5" t="s">
        <v>87</v>
      </c>
      <c r="D27" s="6" t="s">
        <v>88</v>
      </c>
      <c r="E27" s="7">
        <v>43639</v>
      </c>
      <c r="F27" s="7">
        <v>43813</v>
      </c>
      <c r="G27" s="5" t="s">
        <v>106</v>
      </c>
      <c r="H27" s="8">
        <v>269100</v>
      </c>
    </row>
    <row r="28" spans="1:8" s="3" customFormat="1" ht="27.6" x14ac:dyDescent="0.25">
      <c r="A28" s="5" t="s">
        <v>107</v>
      </c>
      <c r="B28" s="5" t="s">
        <v>108</v>
      </c>
      <c r="C28" s="5" t="s">
        <v>92</v>
      </c>
      <c r="D28" s="6" t="s">
        <v>109</v>
      </c>
      <c r="E28" s="7">
        <v>43631</v>
      </c>
      <c r="F28" s="7">
        <v>43878</v>
      </c>
      <c r="G28" s="5" t="s">
        <v>110</v>
      </c>
      <c r="H28" s="8">
        <v>669600</v>
      </c>
    </row>
    <row r="29" spans="1:8" s="3" customFormat="1" x14ac:dyDescent="0.25">
      <c r="A29" s="5" t="s">
        <v>111</v>
      </c>
      <c r="B29" s="5" t="s">
        <v>112</v>
      </c>
      <c r="C29" s="5" t="s">
        <v>113</v>
      </c>
      <c r="D29" s="6" t="s">
        <v>114</v>
      </c>
      <c r="E29" s="7">
        <v>43623</v>
      </c>
      <c r="F29" s="7">
        <v>43691</v>
      </c>
      <c r="G29" s="5" t="s">
        <v>115</v>
      </c>
      <c r="H29" s="8">
        <v>370500</v>
      </c>
    </row>
    <row r="30" spans="1:8" s="3" customFormat="1" x14ac:dyDescent="0.25">
      <c r="A30" s="5" t="s">
        <v>116</v>
      </c>
      <c r="B30" s="5" t="s">
        <v>117</v>
      </c>
      <c r="C30" s="5" t="s">
        <v>15</v>
      </c>
      <c r="D30" s="6" t="s">
        <v>118</v>
      </c>
      <c r="E30" s="7">
        <v>43623</v>
      </c>
      <c r="F30" s="7">
        <v>43673</v>
      </c>
      <c r="G30" s="5" t="s">
        <v>119</v>
      </c>
      <c r="H30" s="8">
        <v>92800</v>
      </c>
    </row>
    <row r="31" spans="1:8" s="3" customFormat="1" ht="27.6" x14ac:dyDescent="0.25">
      <c r="A31" s="5" t="s">
        <v>120</v>
      </c>
      <c r="B31" s="5" t="s">
        <v>121</v>
      </c>
      <c r="C31" s="5" t="s">
        <v>97</v>
      </c>
      <c r="D31" s="6" t="s">
        <v>122</v>
      </c>
      <c r="E31" s="7">
        <v>43619</v>
      </c>
      <c r="F31" s="7">
        <v>43854</v>
      </c>
      <c r="G31" s="5" t="s">
        <v>123</v>
      </c>
      <c r="H31" s="8">
        <v>32800</v>
      </c>
    </row>
    <row r="32" spans="1:8" s="3" customFormat="1" x14ac:dyDescent="0.25">
      <c r="A32" s="5" t="s">
        <v>124</v>
      </c>
      <c r="B32" s="5" t="s">
        <v>125</v>
      </c>
      <c r="C32" s="5" t="s">
        <v>87</v>
      </c>
      <c r="D32" s="6" t="s">
        <v>88</v>
      </c>
      <c r="E32" s="7">
        <v>43617</v>
      </c>
      <c r="F32" s="7">
        <v>43967</v>
      </c>
      <c r="G32" s="5" t="s">
        <v>126</v>
      </c>
      <c r="H32" s="8">
        <v>896700</v>
      </c>
    </row>
    <row r="33" spans="1:8" s="3" customFormat="1" ht="55.2" x14ac:dyDescent="0.25">
      <c r="A33" s="5" t="s">
        <v>127</v>
      </c>
      <c r="B33" s="5" t="s">
        <v>128</v>
      </c>
      <c r="C33" s="5" t="s">
        <v>15</v>
      </c>
      <c r="D33" s="6" t="s">
        <v>129</v>
      </c>
      <c r="E33" s="7">
        <v>43617</v>
      </c>
      <c r="F33" s="7">
        <v>43751</v>
      </c>
      <c r="G33" s="5" t="s">
        <v>130</v>
      </c>
      <c r="H33" s="8">
        <v>157600</v>
      </c>
    </row>
    <row r="34" spans="1:8" s="3" customFormat="1" ht="55.2" x14ac:dyDescent="0.25">
      <c r="A34" s="5" t="s">
        <v>131</v>
      </c>
      <c r="B34" s="5" t="s">
        <v>132</v>
      </c>
      <c r="C34" s="5" t="s">
        <v>97</v>
      </c>
      <c r="D34" s="6" t="s">
        <v>133</v>
      </c>
      <c r="E34" s="7">
        <v>43609</v>
      </c>
      <c r="F34" s="7">
        <v>43870</v>
      </c>
      <c r="G34" s="5" t="s">
        <v>134</v>
      </c>
      <c r="H34" s="8">
        <v>728800</v>
      </c>
    </row>
    <row r="35" spans="1:8" s="3" customFormat="1" ht="27.6" x14ac:dyDescent="0.25">
      <c r="A35" s="5" t="s">
        <v>135</v>
      </c>
      <c r="B35" s="5" t="s">
        <v>136</v>
      </c>
      <c r="C35" s="5" t="s">
        <v>137</v>
      </c>
      <c r="D35" s="6" t="s">
        <v>138</v>
      </c>
      <c r="E35" s="7">
        <v>43604</v>
      </c>
      <c r="F35" s="7">
        <v>43906</v>
      </c>
      <c r="G35" s="5" t="s">
        <v>139</v>
      </c>
      <c r="H35" s="8">
        <v>297600</v>
      </c>
    </row>
    <row r="36" spans="1:8" s="3" customFormat="1" x14ac:dyDescent="0.25">
      <c r="A36" s="5" t="s">
        <v>140</v>
      </c>
      <c r="B36" s="5" t="s">
        <v>141</v>
      </c>
      <c r="C36" s="5" t="s">
        <v>97</v>
      </c>
      <c r="D36" s="6" t="s">
        <v>142</v>
      </c>
      <c r="E36" s="7">
        <v>43603</v>
      </c>
      <c r="F36" s="7">
        <v>43897</v>
      </c>
      <c r="G36" s="5" t="s">
        <v>143</v>
      </c>
      <c r="H36" s="8">
        <v>277800</v>
      </c>
    </row>
    <row r="37" spans="1:8" s="3" customFormat="1" ht="41.4" x14ac:dyDescent="0.25">
      <c r="A37" s="5" t="s">
        <v>144</v>
      </c>
      <c r="B37" s="5" t="s">
        <v>145</v>
      </c>
      <c r="C37" s="5" t="s">
        <v>15</v>
      </c>
      <c r="D37" s="6" t="s">
        <v>146</v>
      </c>
      <c r="E37" s="7">
        <v>43603</v>
      </c>
      <c r="F37" s="7">
        <v>43962</v>
      </c>
      <c r="G37" s="5" t="s">
        <v>147</v>
      </c>
      <c r="H37" s="8">
        <v>17500</v>
      </c>
    </row>
    <row r="38" spans="1:8" s="3" customFormat="1" ht="55.2" x14ac:dyDescent="0.25">
      <c r="A38" s="5" t="s">
        <v>148</v>
      </c>
      <c r="B38" s="5" t="s">
        <v>149</v>
      </c>
      <c r="C38" s="5" t="s">
        <v>97</v>
      </c>
      <c r="D38" s="6" t="s">
        <v>150</v>
      </c>
      <c r="E38" s="7">
        <v>43594</v>
      </c>
      <c r="F38" s="7">
        <v>43666</v>
      </c>
      <c r="G38" s="5" t="s">
        <v>151</v>
      </c>
      <c r="H38" s="10">
        <v>142100</v>
      </c>
    </row>
    <row r="39" spans="1:8" s="3" customFormat="1" ht="27.6" x14ac:dyDescent="0.25">
      <c r="A39" s="5" t="s">
        <v>152</v>
      </c>
      <c r="B39" s="5" t="s">
        <v>153</v>
      </c>
      <c r="C39" s="5" t="s">
        <v>60</v>
      </c>
      <c r="D39" s="6" t="s">
        <v>154</v>
      </c>
      <c r="E39" s="7">
        <v>43592</v>
      </c>
      <c r="F39" s="7">
        <v>43638</v>
      </c>
      <c r="G39" s="5" t="s">
        <v>155</v>
      </c>
      <c r="H39" s="8">
        <v>347100</v>
      </c>
    </row>
    <row r="40" spans="1:8" s="3" customFormat="1" x14ac:dyDescent="0.25">
      <c r="A40" s="5" t="s">
        <v>156</v>
      </c>
      <c r="B40" s="5" t="s">
        <v>157</v>
      </c>
      <c r="C40" s="5" t="s">
        <v>92</v>
      </c>
      <c r="D40" s="6" t="s">
        <v>158</v>
      </c>
      <c r="E40" s="7">
        <v>43592</v>
      </c>
      <c r="F40" s="7">
        <v>43878</v>
      </c>
      <c r="G40" s="5" t="s">
        <v>159</v>
      </c>
      <c r="H40" s="8">
        <v>200100</v>
      </c>
    </row>
    <row r="41" spans="1:8" s="3" customFormat="1" x14ac:dyDescent="0.25">
      <c r="A41" s="5" t="s">
        <v>160</v>
      </c>
      <c r="B41" s="5" t="s">
        <v>161</v>
      </c>
      <c r="C41" s="5" t="s">
        <v>15</v>
      </c>
      <c r="D41" s="6" t="s">
        <v>118</v>
      </c>
      <c r="E41" s="7">
        <v>43590</v>
      </c>
      <c r="F41" s="7">
        <v>43790</v>
      </c>
      <c r="G41" s="5" t="s">
        <v>162</v>
      </c>
      <c r="H41" s="8">
        <v>372300</v>
      </c>
    </row>
    <row r="42" spans="1:8" s="3" customFormat="1" x14ac:dyDescent="0.25">
      <c r="A42" s="5" t="s">
        <v>163</v>
      </c>
      <c r="B42" s="5" t="s">
        <v>164</v>
      </c>
      <c r="C42" s="5" t="s">
        <v>87</v>
      </c>
      <c r="D42" s="6" t="s">
        <v>88</v>
      </c>
      <c r="E42" s="7">
        <v>43575</v>
      </c>
      <c r="F42" s="7">
        <v>43814</v>
      </c>
      <c r="G42" s="5" t="s">
        <v>165</v>
      </c>
      <c r="H42" s="8">
        <v>656600</v>
      </c>
    </row>
    <row r="43" spans="1:8" s="3" customFormat="1" ht="41.4" x14ac:dyDescent="0.25">
      <c r="A43" s="5" t="s">
        <v>166</v>
      </c>
      <c r="B43" s="5" t="s">
        <v>167</v>
      </c>
      <c r="C43" s="5" t="s">
        <v>15</v>
      </c>
      <c r="D43" s="6" t="s">
        <v>168</v>
      </c>
      <c r="E43" s="7">
        <v>43557</v>
      </c>
      <c r="F43" s="7">
        <v>43917</v>
      </c>
      <c r="G43" s="5" t="s">
        <v>169</v>
      </c>
      <c r="H43" s="8">
        <v>146900</v>
      </c>
    </row>
    <row r="44" spans="1:8" s="3" customFormat="1" x14ac:dyDescent="0.25">
      <c r="A44" s="5" t="s">
        <v>170</v>
      </c>
      <c r="B44" s="5" t="s">
        <v>171</v>
      </c>
      <c r="C44" s="5" t="s">
        <v>172</v>
      </c>
      <c r="D44" s="6" t="s">
        <v>173</v>
      </c>
      <c r="E44" s="7">
        <v>43550</v>
      </c>
      <c r="F44" s="7">
        <v>43773</v>
      </c>
      <c r="G44" s="5" t="s">
        <v>174</v>
      </c>
      <c r="H44" s="8">
        <v>230700</v>
      </c>
    </row>
    <row r="45" spans="1:8" s="3" customFormat="1" ht="27.6" x14ac:dyDescent="0.25">
      <c r="A45" s="5" t="s">
        <v>175</v>
      </c>
      <c r="B45" s="5" t="s">
        <v>176</v>
      </c>
      <c r="C45" s="5" t="s">
        <v>45</v>
      </c>
      <c r="D45" s="6" t="s">
        <v>177</v>
      </c>
      <c r="E45" s="7">
        <v>43537</v>
      </c>
      <c r="F45" s="7">
        <v>43619</v>
      </c>
      <c r="G45" s="5" t="s">
        <v>178</v>
      </c>
      <c r="H45" s="8">
        <v>600400</v>
      </c>
    </row>
    <row r="46" spans="1:8" s="3" customFormat="1" ht="41.4" x14ac:dyDescent="0.25">
      <c r="A46" s="5" t="s">
        <v>179</v>
      </c>
      <c r="B46" s="5" t="s">
        <v>180</v>
      </c>
      <c r="C46" s="5" t="s">
        <v>97</v>
      </c>
      <c r="D46" s="6" t="s">
        <v>181</v>
      </c>
      <c r="E46" s="7">
        <v>43515</v>
      </c>
      <c r="F46" s="7">
        <v>43869</v>
      </c>
      <c r="G46" s="5" t="s">
        <v>182</v>
      </c>
      <c r="H46" s="8">
        <v>230100</v>
      </c>
    </row>
    <row r="47" spans="1:8" s="3" customFormat="1" x14ac:dyDescent="0.25">
      <c r="A47" s="5" t="s">
        <v>183</v>
      </c>
      <c r="B47" s="5" t="s">
        <v>184</v>
      </c>
      <c r="C47" s="5" t="s">
        <v>185</v>
      </c>
      <c r="D47" s="6" t="s">
        <v>186</v>
      </c>
      <c r="E47" s="7">
        <v>43514</v>
      </c>
      <c r="F47" s="7">
        <v>43724</v>
      </c>
      <c r="G47" s="5" t="s">
        <v>187</v>
      </c>
      <c r="H47" s="8">
        <v>834600</v>
      </c>
    </row>
    <row r="48" spans="1:8" s="3" customFormat="1" ht="41.4" x14ac:dyDescent="0.25">
      <c r="A48" s="5" t="s">
        <v>188</v>
      </c>
      <c r="B48" s="5" t="s">
        <v>189</v>
      </c>
      <c r="C48" s="5" t="s">
        <v>15</v>
      </c>
      <c r="D48" s="6" t="s">
        <v>190</v>
      </c>
      <c r="E48" s="7">
        <v>43510</v>
      </c>
      <c r="F48" s="7">
        <v>43701</v>
      </c>
      <c r="G48" s="5" t="s">
        <v>191</v>
      </c>
      <c r="H48" s="8">
        <v>213200</v>
      </c>
    </row>
    <row r="49" spans="1:8" ht="41.4" x14ac:dyDescent="0.25">
      <c r="A49" s="5" t="s">
        <v>192</v>
      </c>
      <c r="B49" s="5" t="s">
        <v>193</v>
      </c>
      <c r="C49" s="5" t="s">
        <v>194</v>
      </c>
      <c r="D49" s="6" t="s">
        <v>195</v>
      </c>
      <c r="E49" s="7">
        <v>43495</v>
      </c>
      <c r="F49" s="7">
        <v>43588</v>
      </c>
      <c r="G49" s="5" t="s">
        <v>196</v>
      </c>
      <c r="H49" s="8">
        <v>539400</v>
      </c>
    </row>
    <row r="50" spans="1:8" ht="27.6" x14ac:dyDescent="0.25">
      <c r="A50" s="5" t="s">
        <v>197</v>
      </c>
      <c r="B50" s="5" t="s">
        <v>198</v>
      </c>
      <c r="C50" s="5" t="s">
        <v>78</v>
      </c>
      <c r="D50" s="6" t="s">
        <v>199</v>
      </c>
      <c r="E50" s="7">
        <v>43488</v>
      </c>
      <c r="F50" s="7">
        <v>43666</v>
      </c>
      <c r="G50" s="5" t="s">
        <v>200</v>
      </c>
      <c r="H50" s="8">
        <v>377700</v>
      </c>
    </row>
    <row r="51" spans="1:8" x14ac:dyDescent="0.25">
      <c r="A51" s="5" t="s">
        <v>201</v>
      </c>
      <c r="B51" s="5" t="s">
        <v>202</v>
      </c>
      <c r="C51" s="5" t="s">
        <v>92</v>
      </c>
      <c r="D51" s="6" t="s">
        <v>158</v>
      </c>
      <c r="E51" s="7">
        <v>43487</v>
      </c>
      <c r="F51" s="7">
        <v>43646</v>
      </c>
      <c r="G51" s="5" t="s">
        <v>203</v>
      </c>
      <c r="H51" s="8">
        <v>166000</v>
      </c>
    </row>
    <row r="52" spans="1:8" x14ac:dyDescent="0.25">
      <c r="A52" s="5" t="s">
        <v>204</v>
      </c>
      <c r="B52" s="5" t="s">
        <v>205</v>
      </c>
      <c r="C52" s="5" t="s">
        <v>87</v>
      </c>
      <c r="D52" s="6" t="s">
        <v>88</v>
      </c>
      <c r="E52" s="7">
        <v>43486</v>
      </c>
      <c r="F52" s="7">
        <v>43650</v>
      </c>
      <c r="G52" s="5" t="s">
        <v>206</v>
      </c>
      <c r="H52" s="8">
        <v>129300</v>
      </c>
    </row>
    <row r="53" spans="1:8" x14ac:dyDescent="0.25">
      <c r="A53" s="5" t="s">
        <v>207</v>
      </c>
      <c r="B53" s="5" t="s">
        <v>208</v>
      </c>
      <c r="C53" s="5" t="s">
        <v>209</v>
      </c>
      <c r="D53" s="6" t="s">
        <v>210</v>
      </c>
      <c r="E53" s="7">
        <v>43458</v>
      </c>
      <c r="F53" s="7">
        <v>43511</v>
      </c>
      <c r="G53" s="5" t="s">
        <v>211</v>
      </c>
      <c r="H53" s="8">
        <v>225200</v>
      </c>
    </row>
    <row r="54" spans="1:8" x14ac:dyDescent="0.25">
      <c r="A54" s="5" t="s">
        <v>212</v>
      </c>
      <c r="B54" s="5" t="s">
        <v>213</v>
      </c>
      <c r="C54" s="5" t="s">
        <v>194</v>
      </c>
      <c r="D54" s="6" t="s">
        <v>214</v>
      </c>
      <c r="E54" s="7">
        <v>43440</v>
      </c>
      <c r="F54" s="7">
        <v>43507</v>
      </c>
      <c r="G54" s="5" t="s">
        <v>215</v>
      </c>
      <c r="H54" s="8">
        <v>261200</v>
      </c>
    </row>
    <row r="55" spans="1:8" ht="27.6" x14ac:dyDescent="0.25">
      <c r="A55" s="5" t="s">
        <v>216</v>
      </c>
      <c r="B55" s="5" t="s">
        <v>217</v>
      </c>
      <c r="C55" s="5" t="s">
        <v>15</v>
      </c>
      <c r="D55" s="6" t="s">
        <v>218</v>
      </c>
      <c r="E55" s="7">
        <v>43435</v>
      </c>
      <c r="F55" s="7">
        <v>43696</v>
      </c>
      <c r="G55" s="5" t="s">
        <v>219</v>
      </c>
      <c r="H55" s="8">
        <v>90900</v>
      </c>
    </row>
    <row r="56" spans="1:8" x14ac:dyDescent="0.25">
      <c r="A56" s="5" t="s">
        <v>220</v>
      </c>
      <c r="B56" s="5" t="s">
        <v>221</v>
      </c>
      <c r="C56" s="5" t="s">
        <v>15</v>
      </c>
      <c r="D56" s="6" t="s">
        <v>118</v>
      </c>
      <c r="E56" s="7">
        <v>43415</v>
      </c>
      <c r="F56" s="7">
        <v>43667</v>
      </c>
      <c r="G56" s="5" t="s">
        <v>222</v>
      </c>
      <c r="H56" s="8">
        <v>203000</v>
      </c>
    </row>
    <row r="57" spans="1:8" ht="27.6" x14ac:dyDescent="0.25">
      <c r="A57" s="5" t="s">
        <v>223</v>
      </c>
      <c r="B57" s="5" t="s">
        <v>224</v>
      </c>
      <c r="C57" s="5" t="s">
        <v>60</v>
      </c>
      <c r="D57" s="6" t="s">
        <v>225</v>
      </c>
      <c r="E57" s="7">
        <v>43408</v>
      </c>
      <c r="F57" s="7">
        <v>43710</v>
      </c>
      <c r="G57" s="5" t="s">
        <v>226</v>
      </c>
      <c r="H57" s="8">
        <v>810300</v>
      </c>
    </row>
    <row r="58" spans="1:8" x14ac:dyDescent="0.25">
      <c r="A58" s="5" t="s">
        <v>227</v>
      </c>
      <c r="B58" s="5" t="s">
        <v>228</v>
      </c>
      <c r="C58" s="5" t="s">
        <v>92</v>
      </c>
      <c r="D58" s="6" t="s">
        <v>158</v>
      </c>
      <c r="E58" s="7">
        <v>43396</v>
      </c>
      <c r="F58" s="7">
        <v>43710</v>
      </c>
      <c r="G58" s="5" t="s">
        <v>229</v>
      </c>
      <c r="H58" s="8">
        <v>405500</v>
      </c>
    </row>
    <row r="59" spans="1:8" x14ac:dyDescent="0.25">
      <c r="A59" s="5" t="s">
        <v>230</v>
      </c>
      <c r="B59" s="5" t="s">
        <v>231</v>
      </c>
      <c r="C59" s="5" t="s">
        <v>232</v>
      </c>
      <c r="D59" s="6" t="s">
        <v>233</v>
      </c>
      <c r="E59" s="7">
        <v>43391</v>
      </c>
      <c r="F59" s="7">
        <v>43543</v>
      </c>
      <c r="G59" s="5" t="s">
        <v>234</v>
      </c>
      <c r="H59" s="8">
        <v>239000</v>
      </c>
    </row>
    <row r="60" spans="1:8" ht="27.6" x14ac:dyDescent="0.25">
      <c r="A60" s="5" t="s">
        <v>235</v>
      </c>
      <c r="B60" s="5" t="s">
        <v>236</v>
      </c>
      <c r="C60" s="5" t="s">
        <v>237</v>
      </c>
      <c r="D60" s="6" t="s">
        <v>238</v>
      </c>
      <c r="E60" s="7">
        <v>43386</v>
      </c>
      <c r="F60" s="7">
        <v>43744</v>
      </c>
      <c r="G60" s="5" t="s">
        <v>239</v>
      </c>
      <c r="H60" s="8">
        <v>720100</v>
      </c>
    </row>
    <row r="61" spans="1:8" ht="41.4" x14ac:dyDescent="0.25">
      <c r="A61" s="5" t="s">
        <v>240</v>
      </c>
      <c r="B61" s="5" t="s">
        <v>241</v>
      </c>
      <c r="C61" s="5" t="s">
        <v>60</v>
      </c>
      <c r="D61" s="6" t="s">
        <v>242</v>
      </c>
      <c r="E61" s="7">
        <v>43386</v>
      </c>
      <c r="F61" s="7">
        <v>43437</v>
      </c>
      <c r="G61" s="5" t="s">
        <v>243</v>
      </c>
      <c r="H61" s="8">
        <v>235600</v>
      </c>
    </row>
    <row r="62" spans="1:8" x14ac:dyDescent="0.25">
      <c r="A62" s="5" t="s">
        <v>244</v>
      </c>
      <c r="B62" s="5" t="s">
        <v>245</v>
      </c>
      <c r="C62" s="5" t="s">
        <v>20</v>
      </c>
      <c r="D62" s="6" t="s">
        <v>246</v>
      </c>
      <c r="E62" s="7">
        <v>43377</v>
      </c>
      <c r="F62" s="7">
        <v>43555</v>
      </c>
      <c r="G62" s="5" t="s">
        <v>247</v>
      </c>
      <c r="H62" s="8">
        <v>956100</v>
      </c>
    </row>
    <row r="63" spans="1:8" ht="27.6" x14ac:dyDescent="0.25">
      <c r="A63" s="5" t="s">
        <v>248</v>
      </c>
      <c r="B63" s="5" t="s">
        <v>249</v>
      </c>
      <c r="C63" s="5" t="s">
        <v>97</v>
      </c>
      <c r="D63" s="6" t="s">
        <v>250</v>
      </c>
      <c r="E63" s="7">
        <v>43371</v>
      </c>
      <c r="F63" s="7">
        <v>43658</v>
      </c>
      <c r="G63" s="5" t="s">
        <v>251</v>
      </c>
      <c r="H63" s="8">
        <v>669000</v>
      </c>
    </row>
    <row r="64" spans="1:8" x14ac:dyDescent="0.25">
      <c r="A64" s="5" t="s">
        <v>252</v>
      </c>
      <c r="B64" s="5" t="s">
        <v>253</v>
      </c>
      <c r="C64" s="5" t="s">
        <v>15</v>
      </c>
      <c r="D64" s="6" t="s">
        <v>254</v>
      </c>
      <c r="E64" s="7">
        <v>43365</v>
      </c>
      <c r="F64" s="7">
        <v>43472</v>
      </c>
      <c r="G64" s="5" t="s">
        <v>255</v>
      </c>
      <c r="H64" s="8">
        <v>661900</v>
      </c>
    </row>
    <row r="65" spans="1:8" x14ac:dyDescent="0.25">
      <c r="A65" s="5" t="s">
        <v>256</v>
      </c>
      <c r="B65" s="5" t="s">
        <v>257</v>
      </c>
      <c r="C65" s="5" t="s">
        <v>78</v>
      </c>
      <c r="D65" s="6" t="s">
        <v>258</v>
      </c>
      <c r="E65" s="7">
        <v>43362</v>
      </c>
      <c r="F65" s="7">
        <v>43563</v>
      </c>
      <c r="G65" s="5" t="s">
        <v>259</v>
      </c>
      <c r="H65" s="8">
        <v>115800</v>
      </c>
    </row>
    <row r="66" spans="1:8" ht="41.4" x14ac:dyDescent="0.25">
      <c r="A66" s="5" t="s">
        <v>260</v>
      </c>
      <c r="B66" s="5" t="s">
        <v>261</v>
      </c>
      <c r="C66" s="5" t="s">
        <v>45</v>
      </c>
      <c r="D66" s="6" t="s">
        <v>262</v>
      </c>
      <c r="E66" s="7">
        <v>43358</v>
      </c>
      <c r="F66" s="7">
        <v>43661</v>
      </c>
      <c r="G66" s="5" t="s">
        <v>263</v>
      </c>
      <c r="H66" s="8">
        <v>538400</v>
      </c>
    </row>
    <row r="67" spans="1:8" ht="41.4" x14ac:dyDescent="0.25">
      <c r="A67" s="5" t="s">
        <v>264</v>
      </c>
      <c r="B67" s="5" t="s">
        <v>265</v>
      </c>
      <c r="C67" s="5" t="s">
        <v>73</v>
      </c>
      <c r="D67" s="6" t="s">
        <v>266</v>
      </c>
      <c r="E67" s="7">
        <v>43354</v>
      </c>
      <c r="F67" s="7">
        <v>43450</v>
      </c>
      <c r="G67" s="5" t="s">
        <v>267</v>
      </c>
      <c r="H67" s="8">
        <v>718200</v>
      </c>
    </row>
    <row r="68" spans="1:8" ht="27.6" x14ac:dyDescent="0.25">
      <c r="A68" s="5" t="s">
        <v>268</v>
      </c>
      <c r="B68" s="5" t="s">
        <v>269</v>
      </c>
      <c r="C68" s="5" t="s">
        <v>15</v>
      </c>
      <c r="D68" s="6" t="s">
        <v>218</v>
      </c>
      <c r="E68" s="7">
        <v>43348</v>
      </c>
      <c r="F68" s="7">
        <v>43455</v>
      </c>
      <c r="G68" s="5" t="s">
        <v>270</v>
      </c>
      <c r="H68" s="8">
        <v>836200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D076F-9406-4324-A5C8-770F7DB60E5C}">
  <dimension ref="A1:D41"/>
  <sheetViews>
    <sheetView workbookViewId="0">
      <selection activeCell="C2" sqref="C2:D41"/>
    </sheetView>
  </sheetViews>
  <sheetFormatPr defaultRowHeight="14.4" x14ac:dyDescent="0.3"/>
  <cols>
    <col min="1" max="1" width="16.21875" customWidth="1"/>
    <col min="2" max="2" width="35.21875" customWidth="1"/>
    <col min="3" max="3" width="19.109375" customWidth="1"/>
    <col min="4" max="4" width="29.21875" customWidth="1"/>
  </cols>
  <sheetData>
    <row r="1" spans="1:4" x14ac:dyDescent="0.3">
      <c r="A1" s="15" t="s">
        <v>444</v>
      </c>
      <c r="C1" s="15" t="s">
        <v>274</v>
      </c>
      <c r="D1" s="15" t="s">
        <v>275</v>
      </c>
    </row>
    <row r="2" spans="1:4" x14ac:dyDescent="0.3">
      <c r="A2" t="s">
        <v>14</v>
      </c>
      <c r="B2" t="s">
        <v>1515</v>
      </c>
      <c r="C2" t="str">
        <f>LEFT(RIGHT($B2,5),4)</f>
        <v>6704</v>
      </c>
      <c r="D2" t="str">
        <f>LEFT($B2,FIND("(",$B2)-2)</f>
        <v>Schuppe Co</v>
      </c>
    </row>
    <row r="3" spans="1:4" x14ac:dyDescent="0.3">
      <c r="A3" t="s">
        <v>14</v>
      </c>
      <c r="B3" t="s">
        <v>1523</v>
      </c>
      <c r="C3" t="str">
        <f t="shared" ref="C3:C41" si="0">LEFT(RIGHT($B3,5),4)</f>
        <v>1533</v>
      </c>
      <c r="D3" t="str">
        <f t="shared" ref="D3:D41" si="1">LEFT($B3,FIND("(",$B3)-2)</f>
        <v xml:space="preserve">
Homenick Inc</v>
      </c>
    </row>
    <row r="4" spans="1:4" x14ac:dyDescent="0.3">
      <c r="A4" t="s">
        <v>14</v>
      </c>
      <c r="B4" t="s">
        <v>1528</v>
      </c>
      <c r="C4" t="str">
        <f t="shared" si="0"/>
        <v>7608</v>
      </c>
      <c r="D4" t="str">
        <f t="shared" si="1"/>
        <v xml:space="preserve">
Greenholt, Runte and Oberbrunner</v>
      </c>
    </row>
    <row r="5" spans="1:4" x14ac:dyDescent="0.3">
      <c r="A5" t="s">
        <v>14</v>
      </c>
      <c r="B5" t="s">
        <v>1526</v>
      </c>
      <c r="C5" t="str">
        <f t="shared" si="0"/>
        <v>4802</v>
      </c>
      <c r="D5" t="str">
        <f t="shared" si="1"/>
        <v xml:space="preserve">
Morar-Considine</v>
      </c>
    </row>
    <row r="6" spans="1:4" x14ac:dyDescent="0.3">
      <c r="A6" t="s">
        <v>14</v>
      </c>
      <c r="B6" t="s">
        <v>1541</v>
      </c>
      <c r="C6" t="str">
        <f t="shared" si="0"/>
        <v>1290</v>
      </c>
      <c r="D6" t="str">
        <f t="shared" si="1"/>
        <v>Schiller-Davis</v>
      </c>
    </row>
    <row r="7" spans="1:4" x14ac:dyDescent="0.3">
      <c r="A7" t="s">
        <v>19</v>
      </c>
      <c r="B7" t="s">
        <v>1522</v>
      </c>
      <c r="C7" t="str">
        <f t="shared" si="0"/>
        <v>2407</v>
      </c>
      <c r="D7" t="str">
        <f t="shared" si="1"/>
        <v>Hauck-Koch</v>
      </c>
    </row>
    <row r="8" spans="1:4" x14ac:dyDescent="0.3">
      <c r="A8" t="s">
        <v>19</v>
      </c>
      <c r="B8" t="s">
        <v>1536</v>
      </c>
      <c r="C8" t="str">
        <f t="shared" si="0"/>
        <v>7039</v>
      </c>
      <c r="D8" t="str">
        <f t="shared" si="1"/>
        <v xml:space="preserve">
McDermott-Christiansen</v>
      </c>
    </row>
    <row r="9" spans="1:4" x14ac:dyDescent="0.3">
      <c r="A9" t="s">
        <v>24</v>
      </c>
      <c r="B9" t="s">
        <v>1521</v>
      </c>
      <c r="C9" t="str">
        <f t="shared" si="0"/>
        <v>4849</v>
      </c>
      <c r="D9" t="str">
        <f t="shared" si="1"/>
        <v>Wolf, Marks and Jacobson</v>
      </c>
    </row>
    <row r="10" spans="1:4" x14ac:dyDescent="0.3">
      <c r="A10" t="s">
        <v>24</v>
      </c>
      <c r="B10" t="s">
        <v>1535</v>
      </c>
      <c r="C10" t="str">
        <f t="shared" si="0"/>
        <v>2903</v>
      </c>
      <c r="D10" t="str">
        <f t="shared" si="1"/>
        <v xml:space="preserve">
Waelchi, Rau and VonRueden</v>
      </c>
    </row>
    <row r="11" spans="1:4" x14ac:dyDescent="0.3">
      <c r="A11" t="s">
        <v>24</v>
      </c>
      <c r="B11" t="s">
        <v>1540</v>
      </c>
      <c r="C11" t="str">
        <f t="shared" si="0"/>
        <v>9036</v>
      </c>
      <c r="D11" t="str">
        <f t="shared" si="1"/>
        <v xml:space="preserve">
Kuhic and Sons</v>
      </c>
    </row>
    <row r="12" spans="1:4" x14ac:dyDescent="0.3">
      <c r="A12" s="25" t="s">
        <v>29</v>
      </c>
      <c r="B12" s="27" t="s">
        <v>1520</v>
      </c>
      <c r="C12" t="str">
        <f t="shared" si="0"/>
        <v>8285</v>
      </c>
      <c r="D12" t="str">
        <f t="shared" si="1"/>
        <v>Gleichner Ltd</v>
      </c>
    </row>
    <row r="13" spans="1:4" x14ac:dyDescent="0.3">
      <c r="A13" s="25" t="s">
        <v>29</v>
      </c>
      <c r="B13" s="28" t="s">
        <v>1534</v>
      </c>
      <c r="C13" t="str">
        <f t="shared" si="0"/>
        <v>0191</v>
      </c>
      <c r="D13" t="str">
        <f t="shared" si="1"/>
        <v xml:space="preserve">
Wolff, Cormier and Herman</v>
      </c>
    </row>
    <row r="14" spans="1:4" x14ac:dyDescent="0.3">
      <c r="A14" s="29" t="s">
        <v>34</v>
      </c>
      <c r="B14" t="s">
        <v>1519</v>
      </c>
      <c r="C14" t="str">
        <f t="shared" si="0"/>
        <v>7229</v>
      </c>
      <c r="D14" t="str">
        <f t="shared" si="1"/>
        <v>Kassulke, Casper and Torphy</v>
      </c>
    </row>
    <row r="15" spans="1:4" x14ac:dyDescent="0.3">
      <c r="A15" s="29" t="s">
        <v>34</v>
      </c>
      <c r="B15" t="s">
        <v>1533</v>
      </c>
      <c r="C15" t="str">
        <f t="shared" si="0"/>
        <v>2541</v>
      </c>
      <c r="D15" t="str">
        <f t="shared" si="1"/>
        <v xml:space="preserve">
Daugherty, Kihn and Lowe</v>
      </c>
    </row>
    <row r="16" spans="1:4" x14ac:dyDescent="0.3">
      <c r="A16" s="25" t="s">
        <v>39</v>
      </c>
      <c r="B16" t="s">
        <v>1518</v>
      </c>
      <c r="C16" t="str">
        <f t="shared" si="0"/>
        <v>3599</v>
      </c>
      <c r="D16" t="str">
        <f t="shared" si="1"/>
        <v>Wyman and Sons</v>
      </c>
    </row>
    <row r="17" spans="1:4" x14ac:dyDescent="0.3">
      <c r="A17" s="25" t="s">
        <v>39</v>
      </c>
      <c r="B17" t="s">
        <v>1532</v>
      </c>
      <c r="C17" t="str">
        <f t="shared" si="0"/>
        <v>3948</v>
      </c>
      <c r="D17" t="str">
        <f t="shared" si="1"/>
        <v xml:space="preserve">
Cormier, Kulas and Senger</v>
      </c>
    </row>
    <row r="18" spans="1:4" x14ac:dyDescent="0.3">
      <c r="A18" s="29" t="s">
        <v>44</v>
      </c>
      <c r="B18" s="27" t="s">
        <v>1517</v>
      </c>
      <c r="C18" t="str">
        <f t="shared" si="0"/>
        <v>5397</v>
      </c>
      <c r="D18" t="str">
        <f t="shared" si="1"/>
        <v>Barton-Von</v>
      </c>
    </row>
    <row r="19" spans="1:4" x14ac:dyDescent="0.3">
      <c r="A19" t="s">
        <v>44</v>
      </c>
      <c r="B19" s="28" t="s">
        <v>1531</v>
      </c>
      <c r="C19" t="str">
        <f t="shared" si="0"/>
        <v>7944</v>
      </c>
      <c r="D19" t="str">
        <f t="shared" si="1"/>
        <v xml:space="preserve">
Cummerata, Grant and Kutch</v>
      </c>
    </row>
    <row r="20" spans="1:4" x14ac:dyDescent="0.3">
      <c r="A20" s="25" t="s">
        <v>49</v>
      </c>
      <c r="B20" s="26" t="s">
        <v>51</v>
      </c>
      <c r="C20" t="str">
        <f t="shared" si="0"/>
        <v>9010</v>
      </c>
      <c r="D20" t="str">
        <f t="shared" si="1"/>
        <v>King, Stehr and Okuneva</v>
      </c>
    </row>
    <row r="21" spans="1:4" x14ac:dyDescent="0.3">
      <c r="A21" t="s">
        <v>54</v>
      </c>
      <c r="B21" t="s">
        <v>1516</v>
      </c>
      <c r="C21" t="str">
        <f t="shared" si="0"/>
        <v>7871</v>
      </c>
      <c r="D21" t="str">
        <f t="shared" si="1"/>
        <v>Mills, Grady and Bode</v>
      </c>
    </row>
    <row r="22" spans="1:4" x14ac:dyDescent="0.3">
      <c r="A22" t="s">
        <v>54</v>
      </c>
      <c r="B22" t="s">
        <v>1530</v>
      </c>
      <c r="C22" t="str">
        <f t="shared" si="0"/>
        <v>8360</v>
      </c>
      <c r="D22" t="str">
        <f t="shared" si="1"/>
        <v xml:space="preserve">
Schuppe, Nolan and Conn</v>
      </c>
    </row>
    <row r="23" spans="1:4" x14ac:dyDescent="0.3">
      <c r="A23" s="25" t="s">
        <v>59</v>
      </c>
      <c r="B23" t="s">
        <v>1514</v>
      </c>
      <c r="C23" t="str">
        <f t="shared" si="0"/>
        <v>2895</v>
      </c>
      <c r="D23" t="str">
        <f t="shared" si="1"/>
        <v>Medhurst, Murray and DuBuque</v>
      </c>
    </row>
    <row r="24" spans="1:4" x14ac:dyDescent="0.3">
      <c r="A24" s="25" t="s">
        <v>59</v>
      </c>
      <c r="B24" t="s">
        <v>1524</v>
      </c>
      <c r="C24" t="str">
        <f t="shared" si="0"/>
        <v>9737</v>
      </c>
      <c r="D24" t="str">
        <f t="shared" si="1"/>
        <v xml:space="preserve">
Franecki-Turner</v>
      </c>
    </row>
    <row r="25" spans="1:4" x14ac:dyDescent="0.3">
      <c r="A25" s="25" t="s">
        <v>59</v>
      </c>
      <c r="B25" t="s">
        <v>1527</v>
      </c>
      <c r="C25" t="str">
        <f t="shared" si="0"/>
        <v>9894</v>
      </c>
      <c r="D25" t="str">
        <f t="shared" si="1"/>
        <v xml:space="preserve">
Dach-Orn</v>
      </c>
    </row>
    <row r="26" spans="1:4" x14ac:dyDescent="0.3">
      <c r="A26" s="25" t="s">
        <v>59</v>
      </c>
      <c r="B26" t="s">
        <v>1542</v>
      </c>
      <c r="C26" t="str">
        <f t="shared" si="0"/>
        <v>0073</v>
      </c>
      <c r="D26" t="str">
        <f t="shared" si="1"/>
        <v xml:space="preserve">
Cronin, Rohan and Legros</v>
      </c>
    </row>
    <row r="27" spans="1:4" x14ac:dyDescent="0.3">
      <c r="A27" s="25" t="s">
        <v>59</v>
      </c>
      <c r="B27" t="s">
        <v>1543</v>
      </c>
      <c r="C27" t="str">
        <f t="shared" si="0"/>
        <v>6823</v>
      </c>
      <c r="D27" t="str">
        <f t="shared" si="1"/>
        <v>Jast, Kerluke and Rath</v>
      </c>
    </row>
    <row r="28" spans="1:4" x14ac:dyDescent="0.3">
      <c r="A28" t="s">
        <v>64</v>
      </c>
      <c r="B28" t="s">
        <v>1515</v>
      </c>
      <c r="C28" t="str">
        <f t="shared" si="0"/>
        <v>6704</v>
      </c>
      <c r="D28" t="str">
        <f t="shared" si="1"/>
        <v>Schuppe Co</v>
      </c>
    </row>
    <row r="29" spans="1:4" x14ac:dyDescent="0.3">
      <c r="A29" t="s">
        <v>64</v>
      </c>
      <c r="B29" t="s">
        <v>1523</v>
      </c>
      <c r="C29" t="str">
        <f t="shared" si="0"/>
        <v>1533</v>
      </c>
      <c r="D29" t="str">
        <f t="shared" si="1"/>
        <v xml:space="preserve">
Homenick Inc</v>
      </c>
    </row>
    <row r="30" spans="1:4" x14ac:dyDescent="0.3">
      <c r="A30" t="s">
        <v>64</v>
      </c>
      <c r="B30" t="s">
        <v>1528</v>
      </c>
      <c r="C30" t="str">
        <f t="shared" si="0"/>
        <v>7608</v>
      </c>
      <c r="D30" t="str">
        <f t="shared" si="1"/>
        <v xml:space="preserve">
Greenholt, Runte and Oberbrunner</v>
      </c>
    </row>
    <row r="31" spans="1:4" x14ac:dyDescent="0.3">
      <c r="A31" t="s">
        <v>64</v>
      </c>
      <c r="B31" t="s">
        <v>1526</v>
      </c>
      <c r="C31" t="str">
        <f t="shared" si="0"/>
        <v>4802</v>
      </c>
      <c r="D31" t="str">
        <f t="shared" si="1"/>
        <v xml:space="preserve">
Morar-Considine</v>
      </c>
    </row>
    <row r="32" spans="1:4" x14ac:dyDescent="0.3">
      <c r="A32" t="s">
        <v>64</v>
      </c>
      <c r="B32" t="s">
        <v>1541</v>
      </c>
      <c r="C32" t="str">
        <f t="shared" si="0"/>
        <v>1290</v>
      </c>
      <c r="D32" t="str">
        <f t="shared" si="1"/>
        <v>Schiller-Davis</v>
      </c>
    </row>
    <row r="33" spans="1:4" x14ac:dyDescent="0.3">
      <c r="A33" s="25" t="s">
        <v>67</v>
      </c>
      <c r="B33" t="s">
        <v>1514</v>
      </c>
      <c r="C33" t="str">
        <f t="shared" si="0"/>
        <v>2895</v>
      </c>
      <c r="D33" t="str">
        <f t="shared" si="1"/>
        <v>Medhurst, Murray and DuBuque</v>
      </c>
    </row>
    <row r="34" spans="1:4" x14ac:dyDescent="0.3">
      <c r="A34" s="25" t="s">
        <v>67</v>
      </c>
      <c r="B34" t="s">
        <v>1524</v>
      </c>
      <c r="C34" t="str">
        <f t="shared" si="0"/>
        <v>9737</v>
      </c>
      <c r="D34" t="str">
        <f t="shared" si="1"/>
        <v xml:space="preserve">
Franecki-Turner</v>
      </c>
    </row>
    <row r="35" spans="1:4" x14ac:dyDescent="0.3">
      <c r="A35" s="25" t="s">
        <v>67</v>
      </c>
      <c r="B35" t="s">
        <v>1527</v>
      </c>
      <c r="C35" t="str">
        <f t="shared" si="0"/>
        <v>9894</v>
      </c>
      <c r="D35" t="str">
        <f t="shared" si="1"/>
        <v xml:space="preserve">
Dach-Orn</v>
      </c>
    </row>
    <row r="36" spans="1:4" x14ac:dyDescent="0.3">
      <c r="A36" s="25" t="s">
        <v>67</v>
      </c>
      <c r="B36" t="s">
        <v>1525</v>
      </c>
      <c r="C36" t="str">
        <f t="shared" si="0"/>
        <v>6823</v>
      </c>
      <c r="D36" t="str">
        <f t="shared" si="1"/>
        <v xml:space="preserve">
Jast, Kerluke and Rath</v>
      </c>
    </row>
    <row r="37" spans="1:4" x14ac:dyDescent="0.3">
      <c r="A37" t="s">
        <v>72</v>
      </c>
      <c r="B37" t="s">
        <v>74</v>
      </c>
      <c r="C37" t="str">
        <f t="shared" si="0"/>
        <v>4996</v>
      </c>
      <c r="D37" t="str">
        <f t="shared" si="1"/>
        <v>Hoeger and Sons</v>
      </c>
    </row>
    <row r="38" spans="1:4" x14ac:dyDescent="0.3">
      <c r="A38" s="25" t="s">
        <v>1506</v>
      </c>
      <c r="B38" t="s">
        <v>258</v>
      </c>
      <c r="C38" t="str">
        <f t="shared" si="0"/>
        <v>9662</v>
      </c>
      <c r="D38" t="str">
        <f t="shared" si="1"/>
        <v>Herzog-Dickinson</v>
      </c>
    </row>
    <row r="39" spans="1:4" x14ac:dyDescent="0.3">
      <c r="A39" s="25" t="s">
        <v>1506</v>
      </c>
      <c r="B39" t="s">
        <v>1529</v>
      </c>
      <c r="C39" t="str">
        <f t="shared" si="0"/>
        <v>7933</v>
      </c>
      <c r="D39" t="str">
        <f t="shared" si="1"/>
        <v xml:space="preserve">
Abbott-Mayer</v>
      </c>
    </row>
    <row r="40" spans="1:4" x14ac:dyDescent="0.3">
      <c r="A40" s="25" t="s">
        <v>1506</v>
      </c>
      <c r="B40" t="s">
        <v>1538</v>
      </c>
      <c r="C40" t="str">
        <f t="shared" si="0"/>
        <v>1791</v>
      </c>
      <c r="D40" t="str">
        <f t="shared" si="1"/>
        <v xml:space="preserve">
Ankunding-Gislason</v>
      </c>
    </row>
    <row r="41" spans="1:4" x14ac:dyDescent="0.3">
      <c r="A41" s="25" t="s">
        <v>1506</v>
      </c>
      <c r="B41" t="s">
        <v>1539</v>
      </c>
      <c r="C41" t="str">
        <f t="shared" si="0"/>
        <v>8301</v>
      </c>
      <c r="D41" t="str">
        <f t="shared" si="1"/>
        <v xml:space="preserve">
Schmidt-Schuppe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AE7E-29E5-4165-8D8C-A615077247F7}">
  <dimension ref="A2:M42"/>
  <sheetViews>
    <sheetView topLeftCell="B1" workbookViewId="0">
      <selection activeCell="F2" sqref="F2"/>
    </sheetView>
  </sheetViews>
  <sheetFormatPr defaultRowHeight="14.4" x14ac:dyDescent="0.3"/>
  <cols>
    <col min="1" max="1" width="13.5546875" customWidth="1"/>
    <col min="2" max="2" width="18.6640625" customWidth="1"/>
    <col min="3" max="3" width="15.33203125" customWidth="1"/>
    <col min="4" max="4" width="16.77734375" customWidth="1"/>
    <col min="5" max="5" width="18" customWidth="1"/>
    <col min="6" max="6" width="29.33203125" customWidth="1"/>
    <col min="7" max="7" width="30.21875" customWidth="1"/>
    <col min="8" max="8" width="13.5546875" customWidth="1"/>
    <col min="9" max="10" width="16.33203125" customWidth="1"/>
    <col min="11" max="12" width="13.21875" customWidth="1"/>
    <col min="13" max="13" width="15.44140625" customWidth="1"/>
  </cols>
  <sheetData>
    <row r="2" spans="1:13" ht="28.8" x14ac:dyDescent="0.3">
      <c r="A2" s="15" t="s">
        <v>444</v>
      </c>
      <c r="B2" s="15" t="s">
        <v>271</v>
      </c>
      <c r="C2" s="15" t="s">
        <v>272</v>
      </c>
      <c r="D2" s="15" t="s">
        <v>273</v>
      </c>
      <c r="E2" s="15" t="s">
        <v>274</v>
      </c>
      <c r="F2" s="15" t="s">
        <v>275</v>
      </c>
      <c r="G2" s="15" t="s">
        <v>276</v>
      </c>
      <c r="H2" s="16" t="s">
        <v>277</v>
      </c>
      <c r="I2" s="17" t="s">
        <v>278</v>
      </c>
      <c r="J2" s="15" t="s">
        <v>279</v>
      </c>
      <c r="K2" s="17" t="s">
        <v>280</v>
      </c>
      <c r="L2" s="18" t="s">
        <v>445</v>
      </c>
      <c r="M2" s="18" t="s">
        <v>446</v>
      </c>
    </row>
    <row r="3" spans="1:13" ht="129.6" x14ac:dyDescent="0.3">
      <c r="A3" t="s">
        <v>14</v>
      </c>
      <c r="B3" t="str">
        <f>VLOOKUP($A3,'Sub Rough 1'!$A$3:$B$16,2,FALSE)</f>
        <v>N/A</v>
      </c>
      <c r="C3">
        <f>VLOOKUP($A3,'Sub Rough 1'!$A$3:$C$16,3,FALSE)</f>
        <v>0</v>
      </c>
      <c r="D3" t="str">
        <f>VLOOKUP($A3,'Sub Rough 1'!$A$3:$D$16,4,FALSE)</f>
        <v>n/a</v>
      </c>
      <c r="E3" t="s">
        <v>293</v>
      </c>
      <c r="F3" t="s">
        <v>294</v>
      </c>
      <c r="G3" s="23" t="str">
        <f>VLOOKUP($A3,'Sub Rough 1'!$A$3:$G$16,7,FALSE)</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3">
        <f>VLOOKUP($A3,'Sub Rough 1'!$A$3:$H$16,8,FALSE)</f>
        <v>985500</v>
      </c>
      <c r="I3" s="14">
        <f>VLOOKUP($A3,'Sub Rough 1'!$A$3:$I$16,9,FALSE)</f>
        <v>43704</v>
      </c>
      <c r="J3" t="str">
        <f>VLOOKUP($A3,'Sub Rough 1'!$A$3:$J$16,10,FALSE)</f>
        <v>Pending</v>
      </c>
      <c r="K3" s="14">
        <f>VLOOKUP($A3,'Sub Rough 1'!$A$3:$K$16,11,FALSE)</f>
        <v>43704</v>
      </c>
      <c r="L3" s="30">
        <f ca="1">TODAY()</f>
        <v>44880</v>
      </c>
    </row>
    <row r="4" spans="1:13" ht="129.6" x14ac:dyDescent="0.3">
      <c r="A4" t="s">
        <v>14</v>
      </c>
      <c r="B4" t="str">
        <f>VLOOKUP($A4,'Sub Rough 1'!$A$3:$B$16,2,FALSE)</f>
        <v>N/A</v>
      </c>
      <c r="C4">
        <f>VLOOKUP($A4,'Sub Rough 1'!$A$3:$C$16,3,FALSE)</f>
        <v>0</v>
      </c>
      <c r="D4" t="str">
        <f>VLOOKUP($A4,'Sub Rough 1'!$A$3:$D$16,4,FALSE)</f>
        <v>n/a</v>
      </c>
      <c r="E4" t="s">
        <v>318</v>
      </c>
      <c r="F4" t="s">
        <v>1558</v>
      </c>
      <c r="G4" s="23" t="str">
        <f>VLOOKUP($A4,'Sub Rough 1'!$A$3:$G$16,7,FALSE)</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4">
        <f>VLOOKUP($A4,'Sub Rough 1'!$A$3:$H$16,8,FALSE)</f>
        <v>985500</v>
      </c>
      <c r="I4" s="14">
        <f>VLOOKUP($A4,'Sub Rough 1'!$A$3:$I$16,9,FALSE)</f>
        <v>43704</v>
      </c>
      <c r="J4" t="str">
        <f>VLOOKUP($A4,'Sub Rough 1'!$A$3:$J$16,10,FALSE)</f>
        <v>Pending</v>
      </c>
      <c r="K4" s="14">
        <f>VLOOKUP($A4,'Sub Rough 1'!$A$3:$K$16,11,FALSE)</f>
        <v>43704</v>
      </c>
      <c r="L4" s="30">
        <f t="shared" ref="L4:L42" ca="1" si="0">TODAY()</f>
        <v>44880</v>
      </c>
    </row>
    <row r="5" spans="1:13" ht="129.6" x14ac:dyDescent="0.3">
      <c r="A5" t="s">
        <v>14</v>
      </c>
      <c r="B5" t="str">
        <f>VLOOKUP($A5,'Sub Rough 1'!$A$3:$B$16,2,FALSE)</f>
        <v>N/A</v>
      </c>
      <c r="C5">
        <f>VLOOKUP($A5,'Sub Rough 1'!$A$3:$C$16,3,FALSE)</f>
        <v>0</v>
      </c>
      <c r="D5" t="str">
        <f>VLOOKUP($A5,'Sub Rough 1'!$A$3:$D$16,4,FALSE)</f>
        <v>n/a</v>
      </c>
      <c r="E5" t="s">
        <v>320</v>
      </c>
      <c r="F5" t="s">
        <v>1559</v>
      </c>
      <c r="G5" s="23" t="str">
        <f>VLOOKUP($A5,'Sub Rough 1'!$A$3:$G$16,7,FALSE)</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5">
        <f>VLOOKUP($A5,'Sub Rough 1'!$A$3:$H$16,8,FALSE)</f>
        <v>985500</v>
      </c>
      <c r="I5" s="14">
        <f>VLOOKUP($A5,'Sub Rough 1'!$A$3:$I$16,9,FALSE)</f>
        <v>43704</v>
      </c>
      <c r="J5" t="str">
        <f>VLOOKUP($A5,'Sub Rough 1'!$A$3:$J$16,10,FALSE)</f>
        <v>Pending</v>
      </c>
      <c r="K5" s="14">
        <f>VLOOKUP($A5,'Sub Rough 1'!$A$3:$K$16,11,FALSE)</f>
        <v>43704</v>
      </c>
      <c r="L5" s="30">
        <f t="shared" ca="1" si="0"/>
        <v>44880</v>
      </c>
    </row>
    <row r="6" spans="1:13" ht="129.6" x14ac:dyDescent="0.3">
      <c r="A6" t="s">
        <v>14</v>
      </c>
      <c r="B6" t="str">
        <f>VLOOKUP($A6,'Sub Rough 1'!$A$3:$B$16,2,FALSE)</f>
        <v>N/A</v>
      </c>
      <c r="C6">
        <f>VLOOKUP($A6,'Sub Rough 1'!$A$3:$C$16,3,FALSE)</f>
        <v>0</v>
      </c>
      <c r="D6" t="str">
        <f>VLOOKUP($A6,'Sub Rough 1'!$A$3:$D$16,4,FALSE)</f>
        <v>n/a</v>
      </c>
      <c r="E6" t="s">
        <v>295</v>
      </c>
      <c r="F6" t="s">
        <v>1560</v>
      </c>
      <c r="G6" s="23" t="str">
        <f>VLOOKUP($A6,'Sub Rough 1'!$A$3:$G$16,7,FALSE)</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6">
        <f>VLOOKUP($A6,'Sub Rough 1'!$A$3:$H$16,8,FALSE)</f>
        <v>985500</v>
      </c>
      <c r="I6" s="14">
        <f>VLOOKUP($A6,'Sub Rough 1'!$A$3:$I$16,9,FALSE)</f>
        <v>43704</v>
      </c>
      <c r="J6" t="str">
        <f>VLOOKUP($A6,'Sub Rough 1'!$A$3:$J$16,10,FALSE)</f>
        <v>Pending</v>
      </c>
      <c r="K6" s="14">
        <f>VLOOKUP($A6,'Sub Rough 1'!$A$3:$K$16,11,FALSE)</f>
        <v>43704</v>
      </c>
      <c r="L6" s="30">
        <f t="shared" ca="1" si="0"/>
        <v>44880</v>
      </c>
    </row>
    <row r="7" spans="1:13" ht="129.6" x14ac:dyDescent="0.3">
      <c r="A7" t="s">
        <v>14</v>
      </c>
      <c r="B7" t="str">
        <f>VLOOKUP($A7,'Sub Rough 1'!$A$3:$B$16,2,FALSE)</f>
        <v>N/A</v>
      </c>
      <c r="C7">
        <f>VLOOKUP($A7,'Sub Rough 1'!$A$3:$C$16,3,FALSE)</f>
        <v>0</v>
      </c>
      <c r="D7" t="str">
        <f>VLOOKUP($A7,'Sub Rough 1'!$A$3:$D$16,4,FALSE)</f>
        <v>n/a</v>
      </c>
      <c r="E7" t="s">
        <v>1561</v>
      </c>
      <c r="F7" t="s">
        <v>1562</v>
      </c>
      <c r="G7" s="23" t="str">
        <f>VLOOKUP($A7,'Sub Rough 1'!$A$3:$G$16,7,FALSE)</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7">
        <f>VLOOKUP($A7,'Sub Rough 1'!$A$3:$H$16,8,FALSE)</f>
        <v>985500</v>
      </c>
      <c r="I7" s="14">
        <f>VLOOKUP($A7,'Sub Rough 1'!$A$3:$I$16,9,FALSE)</f>
        <v>43704</v>
      </c>
      <c r="J7" t="str">
        <f>VLOOKUP($A7,'Sub Rough 1'!$A$3:$J$16,10,FALSE)</f>
        <v>Pending</v>
      </c>
      <c r="K7" s="14">
        <f>VLOOKUP($A7,'Sub Rough 1'!$A$3:$K$16,11,FALSE)</f>
        <v>43704</v>
      </c>
      <c r="L7" s="30">
        <f t="shared" ca="1" si="0"/>
        <v>44880</v>
      </c>
    </row>
    <row r="8" spans="1:13" ht="86.4" x14ac:dyDescent="0.3">
      <c r="A8" t="s">
        <v>19</v>
      </c>
      <c r="B8" t="str">
        <f>VLOOKUP($A8,'Sub Rough 1'!$A$3:$B$16,2,FALSE)</f>
        <v>N/A</v>
      </c>
      <c r="C8">
        <f>VLOOKUP($A8,'Sub Rough 1'!$A$3:$C$16,3,FALSE)</f>
        <v>8</v>
      </c>
      <c r="D8" t="str">
        <f>VLOOKUP($A8,'Sub Rough 1'!$A$3:$D$16,4,FALSE)</f>
        <v>EDP Services</v>
      </c>
      <c r="E8" t="s">
        <v>524</v>
      </c>
      <c r="F8" t="s">
        <v>525</v>
      </c>
      <c r="G8" s="23" t="str">
        <f>VLOOKUP($A8,'Sub Rough 1'!$A$3:$G$16,7,FALSE)</f>
        <v>Nullam orci pede, venenatis non, sodales sed, tincidunt eu, felis. Fusce posuere felis sed lacus. Morbi sem mauris, laoreet ut, rhoncus aliquet, pulvinar sed, nisl. Nunc rhoncus dui vel sem.</v>
      </c>
      <c r="H8">
        <f>VLOOKUP($A8,'Sub Rough 1'!$A$3:$H$16,8,FALSE)</f>
        <v>377400</v>
      </c>
      <c r="I8" s="14">
        <f>VLOOKUP($A8,'Sub Rough 1'!$A$3:$I$16,9,FALSE)</f>
        <v>43703</v>
      </c>
      <c r="J8" t="str">
        <f>VLOOKUP($A8,'Sub Rough 1'!$A$3:$J$16,10,FALSE)</f>
        <v>Pending</v>
      </c>
      <c r="K8" s="14">
        <f>VLOOKUP($A8,'Sub Rough 1'!$A$3:$K$16,11,FALSE)</f>
        <v>43703</v>
      </c>
      <c r="L8" s="30">
        <f t="shared" ca="1" si="0"/>
        <v>44880</v>
      </c>
    </row>
    <row r="9" spans="1:13" ht="86.4" x14ac:dyDescent="0.3">
      <c r="A9" t="s">
        <v>19</v>
      </c>
      <c r="B9" t="str">
        <f>VLOOKUP($A9,'Sub Rough 1'!$A$3:$B$16,2,FALSE)</f>
        <v>N/A</v>
      </c>
      <c r="C9">
        <f>VLOOKUP($A9,'Sub Rough 1'!$A$3:$C$16,3,FALSE)</f>
        <v>8</v>
      </c>
      <c r="D9" t="str">
        <f>VLOOKUP($A9,'Sub Rough 1'!$A$3:$D$16,4,FALSE)</f>
        <v>EDP Services</v>
      </c>
      <c r="E9" t="s">
        <v>404</v>
      </c>
      <c r="F9" t="s">
        <v>1563</v>
      </c>
      <c r="G9" s="23" t="str">
        <f>VLOOKUP($A9,'Sub Rough 1'!$A$3:$G$16,7,FALSE)</f>
        <v>Nullam orci pede, venenatis non, sodales sed, tincidunt eu, felis. Fusce posuere felis sed lacus. Morbi sem mauris, laoreet ut, rhoncus aliquet, pulvinar sed, nisl. Nunc rhoncus dui vel sem.</v>
      </c>
      <c r="H9">
        <f>VLOOKUP($A9,'Sub Rough 1'!$A$3:$H$16,8,FALSE)</f>
        <v>377400</v>
      </c>
      <c r="I9" s="14">
        <f>VLOOKUP($A9,'Sub Rough 1'!$A$3:$I$16,9,FALSE)</f>
        <v>43703</v>
      </c>
      <c r="J9" t="str">
        <f>VLOOKUP($A9,'Sub Rough 1'!$A$3:$J$16,10,FALSE)</f>
        <v>Pending</v>
      </c>
      <c r="K9" s="14">
        <f>VLOOKUP($A9,'Sub Rough 1'!$A$3:$K$16,11,FALSE)</f>
        <v>43703</v>
      </c>
      <c r="L9" s="30">
        <f t="shared" ca="1" si="0"/>
        <v>44880</v>
      </c>
    </row>
    <row r="10" spans="1:13" ht="43.2" x14ac:dyDescent="0.3">
      <c r="A10" t="s">
        <v>24</v>
      </c>
      <c r="B10" t="str">
        <f>VLOOKUP($A10,'Sub Rough 1'!$A$3:$B$16,2,FALSE)</f>
        <v>N/A</v>
      </c>
      <c r="C10">
        <f>VLOOKUP($A10,'Sub Rough 1'!$A$3:$C$16,3,FALSE)</f>
        <v>20</v>
      </c>
      <c r="D10" t="str">
        <f>VLOOKUP($A10,'Sub Rough 1'!$A$3:$D$16,4,FALSE)</f>
        <v>Broadcasting</v>
      </c>
      <c r="E10" t="s">
        <v>950</v>
      </c>
      <c r="F10" t="s">
        <v>951</v>
      </c>
      <c r="G10" s="23" t="str">
        <f>VLOOKUP($A10,'Sub Rough 1'!$A$3:$G$16,7,FALSE)</f>
        <v>Mauris sit amet eros. Suspendisse accumsan tortor quis turpis. Sed ante. Vivamus tortor.</v>
      </c>
      <c r="H10">
        <f>VLOOKUP($A10,'Sub Rough 1'!$A$3:$H$16,8,FALSE)</f>
        <v>412100</v>
      </c>
      <c r="I10" s="14">
        <f>VLOOKUP($A10,'Sub Rough 1'!$A$3:$I$16,9,FALSE)</f>
        <v>43701</v>
      </c>
      <c r="J10" t="str">
        <f>VLOOKUP($A10,'Sub Rough 1'!$A$3:$J$16,10,FALSE)</f>
        <v>Pending</v>
      </c>
      <c r="K10" s="14">
        <f>VLOOKUP($A10,'Sub Rough 1'!$A$3:$K$16,11,FALSE)</f>
        <v>43701</v>
      </c>
      <c r="L10" s="30">
        <f t="shared" ca="1" si="0"/>
        <v>44880</v>
      </c>
    </row>
    <row r="11" spans="1:13" ht="43.2" x14ac:dyDescent="0.3">
      <c r="A11" t="s">
        <v>24</v>
      </c>
      <c r="B11" t="str">
        <f>VLOOKUP($A11,'Sub Rough 1'!$A$3:$B$16,2,FALSE)</f>
        <v>N/A</v>
      </c>
      <c r="C11">
        <f>VLOOKUP($A11,'Sub Rough 1'!$A$3:$C$16,3,FALSE)</f>
        <v>20</v>
      </c>
      <c r="D11" t="str">
        <f>VLOOKUP($A11,'Sub Rough 1'!$A$3:$D$16,4,FALSE)</f>
        <v>Broadcasting</v>
      </c>
      <c r="E11" t="s">
        <v>635</v>
      </c>
      <c r="F11" t="s">
        <v>1564</v>
      </c>
      <c r="G11" s="23" t="str">
        <f>VLOOKUP($A11,'Sub Rough 1'!$A$3:$G$16,7,FALSE)</f>
        <v>Mauris sit amet eros. Suspendisse accumsan tortor quis turpis. Sed ante. Vivamus tortor.</v>
      </c>
      <c r="H11">
        <f>VLOOKUP($A11,'Sub Rough 1'!$A$3:$H$16,8,FALSE)</f>
        <v>412100</v>
      </c>
      <c r="I11" s="14">
        <f>VLOOKUP($A11,'Sub Rough 1'!$A$3:$I$16,9,FALSE)</f>
        <v>43701</v>
      </c>
      <c r="J11" t="str">
        <f>VLOOKUP($A11,'Sub Rough 1'!$A$3:$J$16,10,FALSE)</f>
        <v>Pending</v>
      </c>
      <c r="K11" s="14">
        <f>VLOOKUP($A11,'Sub Rough 1'!$A$3:$K$16,11,FALSE)</f>
        <v>43701</v>
      </c>
      <c r="L11" s="30">
        <f t="shared" ca="1" si="0"/>
        <v>44880</v>
      </c>
    </row>
    <row r="12" spans="1:13" ht="43.2" x14ac:dyDescent="0.3">
      <c r="A12" t="s">
        <v>24</v>
      </c>
      <c r="B12" t="str">
        <f>VLOOKUP($A12,'Sub Rough 1'!$A$3:$B$16,2,FALSE)</f>
        <v>N/A</v>
      </c>
      <c r="C12">
        <f>VLOOKUP($A12,'Sub Rough 1'!$A$3:$C$16,3,FALSE)</f>
        <v>20</v>
      </c>
      <c r="D12" t="str">
        <f>VLOOKUP($A12,'Sub Rough 1'!$A$3:$D$16,4,FALSE)</f>
        <v>Broadcasting</v>
      </c>
      <c r="E12" t="s">
        <v>1565</v>
      </c>
      <c r="F12" t="s">
        <v>1566</v>
      </c>
      <c r="G12" s="23" t="str">
        <f>VLOOKUP($A12,'Sub Rough 1'!$A$3:$G$16,7,FALSE)</f>
        <v>Mauris sit amet eros. Suspendisse accumsan tortor quis turpis. Sed ante. Vivamus tortor.</v>
      </c>
      <c r="H12">
        <f>VLOOKUP($A12,'Sub Rough 1'!$A$3:$H$16,8,FALSE)</f>
        <v>412100</v>
      </c>
      <c r="I12" s="14">
        <f>VLOOKUP($A12,'Sub Rough 1'!$A$3:$I$16,9,FALSE)</f>
        <v>43701</v>
      </c>
      <c r="J12" t="str">
        <f>VLOOKUP($A12,'Sub Rough 1'!$A$3:$J$16,10,FALSE)</f>
        <v>Pending</v>
      </c>
      <c r="K12" s="14">
        <f>VLOOKUP($A12,'Sub Rough 1'!$A$3:$K$16,11,FALSE)</f>
        <v>43701</v>
      </c>
      <c r="L12" s="30">
        <f t="shared" ca="1" si="0"/>
        <v>44880</v>
      </c>
    </row>
    <row r="13" spans="1:13" ht="100.8" x14ac:dyDescent="0.3">
      <c r="A13" s="25" t="s">
        <v>29</v>
      </c>
      <c r="B13" t="str">
        <f>VLOOKUP($A13,'Sub Rough 1'!$A$3:$B$16,2,FALSE)</f>
        <v>N/A</v>
      </c>
      <c r="C13">
        <f>VLOOKUP($A13,'Sub Rough 1'!$A$3:$C$16,3,FALSE)</f>
        <v>29</v>
      </c>
      <c r="D13" t="str">
        <f>VLOOKUP($A13,'Sub Rough 1'!$A$3:$D$16,4,FALSE)</f>
        <v>Building Products</v>
      </c>
      <c r="E13" t="s">
        <v>804</v>
      </c>
      <c r="F13" t="s">
        <v>805</v>
      </c>
      <c r="G13" s="23" t="str">
        <f>VLOOKUP($A13,'Sub Rough 1'!$A$3:$G$16,7,FALSE)</f>
        <v>Mauris enim leo, rhoncus sed, vestibulum sit amet, cursus id, turpis. Integer aliquet, massa id lobortis convallis, tortor risus dapibus augue, vel accumsan tellus nisi eu orci. Mauris lacinia sapien quis libero.</v>
      </c>
      <c r="H13">
        <f>VLOOKUP($A13,'Sub Rough 1'!$A$3:$H$16,8,FALSE)</f>
        <v>250100</v>
      </c>
      <c r="I13" s="14">
        <f>VLOOKUP($A13,'Sub Rough 1'!$A$3:$I$16,9,FALSE)</f>
        <v>43700</v>
      </c>
      <c r="J13" t="str">
        <f>VLOOKUP($A13,'Sub Rough 1'!$A$3:$J$16,10,FALSE)</f>
        <v>Pending</v>
      </c>
      <c r="K13" s="14">
        <f>VLOOKUP($A13,'Sub Rough 1'!$A$3:$K$16,11,FALSE)</f>
        <v>43700</v>
      </c>
      <c r="L13" s="30">
        <f t="shared" ca="1" si="0"/>
        <v>44880</v>
      </c>
    </row>
    <row r="14" spans="1:13" ht="100.8" x14ac:dyDescent="0.3">
      <c r="A14" s="25" t="s">
        <v>29</v>
      </c>
      <c r="B14" t="str">
        <f>VLOOKUP($A14,'Sub Rough 1'!$A$3:$B$16,2,FALSE)</f>
        <v>N/A</v>
      </c>
      <c r="C14">
        <f>VLOOKUP($A14,'Sub Rough 1'!$A$3:$C$16,3,FALSE)</f>
        <v>29</v>
      </c>
      <c r="D14" t="str">
        <f>VLOOKUP($A14,'Sub Rough 1'!$A$3:$D$16,4,FALSE)</f>
        <v>Building Products</v>
      </c>
      <c r="E14" t="s">
        <v>1567</v>
      </c>
      <c r="F14" t="s">
        <v>1568</v>
      </c>
      <c r="G14" s="23" t="str">
        <f>VLOOKUP($A14,'Sub Rough 1'!$A$3:$G$16,7,FALSE)</f>
        <v>Mauris enim leo, rhoncus sed, vestibulum sit amet, cursus id, turpis. Integer aliquet, massa id lobortis convallis, tortor risus dapibus augue, vel accumsan tellus nisi eu orci. Mauris lacinia sapien quis libero.</v>
      </c>
      <c r="H14">
        <f>VLOOKUP($A14,'Sub Rough 1'!$A$3:$H$16,8,FALSE)</f>
        <v>250100</v>
      </c>
      <c r="I14" s="14">
        <f>VLOOKUP($A14,'Sub Rough 1'!$A$3:$I$16,9,FALSE)</f>
        <v>43700</v>
      </c>
      <c r="J14" t="str">
        <f>VLOOKUP($A14,'Sub Rough 1'!$A$3:$J$16,10,FALSE)</f>
        <v>Pending</v>
      </c>
      <c r="K14" s="14">
        <f>VLOOKUP($A14,'Sub Rough 1'!$A$3:$K$16,11,FALSE)</f>
        <v>43700</v>
      </c>
      <c r="L14" s="30">
        <f t="shared" ca="1" si="0"/>
        <v>44880</v>
      </c>
    </row>
    <row r="15" spans="1:13" ht="28.8" x14ac:dyDescent="0.3">
      <c r="A15" s="29" t="s">
        <v>34</v>
      </c>
      <c r="B15" t="str">
        <f>VLOOKUP($A15,'Sub Rough 1'!$A$3:$B$16,2,FALSE)</f>
        <v>N/A</v>
      </c>
      <c r="C15">
        <f>VLOOKUP($A15,'Sub Rough 1'!$A$3:$C$16,3,FALSE)</f>
        <v>9</v>
      </c>
      <c r="D15" t="str">
        <f>VLOOKUP($A15,'Sub Rough 1'!$A$3:$D$16,4,FALSE)</f>
        <v>Commercial Banks</v>
      </c>
      <c r="E15" t="s">
        <v>769</v>
      </c>
      <c r="F15" t="s">
        <v>770</v>
      </c>
      <c r="G15" s="23" t="str">
        <f>VLOOKUP($A15,'Sub Rough 1'!$A$3:$G$16,7,FALSE)</f>
        <v>Vivamus tortor. Duis mattis egestas metus. Aenean fermentum.</v>
      </c>
      <c r="H15">
        <f>VLOOKUP($A15,'Sub Rough 1'!$A$3:$H$16,8,FALSE)</f>
        <v>361600</v>
      </c>
      <c r="I15" s="14">
        <f>VLOOKUP($A15,'Sub Rough 1'!$A$3:$I$16,9,FALSE)</f>
        <v>43698</v>
      </c>
      <c r="J15" t="str">
        <f>VLOOKUP($A15,'Sub Rough 1'!$A$3:$J$16,10,FALSE)</f>
        <v>Pending</v>
      </c>
      <c r="K15" s="14">
        <f>VLOOKUP($A15,'Sub Rough 1'!$A$3:$K$16,11,FALSE)</f>
        <v>43698</v>
      </c>
      <c r="L15" s="30">
        <f t="shared" ca="1" si="0"/>
        <v>44880</v>
      </c>
    </row>
    <row r="16" spans="1:13" ht="28.8" x14ac:dyDescent="0.3">
      <c r="A16" s="29" t="s">
        <v>34</v>
      </c>
      <c r="B16" t="str">
        <f>VLOOKUP($A16,'Sub Rough 1'!$A$3:$B$16,2,FALSE)</f>
        <v>N/A</v>
      </c>
      <c r="C16">
        <f>VLOOKUP($A16,'Sub Rough 1'!$A$3:$C$16,3,FALSE)</f>
        <v>9</v>
      </c>
      <c r="D16" t="str">
        <f>VLOOKUP($A16,'Sub Rough 1'!$A$3:$D$16,4,FALSE)</f>
        <v>Commercial Banks</v>
      </c>
      <c r="E16" t="s">
        <v>1569</v>
      </c>
      <c r="F16" t="s">
        <v>1570</v>
      </c>
      <c r="G16" s="23" t="str">
        <f>VLOOKUP($A16,'Sub Rough 1'!$A$3:$G$16,7,FALSE)</f>
        <v>Vivamus tortor. Duis mattis egestas metus. Aenean fermentum.</v>
      </c>
      <c r="H16">
        <f>VLOOKUP($A16,'Sub Rough 1'!$A$3:$H$16,8,FALSE)</f>
        <v>361600</v>
      </c>
      <c r="I16" s="14">
        <f>VLOOKUP($A16,'Sub Rough 1'!$A$3:$I$16,9,FALSE)</f>
        <v>43698</v>
      </c>
      <c r="J16" t="str">
        <f>VLOOKUP($A16,'Sub Rough 1'!$A$3:$J$16,10,FALSE)</f>
        <v>Pending</v>
      </c>
      <c r="K16" s="14">
        <f>VLOOKUP($A16,'Sub Rough 1'!$A$3:$K$16,11,FALSE)</f>
        <v>43698</v>
      </c>
      <c r="L16" s="30">
        <f t="shared" ca="1" si="0"/>
        <v>44880</v>
      </c>
    </row>
    <row r="17" spans="1:12" ht="57.6" x14ac:dyDescent="0.3">
      <c r="A17" s="25" t="s">
        <v>39</v>
      </c>
      <c r="B17" t="str">
        <f>VLOOKUP($A17,'Sub Rough 1'!$A$3:$B$16,2,FALSE)</f>
        <v>N/A</v>
      </c>
      <c r="C17">
        <f>VLOOKUP($A17,'Sub Rough 1'!$A$3:$C$16,3,FALSE)</f>
        <v>31</v>
      </c>
      <c r="D17" t="str">
        <f>VLOOKUP($A17,'Sub Rough 1'!$A$3:$D$16,4,FALSE)</f>
        <v>Home Furnishings</v>
      </c>
      <c r="E17" t="s">
        <v>819</v>
      </c>
      <c r="F17" t="s">
        <v>820</v>
      </c>
      <c r="G17" s="23" t="str">
        <f>VLOOKUP($A17,'Sub Rough 1'!$A$3:$G$16,7,FALSE)</f>
        <v>Donec semper sapien a libero. Nam dui. Proin leo odio, porttitor id, consequat in, consequat ut, nulla. Sed accumsan felis.</v>
      </c>
      <c r="H17">
        <f>VLOOKUP($A17,'Sub Rough 1'!$A$3:$H$16,8,FALSE)</f>
        <v>795400</v>
      </c>
      <c r="I17" s="14">
        <f>VLOOKUP($A17,'Sub Rough 1'!$A$3:$I$16,9,FALSE)</f>
        <v>43696</v>
      </c>
      <c r="J17" t="str">
        <f>VLOOKUP($A17,'Sub Rough 1'!$A$3:$J$16,10,FALSE)</f>
        <v>Pending</v>
      </c>
      <c r="K17" s="14">
        <f>VLOOKUP($A17,'Sub Rough 1'!$A$3:$K$16,11,FALSE)</f>
        <v>43696</v>
      </c>
      <c r="L17" s="30">
        <f t="shared" ca="1" si="0"/>
        <v>44880</v>
      </c>
    </row>
    <row r="18" spans="1:12" ht="57.6" x14ac:dyDescent="0.3">
      <c r="A18" s="25" t="s">
        <v>39</v>
      </c>
      <c r="B18" t="str">
        <f>VLOOKUP($A18,'Sub Rough 1'!$A$3:$B$16,2,FALSE)</f>
        <v>N/A</v>
      </c>
      <c r="C18">
        <f>VLOOKUP($A18,'Sub Rough 1'!$A$3:$C$16,3,FALSE)</f>
        <v>31</v>
      </c>
      <c r="D18" t="str">
        <f>VLOOKUP($A18,'Sub Rough 1'!$A$3:$D$16,4,FALSE)</f>
        <v>Home Furnishings</v>
      </c>
      <c r="E18" t="s">
        <v>822</v>
      </c>
      <c r="F18" t="s">
        <v>1571</v>
      </c>
      <c r="G18" s="23" t="str">
        <f>VLOOKUP($A18,'Sub Rough 1'!$A$3:$G$16,7,FALSE)</f>
        <v>Donec semper sapien a libero. Nam dui. Proin leo odio, porttitor id, consequat in, consequat ut, nulla. Sed accumsan felis.</v>
      </c>
      <c r="H18">
        <f>VLOOKUP($A18,'Sub Rough 1'!$A$3:$H$16,8,FALSE)</f>
        <v>795400</v>
      </c>
      <c r="I18" s="14">
        <f>VLOOKUP($A18,'Sub Rough 1'!$A$3:$I$16,9,FALSE)</f>
        <v>43696</v>
      </c>
      <c r="J18" t="str">
        <f>VLOOKUP($A18,'Sub Rough 1'!$A$3:$J$16,10,FALSE)</f>
        <v>Pending</v>
      </c>
      <c r="K18" s="14">
        <f>VLOOKUP($A18,'Sub Rough 1'!$A$3:$K$16,11,FALSE)</f>
        <v>43696</v>
      </c>
      <c r="L18" s="30">
        <f t="shared" ca="1" si="0"/>
        <v>44880</v>
      </c>
    </row>
    <row r="19" spans="1:12" x14ac:dyDescent="0.3">
      <c r="A19" s="29" t="s">
        <v>44</v>
      </c>
      <c r="B19" t="str">
        <f>VLOOKUP($A19,'Sub Rough 1'!$A$3:$B$16,2,FALSE)</f>
        <v>N/A</v>
      </c>
      <c r="C19">
        <f>VLOOKUP($A19,'Sub Rough 1'!$A$3:$C$16,3,FALSE)</f>
        <v>5</v>
      </c>
      <c r="D19" t="str">
        <f>VLOOKUP($A19,'Sub Rough 1'!$A$3:$D$16,4,FALSE)</f>
        <v>Television Services</v>
      </c>
      <c r="E19" t="s">
        <v>357</v>
      </c>
      <c r="F19" t="s">
        <v>358</v>
      </c>
      <c r="G19" s="23" t="str">
        <f>VLOOKUP($A19,'Sub Rough 1'!$A$3:$G$16,7,FALSE)</f>
        <v>Integer ac neque.</v>
      </c>
      <c r="H19">
        <f>VLOOKUP($A19,'Sub Rough 1'!$A$3:$H$16,8,FALSE)</f>
        <v>419100</v>
      </c>
      <c r="I19" s="14">
        <f>VLOOKUP($A19,'Sub Rough 1'!$A$3:$I$16,9,FALSE)</f>
        <v>43694</v>
      </c>
      <c r="J19" t="str">
        <f>VLOOKUP($A19,'Sub Rough 1'!$A$3:$J$16,10,FALSE)</f>
        <v>Pending</v>
      </c>
      <c r="K19" s="14">
        <f>VLOOKUP($A19,'Sub Rough 1'!$A$3:$K$16,11,FALSE)</f>
        <v>43694</v>
      </c>
      <c r="L19" s="30">
        <f t="shared" ca="1" si="0"/>
        <v>44880</v>
      </c>
    </row>
    <row r="20" spans="1:12" x14ac:dyDescent="0.3">
      <c r="A20" t="s">
        <v>44</v>
      </c>
      <c r="B20" t="str">
        <f>VLOOKUP($A20,'Sub Rough 1'!$A$3:$B$16,2,FALSE)</f>
        <v>N/A</v>
      </c>
      <c r="C20">
        <f>VLOOKUP($A20,'Sub Rough 1'!$A$3:$C$16,3,FALSE)</f>
        <v>5</v>
      </c>
      <c r="D20" t="str">
        <f>VLOOKUP($A20,'Sub Rough 1'!$A$3:$D$16,4,FALSE)</f>
        <v>Television Services</v>
      </c>
      <c r="E20" t="s">
        <v>355</v>
      </c>
      <c r="F20" t="s">
        <v>1572</v>
      </c>
      <c r="G20" s="23" t="str">
        <f>VLOOKUP($A20,'Sub Rough 1'!$A$3:$G$16,7,FALSE)</f>
        <v>Integer ac neque.</v>
      </c>
      <c r="H20">
        <f>VLOOKUP($A20,'Sub Rough 1'!$A$3:$H$16,8,FALSE)</f>
        <v>419100</v>
      </c>
      <c r="I20" s="14">
        <f>VLOOKUP($A20,'Sub Rough 1'!$A$3:$I$16,9,FALSE)</f>
        <v>43694</v>
      </c>
      <c r="J20" t="str">
        <f>VLOOKUP($A20,'Sub Rough 1'!$A$3:$J$16,10,FALSE)</f>
        <v>Pending</v>
      </c>
      <c r="K20" s="14">
        <f>VLOOKUP($A20,'Sub Rough 1'!$A$3:$K$16,11,FALSE)</f>
        <v>43694</v>
      </c>
      <c r="L20" s="30">
        <f t="shared" ca="1" si="0"/>
        <v>44880</v>
      </c>
    </row>
    <row r="21" spans="1:12" ht="57.6" x14ac:dyDescent="0.3">
      <c r="A21" s="25" t="s">
        <v>49</v>
      </c>
      <c r="B21" t="str">
        <f>VLOOKUP($A21,'Sub Rough 1'!$A$3:$B$16,2,FALSE)</f>
        <v>N/A</v>
      </c>
      <c r="C21">
        <f>VLOOKUP($A21,'Sub Rough 1'!$A$3:$C$16,3,FALSE)</f>
        <v>12</v>
      </c>
      <c r="D21" t="str">
        <f>VLOOKUP($A21,'Sub Rough 1'!$A$3:$D$16,4,FALSE)</f>
        <v>Textiles</v>
      </c>
      <c r="E21" t="s">
        <v>626</v>
      </c>
      <c r="F21" t="s">
        <v>627</v>
      </c>
      <c r="G21" s="23" t="str">
        <f>VLOOKUP($A21,'Sub Rough 1'!$A$3:$G$16,7,FALSE)</f>
        <v>Nulla ut erat id mauris vulputate elementum. Nullam varius. Nulla facilisi. Cras non velit nec nisi vulputate nonummy.</v>
      </c>
      <c r="H21">
        <f>VLOOKUP($A21,'Sub Rough 1'!$A$3:$H$16,8,FALSE)</f>
        <v>169400</v>
      </c>
      <c r="I21" s="14">
        <f>VLOOKUP($A21,'Sub Rough 1'!$A$3:$I$16,9,FALSE)</f>
        <v>43693</v>
      </c>
      <c r="J21" t="str">
        <f>VLOOKUP($A21,'Sub Rough 1'!$A$3:$J$16,10,FALSE)</f>
        <v>Pending</v>
      </c>
      <c r="K21" s="14">
        <f>VLOOKUP($A21,'Sub Rough 1'!$A$3:$K$16,11,FALSE)</f>
        <v>43693</v>
      </c>
      <c r="L21" s="30">
        <f t="shared" ca="1" si="0"/>
        <v>44880</v>
      </c>
    </row>
    <row r="22" spans="1:12" ht="43.2" x14ac:dyDescent="0.3">
      <c r="A22" t="s">
        <v>54</v>
      </c>
      <c r="B22" t="str">
        <f>VLOOKUP($A22,'Sub Rough 1'!$A$3:$B$16,2,FALSE)</f>
        <v>N/A</v>
      </c>
      <c r="C22">
        <f>VLOOKUP($A22,'Sub Rough 1'!$A$3:$C$16,3,FALSE)</f>
        <v>30</v>
      </c>
      <c r="D22" t="str">
        <f>VLOOKUP($A22,'Sub Rough 1'!$A$3:$D$16,4,FALSE)</f>
        <v>Electrical Products</v>
      </c>
      <c r="E22" t="s">
        <v>1459</v>
      </c>
      <c r="F22" t="s">
        <v>1460</v>
      </c>
      <c r="G22" s="23" t="str">
        <f>VLOOKUP($A22,'Sub Rough 1'!$A$3:$G$16,7,FALSE)</f>
        <v>Nullam orci pede, venenatis non, sodales sed, tincidunt eu, felis. Fusce posuere felis sed lacus.</v>
      </c>
      <c r="H22">
        <f>VLOOKUP($A22,'Sub Rough 1'!$A$3:$H$16,8,FALSE)</f>
        <v>768100</v>
      </c>
      <c r="I22" s="14">
        <f>VLOOKUP($A22,'Sub Rough 1'!$A$3:$I$16,9,FALSE)</f>
        <v>43692</v>
      </c>
      <c r="J22" t="str">
        <f>VLOOKUP($A22,'Sub Rough 1'!$A$3:$J$16,10,FALSE)</f>
        <v>Pending</v>
      </c>
      <c r="K22" s="14">
        <f>VLOOKUP($A22,'Sub Rough 1'!$A$3:$K$16,11,FALSE)</f>
        <v>43692</v>
      </c>
      <c r="L22" s="30">
        <f t="shared" ca="1" si="0"/>
        <v>44880</v>
      </c>
    </row>
    <row r="23" spans="1:12" ht="43.2" x14ac:dyDescent="0.3">
      <c r="A23" t="s">
        <v>54</v>
      </c>
      <c r="B23" t="str">
        <f>VLOOKUP($A23,'Sub Rough 1'!$A$3:$B$16,2,FALSE)</f>
        <v>N/A</v>
      </c>
      <c r="C23">
        <f>VLOOKUP($A23,'Sub Rough 1'!$A$3:$C$16,3,FALSE)</f>
        <v>30</v>
      </c>
      <c r="D23" t="str">
        <f>VLOOKUP($A23,'Sub Rough 1'!$A$3:$D$16,4,FALSE)</f>
        <v>Electrical Products</v>
      </c>
      <c r="E23" t="s">
        <v>1573</v>
      </c>
      <c r="F23" t="s">
        <v>1574</v>
      </c>
      <c r="G23" s="23" t="str">
        <f>VLOOKUP($A23,'Sub Rough 1'!$A$3:$G$16,7,FALSE)</f>
        <v>Nullam orci pede, venenatis non, sodales sed, tincidunt eu, felis. Fusce posuere felis sed lacus.</v>
      </c>
      <c r="H23">
        <f>VLOOKUP($A23,'Sub Rough 1'!$A$3:$H$16,8,FALSE)</f>
        <v>768100</v>
      </c>
      <c r="I23" s="14">
        <f>VLOOKUP($A23,'Sub Rough 1'!$A$3:$I$16,9,FALSE)</f>
        <v>43692</v>
      </c>
      <c r="J23" t="str">
        <f>VLOOKUP($A23,'Sub Rough 1'!$A$3:$J$16,10,FALSE)</f>
        <v>Pending</v>
      </c>
      <c r="K23" s="14">
        <f>VLOOKUP($A23,'Sub Rough 1'!$A$3:$K$16,11,FALSE)</f>
        <v>43692</v>
      </c>
      <c r="L23" s="30">
        <f t="shared" ca="1" si="0"/>
        <v>44880</v>
      </c>
    </row>
    <row r="24" spans="1:12" x14ac:dyDescent="0.3">
      <c r="A24" s="25" t="s">
        <v>59</v>
      </c>
      <c r="B24" t="str">
        <f>VLOOKUP($A24,'Sub Rough 1'!$A$3:$B$16,2,FALSE)</f>
        <v>N/A</v>
      </c>
      <c r="C24">
        <f>VLOOKUP($A24,'Sub Rough 1'!$A$3:$C$16,3,FALSE)</f>
        <v>3</v>
      </c>
      <c r="D24" t="str">
        <f>VLOOKUP($A24,'Sub Rough 1'!$A$3:$D$16,4,FALSE)</f>
        <v>Major Banks</v>
      </c>
      <c r="E24" t="s">
        <v>338</v>
      </c>
      <c r="F24" t="s">
        <v>339</v>
      </c>
      <c r="G24" s="23" t="str">
        <f>VLOOKUP($A24,'Sub Rough 1'!$A$3:$G$16,7,FALSE)</f>
        <v>Nullam varius.</v>
      </c>
      <c r="H24">
        <f>VLOOKUP($A24,'Sub Rough 1'!$A$3:$H$16,8,FALSE)</f>
        <v>842900</v>
      </c>
      <c r="I24" s="14">
        <f>VLOOKUP($A24,'Sub Rough 1'!$A$3:$I$16,9,FALSE)</f>
        <v>43685</v>
      </c>
      <c r="J24" t="str">
        <f>VLOOKUP($A24,'Sub Rough 1'!$A$3:$J$16,10,FALSE)</f>
        <v>Pending</v>
      </c>
      <c r="K24" s="14">
        <f>VLOOKUP($A24,'Sub Rough 1'!$A$3:$K$16,11,FALSE)</f>
        <v>43685</v>
      </c>
      <c r="L24" s="30">
        <f t="shared" ca="1" si="0"/>
        <v>44880</v>
      </c>
    </row>
    <row r="25" spans="1:12" x14ac:dyDescent="0.3">
      <c r="A25" s="25" t="s">
        <v>59</v>
      </c>
      <c r="B25" t="str">
        <f>VLOOKUP($A25,'Sub Rough 1'!$A$3:$B$16,2,FALSE)</f>
        <v>N/A</v>
      </c>
      <c r="C25">
        <f>VLOOKUP($A25,'Sub Rough 1'!$A$3:$C$16,3,FALSE)</f>
        <v>3</v>
      </c>
      <c r="D25" t="str">
        <f>VLOOKUP($A25,'Sub Rough 1'!$A$3:$D$16,4,FALSE)</f>
        <v>Major Banks</v>
      </c>
      <c r="E25" t="s">
        <v>400</v>
      </c>
      <c r="F25" t="s">
        <v>1575</v>
      </c>
      <c r="G25" s="23" t="str">
        <f>VLOOKUP($A25,'Sub Rough 1'!$A$3:$G$16,7,FALSE)</f>
        <v>Nullam varius.</v>
      </c>
      <c r="H25">
        <f>VLOOKUP($A25,'Sub Rough 1'!$A$3:$H$16,8,FALSE)</f>
        <v>842900</v>
      </c>
      <c r="I25" s="14">
        <f>VLOOKUP($A25,'Sub Rough 1'!$A$3:$I$16,9,FALSE)</f>
        <v>43685</v>
      </c>
      <c r="J25" t="str">
        <f>VLOOKUP($A25,'Sub Rough 1'!$A$3:$J$16,10,FALSE)</f>
        <v>Pending</v>
      </c>
      <c r="K25" s="14">
        <f>VLOOKUP($A25,'Sub Rough 1'!$A$3:$K$16,11,FALSE)</f>
        <v>43685</v>
      </c>
      <c r="L25" s="30">
        <f t="shared" ca="1" si="0"/>
        <v>44880</v>
      </c>
    </row>
    <row r="26" spans="1:12" x14ac:dyDescent="0.3">
      <c r="A26" s="25" t="s">
        <v>59</v>
      </c>
      <c r="B26" t="str">
        <f>VLOOKUP($A26,'Sub Rough 1'!$A$3:$B$16,2,FALSE)</f>
        <v>N/A</v>
      </c>
      <c r="C26">
        <f>VLOOKUP($A26,'Sub Rough 1'!$A$3:$C$16,3,FALSE)</f>
        <v>3</v>
      </c>
      <c r="D26" t="str">
        <f>VLOOKUP($A26,'Sub Rough 1'!$A$3:$D$16,4,FALSE)</f>
        <v>Major Banks</v>
      </c>
      <c r="E26" t="s">
        <v>340</v>
      </c>
      <c r="F26" t="s">
        <v>1576</v>
      </c>
      <c r="G26" s="23" t="str">
        <f>VLOOKUP($A26,'Sub Rough 1'!$A$3:$G$16,7,FALSE)</f>
        <v>Nullam varius.</v>
      </c>
      <c r="H26">
        <f>VLOOKUP($A26,'Sub Rough 1'!$A$3:$H$16,8,FALSE)</f>
        <v>842900</v>
      </c>
      <c r="I26" s="14">
        <f>VLOOKUP($A26,'Sub Rough 1'!$A$3:$I$16,9,FALSE)</f>
        <v>43685</v>
      </c>
      <c r="J26" t="str">
        <f>VLOOKUP($A26,'Sub Rough 1'!$A$3:$J$16,10,FALSE)</f>
        <v>Pending</v>
      </c>
      <c r="K26" s="14">
        <f>VLOOKUP($A26,'Sub Rough 1'!$A$3:$K$16,11,FALSE)</f>
        <v>43685</v>
      </c>
      <c r="L26" s="30">
        <f t="shared" ca="1" si="0"/>
        <v>44880</v>
      </c>
    </row>
    <row r="27" spans="1:12" x14ac:dyDescent="0.3">
      <c r="A27" s="25" t="s">
        <v>59</v>
      </c>
      <c r="B27" t="str">
        <f>VLOOKUP($A27,'Sub Rough 1'!$A$3:$B$16,2,FALSE)</f>
        <v>N/A</v>
      </c>
      <c r="C27">
        <f>VLOOKUP($A27,'Sub Rough 1'!$A$3:$C$16,3,FALSE)</f>
        <v>3</v>
      </c>
      <c r="D27" t="str">
        <f>VLOOKUP($A27,'Sub Rough 1'!$A$3:$D$16,4,FALSE)</f>
        <v>Major Banks</v>
      </c>
      <c r="E27" t="s">
        <v>384</v>
      </c>
      <c r="F27" t="s">
        <v>1577</v>
      </c>
      <c r="G27" s="23" t="str">
        <f>VLOOKUP($A27,'Sub Rough 1'!$A$3:$G$16,7,FALSE)</f>
        <v>Nullam varius.</v>
      </c>
      <c r="H27">
        <f>VLOOKUP($A27,'Sub Rough 1'!$A$3:$H$16,8,FALSE)</f>
        <v>842900</v>
      </c>
      <c r="I27" s="14">
        <f>VLOOKUP($A27,'Sub Rough 1'!$A$3:$I$16,9,FALSE)</f>
        <v>43685</v>
      </c>
      <c r="J27" t="str">
        <f>VLOOKUP($A27,'Sub Rough 1'!$A$3:$J$16,10,FALSE)</f>
        <v>Pending</v>
      </c>
      <c r="K27" s="14">
        <f>VLOOKUP($A27,'Sub Rough 1'!$A$3:$K$16,11,FALSE)</f>
        <v>43685</v>
      </c>
      <c r="L27" s="30">
        <f t="shared" ca="1" si="0"/>
        <v>44880</v>
      </c>
    </row>
    <row r="28" spans="1:12" x14ac:dyDescent="0.3">
      <c r="A28" s="25" t="s">
        <v>59</v>
      </c>
      <c r="B28" t="str">
        <f>VLOOKUP($A28,'Sub Rough 1'!$A$3:$B$16,2,FALSE)</f>
        <v>N/A</v>
      </c>
      <c r="C28">
        <f>VLOOKUP($A28,'Sub Rough 1'!$A$3:$C$16,3,FALSE)</f>
        <v>3</v>
      </c>
      <c r="D28" t="str">
        <f>VLOOKUP($A28,'Sub Rough 1'!$A$3:$D$16,4,FALSE)</f>
        <v>Major Banks</v>
      </c>
      <c r="E28" t="s">
        <v>386</v>
      </c>
      <c r="F28" t="s">
        <v>387</v>
      </c>
      <c r="G28" s="23" t="str">
        <f>VLOOKUP($A28,'Sub Rough 1'!$A$3:$G$16,7,FALSE)</f>
        <v>Nullam varius.</v>
      </c>
      <c r="H28">
        <f>VLOOKUP($A28,'Sub Rough 1'!$A$3:$H$16,8,FALSE)</f>
        <v>842900</v>
      </c>
      <c r="I28" s="14">
        <f>VLOOKUP($A28,'Sub Rough 1'!$A$3:$I$16,9,FALSE)</f>
        <v>43685</v>
      </c>
      <c r="J28" t="str">
        <f>VLOOKUP($A28,'Sub Rough 1'!$A$3:$J$16,10,FALSE)</f>
        <v>Pending</v>
      </c>
      <c r="K28" s="14">
        <f>VLOOKUP($A28,'Sub Rough 1'!$A$3:$K$16,11,FALSE)</f>
        <v>43685</v>
      </c>
      <c r="L28" s="30">
        <f t="shared" ca="1" si="0"/>
        <v>44880</v>
      </c>
    </row>
    <row r="29" spans="1:12" ht="28.8" x14ac:dyDescent="0.3">
      <c r="A29" t="s">
        <v>64</v>
      </c>
      <c r="B29" t="str">
        <f>VLOOKUP($A29,'Sub Rough 1'!$A$3:$B$16,2,FALSE)</f>
        <v>N/A</v>
      </c>
      <c r="C29">
        <f>VLOOKUP($A29,'Sub Rough 1'!$A$3:$C$16,3,FALSE)</f>
        <v>0</v>
      </c>
      <c r="D29" t="str">
        <f>VLOOKUP($A29,'Sub Rough 1'!$A$3:$D$16,4,FALSE)</f>
        <v>n/a</v>
      </c>
      <c r="E29" t="s">
        <v>293</v>
      </c>
      <c r="F29" t="s">
        <v>294</v>
      </c>
      <c r="G29" s="23" t="str">
        <f>VLOOKUP($A29,'Sub Rough 1'!$A$3:$G$16,7,FALSE)</f>
        <v>Vestibulum quam sapien, varius ut, blandit non, interdum in, ante.</v>
      </c>
      <c r="H29">
        <f>VLOOKUP($A29,'Sub Rough 1'!$A$3:$H$16,8,FALSE)</f>
        <v>332500</v>
      </c>
      <c r="I29" s="14">
        <f>VLOOKUP($A29,'Sub Rough 1'!$A$3:$I$16,9,FALSE)</f>
        <v>43685</v>
      </c>
      <c r="J29" t="str">
        <f>VLOOKUP($A29,'Sub Rough 1'!$A$3:$J$16,10,FALSE)</f>
        <v>Pending</v>
      </c>
      <c r="K29" s="14">
        <f>VLOOKUP($A29,'Sub Rough 1'!$A$3:$K$16,11,FALSE)</f>
        <v>43685</v>
      </c>
      <c r="L29" s="30">
        <f t="shared" ca="1" si="0"/>
        <v>44880</v>
      </c>
    </row>
    <row r="30" spans="1:12" ht="28.8" x14ac:dyDescent="0.3">
      <c r="A30" t="s">
        <v>64</v>
      </c>
      <c r="B30" t="str">
        <f>VLOOKUP($A30,'Sub Rough 1'!$A$3:$B$16,2,FALSE)</f>
        <v>N/A</v>
      </c>
      <c r="C30">
        <f>VLOOKUP($A30,'Sub Rough 1'!$A$3:$C$16,3,FALSE)</f>
        <v>0</v>
      </c>
      <c r="D30" t="str">
        <f>VLOOKUP($A30,'Sub Rough 1'!$A$3:$D$16,4,FALSE)</f>
        <v>n/a</v>
      </c>
      <c r="E30" t="s">
        <v>318</v>
      </c>
      <c r="F30" t="s">
        <v>1558</v>
      </c>
      <c r="G30" s="23" t="str">
        <f>VLOOKUP($A30,'Sub Rough 1'!$A$3:$G$16,7,FALSE)</f>
        <v>Vestibulum quam sapien, varius ut, blandit non, interdum in, ante.</v>
      </c>
      <c r="H30">
        <f>VLOOKUP($A30,'Sub Rough 1'!$A$3:$H$16,8,FALSE)</f>
        <v>332500</v>
      </c>
      <c r="I30" s="14">
        <f>VLOOKUP($A30,'Sub Rough 1'!$A$3:$I$16,9,FALSE)</f>
        <v>43685</v>
      </c>
      <c r="J30" t="str">
        <f>VLOOKUP($A30,'Sub Rough 1'!$A$3:$J$16,10,FALSE)</f>
        <v>Pending</v>
      </c>
      <c r="K30" s="14">
        <f>VLOOKUP($A30,'Sub Rough 1'!$A$3:$K$16,11,FALSE)</f>
        <v>43685</v>
      </c>
      <c r="L30" s="30">
        <f t="shared" ca="1" si="0"/>
        <v>44880</v>
      </c>
    </row>
    <row r="31" spans="1:12" ht="28.8" x14ac:dyDescent="0.3">
      <c r="A31" t="s">
        <v>64</v>
      </c>
      <c r="B31" t="str">
        <f>VLOOKUP($A31,'Sub Rough 1'!$A$3:$B$16,2,FALSE)</f>
        <v>N/A</v>
      </c>
      <c r="C31">
        <f>VLOOKUP($A31,'Sub Rough 1'!$A$3:$C$16,3,FALSE)</f>
        <v>0</v>
      </c>
      <c r="D31" t="str">
        <f>VLOOKUP($A31,'Sub Rough 1'!$A$3:$D$16,4,FALSE)</f>
        <v>n/a</v>
      </c>
      <c r="E31" t="s">
        <v>320</v>
      </c>
      <c r="F31" t="s">
        <v>1559</v>
      </c>
      <c r="G31" s="23" t="str">
        <f>VLOOKUP($A31,'Sub Rough 1'!$A$3:$G$16,7,FALSE)</f>
        <v>Vestibulum quam sapien, varius ut, blandit non, interdum in, ante.</v>
      </c>
      <c r="H31">
        <f>VLOOKUP($A31,'Sub Rough 1'!$A$3:$H$16,8,FALSE)</f>
        <v>332500</v>
      </c>
      <c r="I31" s="14">
        <f>VLOOKUP($A31,'Sub Rough 1'!$A$3:$I$16,9,FALSE)</f>
        <v>43685</v>
      </c>
      <c r="J31" t="str">
        <f>VLOOKUP($A31,'Sub Rough 1'!$A$3:$J$16,10,FALSE)</f>
        <v>Pending</v>
      </c>
      <c r="K31" s="14">
        <f>VLOOKUP($A31,'Sub Rough 1'!$A$3:$K$16,11,FALSE)</f>
        <v>43685</v>
      </c>
      <c r="L31" s="30">
        <f t="shared" ca="1" si="0"/>
        <v>44880</v>
      </c>
    </row>
    <row r="32" spans="1:12" ht="28.8" x14ac:dyDescent="0.3">
      <c r="A32" t="s">
        <v>64</v>
      </c>
      <c r="B32" t="str">
        <f>VLOOKUP($A32,'Sub Rough 1'!$A$3:$B$16,2,FALSE)</f>
        <v>N/A</v>
      </c>
      <c r="C32">
        <f>VLOOKUP($A32,'Sub Rough 1'!$A$3:$C$16,3,FALSE)</f>
        <v>0</v>
      </c>
      <c r="D32" t="str">
        <f>VLOOKUP($A32,'Sub Rough 1'!$A$3:$D$16,4,FALSE)</f>
        <v>n/a</v>
      </c>
      <c r="E32" t="s">
        <v>295</v>
      </c>
      <c r="F32" t="s">
        <v>1560</v>
      </c>
      <c r="G32" s="23" t="str">
        <f>VLOOKUP($A32,'Sub Rough 1'!$A$3:$G$16,7,FALSE)</f>
        <v>Vestibulum quam sapien, varius ut, blandit non, interdum in, ante.</v>
      </c>
      <c r="H32">
        <f>VLOOKUP($A32,'Sub Rough 1'!$A$3:$H$16,8,FALSE)</f>
        <v>332500</v>
      </c>
      <c r="I32" s="14">
        <f>VLOOKUP($A32,'Sub Rough 1'!$A$3:$I$16,9,FALSE)</f>
        <v>43685</v>
      </c>
      <c r="J32" t="str">
        <f>VLOOKUP($A32,'Sub Rough 1'!$A$3:$J$16,10,FALSE)</f>
        <v>Pending</v>
      </c>
      <c r="K32" s="14">
        <f>VLOOKUP($A32,'Sub Rough 1'!$A$3:$K$16,11,FALSE)</f>
        <v>43685</v>
      </c>
      <c r="L32" s="30">
        <f t="shared" ca="1" si="0"/>
        <v>44880</v>
      </c>
    </row>
    <row r="33" spans="1:12" ht="28.8" x14ac:dyDescent="0.3">
      <c r="A33" t="s">
        <v>64</v>
      </c>
      <c r="B33" t="str">
        <f>VLOOKUP($A33,'Sub Rough 1'!$A$3:$B$16,2,FALSE)</f>
        <v>N/A</v>
      </c>
      <c r="C33">
        <f>VLOOKUP($A33,'Sub Rough 1'!$A$3:$C$16,3,FALSE)</f>
        <v>0</v>
      </c>
      <c r="D33" t="str">
        <f>VLOOKUP($A33,'Sub Rough 1'!$A$3:$D$16,4,FALSE)</f>
        <v>n/a</v>
      </c>
      <c r="E33" t="s">
        <v>1561</v>
      </c>
      <c r="F33" t="s">
        <v>1562</v>
      </c>
      <c r="G33" s="23" t="str">
        <f>VLOOKUP($A33,'Sub Rough 1'!$A$3:$G$16,7,FALSE)</f>
        <v>Vestibulum quam sapien, varius ut, blandit non, interdum in, ante.</v>
      </c>
      <c r="H33">
        <f>VLOOKUP($A33,'Sub Rough 1'!$A$3:$H$16,8,FALSE)</f>
        <v>332500</v>
      </c>
      <c r="I33" s="14">
        <f>VLOOKUP($A33,'Sub Rough 1'!$A$3:$I$16,9,FALSE)</f>
        <v>43685</v>
      </c>
      <c r="J33" t="str">
        <f>VLOOKUP($A33,'Sub Rough 1'!$A$3:$J$16,10,FALSE)</f>
        <v>Pending</v>
      </c>
      <c r="K33" s="14">
        <f>VLOOKUP($A33,'Sub Rough 1'!$A$3:$K$16,11,FALSE)</f>
        <v>43685</v>
      </c>
      <c r="L33" s="30">
        <f t="shared" ca="1" si="0"/>
        <v>44880</v>
      </c>
    </row>
    <row r="34" spans="1:12" ht="86.4" x14ac:dyDescent="0.3">
      <c r="A34" s="25" t="s">
        <v>67</v>
      </c>
      <c r="B34" t="str">
        <f>VLOOKUP($A34,'Sub Rough 1'!$A$3:$B$16,2,FALSE)</f>
        <v>N/A</v>
      </c>
      <c r="C34">
        <f>VLOOKUP($A34,'Sub Rough 1'!$A$3:$C$16,3,FALSE)</f>
        <v>19</v>
      </c>
      <c r="D34" t="str">
        <f>VLOOKUP($A34,'Sub Rough 1'!$A$3:$D$16,4,FALSE)</f>
        <v>Banks</v>
      </c>
      <c r="E34" t="s">
        <v>338</v>
      </c>
      <c r="F34" t="s">
        <v>339</v>
      </c>
      <c r="G34" s="23" t="str">
        <f>VLOOKUP($A34,'Sub Rough 1'!$A$3:$G$16,7,FALSE)</f>
        <v>Proin interdum mauris non ligula pellentesque ultrices. Phasellus id sapien in sapien iaculis congue. Vivamus metus arcu, adipiscing molestie, hendrerit at, vulputate vitae, nisl.</v>
      </c>
      <c r="H34">
        <f>VLOOKUP($A34,'Sub Rough 1'!$A$3:$H$16,8,FALSE)</f>
        <v>635900</v>
      </c>
      <c r="I34" s="14">
        <f>VLOOKUP($A34,'Sub Rough 1'!$A$3:$I$16,9,FALSE)</f>
        <v>43684</v>
      </c>
      <c r="J34" t="str">
        <f>VLOOKUP($A34,'Sub Rough 1'!$A$3:$J$16,10,FALSE)</f>
        <v>Pending</v>
      </c>
      <c r="K34" s="14">
        <f>VLOOKUP($A34,'Sub Rough 1'!$A$3:$K$16,11,FALSE)</f>
        <v>43684</v>
      </c>
      <c r="L34" s="30">
        <f t="shared" ca="1" si="0"/>
        <v>44880</v>
      </c>
    </row>
    <row r="35" spans="1:12" ht="86.4" x14ac:dyDescent="0.3">
      <c r="A35" s="25" t="s">
        <v>67</v>
      </c>
      <c r="B35" t="str">
        <f>VLOOKUP($A35,'Sub Rough 1'!$A$3:$B$16,2,FALSE)</f>
        <v>N/A</v>
      </c>
      <c r="C35">
        <f>VLOOKUP($A35,'Sub Rough 1'!$A$3:$C$16,3,FALSE)</f>
        <v>19</v>
      </c>
      <c r="D35" t="str">
        <f>VLOOKUP($A35,'Sub Rough 1'!$A$3:$D$16,4,FALSE)</f>
        <v>Banks</v>
      </c>
      <c r="E35" t="s">
        <v>400</v>
      </c>
      <c r="F35" t="s">
        <v>1575</v>
      </c>
      <c r="G35" s="23" t="str">
        <f>VLOOKUP($A35,'Sub Rough 1'!$A$3:$G$16,7,FALSE)</f>
        <v>Proin interdum mauris non ligula pellentesque ultrices. Phasellus id sapien in sapien iaculis congue. Vivamus metus arcu, adipiscing molestie, hendrerit at, vulputate vitae, nisl.</v>
      </c>
      <c r="H35">
        <f>VLOOKUP($A35,'Sub Rough 1'!$A$3:$H$16,8,FALSE)</f>
        <v>635900</v>
      </c>
      <c r="I35" s="14">
        <f>VLOOKUP($A35,'Sub Rough 1'!$A$3:$I$16,9,FALSE)</f>
        <v>43684</v>
      </c>
      <c r="J35" t="str">
        <f>VLOOKUP($A35,'Sub Rough 1'!$A$3:$J$16,10,FALSE)</f>
        <v>Pending</v>
      </c>
      <c r="K35" s="14">
        <f>VLOOKUP($A35,'Sub Rough 1'!$A$3:$K$16,11,FALSE)</f>
        <v>43684</v>
      </c>
      <c r="L35" s="30">
        <f t="shared" ca="1" si="0"/>
        <v>44880</v>
      </c>
    </row>
    <row r="36" spans="1:12" ht="86.4" x14ac:dyDescent="0.3">
      <c r="A36" s="25" t="s">
        <v>67</v>
      </c>
      <c r="B36" t="str">
        <f>VLOOKUP($A36,'Sub Rough 1'!$A$3:$B$16,2,FALSE)</f>
        <v>N/A</v>
      </c>
      <c r="C36">
        <f>VLOOKUP($A36,'Sub Rough 1'!$A$3:$C$16,3,FALSE)</f>
        <v>19</v>
      </c>
      <c r="D36" t="str">
        <f>VLOOKUP($A36,'Sub Rough 1'!$A$3:$D$16,4,FALSE)</f>
        <v>Banks</v>
      </c>
      <c r="E36" t="s">
        <v>340</v>
      </c>
      <c r="F36" t="s">
        <v>1576</v>
      </c>
      <c r="G36" s="23" t="str">
        <f>VLOOKUP($A36,'Sub Rough 1'!$A$3:$G$16,7,FALSE)</f>
        <v>Proin interdum mauris non ligula pellentesque ultrices. Phasellus id sapien in sapien iaculis congue. Vivamus metus arcu, adipiscing molestie, hendrerit at, vulputate vitae, nisl.</v>
      </c>
      <c r="H36">
        <f>VLOOKUP($A36,'Sub Rough 1'!$A$3:$H$16,8,FALSE)</f>
        <v>635900</v>
      </c>
      <c r="I36" s="14">
        <f>VLOOKUP($A36,'Sub Rough 1'!$A$3:$I$16,9,FALSE)</f>
        <v>43684</v>
      </c>
      <c r="J36" t="str">
        <f>VLOOKUP($A36,'Sub Rough 1'!$A$3:$J$16,10,FALSE)</f>
        <v>Pending</v>
      </c>
      <c r="K36" s="14">
        <f>VLOOKUP($A36,'Sub Rough 1'!$A$3:$K$16,11,FALSE)</f>
        <v>43684</v>
      </c>
      <c r="L36" s="30">
        <f t="shared" ca="1" si="0"/>
        <v>44880</v>
      </c>
    </row>
    <row r="37" spans="1:12" ht="86.4" x14ac:dyDescent="0.3">
      <c r="A37" s="25" t="s">
        <v>67</v>
      </c>
      <c r="B37" t="str">
        <f>VLOOKUP($A37,'Sub Rough 1'!$A$3:$B$16,2,FALSE)</f>
        <v>N/A</v>
      </c>
      <c r="C37">
        <f>VLOOKUP($A37,'Sub Rough 1'!$A$3:$C$16,3,FALSE)</f>
        <v>19</v>
      </c>
      <c r="D37" t="str">
        <f>VLOOKUP($A37,'Sub Rough 1'!$A$3:$D$16,4,FALSE)</f>
        <v>Banks</v>
      </c>
      <c r="E37" t="s">
        <v>386</v>
      </c>
      <c r="F37" t="s">
        <v>1578</v>
      </c>
      <c r="G37" s="23" t="str">
        <f>VLOOKUP($A37,'Sub Rough 1'!$A$3:$G$16,7,FALSE)</f>
        <v>Proin interdum mauris non ligula pellentesque ultrices. Phasellus id sapien in sapien iaculis congue. Vivamus metus arcu, adipiscing molestie, hendrerit at, vulputate vitae, nisl.</v>
      </c>
      <c r="H37">
        <f>VLOOKUP($A37,'Sub Rough 1'!$A$3:$H$16,8,FALSE)</f>
        <v>635900</v>
      </c>
      <c r="I37" s="14">
        <f>VLOOKUP($A37,'Sub Rough 1'!$A$3:$I$16,9,FALSE)</f>
        <v>43684</v>
      </c>
      <c r="J37" t="str">
        <f>VLOOKUP($A37,'Sub Rough 1'!$A$3:$J$16,10,FALSE)</f>
        <v>Pending</v>
      </c>
      <c r="K37" s="14">
        <f>VLOOKUP($A37,'Sub Rough 1'!$A$3:$K$16,11,FALSE)</f>
        <v>43684</v>
      </c>
      <c r="L37" s="30">
        <f t="shared" ca="1" si="0"/>
        <v>44880</v>
      </c>
    </row>
    <row r="38" spans="1:12" ht="57.6" x14ac:dyDescent="0.3">
      <c r="A38" t="s">
        <v>72</v>
      </c>
      <c r="B38" t="str">
        <f>VLOOKUP($A38,'Sub Rough 1'!$A$3:$B$16,2,FALSE)</f>
        <v>N/A</v>
      </c>
      <c r="C38">
        <f>VLOOKUP($A38,'Sub Rough 1'!$A$3:$C$16,3,FALSE)</f>
        <v>33</v>
      </c>
      <c r="D38" t="str">
        <f>VLOOKUP($A38,'Sub Rough 1'!$A$3:$D$16,4,FALSE)</f>
        <v>Paints/Coatings</v>
      </c>
      <c r="E38" t="s">
        <v>418</v>
      </c>
      <c r="F38" t="s">
        <v>419</v>
      </c>
      <c r="G38" s="23" t="str">
        <f>VLOOKUP($A38,'Sub Rough 1'!$A$3:$G$16,7,FALSE)</f>
        <v>Duis bibendum, felis sed interdum venenatis, turpis enim blandit mi, in porttitor pede justo eu massa. Donec dapibus.</v>
      </c>
      <c r="H38">
        <f>VLOOKUP($A38,'Sub Rough 1'!$A$3:$H$16,8,FALSE)</f>
        <v>865900</v>
      </c>
      <c r="I38" s="14">
        <f>VLOOKUP($A38,'Sub Rough 1'!$A$3:$I$16,9,FALSE)</f>
        <v>43683</v>
      </c>
      <c r="J38" t="str">
        <f>VLOOKUP($A38,'Sub Rough 1'!$A$3:$J$16,10,FALSE)</f>
        <v>Pending</v>
      </c>
      <c r="K38" s="14">
        <f>VLOOKUP($A38,'Sub Rough 1'!$A$3:$K$16,11,FALSE)</f>
        <v>43683</v>
      </c>
      <c r="L38" s="30">
        <f t="shared" ca="1" si="0"/>
        <v>44880</v>
      </c>
    </row>
    <row r="39" spans="1:12" x14ac:dyDescent="0.3">
      <c r="A39" s="25" t="s">
        <v>1506</v>
      </c>
      <c r="B39" t="str">
        <f>VLOOKUP($A39,'Sub Rough 1'!$A$3:$B$16,2,FALSE)</f>
        <v>AP648572</v>
      </c>
      <c r="C39">
        <f>VLOOKUP($A39,'Sub Rough 1'!$A$3:$C$16,3,FALSE)</f>
        <v>4</v>
      </c>
      <c r="D39" t="str">
        <f>VLOOKUP($A39,'Sub Rough 1'!$A$3:$D$16,4,FALSE)</f>
        <v>Business Services</v>
      </c>
      <c r="E39" t="s">
        <v>283</v>
      </c>
      <c r="F39" t="s">
        <v>284</v>
      </c>
      <c r="G39" s="23" t="str">
        <f>VLOOKUP($A39,'Sub Rough 1'!$A$3:$G$16,7,FALSE)</f>
        <v>Proin eu mi. Nulla ac enim.</v>
      </c>
      <c r="H39">
        <f>VLOOKUP($A39,'Sub Rough 1'!$A$3:$H$16,8,FALSE)</f>
        <v>505500</v>
      </c>
      <c r="I39" s="14">
        <f>VLOOKUP($A39,'Sub Rough 1'!$A$3:$I$16,9,FALSE)</f>
        <v>43674</v>
      </c>
      <c r="J39" t="str">
        <f>VLOOKUP($A39,'Sub Rough 1'!$A$3:$J$16,10,FALSE)</f>
        <v>Approved</v>
      </c>
      <c r="K39" s="14">
        <f>VLOOKUP($A39,'Sub Rough 1'!$A$3:$K$16,11,FALSE)</f>
        <v>43674</v>
      </c>
      <c r="L39" s="30">
        <f t="shared" ca="1" si="0"/>
        <v>44880</v>
      </c>
    </row>
    <row r="40" spans="1:12" x14ac:dyDescent="0.3">
      <c r="A40" s="25" t="s">
        <v>1506</v>
      </c>
      <c r="B40" t="str">
        <f>VLOOKUP($A40,'Sub Rough 1'!$A$3:$B$16,2,FALSE)</f>
        <v>AP648572</v>
      </c>
      <c r="C40">
        <f>VLOOKUP($A40,'Sub Rough 1'!$A$3:$C$16,3,FALSE)</f>
        <v>4</v>
      </c>
      <c r="D40" t="str">
        <f>VLOOKUP($A40,'Sub Rough 1'!$A$3:$D$16,4,FALSE)</f>
        <v>Business Services</v>
      </c>
      <c r="E40" t="s">
        <v>286</v>
      </c>
      <c r="F40" t="s">
        <v>1579</v>
      </c>
      <c r="G40" s="23" t="str">
        <f>VLOOKUP($A40,'Sub Rough 1'!$A$3:$G$16,7,FALSE)</f>
        <v>Proin eu mi. Nulla ac enim.</v>
      </c>
      <c r="H40">
        <f>VLOOKUP($A40,'Sub Rough 1'!$A$3:$H$16,8,FALSE)</f>
        <v>505500</v>
      </c>
      <c r="I40" s="14">
        <f>VLOOKUP($A40,'Sub Rough 1'!$A$3:$I$16,9,FALSE)</f>
        <v>43674</v>
      </c>
      <c r="J40" t="str">
        <f>VLOOKUP($A40,'Sub Rough 1'!$A$3:$J$16,10,FALSE)</f>
        <v>Approved</v>
      </c>
      <c r="K40" s="14">
        <f>VLOOKUP($A40,'Sub Rough 1'!$A$3:$K$16,11,FALSE)</f>
        <v>43674</v>
      </c>
      <c r="L40" s="30">
        <f t="shared" ca="1" si="0"/>
        <v>44880</v>
      </c>
    </row>
    <row r="41" spans="1:12" x14ac:dyDescent="0.3">
      <c r="A41" s="25" t="s">
        <v>1506</v>
      </c>
      <c r="B41" t="str">
        <f>VLOOKUP($A41,'Sub Rough 1'!$A$3:$B$16,2,FALSE)</f>
        <v>AP648572</v>
      </c>
      <c r="C41">
        <f>VLOOKUP($A41,'Sub Rough 1'!$A$3:$C$16,3,FALSE)</f>
        <v>4</v>
      </c>
      <c r="D41" t="str">
        <f>VLOOKUP($A41,'Sub Rough 1'!$A$3:$D$16,4,FALSE)</f>
        <v>Business Services</v>
      </c>
      <c r="E41" t="s">
        <v>288</v>
      </c>
      <c r="F41" t="s">
        <v>1580</v>
      </c>
      <c r="G41" s="23" t="str">
        <f>VLOOKUP($A41,'Sub Rough 1'!$A$3:$G$16,7,FALSE)</f>
        <v>Proin eu mi. Nulla ac enim.</v>
      </c>
      <c r="H41">
        <f>VLOOKUP($A41,'Sub Rough 1'!$A$3:$H$16,8,FALSE)</f>
        <v>505500</v>
      </c>
      <c r="I41" s="14">
        <f>VLOOKUP($A41,'Sub Rough 1'!$A$3:$I$16,9,FALSE)</f>
        <v>43674</v>
      </c>
      <c r="J41" t="str">
        <f>VLOOKUP($A41,'Sub Rough 1'!$A$3:$J$16,10,FALSE)</f>
        <v>Approved</v>
      </c>
      <c r="K41" s="14">
        <f>VLOOKUP($A41,'Sub Rough 1'!$A$3:$K$16,11,FALSE)</f>
        <v>43674</v>
      </c>
      <c r="L41" s="30">
        <f t="shared" ca="1" si="0"/>
        <v>44880</v>
      </c>
    </row>
    <row r="42" spans="1:12" x14ac:dyDescent="0.3">
      <c r="A42" s="25" t="s">
        <v>1506</v>
      </c>
      <c r="B42" t="str">
        <f>VLOOKUP($A42,'Sub Rough 1'!$A$3:$B$16,2,FALSE)</f>
        <v>AP648572</v>
      </c>
      <c r="C42">
        <f>VLOOKUP($A42,'Sub Rough 1'!$A$3:$C$16,3,FALSE)</f>
        <v>4</v>
      </c>
      <c r="D42" t="str">
        <f>VLOOKUP($A42,'Sub Rough 1'!$A$3:$D$16,4,FALSE)</f>
        <v>Business Services</v>
      </c>
      <c r="E42" t="s">
        <v>290</v>
      </c>
      <c r="F42" t="s">
        <v>1581</v>
      </c>
      <c r="G42" s="23" t="str">
        <f>VLOOKUP($A42,'Sub Rough 1'!$A$3:$G$16,7,FALSE)</f>
        <v>Proin eu mi. Nulla ac enim.</v>
      </c>
      <c r="H42">
        <f>VLOOKUP($A42,'Sub Rough 1'!$A$3:$H$16,8,FALSE)</f>
        <v>505500</v>
      </c>
      <c r="I42" s="14">
        <f>VLOOKUP($A42,'Sub Rough 1'!$A$3:$I$16,9,FALSE)</f>
        <v>43674</v>
      </c>
      <c r="J42" t="str">
        <f>VLOOKUP($A42,'Sub Rough 1'!$A$3:$J$16,10,FALSE)</f>
        <v>Approved</v>
      </c>
      <c r="K42" s="14">
        <f>VLOOKUP($A42,'Sub Rough 1'!$A$3:$K$16,11,FALSE)</f>
        <v>43674</v>
      </c>
      <c r="L42" s="30">
        <f t="shared" ca="1" si="0"/>
        <v>44880</v>
      </c>
    </row>
  </sheetData>
  <pageMargins left="0.7" right="0.7" top="0.75" bottom="0.75" header="0.3" footer="0.3"/>
  <ignoredErrors>
    <ignoredError sqref="E3:F42"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F39E-AFF2-421C-A3DC-DED586691393}">
  <dimension ref="A2:M706"/>
  <sheetViews>
    <sheetView tabSelected="1" workbookViewId="0">
      <selection activeCell="A2" sqref="A2"/>
    </sheetView>
  </sheetViews>
  <sheetFormatPr defaultRowHeight="14.4" x14ac:dyDescent="0.3"/>
  <cols>
    <col min="1" max="1" width="12.6640625" customWidth="1"/>
    <col min="2" max="3" width="11" customWidth="1"/>
    <col min="4" max="4" width="18.109375" customWidth="1"/>
    <col min="5" max="5" width="11.33203125" customWidth="1"/>
    <col min="6" max="6" width="33.6640625" customWidth="1"/>
    <col min="7" max="7" width="29.21875" customWidth="1"/>
    <col min="8" max="9" width="12.6640625" customWidth="1"/>
    <col min="10" max="10" width="12.109375" customWidth="1"/>
    <col min="11" max="11" width="14" customWidth="1"/>
    <col min="12" max="12" width="13.33203125" customWidth="1"/>
    <col min="13" max="13" width="13.5546875" customWidth="1"/>
  </cols>
  <sheetData>
    <row r="2" spans="1:13" ht="28.8" x14ac:dyDescent="0.3">
      <c r="A2" s="15" t="s">
        <v>444</v>
      </c>
      <c r="B2" s="15" t="s">
        <v>271</v>
      </c>
      <c r="C2" s="15" t="s">
        <v>272</v>
      </c>
      <c r="D2" s="15" t="s">
        <v>273</v>
      </c>
      <c r="E2" s="15" t="s">
        <v>274</v>
      </c>
      <c r="F2" s="15" t="s">
        <v>275</v>
      </c>
      <c r="G2" s="15" t="s">
        <v>276</v>
      </c>
      <c r="H2" s="16" t="s">
        <v>277</v>
      </c>
      <c r="I2" s="17" t="s">
        <v>278</v>
      </c>
      <c r="J2" s="15" t="s">
        <v>279</v>
      </c>
      <c r="K2" s="17" t="s">
        <v>280</v>
      </c>
      <c r="L2" s="18" t="s">
        <v>445</v>
      </c>
      <c r="M2" s="18" t="s">
        <v>446</v>
      </c>
    </row>
    <row r="3" spans="1:13" x14ac:dyDescent="0.3">
      <c r="A3" t="s">
        <v>14</v>
      </c>
      <c r="B3" t="s">
        <v>448</v>
      </c>
      <c r="C3">
        <v>0</v>
      </c>
      <c r="D3" t="s">
        <v>15</v>
      </c>
      <c r="E3" t="s">
        <v>293</v>
      </c>
      <c r="F3" t="s">
        <v>294</v>
      </c>
      <c r="G3" t="s">
        <v>17</v>
      </c>
      <c r="H3" s="36">
        <v>985500</v>
      </c>
      <c r="I3" s="14">
        <v>43704</v>
      </c>
      <c r="J3" t="s">
        <v>449</v>
      </c>
      <c r="K3" s="14">
        <v>43704</v>
      </c>
      <c r="L3" s="35">
        <f>DATE(2019,9,1)</f>
        <v>43709</v>
      </c>
      <c r="M3" s="35"/>
    </row>
    <row r="4" spans="1:13" x14ac:dyDescent="0.3">
      <c r="A4" t="s">
        <v>14</v>
      </c>
      <c r="B4" t="s">
        <v>448</v>
      </c>
      <c r="C4">
        <v>0</v>
      </c>
      <c r="D4" t="s">
        <v>15</v>
      </c>
      <c r="E4" t="s">
        <v>318</v>
      </c>
      <c r="F4" t="s">
        <v>1558</v>
      </c>
      <c r="G4" t="s">
        <v>17</v>
      </c>
      <c r="H4" s="36">
        <v>985500</v>
      </c>
      <c r="I4" s="14">
        <v>43704</v>
      </c>
      <c r="J4" t="s">
        <v>449</v>
      </c>
      <c r="K4" s="14">
        <v>43704</v>
      </c>
      <c r="L4" s="35">
        <f>DATE(2019,9,1)</f>
        <v>43709</v>
      </c>
      <c r="M4" s="35"/>
    </row>
    <row r="5" spans="1:13" x14ac:dyDescent="0.3">
      <c r="A5" t="s">
        <v>14</v>
      </c>
      <c r="B5" t="s">
        <v>448</v>
      </c>
      <c r="C5">
        <v>0</v>
      </c>
      <c r="D5" t="s">
        <v>15</v>
      </c>
      <c r="E5" t="s">
        <v>320</v>
      </c>
      <c r="F5" t="s">
        <v>1559</v>
      </c>
      <c r="G5" t="s">
        <v>17</v>
      </c>
      <c r="H5" s="36">
        <v>985500</v>
      </c>
      <c r="I5" s="14">
        <v>43704</v>
      </c>
      <c r="J5" t="s">
        <v>449</v>
      </c>
      <c r="K5" s="14">
        <v>43704</v>
      </c>
      <c r="L5" s="35">
        <f>DATE(2019,9,1)</f>
        <v>43709</v>
      </c>
      <c r="M5" s="35"/>
    </row>
    <row r="6" spans="1:13" x14ac:dyDescent="0.3">
      <c r="A6" t="s">
        <v>14</v>
      </c>
      <c r="B6" t="s">
        <v>448</v>
      </c>
      <c r="C6">
        <v>0</v>
      </c>
      <c r="D6" t="s">
        <v>15</v>
      </c>
      <c r="E6" t="s">
        <v>295</v>
      </c>
      <c r="F6" t="s">
        <v>1560</v>
      </c>
      <c r="G6" t="s">
        <v>17</v>
      </c>
      <c r="H6" s="36">
        <v>985500</v>
      </c>
      <c r="I6" s="14">
        <v>43704</v>
      </c>
      <c r="J6" t="s">
        <v>449</v>
      </c>
      <c r="K6" s="14">
        <v>43704</v>
      </c>
      <c r="L6" s="35">
        <f>DATE(2019,9,1)</f>
        <v>43709</v>
      </c>
      <c r="M6" s="35"/>
    </row>
    <row r="7" spans="1:13" x14ac:dyDescent="0.3">
      <c r="A7" t="s">
        <v>14</v>
      </c>
      <c r="B7" t="s">
        <v>448</v>
      </c>
      <c r="C7">
        <v>0</v>
      </c>
      <c r="D7" t="s">
        <v>15</v>
      </c>
      <c r="E7" t="s">
        <v>1561</v>
      </c>
      <c r="F7" t="s">
        <v>1562</v>
      </c>
      <c r="G7" t="s">
        <v>17</v>
      </c>
      <c r="H7" s="36">
        <v>985500</v>
      </c>
      <c r="I7" s="14">
        <v>43704</v>
      </c>
      <c r="J7" t="s">
        <v>449</v>
      </c>
      <c r="K7" s="14">
        <v>43704</v>
      </c>
      <c r="L7" s="35">
        <f>DATE(2019,9,1)</f>
        <v>43709</v>
      </c>
      <c r="M7" s="35"/>
    </row>
    <row r="8" spans="1:13" x14ac:dyDescent="0.3">
      <c r="A8" t="s">
        <v>19</v>
      </c>
      <c r="B8" t="s">
        <v>448</v>
      </c>
      <c r="C8">
        <v>8</v>
      </c>
      <c r="D8" t="s">
        <v>403</v>
      </c>
      <c r="E8" t="s">
        <v>524</v>
      </c>
      <c r="F8" t="s">
        <v>525</v>
      </c>
      <c r="G8" t="s">
        <v>22</v>
      </c>
      <c r="H8" s="36">
        <v>377400</v>
      </c>
      <c r="I8" s="14">
        <v>43703</v>
      </c>
      <c r="J8" t="s">
        <v>449</v>
      </c>
      <c r="K8" s="14">
        <v>43703</v>
      </c>
      <c r="L8" s="35">
        <f>DATE(2019,9,1)</f>
        <v>43709</v>
      </c>
      <c r="M8" s="35"/>
    </row>
    <row r="9" spans="1:13" x14ac:dyDescent="0.3">
      <c r="A9" t="s">
        <v>19</v>
      </c>
      <c r="B9" t="s">
        <v>448</v>
      </c>
      <c r="C9">
        <v>8</v>
      </c>
      <c r="D9" t="s">
        <v>403</v>
      </c>
      <c r="E9" t="s">
        <v>404</v>
      </c>
      <c r="F9" t="s">
        <v>1563</v>
      </c>
      <c r="G9" t="s">
        <v>22</v>
      </c>
      <c r="H9" s="36">
        <v>377400</v>
      </c>
      <c r="I9" s="14">
        <v>43703</v>
      </c>
      <c r="J9" t="s">
        <v>449</v>
      </c>
      <c r="K9" s="14">
        <v>43703</v>
      </c>
      <c r="L9" s="35">
        <f>DATE(2019,9,1)</f>
        <v>43709</v>
      </c>
      <c r="M9" s="35"/>
    </row>
    <row r="10" spans="1:13" x14ac:dyDescent="0.3">
      <c r="A10" t="s">
        <v>24</v>
      </c>
      <c r="B10" t="s">
        <v>448</v>
      </c>
      <c r="C10">
        <v>20</v>
      </c>
      <c r="D10" t="s">
        <v>634</v>
      </c>
      <c r="E10" t="s">
        <v>950</v>
      </c>
      <c r="F10" t="s">
        <v>951</v>
      </c>
      <c r="G10" t="s">
        <v>27</v>
      </c>
      <c r="H10" s="36">
        <v>412100</v>
      </c>
      <c r="I10" s="14">
        <v>43701</v>
      </c>
      <c r="J10" t="s">
        <v>449</v>
      </c>
      <c r="K10" s="14">
        <v>43701</v>
      </c>
      <c r="L10" s="35">
        <f>DATE(2019,9,1)</f>
        <v>43709</v>
      </c>
      <c r="M10" s="35"/>
    </row>
    <row r="11" spans="1:13" x14ac:dyDescent="0.3">
      <c r="A11" t="s">
        <v>24</v>
      </c>
      <c r="B11" t="s">
        <v>448</v>
      </c>
      <c r="C11">
        <v>20</v>
      </c>
      <c r="D11" t="s">
        <v>634</v>
      </c>
      <c r="E11" t="s">
        <v>635</v>
      </c>
      <c r="F11" t="s">
        <v>1564</v>
      </c>
      <c r="G11" t="s">
        <v>27</v>
      </c>
      <c r="H11" s="36">
        <v>412100</v>
      </c>
      <c r="I11" s="14">
        <v>43701</v>
      </c>
      <c r="J11" t="s">
        <v>449</v>
      </c>
      <c r="K11" s="14">
        <v>43701</v>
      </c>
      <c r="L11" s="35">
        <f>DATE(2019,9,1)</f>
        <v>43709</v>
      </c>
      <c r="M11" s="35"/>
    </row>
    <row r="12" spans="1:13" x14ac:dyDescent="0.3">
      <c r="A12" t="s">
        <v>24</v>
      </c>
      <c r="B12" t="s">
        <v>448</v>
      </c>
      <c r="C12">
        <v>20</v>
      </c>
      <c r="D12" t="s">
        <v>634</v>
      </c>
      <c r="E12" t="s">
        <v>1565</v>
      </c>
      <c r="F12" t="s">
        <v>1566</v>
      </c>
      <c r="G12" t="s">
        <v>27</v>
      </c>
      <c r="H12" s="36">
        <v>412100</v>
      </c>
      <c r="I12" s="14">
        <v>43701</v>
      </c>
      <c r="J12" t="s">
        <v>449</v>
      </c>
      <c r="K12" s="14">
        <v>43701</v>
      </c>
      <c r="L12" s="35">
        <f>DATE(2019,9,1)</f>
        <v>43709</v>
      </c>
      <c r="M12" s="35"/>
    </row>
    <row r="13" spans="1:13" x14ac:dyDescent="0.3">
      <c r="A13" t="s">
        <v>29</v>
      </c>
      <c r="B13" t="s">
        <v>448</v>
      </c>
      <c r="C13">
        <v>29</v>
      </c>
      <c r="D13" t="s">
        <v>803</v>
      </c>
      <c r="E13" t="s">
        <v>804</v>
      </c>
      <c r="F13" t="s">
        <v>805</v>
      </c>
      <c r="G13" t="s">
        <v>32</v>
      </c>
      <c r="H13" s="36">
        <v>250100</v>
      </c>
      <c r="I13" s="14">
        <v>43700</v>
      </c>
      <c r="J13" t="s">
        <v>449</v>
      </c>
      <c r="K13" s="14">
        <v>43700</v>
      </c>
      <c r="L13" s="35">
        <f>DATE(2019,9,1)</f>
        <v>43709</v>
      </c>
      <c r="M13" s="35"/>
    </row>
    <row r="14" spans="1:13" x14ac:dyDescent="0.3">
      <c r="A14" t="s">
        <v>29</v>
      </c>
      <c r="B14" t="s">
        <v>448</v>
      </c>
      <c r="C14">
        <v>29</v>
      </c>
      <c r="D14" t="s">
        <v>803</v>
      </c>
      <c r="E14" t="s">
        <v>1567</v>
      </c>
      <c r="F14" t="s">
        <v>1568</v>
      </c>
      <c r="G14" t="s">
        <v>32</v>
      </c>
      <c r="H14" s="36">
        <v>250100</v>
      </c>
      <c r="I14" s="14">
        <v>43700</v>
      </c>
      <c r="J14" t="s">
        <v>449</v>
      </c>
      <c r="K14" s="14">
        <v>43700</v>
      </c>
      <c r="L14" s="35">
        <f>DATE(2019,9,1)</f>
        <v>43709</v>
      </c>
      <c r="M14" s="35"/>
    </row>
    <row r="15" spans="1:13" x14ac:dyDescent="0.3">
      <c r="A15" t="s">
        <v>34</v>
      </c>
      <c r="B15" t="s">
        <v>448</v>
      </c>
      <c r="C15">
        <v>9</v>
      </c>
      <c r="D15" t="s">
        <v>768</v>
      </c>
      <c r="E15" t="s">
        <v>769</v>
      </c>
      <c r="F15" t="s">
        <v>770</v>
      </c>
      <c r="G15" t="s">
        <v>37</v>
      </c>
      <c r="H15" s="36">
        <v>361600</v>
      </c>
      <c r="I15" s="14">
        <v>43698</v>
      </c>
      <c r="J15" t="s">
        <v>449</v>
      </c>
      <c r="K15" s="14">
        <v>43698</v>
      </c>
      <c r="L15" s="35">
        <f>DATE(2019,9,1)</f>
        <v>43709</v>
      </c>
      <c r="M15" s="35"/>
    </row>
    <row r="16" spans="1:13" x14ac:dyDescent="0.3">
      <c r="A16" t="s">
        <v>34</v>
      </c>
      <c r="B16" t="s">
        <v>448</v>
      </c>
      <c r="C16">
        <v>9</v>
      </c>
      <c r="D16" t="s">
        <v>768</v>
      </c>
      <c r="E16" t="s">
        <v>1569</v>
      </c>
      <c r="F16" t="s">
        <v>1570</v>
      </c>
      <c r="G16" t="s">
        <v>37</v>
      </c>
      <c r="H16" s="36">
        <v>361600</v>
      </c>
      <c r="I16" s="14">
        <v>43698</v>
      </c>
      <c r="J16" t="s">
        <v>449</v>
      </c>
      <c r="K16" s="14">
        <v>43698</v>
      </c>
      <c r="L16" s="35">
        <f>DATE(2019,9,1)</f>
        <v>43709</v>
      </c>
      <c r="M16" s="35"/>
    </row>
    <row r="17" spans="1:13" x14ac:dyDescent="0.3">
      <c r="A17" t="s">
        <v>39</v>
      </c>
      <c r="B17" t="s">
        <v>448</v>
      </c>
      <c r="C17">
        <v>31</v>
      </c>
      <c r="D17" t="s">
        <v>818</v>
      </c>
      <c r="E17" t="s">
        <v>819</v>
      </c>
      <c r="F17" t="s">
        <v>820</v>
      </c>
      <c r="G17" t="s">
        <v>42</v>
      </c>
      <c r="H17" s="36">
        <v>795400</v>
      </c>
      <c r="I17" s="14">
        <v>43696</v>
      </c>
      <c r="J17" t="s">
        <v>449</v>
      </c>
      <c r="K17" s="14">
        <v>43696</v>
      </c>
      <c r="L17" s="35">
        <f>DATE(2019,9,1)</f>
        <v>43709</v>
      </c>
      <c r="M17" s="35"/>
    </row>
    <row r="18" spans="1:13" x14ac:dyDescent="0.3">
      <c r="A18" t="s">
        <v>39</v>
      </c>
      <c r="B18" t="s">
        <v>448</v>
      </c>
      <c r="C18">
        <v>31</v>
      </c>
      <c r="D18" t="s">
        <v>818</v>
      </c>
      <c r="E18" t="s">
        <v>822</v>
      </c>
      <c r="F18" t="s">
        <v>1571</v>
      </c>
      <c r="G18" t="s">
        <v>42</v>
      </c>
      <c r="H18" s="36">
        <v>795400</v>
      </c>
      <c r="I18" s="14">
        <v>43696</v>
      </c>
      <c r="J18" t="s">
        <v>449</v>
      </c>
      <c r="K18" s="14">
        <v>43696</v>
      </c>
      <c r="L18" s="35">
        <f>DATE(2019,9,1)</f>
        <v>43709</v>
      </c>
      <c r="M18" s="35"/>
    </row>
    <row r="19" spans="1:13" x14ac:dyDescent="0.3">
      <c r="A19" t="s">
        <v>44</v>
      </c>
      <c r="B19" t="s">
        <v>448</v>
      </c>
      <c r="C19">
        <v>5</v>
      </c>
      <c r="D19" t="s">
        <v>354</v>
      </c>
      <c r="E19" t="s">
        <v>357</v>
      </c>
      <c r="F19" t="s">
        <v>358</v>
      </c>
      <c r="G19" t="s">
        <v>47</v>
      </c>
      <c r="H19" s="36">
        <v>419100</v>
      </c>
      <c r="I19" s="14">
        <v>43694</v>
      </c>
      <c r="J19" t="s">
        <v>449</v>
      </c>
      <c r="K19" s="14">
        <v>43694</v>
      </c>
      <c r="L19" s="35">
        <f>DATE(2019,9,1)</f>
        <v>43709</v>
      </c>
      <c r="M19" s="35"/>
    </row>
    <row r="20" spans="1:13" x14ac:dyDescent="0.3">
      <c r="A20" t="s">
        <v>44</v>
      </c>
      <c r="B20" t="s">
        <v>448</v>
      </c>
      <c r="C20">
        <v>5</v>
      </c>
      <c r="D20" t="s">
        <v>354</v>
      </c>
      <c r="E20" t="s">
        <v>355</v>
      </c>
      <c r="F20" t="s">
        <v>1572</v>
      </c>
      <c r="G20" t="s">
        <v>47</v>
      </c>
      <c r="H20" s="36">
        <v>419100</v>
      </c>
      <c r="I20" s="14">
        <v>43694</v>
      </c>
      <c r="J20" t="s">
        <v>449</v>
      </c>
      <c r="K20" s="14">
        <v>43694</v>
      </c>
      <c r="L20" s="35">
        <f>DATE(2019,9,1)</f>
        <v>43709</v>
      </c>
      <c r="M20" s="35"/>
    </row>
    <row r="21" spans="1:13" x14ac:dyDescent="0.3">
      <c r="A21" t="s">
        <v>49</v>
      </c>
      <c r="B21" t="s">
        <v>448</v>
      </c>
      <c r="C21">
        <v>12</v>
      </c>
      <c r="D21" t="s">
        <v>625</v>
      </c>
      <c r="E21" t="s">
        <v>626</v>
      </c>
      <c r="F21" t="s">
        <v>627</v>
      </c>
      <c r="G21" t="s">
        <v>52</v>
      </c>
      <c r="H21" s="36">
        <v>169400</v>
      </c>
      <c r="I21" s="14">
        <v>43693</v>
      </c>
      <c r="J21" t="s">
        <v>449</v>
      </c>
      <c r="K21" s="14">
        <v>43693</v>
      </c>
      <c r="L21" s="35">
        <f>DATE(2019,9,1)</f>
        <v>43709</v>
      </c>
      <c r="M21" s="35"/>
    </row>
    <row r="22" spans="1:13" x14ac:dyDescent="0.3">
      <c r="A22" t="s">
        <v>54</v>
      </c>
      <c r="B22" t="s">
        <v>448</v>
      </c>
      <c r="C22">
        <v>30</v>
      </c>
      <c r="D22" t="s">
        <v>1458</v>
      </c>
      <c r="E22" t="s">
        <v>1459</v>
      </c>
      <c r="F22" t="s">
        <v>1460</v>
      </c>
      <c r="G22" t="s">
        <v>57</v>
      </c>
      <c r="H22" s="36">
        <v>768100</v>
      </c>
      <c r="I22" s="14">
        <v>43692</v>
      </c>
      <c r="J22" t="s">
        <v>449</v>
      </c>
      <c r="K22" s="14">
        <v>43692</v>
      </c>
      <c r="L22" s="35">
        <f>DATE(2019,9,1)</f>
        <v>43709</v>
      </c>
      <c r="M22" s="35"/>
    </row>
    <row r="23" spans="1:13" x14ac:dyDescent="0.3">
      <c r="A23" t="s">
        <v>54</v>
      </c>
      <c r="B23" t="s">
        <v>448</v>
      </c>
      <c r="C23">
        <v>30</v>
      </c>
      <c r="D23" t="s">
        <v>1458</v>
      </c>
      <c r="E23" t="s">
        <v>1573</v>
      </c>
      <c r="F23" t="s">
        <v>1574</v>
      </c>
      <c r="G23" t="s">
        <v>57</v>
      </c>
      <c r="H23" s="36">
        <v>768100</v>
      </c>
      <c r="I23" s="14">
        <v>43692</v>
      </c>
      <c r="J23" t="s">
        <v>449</v>
      </c>
      <c r="K23" s="14">
        <v>43692</v>
      </c>
      <c r="L23" s="35">
        <f>DATE(2019,9,1)</f>
        <v>43709</v>
      </c>
      <c r="M23" s="35"/>
    </row>
    <row r="24" spans="1:13" x14ac:dyDescent="0.3">
      <c r="A24" t="s">
        <v>59</v>
      </c>
      <c r="B24" t="s">
        <v>448</v>
      </c>
      <c r="C24">
        <v>3</v>
      </c>
      <c r="D24" t="s">
        <v>337</v>
      </c>
      <c r="E24" t="s">
        <v>338</v>
      </c>
      <c r="F24" t="s">
        <v>339</v>
      </c>
      <c r="G24" t="s">
        <v>62</v>
      </c>
      <c r="H24" s="36">
        <v>842900</v>
      </c>
      <c r="I24" s="14">
        <v>43685</v>
      </c>
      <c r="J24" t="s">
        <v>449</v>
      </c>
      <c r="K24" s="14">
        <v>43685</v>
      </c>
      <c r="L24" s="35">
        <f>DATE(2019,9,1)</f>
        <v>43709</v>
      </c>
      <c r="M24" s="35"/>
    </row>
    <row r="25" spans="1:13" x14ac:dyDescent="0.3">
      <c r="A25" t="s">
        <v>59</v>
      </c>
      <c r="B25" t="s">
        <v>448</v>
      </c>
      <c r="C25">
        <v>3</v>
      </c>
      <c r="D25" t="s">
        <v>337</v>
      </c>
      <c r="E25" t="s">
        <v>400</v>
      </c>
      <c r="F25" t="s">
        <v>1575</v>
      </c>
      <c r="G25" t="s">
        <v>62</v>
      </c>
      <c r="H25" s="36">
        <v>842900</v>
      </c>
      <c r="I25" s="14">
        <v>43685</v>
      </c>
      <c r="J25" t="s">
        <v>449</v>
      </c>
      <c r="K25" s="14">
        <v>43685</v>
      </c>
      <c r="L25" s="35">
        <f>DATE(2019,9,1)</f>
        <v>43709</v>
      </c>
      <c r="M25" s="35"/>
    </row>
    <row r="26" spans="1:13" x14ac:dyDescent="0.3">
      <c r="A26" t="s">
        <v>59</v>
      </c>
      <c r="B26" t="s">
        <v>448</v>
      </c>
      <c r="C26">
        <v>3</v>
      </c>
      <c r="D26" t="s">
        <v>337</v>
      </c>
      <c r="E26" t="s">
        <v>340</v>
      </c>
      <c r="F26" t="s">
        <v>1576</v>
      </c>
      <c r="G26" t="s">
        <v>62</v>
      </c>
      <c r="H26" s="36">
        <v>842900</v>
      </c>
      <c r="I26" s="14">
        <v>43685</v>
      </c>
      <c r="J26" t="s">
        <v>449</v>
      </c>
      <c r="K26" s="14">
        <v>43685</v>
      </c>
      <c r="L26" s="35">
        <f>DATE(2019,9,1)</f>
        <v>43709</v>
      </c>
      <c r="M26" s="35"/>
    </row>
    <row r="27" spans="1:13" x14ac:dyDescent="0.3">
      <c r="A27" t="s">
        <v>59</v>
      </c>
      <c r="B27" t="s">
        <v>448</v>
      </c>
      <c r="C27">
        <v>3</v>
      </c>
      <c r="D27" t="s">
        <v>337</v>
      </c>
      <c r="E27" t="s">
        <v>384</v>
      </c>
      <c r="F27" t="s">
        <v>1577</v>
      </c>
      <c r="G27" t="s">
        <v>62</v>
      </c>
      <c r="H27" s="36">
        <v>842900</v>
      </c>
      <c r="I27" s="14">
        <v>43685</v>
      </c>
      <c r="J27" t="s">
        <v>449</v>
      </c>
      <c r="K27" s="14">
        <v>43685</v>
      </c>
      <c r="L27" s="35">
        <f>DATE(2019,9,1)</f>
        <v>43709</v>
      </c>
      <c r="M27" s="35"/>
    </row>
    <row r="28" spans="1:13" x14ac:dyDescent="0.3">
      <c r="A28" t="s">
        <v>59</v>
      </c>
      <c r="B28" t="s">
        <v>448</v>
      </c>
      <c r="C28">
        <v>3</v>
      </c>
      <c r="D28" t="s">
        <v>337</v>
      </c>
      <c r="E28" t="s">
        <v>386</v>
      </c>
      <c r="F28" t="s">
        <v>387</v>
      </c>
      <c r="G28" t="s">
        <v>62</v>
      </c>
      <c r="H28" s="36">
        <v>842900</v>
      </c>
      <c r="I28" s="14">
        <v>43685</v>
      </c>
      <c r="J28" t="s">
        <v>449</v>
      </c>
      <c r="K28" s="14">
        <v>43685</v>
      </c>
      <c r="L28" s="35">
        <f>DATE(2019,9,1)</f>
        <v>43709</v>
      </c>
      <c r="M28" s="35"/>
    </row>
    <row r="29" spans="1:13" x14ac:dyDescent="0.3">
      <c r="A29" t="s">
        <v>64</v>
      </c>
      <c r="B29" t="s">
        <v>448</v>
      </c>
      <c r="C29">
        <v>0</v>
      </c>
      <c r="D29" t="s">
        <v>15</v>
      </c>
      <c r="E29" t="s">
        <v>293</v>
      </c>
      <c r="F29" t="s">
        <v>294</v>
      </c>
      <c r="G29" t="s">
        <v>65</v>
      </c>
      <c r="H29" s="36">
        <v>332500</v>
      </c>
      <c r="I29" s="14">
        <v>43685</v>
      </c>
      <c r="J29" t="s">
        <v>449</v>
      </c>
      <c r="K29" s="14">
        <v>43685</v>
      </c>
      <c r="L29" s="35">
        <f>DATE(2019,9,1)</f>
        <v>43709</v>
      </c>
      <c r="M29" s="35"/>
    </row>
    <row r="30" spans="1:13" x14ac:dyDescent="0.3">
      <c r="A30" t="s">
        <v>64</v>
      </c>
      <c r="B30" t="s">
        <v>448</v>
      </c>
      <c r="C30">
        <v>0</v>
      </c>
      <c r="D30" t="s">
        <v>15</v>
      </c>
      <c r="E30" t="s">
        <v>318</v>
      </c>
      <c r="F30" t="s">
        <v>1558</v>
      </c>
      <c r="G30" t="s">
        <v>65</v>
      </c>
      <c r="H30" s="36">
        <v>332500</v>
      </c>
      <c r="I30" s="14">
        <v>43685</v>
      </c>
      <c r="J30" t="s">
        <v>449</v>
      </c>
      <c r="K30" s="14">
        <v>43685</v>
      </c>
      <c r="L30" s="35">
        <f>DATE(2019,9,1)</f>
        <v>43709</v>
      </c>
      <c r="M30" s="35"/>
    </row>
    <row r="31" spans="1:13" x14ac:dyDescent="0.3">
      <c r="A31" t="s">
        <v>64</v>
      </c>
      <c r="B31" t="s">
        <v>448</v>
      </c>
      <c r="C31">
        <v>0</v>
      </c>
      <c r="D31" t="s">
        <v>15</v>
      </c>
      <c r="E31" t="s">
        <v>320</v>
      </c>
      <c r="F31" t="s">
        <v>1559</v>
      </c>
      <c r="G31" t="s">
        <v>65</v>
      </c>
      <c r="H31" s="36">
        <v>332500</v>
      </c>
      <c r="I31" s="14">
        <v>43685</v>
      </c>
      <c r="J31" t="s">
        <v>449</v>
      </c>
      <c r="K31" s="14">
        <v>43685</v>
      </c>
      <c r="L31" s="35">
        <f>DATE(2019,9,1)</f>
        <v>43709</v>
      </c>
      <c r="M31" s="35"/>
    </row>
    <row r="32" spans="1:13" x14ac:dyDescent="0.3">
      <c r="A32" t="s">
        <v>64</v>
      </c>
      <c r="B32" t="s">
        <v>448</v>
      </c>
      <c r="C32">
        <v>0</v>
      </c>
      <c r="D32" t="s">
        <v>15</v>
      </c>
      <c r="E32" t="s">
        <v>295</v>
      </c>
      <c r="F32" t="s">
        <v>1560</v>
      </c>
      <c r="G32" t="s">
        <v>65</v>
      </c>
      <c r="H32" s="36">
        <v>332500</v>
      </c>
      <c r="I32" s="14">
        <v>43685</v>
      </c>
      <c r="J32" t="s">
        <v>449</v>
      </c>
      <c r="K32" s="14">
        <v>43685</v>
      </c>
      <c r="L32" s="35">
        <f>DATE(2019,9,1)</f>
        <v>43709</v>
      </c>
      <c r="M32" s="35"/>
    </row>
    <row r="33" spans="1:13" x14ac:dyDescent="0.3">
      <c r="A33" t="s">
        <v>64</v>
      </c>
      <c r="B33" t="s">
        <v>448</v>
      </c>
      <c r="C33">
        <v>0</v>
      </c>
      <c r="D33" t="s">
        <v>15</v>
      </c>
      <c r="E33" t="s">
        <v>1561</v>
      </c>
      <c r="F33" t="s">
        <v>1562</v>
      </c>
      <c r="G33" t="s">
        <v>65</v>
      </c>
      <c r="H33" s="36">
        <v>332500</v>
      </c>
      <c r="I33" s="14">
        <v>43685</v>
      </c>
      <c r="J33" t="s">
        <v>449</v>
      </c>
      <c r="K33" s="14">
        <v>43685</v>
      </c>
      <c r="L33" s="35">
        <f>DATE(2019,9,1)</f>
        <v>43709</v>
      </c>
      <c r="M33" s="35"/>
    </row>
    <row r="34" spans="1:13" x14ac:dyDescent="0.3">
      <c r="A34" t="s">
        <v>67</v>
      </c>
      <c r="B34" t="s">
        <v>448</v>
      </c>
      <c r="C34">
        <v>19</v>
      </c>
      <c r="D34" t="s">
        <v>615</v>
      </c>
      <c r="E34" t="s">
        <v>338</v>
      </c>
      <c r="F34" t="s">
        <v>339</v>
      </c>
      <c r="G34" t="s">
        <v>70</v>
      </c>
      <c r="H34" s="36">
        <v>635900</v>
      </c>
      <c r="I34" s="14">
        <v>43684</v>
      </c>
      <c r="J34" t="s">
        <v>449</v>
      </c>
      <c r="K34" s="14">
        <v>43684</v>
      </c>
      <c r="L34" s="35">
        <f>DATE(2019,9,1)</f>
        <v>43709</v>
      </c>
      <c r="M34" s="35"/>
    </row>
    <row r="35" spans="1:13" x14ac:dyDescent="0.3">
      <c r="A35" t="s">
        <v>67</v>
      </c>
      <c r="B35" t="s">
        <v>448</v>
      </c>
      <c r="C35">
        <v>19</v>
      </c>
      <c r="D35" t="s">
        <v>615</v>
      </c>
      <c r="E35" t="s">
        <v>400</v>
      </c>
      <c r="F35" t="s">
        <v>1575</v>
      </c>
      <c r="G35" t="s">
        <v>70</v>
      </c>
      <c r="H35" s="36">
        <v>635900</v>
      </c>
      <c r="I35" s="14">
        <v>43684</v>
      </c>
      <c r="J35" t="s">
        <v>449</v>
      </c>
      <c r="K35" s="14">
        <v>43684</v>
      </c>
      <c r="L35" s="35">
        <f>DATE(2019,9,1)</f>
        <v>43709</v>
      </c>
      <c r="M35" s="35"/>
    </row>
    <row r="36" spans="1:13" x14ac:dyDescent="0.3">
      <c r="A36" t="s">
        <v>67</v>
      </c>
      <c r="B36" t="s">
        <v>448</v>
      </c>
      <c r="C36">
        <v>19</v>
      </c>
      <c r="D36" t="s">
        <v>615</v>
      </c>
      <c r="E36" t="s">
        <v>340</v>
      </c>
      <c r="F36" t="s">
        <v>1576</v>
      </c>
      <c r="G36" t="s">
        <v>70</v>
      </c>
      <c r="H36" s="36">
        <v>635900</v>
      </c>
      <c r="I36" s="14">
        <v>43684</v>
      </c>
      <c r="J36" t="s">
        <v>449</v>
      </c>
      <c r="K36" s="14">
        <v>43684</v>
      </c>
      <c r="L36" s="35">
        <f>DATE(2019,9,1)</f>
        <v>43709</v>
      </c>
      <c r="M36" s="35"/>
    </row>
    <row r="37" spans="1:13" x14ac:dyDescent="0.3">
      <c r="A37" t="s">
        <v>67</v>
      </c>
      <c r="B37" t="s">
        <v>448</v>
      </c>
      <c r="C37">
        <v>19</v>
      </c>
      <c r="D37" t="s">
        <v>615</v>
      </c>
      <c r="E37" t="s">
        <v>386</v>
      </c>
      <c r="F37" t="s">
        <v>1578</v>
      </c>
      <c r="G37" t="s">
        <v>70</v>
      </c>
      <c r="H37" s="36">
        <v>635900</v>
      </c>
      <c r="I37" s="14">
        <v>43684</v>
      </c>
      <c r="J37" t="s">
        <v>449</v>
      </c>
      <c r="K37" s="14">
        <v>43684</v>
      </c>
      <c r="L37" s="35">
        <f>DATE(2019,9,1)</f>
        <v>43709</v>
      </c>
      <c r="M37" s="35"/>
    </row>
    <row r="38" spans="1:13" x14ac:dyDescent="0.3">
      <c r="A38" t="s">
        <v>72</v>
      </c>
      <c r="B38" t="s">
        <v>448</v>
      </c>
      <c r="C38">
        <v>33</v>
      </c>
      <c r="D38" t="s">
        <v>413</v>
      </c>
      <c r="E38" t="s">
        <v>418</v>
      </c>
      <c r="F38" t="s">
        <v>419</v>
      </c>
      <c r="G38" t="s">
        <v>75</v>
      </c>
      <c r="H38" s="36">
        <v>865900</v>
      </c>
      <c r="I38" s="14">
        <v>43683</v>
      </c>
      <c r="J38" t="s">
        <v>449</v>
      </c>
      <c r="K38" s="14">
        <v>43683</v>
      </c>
      <c r="L38" s="35">
        <f>DATE(2019,9,1)</f>
        <v>43709</v>
      </c>
      <c r="M38" s="35"/>
    </row>
    <row r="39" spans="1:13" x14ac:dyDescent="0.3">
      <c r="A39" t="s">
        <v>1506</v>
      </c>
      <c r="B39" t="s">
        <v>281</v>
      </c>
      <c r="C39">
        <v>4</v>
      </c>
      <c r="D39" t="s">
        <v>282</v>
      </c>
      <c r="E39" t="s">
        <v>283</v>
      </c>
      <c r="F39" t="s">
        <v>284</v>
      </c>
      <c r="G39" t="s">
        <v>80</v>
      </c>
      <c r="H39" s="36">
        <v>505500</v>
      </c>
      <c r="I39" s="14">
        <v>43674</v>
      </c>
      <c r="J39" t="s">
        <v>285</v>
      </c>
      <c r="K39" s="14">
        <v>43674</v>
      </c>
      <c r="L39" s="35">
        <f>DATE(2019,9,1)</f>
        <v>43709</v>
      </c>
      <c r="M39" s="35"/>
    </row>
    <row r="40" spans="1:13" x14ac:dyDescent="0.3">
      <c r="A40" t="s">
        <v>1506</v>
      </c>
      <c r="B40" t="s">
        <v>281</v>
      </c>
      <c r="C40">
        <v>4</v>
      </c>
      <c r="D40" t="s">
        <v>282</v>
      </c>
      <c r="E40" t="s">
        <v>286</v>
      </c>
      <c r="F40" t="s">
        <v>1579</v>
      </c>
      <c r="G40" t="s">
        <v>80</v>
      </c>
      <c r="H40" s="36">
        <v>505500</v>
      </c>
      <c r="I40" s="14">
        <v>43674</v>
      </c>
      <c r="J40" t="s">
        <v>285</v>
      </c>
      <c r="K40" s="14">
        <v>43674</v>
      </c>
      <c r="L40" s="35">
        <f>DATE(2019,9,1)</f>
        <v>43709</v>
      </c>
      <c r="M40" s="35"/>
    </row>
    <row r="41" spans="1:13" x14ac:dyDescent="0.3">
      <c r="A41" t="s">
        <v>1506</v>
      </c>
      <c r="B41" t="s">
        <v>281</v>
      </c>
      <c r="C41">
        <v>4</v>
      </c>
      <c r="D41" t="s">
        <v>282</v>
      </c>
      <c r="E41" t="s">
        <v>288</v>
      </c>
      <c r="F41" t="s">
        <v>1580</v>
      </c>
      <c r="G41" t="s">
        <v>80</v>
      </c>
      <c r="H41" s="36">
        <v>505500</v>
      </c>
      <c r="I41" s="14">
        <v>43674</v>
      </c>
      <c r="J41" t="s">
        <v>285</v>
      </c>
      <c r="K41" s="14">
        <v>43674</v>
      </c>
      <c r="L41" s="35">
        <f>DATE(2019,9,1)</f>
        <v>43709</v>
      </c>
      <c r="M41" s="35"/>
    </row>
    <row r="42" spans="1:13" x14ac:dyDescent="0.3">
      <c r="A42" t="s">
        <v>1506</v>
      </c>
      <c r="B42" t="s">
        <v>281</v>
      </c>
      <c r="C42">
        <v>4</v>
      </c>
      <c r="D42" t="s">
        <v>282</v>
      </c>
      <c r="E42" t="s">
        <v>290</v>
      </c>
      <c r="F42" t="s">
        <v>1581</v>
      </c>
      <c r="G42" t="s">
        <v>80</v>
      </c>
      <c r="H42" s="36">
        <v>505500</v>
      </c>
      <c r="I42" s="14">
        <v>43674</v>
      </c>
      <c r="J42" t="s">
        <v>285</v>
      </c>
      <c r="K42" s="14">
        <v>43674</v>
      </c>
      <c r="L42" s="35">
        <f>DATE(2019,9,1)</f>
        <v>43709</v>
      </c>
      <c r="M42" s="35"/>
    </row>
    <row r="43" spans="1:13" x14ac:dyDescent="0.3">
      <c r="A43" t="s">
        <v>447</v>
      </c>
      <c r="B43" t="s">
        <v>292</v>
      </c>
      <c r="C43">
        <v>0</v>
      </c>
      <c r="D43" t="s">
        <v>15</v>
      </c>
      <c r="E43" t="s">
        <v>293</v>
      </c>
      <c r="F43" t="s">
        <v>294</v>
      </c>
      <c r="G43" t="s">
        <v>84</v>
      </c>
      <c r="H43" s="36">
        <v>101000</v>
      </c>
      <c r="I43" s="14">
        <v>43717</v>
      </c>
      <c r="J43" t="s">
        <v>285</v>
      </c>
      <c r="K43" s="14">
        <v>43669</v>
      </c>
      <c r="L43" s="35">
        <v>43672</v>
      </c>
      <c r="M43" s="35">
        <v>43709</v>
      </c>
    </row>
    <row r="44" spans="1:13" x14ac:dyDescent="0.3">
      <c r="A44" t="s">
        <v>447</v>
      </c>
      <c r="B44" t="s">
        <v>292</v>
      </c>
      <c r="C44">
        <v>0</v>
      </c>
      <c r="D44" t="s">
        <v>15</v>
      </c>
      <c r="E44" t="s">
        <v>295</v>
      </c>
      <c r="F44" t="s">
        <v>296</v>
      </c>
      <c r="G44" t="s">
        <v>84</v>
      </c>
      <c r="H44" s="36">
        <v>101000</v>
      </c>
      <c r="I44" s="14">
        <v>43717</v>
      </c>
      <c r="J44" t="s">
        <v>285</v>
      </c>
      <c r="K44" s="14">
        <v>43669</v>
      </c>
      <c r="L44" s="35">
        <v>43672</v>
      </c>
      <c r="M44" s="35">
        <v>43709</v>
      </c>
    </row>
    <row r="45" spans="1:13" x14ac:dyDescent="0.3">
      <c r="A45" t="s">
        <v>86</v>
      </c>
      <c r="B45" t="s">
        <v>448</v>
      </c>
      <c r="C45">
        <v>10</v>
      </c>
      <c r="D45" t="s">
        <v>305</v>
      </c>
      <c r="E45" t="s">
        <v>306</v>
      </c>
      <c r="F45" t="s">
        <v>307</v>
      </c>
      <c r="G45" t="s">
        <v>89</v>
      </c>
      <c r="H45" s="36">
        <v>741800</v>
      </c>
      <c r="I45" s="14">
        <v>43924</v>
      </c>
      <c r="J45" t="s">
        <v>449</v>
      </c>
      <c r="K45" s="14">
        <v>43663</v>
      </c>
      <c r="L45" s="35">
        <v>43672</v>
      </c>
      <c r="M45" s="35" t="s">
        <v>1537</v>
      </c>
    </row>
    <row r="46" spans="1:13" x14ac:dyDescent="0.3">
      <c r="A46" t="s">
        <v>91</v>
      </c>
      <c r="B46" t="s">
        <v>448</v>
      </c>
      <c r="C46">
        <v>2</v>
      </c>
      <c r="D46" t="s">
        <v>343</v>
      </c>
      <c r="E46" t="s">
        <v>450</v>
      </c>
      <c r="F46" t="s">
        <v>451</v>
      </c>
      <c r="G46" t="s">
        <v>94</v>
      </c>
      <c r="H46" s="36">
        <v>802200</v>
      </c>
      <c r="I46" s="14">
        <v>43995</v>
      </c>
      <c r="J46" t="s">
        <v>449</v>
      </c>
      <c r="K46" s="14">
        <v>43657</v>
      </c>
      <c r="L46" s="35">
        <v>43672</v>
      </c>
      <c r="M46" s="35" t="s">
        <v>1537</v>
      </c>
    </row>
    <row r="47" spans="1:13" x14ac:dyDescent="0.3">
      <c r="A47" t="s">
        <v>91</v>
      </c>
      <c r="B47" t="s">
        <v>448</v>
      </c>
      <c r="C47">
        <v>2</v>
      </c>
      <c r="D47" t="s">
        <v>343</v>
      </c>
      <c r="E47" t="s">
        <v>344</v>
      </c>
      <c r="F47" t="s">
        <v>345</v>
      </c>
      <c r="G47" t="s">
        <v>94</v>
      </c>
      <c r="H47" s="36">
        <v>802200</v>
      </c>
      <c r="I47" s="14">
        <v>43995</v>
      </c>
      <c r="J47" t="s">
        <v>449</v>
      </c>
      <c r="K47" s="14">
        <v>43657</v>
      </c>
      <c r="L47" s="35">
        <v>43672</v>
      </c>
      <c r="M47" s="35" t="s">
        <v>1537</v>
      </c>
    </row>
    <row r="48" spans="1:13" x14ac:dyDescent="0.3">
      <c r="A48" t="s">
        <v>452</v>
      </c>
      <c r="B48" t="s">
        <v>297</v>
      </c>
      <c r="C48">
        <v>1</v>
      </c>
      <c r="D48" t="s">
        <v>298</v>
      </c>
      <c r="E48" t="s">
        <v>299</v>
      </c>
      <c r="F48" t="s">
        <v>300</v>
      </c>
      <c r="G48" t="s">
        <v>99</v>
      </c>
      <c r="H48" s="36">
        <v>391700</v>
      </c>
      <c r="I48" s="14">
        <v>43743</v>
      </c>
      <c r="J48" t="s">
        <v>301</v>
      </c>
      <c r="K48" s="14">
        <v>43656</v>
      </c>
      <c r="L48" s="35">
        <v>43672</v>
      </c>
      <c r="M48" s="35">
        <v>43709</v>
      </c>
    </row>
    <row r="49" spans="1:13" x14ac:dyDescent="0.3">
      <c r="A49" t="s">
        <v>452</v>
      </c>
      <c r="B49" t="s">
        <v>297</v>
      </c>
      <c r="C49">
        <v>1</v>
      </c>
      <c r="D49" t="s">
        <v>298</v>
      </c>
      <c r="E49" t="s">
        <v>302</v>
      </c>
      <c r="F49" t="s">
        <v>303</v>
      </c>
      <c r="G49" t="s">
        <v>99</v>
      </c>
      <c r="H49" s="36">
        <v>391700</v>
      </c>
      <c r="I49" s="14">
        <v>43743</v>
      </c>
      <c r="J49" t="s">
        <v>301</v>
      </c>
      <c r="K49" s="14">
        <v>43656</v>
      </c>
      <c r="L49" s="35">
        <v>43672</v>
      </c>
      <c r="M49" s="35">
        <v>43709</v>
      </c>
    </row>
    <row r="50" spans="1:13" x14ac:dyDescent="0.3">
      <c r="A50" t="s">
        <v>101</v>
      </c>
      <c r="B50" t="s">
        <v>448</v>
      </c>
      <c r="C50">
        <v>4</v>
      </c>
      <c r="D50" t="s">
        <v>282</v>
      </c>
      <c r="E50" t="s">
        <v>283</v>
      </c>
      <c r="F50" t="s">
        <v>284</v>
      </c>
      <c r="G50" t="s">
        <v>103</v>
      </c>
      <c r="H50" s="36">
        <v>522300</v>
      </c>
      <c r="I50" s="14">
        <v>43983</v>
      </c>
      <c r="J50" t="s">
        <v>449</v>
      </c>
      <c r="K50" s="14">
        <v>43650</v>
      </c>
      <c r="L50" s="35">
        <v>43672</v>
      </c>
      <c r="M50" s="35" t="s">
        <v>1537</v>
      </c>
    </row>
    <row r="51" spans="1:13" x14ac:dyDescent="0.3">
      <c r="A51" t="s">
        <v>101</v>
      </c>
      <c r="B51" t="s">
        <v>448</v>
      </c>
      <c r="C51">
        <v>4</v>
      </c>
      <c r="D51" t="s">
        <v>282</v>
      </c>
      <c r="E51" t="s">
        <v>286</v>
      </c>
      <c r="F51" t="s">
        <v>287</v>
      </c>
      <c r="G51" t="s">
        <v>103</v>
      </c>
      <c r="H51" s="36">
        <v>522300</v>
      </c>
      <c r="I51" s="14">
        <v>43983</v>
      </c>
      <c r="J51" t="s">
        <v>449</v>
      </c>
      <c r="K51" s="14">
        <v>43650</v>
      </c>
      <c r="L51" s="35">
        <v>43672</v>
      </c>
      <c r="M51" s="35" t="s">
        <v>1537</v>
      </c>
    </row>
    <row r="52" spans="1:13" x14ac:dyDescent="0.3">
      <c r="A52" t="s">
        <v>101</v>
      </c>
      <c r="B52" t="s">
        <v>448</v>
      </c>
      <c r="C52">
        <v>4</v>
      </c>
      <c r="D52" t="s">
        <v>282</v>
      </c>
      <c r="E52" t="s">
        <v>290</v>
      </c>
      <c r="F52" t="s">
        <v>291</v>
      </c>
      <c r="G52" t="s">
        <v>103</v>
      </c>
      <c r="H52" s="36">
        <v>522300</v>
      </c>
      <c r="I52" s="14">
        <v>43983</v>
      </c>
      <c r="J52" t="s">
        <v>449</v>
      </c>
      <c r="K52" s="14">
        <v>43650</v>
      </c>
      <c r="L52" s="35">
        <v>43672</v>
      </c>
      <c r="M52" s="35" t="s">
        <v>1537</v>
      </c>
    </row>
    <row r="53" spans="1:13" x14ac:dyDescent="0.3">
      <c r="A53" t="s">
        <v>453</v>
      </c>
      <c r="B53" t="s">
        <v>304</v>
      </c>
      <c r="C53">
        <v>10</v>
      </c>
      <c r="D53" t="s">
        <v>305</v>
      </c>
      <c r="E53" t="s">
        <v>306</v>
      </c>
      <c r="F53" t="s">
        <v>307</v>
      </c>
      <c r="G53" t="s">
        <v>106</v>
      </c>
      <c r="H53" s="36">
        <v>269100</v>
      </c>
      <c r="I53" s="14">
        <v>43813</v>
      </c>
      <c r="J53" t="s">
        <v>301</v>
      </c>
      <c r="K53" s="14">
        <v>43639</v>
      </c>
      <c r="L53" s="35">
        <v>43642</v>
      </c>
      <c r="M53" s="35">
        <v>43709</v>
      </c>
    </row>
    <row r="54" spans="1:13" x14ac:dyDescent="0.3">
      <c r="A54" t="s">
        <v>108</v>
      </c>
      <c r="B54" t="s">
        <v>448</v>
      </c>
      <c r="C54">
        <v>2</v>
      </c>
      <c r="D54" t="s">
        <v>343</v>
      </c>
      <c r="E54" t="s">
        <v>344</v>
      </c>
      <c r="F54" t="s">
        <v>345</v>
      </c>
      <c r="G54" t="s">
        <v>110</v>
      </c>
      <c r="H54" s="36">
        <v>669600</v>
      </c>
      <c r="I54" s="14">
        <v>43878</v>
      </c>
      <c r="J54" t="s">
        <v>449</v>
      </c>
      <c r="K54" s="14">
        <v>43631</v>
      </c>
      <c r="L54" s="35">
        <v>43642</v>
      </c>
      <c r="M54" s="35" t="s">
        <v>1537</v>
      </c>
    </row>
    <row r="55" spans="1:13" x14ac:dyDescent="0.3">
      <c r="A55" t="s">
        <v>108</v>
      </c>
      <c r="B55" t="s">
        <v>448</v>
      </c>
      <c r="C55">
        <v>2</v>
      </c>
      <c r="D55" t="s">
        <v>343</v>
      </c>
      <c r="E55" t="s">
        <v>450</v>
      </c>
      <c r="F55" t="s">
        <v>451</v>
      </c>
      <c r="G55" t="s">
        <v>110</v>
      </c>
      <c r="H55" s="36">
        <v>669600</v>
      </c>
      <c r="I55" s="14">
        <v>43878</v>
      </c>
      <c r="J55" t="s">
        <v>449</v>
      </c>
      <c r="K55" s="14">
        <v>43631</v>
      </c>
      <c r="L55" s="35">
        <v>43642</v>
      </c>
      <c r="M55" s="35" t="s">
        <v>1537</v>
      </c>
    </row>
    <row r="56" spans="1:13" x14ac:dyDescent="0.3">
      <c r="A56" t="s">
        <v>454</v>
      </c>
      <c r="B56" t="s">
        <v>308</v>
      </c>
      <c r="C56">
        <v>6</v>
      </c>
      <c r="D56" t="s">
        <v>309</v>
      </c>
      <c r="E56" t="s">
        <v>310</v>
      </c>
      <c r="F56" t="s">
        <v>311</v>
      </c>
      <c r="G56" t="s">
        <v>115</v>
      </c>
      <c r="H56" s="36">
        <v>370500</v>
      </c>
      <c r="I56" s="14">
        <v>43691</v>
      </c>
      <c r="J56" t="s">
        <v>285</v>
      </c>
      <c r="K56" s="14">
        <v>43623</v>
      </c>
      <c r="L56" s="35">
        <v>43629</v>
      </c>
      <c r="M56" s="35">
        <v>43672</v>
      </c>
    </row>
    <row r="57" spans="1:13" x14ac:dyDescent="0.3">
      <c r="A57" t="s">
        <v>455</v>
      </c>
      <c r="B57" t="s">
        <v>312</v>
      </c>
      <c r="C57">
        <v>0</v>
      </c>
      <c r="D57" t="s">
        <v>15</v>
      </c>
      <c r="E57" t="s">
        <v>295</v>
      </c>
      <c r="F57" t="s">
        <v>296</v>
      </c>
      <c r="G57" t="s">
        <v>119</v>
      </c>
      <c r="H57" s="36">
        <v>92800</v>
      </c>
      <c r="I57" s="14">
        <v>43673</v>
      </c>
      <c r="J57" t="s">
        <v>285</v>
      </c>
      <c r="K57" s="14">
        <v>43623</v>
      </c>
      <c r="L57" s="35">
        <v>43629</v>
      </c>
      <c r="M57" s="35">
        <v>43672</v>
      </c>
    </row>
    <row r="58" spans="1:13" x14ac:dyDescent="0.3">
      <c r="A58" t="s">
        <v>456</v>
      </c>
      <c r="B58" t="s">
        <v>313</v>
      </c>
      <c r="C58">
        <v>1</v>
      </c>
      <c r="D58" t="s">
        <v>298</v>
      </c>
      <c r="E58" t="s">
        <v>302</v>
      </c>
      <c r="F58" t="s">
        <v>303</v>
      </c>
      <c r="G58" t="s">
        <v>123</v>
      </c>
      <c r="H58" s="36">
        <v>32800</v>
      </c>
      <c r="I58" s="14">
        <v>43854</v>
      </c>
      <c r="J58" t="s">
        <v>285</v>
      </c>
      <c r="K58" s="14">
        <v>43619</v>
      </c>
      <c r="L58" s="35">
        <v>43629</v>
      </c>
      <c r="M58" s="35">
        <v>43672</v>
      </c>
    </row>
    <row r="59" spans="1:13" x14ac:dyDescent="0.3">
      <c r="A59" t="s">
        <v>456</v>
      </c>
      <c r="B59" t="s">
        <v>313</v>
      </c>
      <c r="C59">
        <v>1</v>
      </c>
      <c r="D59" t="s">
        <v>298</v>
      </c>
      <c r="E59" t="s">
        <v>314</v>
      </c>
      <c r="F59" t="s">
        <v>315</v>
      </c>
      <c r="G59" t="s">
        <v>123</v>
      </c>
      <c r="H59" s="36">
        <v>32800</v>
      </c>
      <c r="I59" s="14">
        <v>43854</v>
      </c>
      <c r="J59" t="s">
        <v>285</v>
      </c>
      <c r="K59" s="14">
        <v>43619</v>
      </c>
      <c r="L59" s="35">
        <v>43629</v>
      </c>
      <c r="M59" s="35">
        <v>43672</v>
      </c>
    </row>
    <row r="60" spans="1:13" x14ac:dyDescent="0.3">
      <c r="A60" t="s">
        <v>457</v>
      </c>
      <c r="B60" t="s">
        <v>316</v>
      </c>
      <c r="C60">
        <v>10</v>
      </c>
      <c r="D60" t="s">
        <v>305</v>
      </c>
      <c r="E60" t="s">
        <v>306</v>
      </c>
      <c r="F60" t="s">
        <v>307</v>
      </c>
      <c r="G60" t="s">
        <v>126</v>
      </c>
      <c r="H60" s="36">
        <v>896700</v>
      </c>
      <c r="I60" s="14">
        <v>43967</v>
      </c>
      <c r="J60" t="s">
        <v>285</v>
      </c>
      <c r="K60" s="14">
        <v>43617</v>
      </c>
      <c r="L60" s="35">
        <v>43629</v>
      </c>
      <c r="M60" s="35">
        <v>43709</v>
      </c>
    </row>
    <row r="61" spans="1:13" x14ac:dyDescent="0.3">
      <c r="A61" t="s">
        <v>458</v>
      </c>
      <c r="B61" t="s">
        <v>317</v>
      </c>
      <c r="C61">
        <v>0</v>
      </c>
      <c r="D61" t="s">
        <v>15</v>
      </c>
      <c r="E61" t="s">
        <v>318</v>
      </c>
      <c r="F61" t="s">
        <v>319</v>
      </c>
      <c r="G61" t="s">
        <v>130</v>
      </c>
      <c r="H61" s="36">
        <v>157600</v>
      </c>
      <c r="I61" s="14">
        <v>43751</v>
      </c>
      <c r="J61" t="s">
        <v>285</v>
      </c>
      <c r="K61" s="14">
        <v>43617</v>
      </c>
      <c r="L61" s="35">
        <v>43629</v>
      </c>
      <c r="M61" s="35">
        <v>43709</v>
      </c>
    </row>
    <row r="62" spans="1:13" x14ac:dyDescent="0.3">
      <c r="A62" t="s">
        <v>458</v>
      </c>
      <c r="B62" t="s">
        <v>317</v>
      </c>
      <c r="C62">
        <v>0</v>
      </c>
      <c r="D62" t="s">
        <v>15</v>
      </c>
      <c r="E62" t="s">
        <v>320</v>
      </c>
      <c r="F62" t="s">
        <v>321</v>
      </c>
      <c r="G62" t="s">
        <v>130</v>
      </c>
      <c r="H62" s="36">
        <v>157600</v>
      </c>
      <c r="I62" s="14">
        <v>43751</v>
      </c>
      <c r="J62" t="s">
        <v>285</v>
      </c>
      <c r="K62" s="14">
        <v>43617</v>
      </c>
      <c r="L62" s="35">
        <v>43629</v>
      </c>
      <c r="M62" s="35">
        <v>43709</v>
      </c>
    </row>
    <row r="63" spans="1:13" x14ac:dyDescent="0.3">
      <c r="A63" t="s">
        <v>458</v>
      </c>
      <c r="B63" t="s">
        <v>317</v>
      </c>
      <c r="C63">
        <v>0</v>
      </c>
      <c r="D63" t="s">
        <v>15</v>
      </c>
      <c r="E63" t="s">
        <v>295</v>
      </c>
      <c r="F63" t="s">
        <v>296</v>
      </c>
      <c r="G63" t="s">
        <v>130</v>
      </c>
      <c r="H63" s="36">
        <v>157600</v>
      </c>
      <c r="I63" s="14">
        <v>43751</v>
      </c>
      <c r="J63" t="s">
        <v>285</v>
      </c>
      <c r="K63" s="14">
        <v>43617</v>
      </c>
      <c r="L63" s="35">
        <v>43629</v>
      </c>
      <c r="M63" s="35">
        <v>43709</v>
      </c>
    </row>
    <row r="64" spans="1:13" x14ac:dyDescent="0.3">
      <c r="A64" t="s">
        <v>459</v>
      </c>
      <c r="B64" t="s">
        <v>322</v>
      </c>
      <c r="C64">
        <v>1</v>
      </c>
      <c r="D64" t="s">
        <v>298</v>
      </c>
      <c r="E64" t="s">
        <v>299</v>
      </c>
      <c r="F64" t="s">
        <v>300</v>
      </c>
      <c r="G64" t="s">
        <v>134</v>
      </c>
      <c r="H64" s="36">
        <v>728800</v>
      </c>
      <c r="I64" s="14">
        <v>43870</v>
      </c>
      <c r="J64" t="s">
        <v>301</v>
      </c>
      <c r="K64" s="14">
        <v>43609</v>
      </c>
      <c r="L64" s="35">
        <v>43611</v>
      </c>
      <c r="M64" s="35">
        <v>43709</v>
      </c>
    </row>
    <row r="65" spans="1:13" x14ac:dyDescent="0.3">
      <c r="A65" t="s">
        <v>459</v>
      </c>
      <c r="B65" t="s">
        <v>322</v>
      </c>
      <c r="C65">
        <v>1</v>
      </c>
      <c r="D65" t="s">
        <v>298</v>
      </c>
      <c r="E65" t="s">
        <v>314</v>
      </c>
      <c r="F65" t="s">
        <v>315</v>
      </c>
      <c r="G65" t="s">
        <v>134</v>
      </c>
      <c r="H65" s="36">
        <v>728800</v>
      </c>
      <c r="I65" s="14">
        <v>43870</v>
      </c>
      <c r="J65" t="s">
        <v>301</v>
      </c>
      <c r="K65" s="14">
        <v>43609</v>
      </c>
      <c r="L65" s="35">
        <v>43611</v>
      </c>
      <c r="M65" s="35">
        <v>43709</v>
      </c>
    </row>
    <row r="66" spans="1:13" x14ac:dyDescent="0.3">
      <c r="A66" t="s">
        <v>459</v>
      </c>
      <c r="B66" t="s">
        <v>322</v>
      </c>
      <c r="C66">
        <v>1</v>
      </c>
      <c r="D66" t="s">
        <v>298</v>
      </c>
      <c r="E66" t="s">
        <v>323</v>
      </c>
      <c r="F66" t="s">
        <v>324</v>
      </c>
      <c r="G66" t="s">
        <v>134</v>
      </c>
      <c r="H66" s="36">
        <v>728800</v>
      </c>
      <c r="I66" s="14">
        <v>43870</v>
      </c>
      <c r="J66" t="s">
        <v>301</v>
      </c>
      <c r="K66" s="14">
        <v>43609</v>
      </c>
      <c r="L66" s="35">
        <v>43611</v>
      </c>
      <c r="M66" s="35">
        <v>43709</v>
      </c>
    </row>
    <row r="67" spans="1:13" x14ac:dyDescent="0.3">
      <c r="A67" t="s">
        <v>459</v>
      </c>
      <c r="B67" t="s">
        <v>322</v>
      </c>
      <c r="C67">
        <v>1</v>
      </c>
      <c r="D67" t="s">
        <v>298</v>
      </c>
      <c r="E67" t="s">
        <v>325</v>
      </c>
      <c r="F67" t="s">
        <v>326</v>
      </c>
      <c r="G67" t="s">
        <v>134</v>
      </c>
      <c r="H67" s="36">
        <v>728800</v>
      </c>
      <c r="I67" s="14">
        <v>43870</v>
      </c>
      <c r="J67" t="s">
        <v>301</v>
      </c>
      <c r="K67" s="14">
        <v>43609</v>
      </c>
      <c r="L67" s="35">
        <v>43611</v>
      </c>
      <c r="M67" s="35">
        <v>43709</v>
      </c>
    </row>
    <row r="68" spans="1:13" x14ac:dyDescent="0.3">
      <c r="A68" t="s">
        <v>460</v>
      </c>
      <c r="B68" t="s">
        <v>327</v>
      </c>
      <c r="C68">
        <v>11</v>
      </c>
      <c r="D68" t="s">
        <v>328</v>
      </c>
      <c r="E68" t="s">
        <v>329</v>
      </c>
      <c r="F68" t="s">
        <v>330</v>
      </c>
      <c r="G68" t="s">
        <v>139</v>
      </c>
      <c r="H68" s="36">
        <v>297600</v>
      </c>
      <c r="I68" s="14">
        <v>43906</v>
      </c>
      <c r="J68" t="s">
        <v>285</v>
      </c>
      <c r="K68" s="14">
        <v>43604</v>
      </c>
      <c r="L68" s="35">
        <v>43611</v>
      </c>
      <c r="M68" s="35">
        <v>43672</v>
      </c>
    </row>
    <row r="69" spans="1:13" x14ac:dyDescent="0.3">
      <c r="A69" t="s">
        <v>460</v>
      </c>
      <c r="B69" t="s">
        <v>327</v>
      </c>
      <c r="C69">
        <v>11</v>
      </c>
      <c r="D69" t="s">
        <v>328</v>
      </c>
      <c r="E69" t="s">
        <v>331</v>
      </c>
      <c r="F69" t="s">
        <v>332</v>
      </c>
      <c r="G69" t="s">
        <v>139</v>
      </c>
      <c r="H69" s="36">
        <v>297600</v>
      </c>
      <c r="I69" s="14">
        <v>43906</v>
      </c>
      <c r="J69" t="s">
        <v>285</v>
      </c>
      <c r="K69" s="14">
        <v>43604</v>
      </c>
      <c r="L69" s="35">
        <v>43611</v>
      </c>
      <c r="M69" s="35">
        <v>43672</v>
      </c>
    </row>
    <row r="70" spans="1:13" x14ac:dyDescent="0.3">
      <c r="A70" t="s">
        <v>461</v>
      </c>
      <c r="B70" t="s">
        <v>333</v>
      </c>
      <c r="C70">
        <v>1</v>
      </c>
      <c r="D70" t="s">
        <v>298</v>
      </c>
      <c r="E70" t="s">
        <v>314</v>
      </c>
      <c r="F70" t="s">
        <v>315</v>
      </c>
      <c r="G70" t="s">
        <v>143</v>
      </c>
      <c r="H70" s="36">
        <v>277800</v>
      </c>
      <c r="I70" s="14">
        <v>43897</v>
      </c>
      <c r="J70" t="s">
        <v>285</v>
      </c>
      <c r="K70" s="14">
        <v>43603</v>
      </c>
      <c r="L70" s="35">
        <v>43611</v>
      </c>
      <c r="M70" s="35">
        <v>43709</v>
      </c>
    </row>
    <row r="71" spans="1:13" x14ac:dyDescent="0.3">
      <c r="A71" t="s">
        <v>462</v>
      </c>
      <c r="B71" t="s">
        <v>334</v>
      </c>
      <c r="C71">
        <v>0</v>
      </c>
      <c r="D71" t="s">
        <v>15</v>
      </c>
      <c r="E71" t="s">
        <v>295</v>
      </c>
      <c r="F71" t="s">
        <v>296</v>
      </c>
      <c r="G71" t="s">
        <v>147</v>
      </c>
      <c r="H71" s="36">
        <v>17500</v>
      </c>
      <c r="I71" s="14">
        <v>43962</v>
      </c>
      <c r="J71" t="s">
        <v>285</v>
      </c>
      <c r="K71" s="14">
        <v>43603</v>
      </c>
      <c r="L71" s="35">
        <v>43611</v>
      </c>
      <c r="M71" s="35">
        <v>43672</v>
      </c>
    </row>
    <row r="72" spans="1:13" x14ac:dyDescent="0.3">
      <c r="A72" t="s">
        <v>462</v>
      </c>
      <c r="B72" t="s">
        <v>334</v>
      </c>
      <c r="C72">
        <v>0</v>
      </c>
      <c r="D72" t="s">
        <v>15</v>
      </c>
      <c r="E72" t="s">
        <v>320</v>
      </c>
      <c r="F72" t="s">
        <v>321</v>
      </c>
      <c r="G72" t="s">
        <v>147</v>
      </c>
      <c r="H72" s="36">
        <v>17500</v>
      </c>
      <c r="I72" s="14">
        <v>43962</v>
      </c>
      <c r="J72" t="s">
        <v>285</v>
      </c>
      <c r="K72" s="14">
        <v>43603</v>
      </c>
      <c r="L72" s="35">
        <v>43611</v>
      </c>
      <c r="M72" s="35">
        <v>43672</v>
      </c>
    </row>
    <row r="73" spans="1:13" x14ac:dyDescent="0.3">
      <c r="A73" t="s">
        <v>463</v>
      </c>
      <c r="B73" t="s">
        <v>335</v>
      </c>
      <c r="C73">
        <v>1</v>
      </c>
      <c r="D73" t="s">
        <v>298</v>
      </c>
      <c r="E73" t="s">
        <v>299</v>
      </c>
      <c r="F73" t="s">
        <v>300</v>
      </c>
      <c r="G73" t="s">
        <v>151</v>
      </c>
      <c r="H73" s="36">
        <v>79000</v>
      </c>
      <c r="I73" s="14">
        <v>43666</v>
      </c>
      <c r="J73" t="s">
        <v>285</v>
      </c>
      <c r="K73" s="14">
        <v>43594</v>
      </c>
      <c r="L73" s="35">
        <v>43611</v>
      </c>
      <c r="M73" s="35">
        <v>43672</v>
      </c>
    </row>
    <row r="74" spans="1:13" x14ac:dyDescent="0.3">
      <c r="A74" t="s">
        <v>463</v>
      </c>
      <c r="B74" t="s">
        <v>335</v>
      </c>
      <c r="C74">
        <v>1</v>
      </c>
      <c r="D74" t="s">
        <v>298</v>
      </c>
      <c r="E74" t="s">
        <v>325</v>
      </c>
      <c r="F74" t="s">
        <v>326</v>
      </c>
      <c r="G74" t="s">
        <v>151</v>
      </c>
      <c r="H74" s="36">
        <v>79000</v>
      </c>
      <c r="I74" s="14">
        <v>43666</v>
      </c>
      <c r="J74" t="s">
        <v>301</v>
      </c>
      <c r="K74" s="14">
        <v>43594</v>
      </c>
      <c r="L74" s="35">
        <v>43611</v>
      </c>
      <c r="M74" s="35">
        <v>43672</v>
      </c>
    </row>
    <row r="75" spans="1:13" x14ac:dyDescent="0.3">
      <c r="A75" t="s">
        <v>463</v>
      </c>
      <c r="B75" t="s">
        <v>335</v>
      </c>
      <c r="C75">
        <v>1</v>
      </c>
      <c r="D75" t="s">
        <v>298</v>
      </c>
      <c r="E75" t="s">
        <v>323</v>
      </c>
      <c r="F75" t="s">
        <v>324</v>
      </c>
      <c r="G75" t="s">
        <v>151</v>
      </c>
      <c r="H75" s="36">
        <v>79000</v>
      </c>
      <c r="I75" s="14">
        <v>43666</v>
      </c>
      <c r="J75" t="s">
        <v>285</v>
      </c>
      <c r="K75" s="14">
        <v>43594</v>
      </c>
      <c r="L75" s="35">
        <v>43611</v>
      </c>
      <c r="M75" s="35">
        <v>43672</v>
      </c>
    </row>
    <row r="76" spans="1:13" x14ac:dyDescent="0.3">
      <c r="A76" t="s">
        <v>463</v>
      </c>
      <c r="B76" t="s">
        <v>335</v>
      </c>
      <c r="C76">
        <v>1</v>
      </c>
      <c r="D76" t="s">
        <v>298</v>
      </c>
      <c r="E76" t="s">
        <v>314</v>
      </c>
      <c r="F76" t="s">
        <v>315</v>
      </c>
      <c r="G76" t="s">
        <v>151</v>
      </c>
      <c r="H76" s="36">
        <v>79000</v>
      </c>
      <c r="I76" s="14">
        <v>43666</v>
      </c>
      <c r="J76" t="s">
        <v>285</v>
      </c>
      <c r="K76" s="14">
        <v>43594</v>
      </c>
      <c r="L76" s="35">
        <v>43611</v>
      </c>
      <c r="M76" s="35">
        <v>43672</v>
      </c>
    </row>
    <row r="77" spans="1:13" x14ac:dyDescent="0.3">
      <c r="A77" t="s">
        <v>464</v>
      </c>
      <c r="B77" t="s">
        <v>336</v>
      </c>
      <c r="C77">
        <v>3</v>
      </c>
      <c r="D77" t="s">
        <v>337</v>
      </c>
      <c r="E77" t="s">
        <v>338</v>
      </c>
      <c r="F77" t="s">
        <v>339</v>
      </c>
      <c r="G77" t="s">
        <v>155</v>
      </c>
      <c r="H77" s="36">
        <v>347100</v>
      </c>
      <c r="I77" s="14">
        <v>43638</v>
      </c>
      <c r="J77" t="s">
        <v>285</v>
      </c>
      <c r="K77" s="14">
        <v>43592</v>
      </c>
      <c r="L77" s="35">
        <v>43611</v>
      </c>
      <c r="M77" s="35">
        <v>43672</v>
      </c>
    </row>
    <row r="78" spans="1:13" x14ac:dyDescent="0.3">
      <c r="A78" t="s">
        <v>464</v>
      </c>
      <c r="B78" t="s">
        <v>336</v>
      </c>
      <c r="C78">
        <v>3</v>
      </c>
      <c r="D78" t="s">
        <v>337</v>
      </c>
      <c r="E78" t="s">
        <v>340</v>
      </c>
      <c r="F78" t="s">
        <v>341</v>
      </c>
      <c r="G78" t="s">
        <v>155</v>
      </c>
      <c r="H78" s="36">
        <v>347100</v>
      </c>
      <c r="I78" s="14">
        <v>43638</v>
      </c>
      <c r="J78" t="s">
        <v>285</v>
      </c>
      <c r="K78" s="14">
        <v>43592</v>
      </c>
      <c r="L78" s="35">
        <v>43611</v>
      </c>
      <c r="M78" s="35">
        <v>43672</v>
      </c>
    </row>
    <row r="79" spans="1:13" x14ac:dyDescent="0.3">
      <c r="A79" t="s">
        <v>465</v>
      </c>
      <c r="B79" t="s">
        <v>342</v>
      </c>
      <c r="C79">
        <v>2</v>
      </c>
      <c r="D79" t="s">
        <v>343</v>
      </c>
      <c r="E79" t="s">
        <v>344</v>
      </c>
      <c r="F79" t="s">
        <v>345</v>
      </c>
      <c r="G79" t="s">
        <v>159</v>
      </c>
      <c r="H79" s="36">
        <v>200100</v>
      </c>
      <c r="I79" s="14">
        <v>43878</v>
      </c>
      <c r="J79" t="s">
        <v>285</v>
      </c>
      <c r="K79" s="14">
        <v>43592</v>
      </c>
      <c r="L79" s="35">
        <v>43611</v>
      </c>
      <c r="M79" s="35">
        <v>43672</v>
      </c>
    </row>
    <row r="80" spans="1:13" x14ac:dyDescent="0.3">
      <c r="A80" t="s">
        <v>466</v>
      </c>
      <c r="B80" t="s">
        <v>346</v>
      </c>
      <c r="C80">
        <v>0</v>
      </c>
      <c r="D80" t="s">
        <v>15</v>
      </c>
      <c r="E80" t="s">
        <v>295</v>
      </c>
      <c r="F80" t="s">
        <v>296</v>
      </c>
      <c r="G80" t="s">
        <v>162</v>
      </c>
      <c r="H80" s="36">
        <v>372300</v>
      </c>
      <c r="I80" s="14">
        <v>43790</v>
      </c>
      <c r="J80" t="s">
        <v>285</v>
      </c>
      <c r="K80" s="14">
        <v>43590</v>
      </c>
      <c r="L80" s="35">
        <v>43611</v>
      </c>
      <c r="M80" s="35">
        <v>43672</v>
      </c>
    </row>
    <row r="81" spans="1:13" x14ac:dyDescent="0.3">
      <c r="A81" t="s">
        <v>467</v>
      </c>
      <c r="B81" t="s">
        <v>347</v>
      </c>
      <c r="C81">
        <v>10</v>
      </c>
      <c r="D81" t="s">
        <v>305</v>
      </c>
      <c r="E81" t="s">
        <v>306</v>
      </c>
      <c r="F81" t="s">
        <v>307</v>
      </c>
      <c r="G81" t="s">
        <v>165</v>
      </c>
      <c r="H81" s="36">
        <v>656600</v>
      </c>
      <c r="I81" s="14">
        <v>43814</v>
      </c>
      <c r="J81" t="s">
        <v>285</v>
      </c>
      <c r="K81" s="14">
        <v>43575</v>
      </c>
      <c r="L81" s="35">
        <v>43611</v>
      </c>
      <c r="M81" s="35">
        <v>43642</v>
      </c>
    </row>
    <row r="82" spans="1:13" x14ac:dyDescent="0.3">
      <c r="A82" t="s">
        <v>468</v>
      </c>
      <c r="B82" t="s">
        <v>348</v>
      </c>
      <c r="C82">
        <v>0</v>
      </c>
      <c r="D82" t="s">
        <v>15</v>
      </c>
      <c r="E82" t="s">
        <v>295</v>
      </c>
      <c r="F82" t="s">
        <v>296</v>
      </c>
      <c r="G82" t="s">
        <v>169</v>
      </c>
      <c r="H82" s="36">
        <v>146900</v>
      </c>
      <c r="I82" s="14">
        <v>43917</v>
      </c>
      <c r="J82" t="s">
        <v>285</v>
      </c>
      <c r="K82" s="14">
        <v>43557</v>
      </c>
      <c r="L82" s="35">
        <v>43563</v>
      </c>
      <c r="M82" s="35">
        <v>43629</v>
      </c>
    </row>
    <row r="83" spans="1:13" x14ac:dyDescent="0.3">
      <c r="A83" t="s">
        <v>468</v>
      </c>
      <c r="B83" t="s">
        <v>348</v>
      </c>
      <c r="C83">
        <v>0</v>
      </c>
      <c r="D83" t="s">
        <v>15</v>
      </c>
      <c r="E83" t="s">
        <v>293</v>
      </c>
      <c r="F83" t="s">
        <v>294</v>
      </c>
      <c r="G83" t="s">
        <v>169</v>
      </c>
      <c r="H83" s="36">
        <v>146900</v>
      </c>
      <c r="I83" s="14">
        <v>43917</v>
      </c>
      <c r="J83" t="s">
        <v>285</v>
      </c>
      <c r="K83" s="14">
        <v>43557</v>
      </c>
      <c r="L83" s="35">
        <v>43563</v>
      </c>
      <c r="M83" s="35">
        <v>43629</v>
      </c>
    </row>
    <row r="84" spans="1:13" x14ac:dyDescent="0.3">
      <c r="A84" t="s">
        <v>468</v>
      </c>
      <c r="B84" t="s">
        <v>348</v>
      </c>
      <c r="C84">
        <v>0</v>
      </c>
      <c r="D84" t="s">
        <v>15</v>
      </c>
      <c r="E84" t="s">
        <v>318</v>
      </c>
      <c r="F84" t="s">
        <v>319</v>
      </c>
      <c r="G84" t="s">
        <v>169</v>
      </c>
      <c r="H84" s="36">
        <v>146900</v>
      </c>
      <c r="I84" s="14">
        <v>43917</v>
      </c>
      <c r="J84" t="s">
        <v>285</v>
      </c>
      <c r="K84" s="14">
        <v>43557</v>
      </c>
      <c r="L84" s="35">
        <v>43563</v>
      </c>
      <c r="M84" s="35">
        <v>43629</v>
      </c>
    </row>
    <row r="85" spans="1:13" x14ac:dyDescent="0.3">
      <c r="A85" t="s">
        <v>469</v>
      </c>
      <c r="B85" t="s">
        <v>349</v>
      </c>
      <c r="C85">
        <v>28</v>
      </c>
      <c r="D85" t="s">
        <v>350</v>
      </c>
      <c r="E85" t="s">
        <v>351</v>
      </c>
      <c r="F85" t="s">
        <v>352</v>
      </c>
      <c r="G85" t="s">
        <v>174</v>
      </c>
      <c r="H85" s="36">
        <v>230700</v>
      </c>
      <c r="I85" s="14">
        <v>43773</v>
      </c>
      <c r="J85" t="s">
        <v>301</v>
      </c>
      <c r="K85" s="14">
        <v>43550</v>
      </c>
      <c r="L85" s="35">
        <v>43563</v>
      </c>
      <c r="M85" s="35">
        <v>43629</v>
      </c>
    </row>
    <row r="86" spans="1:13" x14ac:dyDescent="0.3">
      <c r="A86" t="s">
        <v>470</v>
      </c>
      <c r="B86" t="s">
        <v>353</v>
      </c>
      <c r="C86">
        <v>5</v>
      </c>
      <c r="D86" t="s">
        <v>354</v>
      </c>
      <c r="E86" t="s">
        <v>355</v>
      </c>
      <c r="F86" t="s">
        <v>356</v>
      </c>
      <c r="G86" t="s">
        <v>178</v>
      </c>
      <c r="H86" s="36">
        <v>600400</v>
      </c>
      <c r="I86" s="14">
        <v>43619</v>
      </c>
      <c r="J86" t="s">
        <v>285</v>
      </c>
      <c r="K86" s="14">
        <v>43537</v>
      </c>
      <c r="L86" s="35">
        <v>43547</v>
      </c>
      <c r="M86" s="35">
        <v>43611</v>
      </c>
    </row>
    <row r="87" spans="1:13" x14ac:dyDescent="0.3">
      <c r="A87" t="s">
        <v>470</v>
      </c>
      <c r="B87" t="s">
        <v>353</v>
      </c>
      <c r="C87">
        <v>5</v>
      </c>
      <c r="D87" t="s">
        <v>354</v>
      </c>
      <c r="E87" t="s">
        <v>357</v>
      </c>
      <c r="F87" t="s">
        <v>358</v>
      </c>
      <c r="G87" t="s">
        <v>178</v>
      </c>
      <c r="H87" s="36">
        <v>600400</v>
      </c>
      <c r="I87" s="14">
        <v>43619</v>
      </c>
      <c r="J87" t="s">
        <v>285</v>
      </c>
      <c r="K87" s="14">
        <v>43537</v>
      </c>
      <c r="L87" s="35">
        <v>43547</v>
      </c>
      <c r="M87" s="35">
        <v>43611</v>
      </c>
    </row>
    <row r="88" spans="1:13" x14ac:dyDescent="0.3">
      <c r="A88" t="s">
        <v>471</v>
      </c>
      <c r="B88" t="s">
        <v>359</v>
      </c>
      <c r="C88">
        <v>1</v>
      </c>
      <c r="D88" t="s">
        <v>298</v>
      </c>
      <c r="E88" t="s">
        <v>323</v>
      </c>
      <c r="F88" t="s">
        <v>324</v>
      </c>
      <c r="G88" t="s">
        <v>182</v>
      </c>
      <c r="H88" s="36">
        <v>230100</v>
      </c>
      <c r="I88" s="14">
        <v>43869</v>
      </c>
      <c r="J88" t="s">
        <v>285</v>
      </c>
      <c r="K88" s="14">
        <v>43515</v>
      </c>
      <c r="L88" s="35">
        <v>43547</v>
      </c>
      <c r="M88" s="35">
        <v>43563</v>
      </c>
    </row>
    <row r="89" spans="1:13" x14ac:dyDescent="0.3">
      <c r="A89" t="s">
        <v>471</v>
      </c>
      <c r="B89" t="s">
        <v>359</v>
      </c>
      <c r="C89">
        <v>1</v>
      </c>
      <c r="D89" t="s">
        <v>298</v>
      </c>
      <c r="E89" t="s">
        <v>325</v>
      </c>
      <c r="F89" t="s">
        <v>326</v>
      </c>
      <c r="G89" t="s">
        <v>182</v>
      </c>
      <c r="H89" s="36">
        <v>230100</v>
      </c>
      <c r="I89" s="14">
        <v>43869</v>
      </c>
      <c r="J89" t="s">
        <v>285</v>
      </c>
      <c r="K89" s="14">
        <v>43515</v>
      </c>
      <c r="L89" s="35">
        <v>43547</v>
      </c>
      <c r="M89" s="35">
        <v>43563</v>
      </c>
    </row>
    <row r="90" spans="1:13" x14ac:dyDescent="0.3">
      <c r="A90" t="s">
        <v>471</v>
      </c>
      <c r="B90" t="s">
        <v>359</v>
      </c>
      <c r="C90">
        <v>1</v>
      </c>
      <c r="D90" t="s">
        <v>298</v>
      </c>
      <c r="E90" t="s">
        <v>314</v>
      </c>
      <c r="F90" t="s">
        <v>315</v>
      </c>
      <c r="G90" t="s">
        <v>182</v>
      </c>
      <c r="H90" s="36">
        <v>230100</v>
      </c>
      <c r="I90" s="14">
        <v>43869</v>
      </c>
      <c r="J90" t="s">
        <v>285</v>
      </c>
      <c r="K90" s="14">
        <v>43515</v>
      </c>
      <c r="L90" s="35">
        <v>43547</v>
      </c>
      <c r="M90" s="35">
        <v>43563</v>
      </c>
    </row>
    <row r="91" spans="1:13" x14ac:dyDescent="0.3">
      <c r="A91" t="s">
        <v>472</v>
      </c>
      <c r="B91" t="s">
        <v>360</v>
      </c>
      <c r="C91">
        <v>34</v>
      </c>
      <c r="D91" t="s">
        <v>361</v>
      </c>
      <c r="E91" t="s">
        <v>362</v>
      </c>
      <c r="F91" t="s">
        <v>363</v>
      </c>
      <c r="G91" t="s">
        <v>187</v>
      </c>
      <c r="H91" s="36">
        <v>834600</v>
      </c>
      <c r="I91" s="14">
        <v>43724</v>
      </c>
      <c r="J91" t="s">
        <v>285</v>
      </c>
      <c r="K91" s="14">
        <v>43514</v>
      </c>
      <c r="L91" s="35">
        <v>43547</v>
      </c>
      <c r="M91" s="35">
        <v>43563</v>
      </c>
    </row>
    <row r="92" spans="1:13" x14ac:dyDescent="0.3">
      <c r="A92" t="s">
        <v>473</v>
      </c>
      <c r="B92" t="s">
        <v>364</v>
      </c>
      <c r="C92">
        <v>0</v>
      </c>
      <c r="D92" t="s">
        <v>15</v>
      </c>
      <c r="E92" t="s">
        <v>320</v>
      </c>
      <c r="F92" t="s">
        <v>321</v>
      </c>
      <c r="G92" t="s">
        <v>191</v>
      </c>
      <c r="H92" s="36">
        <v>213200</v>
      </c>
      <c r="I92" s="14">
        <v>43701</v>
      </c>
      <c r="J92" t="s">
        <v>285</v>
      </c>
      <c r="K92" s="14">
        <v>43510</v>
      </c>
      <c r="L92" s="35">
        <v>43547</v>
      </c>
      <c r="M92" s="35">
        <v>43563</v>
      </c>
    </row>
    <row r="93" spans="1:13" x14ac:dyDescent="0.3">
      <c r="A93" t="s">
        <v>473</v>
      </c>
      <c r="B93" t="s">
        <v>364</v>
      </c>
      <c r="C93">
        <v>0</v>
      </c>
      <c r="D93" t="s">
        <v>15</v>
      </c>
      <c r="E93" t="s">
        <v>295</v>
      </c>
      <c r="F93" t="s">
        <v>296</v>
      </c>
      <c r="G93" t="s">
        <v>191</v>
      </c>
      <c r="H93" s="36">
        <v>213200</v>
      </c>
      <c r="I93" s="14">
        <v>43701</v>
      </c>
      <c r="J93" t="s">
        <v>285</v>
      </c>
      <c r="K93" s="14">
        <v>43510</v>
      </c>
      <c r="L93" s="35">
        <v>43547</v>
      </c>
      <c r="M93" s="35">
        <v>43563</v>
      </c>
    </row>
    <row r="94" spans="1:13" x14ac:dyDescent="0.3">
      <c r="A94" t="s">
        <v>474</v>
      </c>
      <c r="B94" t="s">
        <v>365</v>
      </c>
      <c r="C94">
        <v>7</v>
      </c>
      <c r="D94" t="s">
        <v>366</v>
      </c>
      <c r="E94" t="s">
        <v>367</v>
      </c>
      <c r="F94" t="s">
        <v>368</v>
      </c>
      <c r="G94" t="s">
        <v>196</v>
      </c>
      <c r="H94" s="36">
        <v>539400</v>
      </c>
      <c r="I94" s="14">
        <v>43588</v>
      </c>
      <c r="J94" t="s">
        <v>301</v>
      </c>
      <c r="K94" s="14">
        <v>43495</v>
      </c>
      <c r="L94" s="35">
        <v>43499</v>
      </c>
      <c r="M94" s="35">
        <v>43547</v>
      </c>
    </row>
    <row r="95" spans="1:13" x14ac:dyDescent="0.3">
      <c r="A95" t="s">
        <v>474</v>
      </c>
      <c r="B95" t="s">
        <v>365</v>
      </c>
      <c r="C95">
        <v>7</v>
      </c>
      <c r="D95" t="s">
        <v>366</v>
      </c>
      <c r="E95" t="s">
        <v>369</v>
      </c>
      <c r="F95" t="s">
        <v>370</v>
      </c>
      <c r="G95" t="s">
        <v>196</v>
      </c>
      <c r="H95" s="36">
        <v>539400</v>
      </c>
      <c r="I95" s="14">
        <v>43588</v>
      </c>
      <c r="J95" t="s">
        <v>301</v>
      </c>
      <c r="K95" s="14">
        <v>43495</v>
      </c>
      <c r="L95" s="35">
        <v>43499</v>
      </c>
      <c r="M95" s="35">
        <v>43547</v>
      </c>
    </row>
    <row r="96" spans="1:13" x14ac:dyDescent="0.3">
      <c r="A96" t="s">
        <v>474</v>
      </c>
      <c r="B96" t="s">
        <v>365</v>
      </c>
      <c r="C96">
        <v>7</v>
      </c>
      <c r="D96" t="s">
        <v>366</v>
      </c>
      <c r="E96" t="s">
        <v>371</v>
      </c>
      <c r="F96" t="s">
        <v>372</v>
      </c>
      <c r="G96" t="s">
        <v>196</v>
      </c>
      <c r="H96" s="36">
        <v>539400</v>
      </c>
      <c r="I96" s="14">
        <v>43588</v>
      </c>
      <c r="J96" t="s">
        <v>301</v>
      </c>
      <c r="K96" s="14">
        <v>43495</v>
      </c>
      <c r="L96" s="35">
        <v>43499</v>
      </c>
      <c r="M96" s="35">
        <v>43547</v>
      </c>
    </row>
    <row r="97" spans="1:13" x14ac:dyDescent="0.3">
      <c r="A97" t="s">
        <v>475</v>
      </c>
      <c r="B97" t="s">
        <v>373</v>
      </c>
      <c r="C97">
        <v>4</v>
      </c>
      <c r="D97" t="s">
        <v>282</v>
      </c>
      <c r="E97" t="s">
        <v>288</v>
      </c>
      <c r="F97" t="s">
        <v>289</v>
      </c>
      <c r="G97" t="s">
        <v>200</v>
      </c>
      <c r="H97" s="36">
        <v>377700</v>
      </c>
      <c r="I97" s="14">
        <v>43666</v>
      </c>
      <c r="J97" t="s">
        <v>301</v>
      </c>
      <c r="K97" s="14">
        <v>43488</v>
      </c>
      <c r="L97" s="35">
        <v>43499</v>
      </c>
      <c r="M97" s="35">
        <v>43547</v>
      </c>
    </row>
    <row r="98" spans="1:13" x14ac:dyDescent="0.3">
      <c r="A98" t="s">
        <v>475</v>
      </c>
      <c r="B98" t="s">
        <v>373</v>
      </c>
      <c r="C98">
        <v>4</v>
      </c>
      <c r="D98" t="s">
        <v>282</v>
      </c>
      <c r="E98" t="s">
        <v>283</v>
      </c>
      <c r="F98" t="s">
        <v>284</v>
      </c>
      <c r="G98" t="s">
        <v>200</v>
      </c>
      <c r="H98" s="36">
        <v>377700</v>
      </c>
      <c r="I98" s="14">
        <v>43666</v>
      </c>
      <c r="J98" t="s">
        <v>301</v>
      </c>
      <c r="K98" s="14">
        <v>43488</v>
      </c>
      <c r="L98" s="35">
        <v>43499</v>
      </c>
      <c r="M98" s="35">
        <v>43547</v>
      </c>
    </row>
    <row r="99" spans="1:13" x14ac:dyDescent="0.3">
      <c r="A99" t="s">
        <v>476</v>
      </c>
      <c r="B99" t="s">
        <v>374</v>
      </c>
      <c r="C99">
        <v>2</v>
      </c>
      <c r="D99" t="s">
        <v>343</v>
      </c>
      <c r="E99" t="s">
        <v>344</v>
      </c>
      <c r="F99" t="s">
        <v>345</v>
      </c>
      <c r="G99" t="s">
        <v>203</v>
      </c>
      <c r="H99" s="36">
        <v>166000</v>
      </c>
      <c r="I99" s="14">
        <v>43646</v>
      </c>
      <c r="J99" t="s">
        <v>285</v>
      </c>
      <c r="K99" s="14">
        <v>43487</v>
      </c>
      <c r="L99" s="35">
        <v>43499</v>
      </c>
      <c r="M99" s="35">
        <v>43547</v>
      </c>
    </row>
    <row r="100" spans="1:13" x14ac:dyDescent="0.3">
      <c r="A100" t="s">
        <v>477</v>
      </c>
      <c r="B100" t="s">
        <v>375</v>
      </c>
      <c r="C100">
        <v>10</v>
      </c>
      <c r="D100" t="s">
        <v>305</v>
      </c>
      <c r="E100" t="s">
        <v>306</v>
      </c>
      <c r="F100" t="s">
        <v>307</v>
      </c>
      <c r="G100" t="s">
        <v>206</v>
      </c>
      <c r="H100" s="36">
        <v>129300</v>
      </c>
      <c r="I100" s="14">
        <v>43650</v>
      </c>
      <c r="J100" t="s">
        <v>285</v>
      </c>
      <c r="K100" s="14">
        <v>43486</v>
      </c>
      <c r="L100" s="35">
        <v>43499</v>
      </c>
      <c r="M100" s="35">
        <v>43547</v>
      </c>
    </row>
    <row r="101" spans="1:13" x14ac:dyDescent="0.3">
      <c r="A101" t="s">
        <v>478</v>
      </c>
      <c r="B101" t="s">
        <v>376</v>
      </c>
      <c r="C101">
        <v>22</v>
      </c>
      <c r="D101" t="s">
        <v>377</v>
      </c>
      <c r="E101" t="s">
        <v>378</v>
      </c>
      <c r="F101" t="s">
        <v>379</v>
      </c>
      <c r="G101" t="s">
        <v>211</v>
      </c>
      <c r="H101" s="36">
        <v>225200</v>
      </c>
      <c r="I101" s="14">
        <v>43511</v>
      </c>
      <c r="J101" t="s">
        <v>285</v>
      </c>
      <c r="K101" s="14">
        <v>43458</v>
      </c>
      <c r="L101" s="35">
        <v>43459</v>
      </c>
      <c r="M101" s="35">
        <v>43547</v>
      </c>
    </row>
    <row r="102" spans="1:13" x14ac:dyDescent="0.3">
      <c r="A102" t="s">
        <v>479</v>
      </c>
      <c r="B102" t="s">
        <v>380</v>
      </c>
      <c r="C102">
        <v>7</v>
      </c>
      <c r="D102" t="s">
        <v>366</v>
      </c>
      <c r="E102" t="s">
        <v>367</v>
      </c>
      <c r="F102" t="s">
        <v>368</v>
      </c>
      <c r="G102" t="s">
        <v>215</v>
      </c>
      <c r="H102" s="36">
        <v>261200</v>
      </c>
      <c r="I102" s="14">
        <v>43507</v>
      </c>
      <c r="J102" t="s">
        <v>285</v>
      </c>
      <c r="K102" s="14">
        <v>43440</v>
      </c>
      <c r="L102" s="35">
        <v>43459</v>
      </c>
      <c r="M102" s="35">
        <v>43499</v>
      </c>
    </row>
    <row r="103" spans="1:13" x14ac:dyDescent="0.3">
      <c r="A103" t="s">
        <v>480</v>
      </c>
      <c r="B103" t="s">
        <v>381</v>
      </c>
      <c r="C103">
        <v>0</v>
      </c>
      <c r="D103" t="s">
        <v>15</v>
      </c>
      <c r="E103" t="s">
        <v>295</v>
      </c>
      <c r="F103" t="s">
        <v>296</v>
      </c>
      <c r="G103" t="s">
        <v>219</v>
      </c>
      <c r="H103" s="36">
        <v>90900</v>
      </c>
      <c r="I103" s="14">
        <v>43696</v>
      </c>
      <c r="J103" t="s">
        <v>285</v>
      </c>
      <c r="K103" s="14">
        <v>43435</v>
      </c>
      <c r="L103" s="35">
        <v>43459</v>
      </c>
      <c r="M103" s="35">
        <v>43499</v>
      </c>
    </row>
    <row r="104" spans="1:13" x14ac:dyDescent="0.3">
      <c r="A104" t="s">
        <v>480</v>
      </c>
      <c r="B104" t="s">
        <v>381</v>
      </c>
      <c r="C104">
        <v>0</v>
      </c>
      <c r="D104" t="s">
        <v>15</v>
      </c>
      <c r="E104" t="s">
        <v>318</v>
      </c>
      <c r="F104" t="s">
        <v>319</v>
      </c>
      <c r="G104" t="s">
        <v>219</v>
      </c>
      <c r="H104" s="36">
        <v>90900</v>
      </c>
      <c r="I104" s="14">
        <v>43696</v>
      </c>
      <c r="J104" t="s">
        <v>285</v>
      </c>
      <c r="K104" s="14">
        <v>43435</v>
      </c>
      <c r="L104" s="35">
        <v>43459</v>
      </c>
      <c r="M104" s="35">
        <v>43499</v>
      </c>
    </row>
    <row r="105" spans="1:13" x14ac:dyDescent="0.3">
      <c r="A105" t="s">
        <v>481</v>
      </c>
      <c r="B105" t="s">
        <v>382</v>
      </c>
      <c r="C105">
        <v>0</v>
      </c>
      <c r="D105" t="s">
        <v>15</v>
      </c>
      <c r="E105" t="s">
        <v>295</v>
      </c>
      <c r="F105" t="s">
        <v>296</v>
      </c>
      <c r="G105" t="s">
        <v>222</v>
      </c>
      <c r="H105" s="36">
        <v>203000</v>
      </c>
      <c r="I105" s="14">
        <v>43667</v>
      </c>
      <c r="J105" t="s">
        <v>285</v>
      </c>
      <c r="K105" s="14">
        <v>43415</v>
      </c>
      <c r="L105" s="35">
        <v>43421</v>
      </c>
      <c r="M105" s="35">
        <v>43459</v>
      </c>
    </row>
    <row r="106" spans="1:13" x14ac:dyDescent="0.3">
      <c r="A106" t="s">
        <v>482</v>
      </c>
      <c r="B106" t="s">
        <v>383</v>
      </c>
      <c r="C106">
        <v>3</v>
      </c>
      <c r="D106" t="s">
        <v>337</v>
      </c>
      <c r="E106" t="s">
        <v>384</v>
      </c>
      <c r="F106" t="s">
        <v>385</v>
      </c>
      <c r="G106" t="s">
        <v>226</v>
      </c>
      <c r="H106" s="36">
        <v>810300</v>
      </c>
      <c r="I106" s="14">
        <v>43710</v>
      </c>
      <c r="J106" t="s">
        <v>285</v>
      </c>
      <c r="K106" s="14">
        <v>43408</v>
      </c>
      <c r="L106" s="35">
        <v>43421</v>
      </c>
      <c r="M106" s="35">
        <v>43459</v>
      </c>
    </row>
    <row r="107" spans="1:13" x14ac:dyDescent="0.3">
      <c r="A107" t="s">
        <v>482</v>
      </c>
      <c r="B107" t="s">
        <v>383</v>
      </c>
      <c r="C107">
        <v>3</v>
      </c>
      <c r="D107" t="s">
        <v>337</v>
      </c>
      <c r="E107" t="s">
        <v>386</v>
      </c>
      <c r="F107" t="s">
        <v>387</v>
      </c>
      <c r="G107" t="s">
        <v>226</v>
      </c>
      <c r="H107" s="36">
        <v>810300</v>
      </c>
      <c r="I107" s="14">
        <v>43710</v>
      </c>
      <c r="J107" t="s">
        <v>285</v>
      </c>
      <c r="K107" s="14">
        <v>43408</v>
      </c>
      <c r="L107" s="35">
        <v>43421</v>
      </c>
      <c r="M107" s="35">
        <v>43459</v>
      </c>
    </row>
    <row r="108" spans="1:13" x14ac:dyDescent="0.3">
      <c r="A108" t="s">
        <v>483</v>
      </c>
      <c r="B108" t="s">
        <v>388</v>
      </c>
      <c r="C108">
        <v>2</v>
      </c>
      <c r="D108" t="s">
        <v>343</v>
      </c>
      <c r="E108" t="s">
        <v>344</v>
      </c>
      <c r="F108" t="s">
        <v>345</v>
      </c>
      <c r="G108" t="s">
        <v>229</v>
      </c>
      <c r="H108" s="36">
        <v>405500</v>
      </c>
      <c r="I108" s="14">
        <v>43710</v>
      </c>
      <c r="J108" t="s">
        <v>285</v>
      </c>
      <c r="K108" s="14">
        <v>43396</v>
      </c>
      <c r="L108" s="35">
        <v>43421</v>
      </c>
      <c r="M108" s="35">
        <v>43459</v>
      </c>
    </row>
    <row r="109" spans="1:13" x14ac:dyDescent="0.3">
      <c r="A109" t="s">
        <v>484</v>
      </c>
      <c r="B109" t="s">
        <v>389</v>
      </c>
      <c r="C109">
        <v>27</v>
      </c>
      <c r="D109" t="s">
        <v>390</v>
      </c>
      <c r="E109" t="s">
        <v>391</v>
      </c>
      <c r="F109" t="s">
        <v>392</v>
      </c>
      <c r="G109" t="s">
        <v>234</v>
      </c>
      <c r="H109" s="36">
        <v>239000</v>
      </c>
      <c r="I109" s="14">
        <v>43543</v>
      </c>
      <c r="J109" t="s">
        <v>285</v>
      </c>
      <c r="K109" s="14">
        <v>43391</v>
      </c>
      <c r="L109" s="35">
        <v>43421</v>
      </c>
      <c r="M109" s="35">
        <v>43459</v>
      </c>
    </row>
    <row r="110" spans="1:13" x14ac:dyDescent="0.3">
      <c r="A110" t="s">
        <v>485</v>
      </c>
      <c r="B110" t="s">
        <v>393</v>
      </c>
      <c r="C110">
        <v>23</v>
      </c>
      <c r="D110" t="s">
        <v>394</v>
      </c>
      <c r="E110" t="s">
        <v>395</v>
      </c>
      <c r="F110" t="s">
        <v>396</v>
      </c>
      <c r="G110" t="s">
        <v>239</v>
      </c>
      <c r="H110" s="36">
        <v>720100</v>
      </c>
      <c r="I110" s="14">
        <v>43744</v>
      </c>
      <c r="J110" t="s">
        <v>285</v>
      </c>
      <c r="K110" s="14">
        <v>43386</v>
      </c>
      <c r="L110" s="35">
        <v>43421</v>
      </c>
      <c r="M110" s="35">
        <v>43459</v>
      </c>
    </row>
    <row r="111" spans="1:13" x14ac:dyDescent="0.3">
      <c r="A111" t="s">
        <v>485</v>
      </c>
      <c r="B111" t="s">
        <v>393</v>
      </c>
      <c r="C111">
        <v>23</v>
      </c>
      <c r="D111" t="s">
        <v>394</v>
      </c>
      <c r="E111" t="s">
        <v>397</v>
      </c>
      <c r="F111" t="s">
        <v>398</v>
      </c>
      <c r="G111" t="s">
        <v>239</v>
      </c>
      <c r="H111" s="36">
        <v>720100</v>
      </c>
      <c r="I111" s="14">
        <v>43744</v>
      </c>
      <c r="J111" t="s">
        <v>285</v>
      </c>
      <c r="K111" s="14">
        <v>43386</v>
      </c>
      <c r="L111" s="35">
        <v>43421</v>
      </c>
      <c r="M111" s="35">
        <v>43459</v>
      </c>
    </row>
    <row r="112" spans="1:13" x14ac:dyDescent="0.3">
      <c r="A112" t="s">
        <v>486</v>
      </c>
      <c r="B112" t="s">
        <v>399</v>
      </c>
      <c r="C112">
        <v>3</v>
      </c>
      <c r="D112" t="s">
        <v>337</v>
      </c>
      <c r="E112" t="s">
        <v>384</v>
      </c>
      <c r="F112" t="s">
        <v>385</v>
      </c>
      <c r="G112" t="s">
        <v>243</v>
      </c>
      <c r="H112" s="36">
        <v>235600</v>
      </c>
      <c r="I112" s="14">
        <v>43437</v>
      </c>
      <c r="J112" t="s">
        <v>285</v>
      </c>
      <c r="K112" s="14">
        <v>43386</v>
      </c>
      <c r="L112" s="35">
        <v>43421</v>
      </c>
      <c r="M112" s="35">
        <v>43459</v>
      </c>
    </row>
    <row r="113" spans="1:13" x14ac:dyDescent="0.3">
      <c r="A113" t="s">
        <v>486</v>
      </c>
      <c r="B113" t="s">
        <v>399</v>
      </c>
      <c r="C113">
        <v>3</v>
      </c>
      <c r="D113" t="s">
        <v>337</v>
      </c>
      <c r="E113" t="s">
        <v>400</v>
      </c>
      <c r="F113" t="s">
        <v>401</v>
      </c>
      <c r="G113" t="s">
        <v>243</v>
      </c>
      <c r="H113" s="36">
        <v>235600</v>
      </c>
      <c r="I113" s="14">
        <v>43437</v>
      </c>
      <c r="J113" t="s">
        <v>285</v>
      </c>
      <c r="K113" s="14">
        <v>43386</v>
      </c>
      <c r="L113" s="35">
        <v>43421</v>
      </c>
      <c r="M113" s="35">
        <v>43459</v>
      </c>
    </row>
    <row r="114" spans="1:13" x14ac:dyDescent="0.3">
      <c r="A114" t="s">
        <v>486</v>
      </c>
      <c r="B114" t="s">
        <v>399</v>
      </c>
      <c r="C114">
        <v>3</v>
      </c>
      <c r="D114" t="s">
        <v>337</v>
      </c>
      <c r="E114" t="s">
        <v>386</v>
      </c>
      <c r="F114" t="s">
        <v>387</v>
      </c>
      <c r="G114" t="s">
        <v>243</v>
      </c>
      <c r="H114" s="36">
        <v>235600</v>
      </c>
      <c r="I114" s="14">
        <v>43437</v>
      </c>
      <c r="J114" t="s">
        <v>285</v>
      </c>
      <c r="K114" s="14">
        <v>43386</v>
      </c>
      <c r="L114" s="35">
        <v>43421</v>
      </c>
      <c r="M114" s="35">
        <v>43459</v>
      </c>
    </row>
    <row r="115" spans="1:13" x14ac:dyDescent="0.3">
      <c r="A115" t="s">
        <v>487</v>
      </c>
      <c r="B115" t="s">
        <v>402</v>
      </c>
      <c r="C115">
        <v>8</v>
      </c>
      <c r="D115" t="s">
        <v>403</v>
      </c>
      <c r="E115" t="s">
        <v>404</v>
      </c>
      <c r="F115" t="s">
        <v>405</v>
      </c>
      <c r="G115" t="s">
        <v>247</v>
      </c>
      <c r="H115" s="36">
        <v>956100</v>
      </c>
      <c r="I115" s="14">
        <v>43555</v>
      </c>
      <c r="J115" t="s">
        <v>301</v>
      </c>
      <c r="K115" s="14">
        <v>43377</v>
      </c>
      <c r="L115" s="35">
        <v>43383</v>
      </c>
      <c r="M115" s="35">
        <v>43459</v>
      </c>
    </row>
    <row r="116" spans="1:13" x14ac:dyDescent="0.3">
      <c r="A116" t="s">
        <v>488</v>
      </c>
      <c r="B116" t="s">
        <v>406</v>
      </c>
      <c r="C116">
        <v>1</v>
      </c>
      <c r="D116" t="s">
        <v>298</v>
      </c>
      <c r="E116" t="s">
        <v>323</v>
      </c>
      <c r="F116" t="s">
        <v>324</v>
      </c>
      <c r="G116" t="s">
        <v>251</v>
      </c>
      <c r="H116" s="36">
        <v>669000</v>
      </c>
      <c r="I116" s="14">
        <v>43658</v>
      </c>
      <c r="J116" t="s">
        <v>285</v>
      </c>
      <c r="K116" s="14">
        <v>43371</v>
      </c>
      <c r="L116" s="35">
        <v>43383</v>
      </c>
      <c r="M116" s="35">
        <v>43421</v>
      </c>
    </row>
    <row r="117" spans="1:13" x14ac:dyDescent="0.3">
      <c r="A117" t="s">
        <v>488</v>
      </c>
      <c r="B117" t="s">
        <v>406</v>
      </c>
      <c r="C117">
        <v>1</v>
      </c>
      <c r="D117" t="s">
        <v>298</v>
      </c>
      <c r="E117" t="s">
        <v>314</v>
      </c>
      <c r="F117" t="s">
        <v>315</v>
      </c>
      <c r="G117" t="s">
        <v>251</v>
      </c>
      <c r="H117" s="36">
        <v>669000</v>
      </c>
      <c r="I117" s="14">
        <v>43658</v>
      </c>
      <c r="J117" t="s">
        <v>285</v>
      </c>
      <c r="K117" s="14">
        <v>43371</v>
      </c>
      <c r="L117" s="35">
        <v>43383</v>
      </c>
      <c r="M117" s="35">
        <v>43421</v>
      </c>
    </row>
    <row r="118" spans="1:13" x14ac:dyDescent="0.3">
      <c r="A118" t="s">
        <v>489</v>
      </c>
      <c r="B118" t="s">
        <v>407</v>
      </c>
      <c r="C118">
        <v>0</v>
      </c>
      <c r="D118" t="s">
        <v>15</v>
      </c>
      <c r="E118" t="s">
        <v>318</v>
      </c>
      <c r="F118" t="s">
        <v>319</v>
      </c>
      <c r="G118" t="s">
        <v>255</v>
      </c>
      <c r="H118" s="36">
        <v>661900</v>
      </c>
      <c r="I118" s="14">
        <v>43472</v>
      </c>
      <c r="J118" t="s">
        <v>285</v>
      </c>
      <c r="K118" s="14">
        <v>43365</v>
      </c>
      <c r="L118" s="35">
        <v>43383</v>
      </c>
      <c r="M118" s="35">
        <v>43421</v>
      </c>
    </row>
    <row r="119" spans="1:13" x14ac:dyDescent="0.3">
      <c r="A119" t="s">
        <v>490</v>
      </c>
      <c r="B119" t="s">
        <v>408</v>
      </c>
      <c r="C119">
        <v>4</v>
      </c>
      <c r="D119" t="s">
        <v>282</v>
      </c>
      <c r="E119" t="s">
        <v>283</v>
      </c>
      <c r="F119" t="s">
        <v>284</v>
      </c>
      <c r="G119" t="s">
        <v>259</v>
      </c>
      <c r="H119" s="36">
        <v>115800</v>
      </c>
      <c r="I119" s="14">
        <v>43563</v>
      </c>
      <c r="J119" t="s">
        <v>301</v>
      </c>
      <c r="K119" s="14">
        <v>43362</v>
      </c>
      <c r="L119" s="35">
        <v>43383</v>
      </c>
      <c r="M119" s="35">
        <v>43421</v>
      </c>
    </row>
    <row r="120" spans="1:13" x14ac:dyDescent="0.3">
      <c r="A120" t="s">
        <v>491</v>
      </c>
      <c r="B120" t="s">
        <v>409</v>
      </c>
      <c r="C120">
        <v>5</v>
      </c>
      <c r="D120" t="s">
        <v>354</v>
      </c>
      <c r="E120" t="s">
        <v>355</v>
      </c>
      <c r="F120" t="s">
        <v>356</v>
      </c>
      <c r="G120" t="s">
        <v>263</v>
      </c>
      <c r="H120" s="36">
        <v>538400</v>
      </c>
      <c r="I120" s="14">
        <v>43661</v>
      </c>
      <c r="J120" t="s">
        <v>301</v>
      </c>
      <c r="K120" s="14">
        <v>43358</v>
      </c>
      <c r="L120" s="35">
        <v>43383</v>
      </c>
      <c r="M120" s="35">
        <v>43421</v>
      </c>
    </row>
    <row r="121" spans="1:13" x14ac:dyDescent="0.3">
      <c r="A121" t="s">
        <v>491</v>
      </c>
      <c r="B121" t="s">
        <v>409</v>
      </c>
      <c r="C121">
        <v>5</v>
      </c>
      <c r="D121" t="s">
        <v>354</v>
      </c>
      <c r="E121" t="s">
        <v>357</v>
      </c>
      <c r="F121" t="s">
        <v>358</v>
      </c>
      <c r="G121" t="s">
        <v>263</v>
      </c>
      <c r="H121" s="36">
        <v>538400</v>
      </c>
      <c r="I121" s="14">
        <v>43661</v>
      </c>
      <c r="J121" t="s">
        <v>301</v>
      </c>
      <c r="K121" s="14">
        <v>43358</v>
      </c>
      <c r="L121" s="35">
        <v>43383</v>
      </c>
      <c r="M121" s="35">
        <v>43421</v>
      </c>
    </row>
    <row r="122" spans="1:13" x14ac:dyDescent="0.3">
      <c r="A122" t="s">
        <v>491</v>
      </c>
      <c r="B122" t="s">
        <v>409</v>
      </c>
      <c r="C122">
        <v>5</v>
      </c>
      <c r="D122" t="s">
        <v>354</v>
      </c>
      <c r="E122" t="s">
        <v>410</v>
      </c>
      <c r="F122" t="s">
        <v>411</v>
      </c>
      <c r="G122" t="s">
        <v>263</v>
      </c>
      <c r="H122" s="36">
        <v>538400</v>
      </c>
      <c r="I122" s="14">
        <v>43661</v>
      </c>
      <c r="J122" t="s">
        <v>301</v>
      </c>
      <c r="K122" s="14">
        <v>43358</v>
      </c>
      <c r="L122" s="35">
        <v>43383</v>
      </c>
      <c r="M122" s="35">
        <v>43421</v>
      </c>
    </row>
    <row r="123" spans="1:13" x14ac:dyDescent="0.3">
      <c r="A123" t="s">
        <v>492</v>
      </c>
      <c r="B123" t="s">
        <v>412</v>
      </c>
      <c r="C123">
        <v>33</v>
      </c>
      <c r="D123" t="s">
        <v>413</v>
      </c>
      <c r="E123" t="s">
        <v>414</v>
      </c>
      <c r="F123" t="s">
        <v>415</v>
      </c>
      <c r="G123" t="s">
        <v>267</v>
      </c>
      <c r="H123" s="36">
        <v>718200</v>
      </c>
      <c r="I123" s="14">
        <v>43450</v>
      </c>
      <c r="J123" t="s">
        <v>285</v>
      </c>
      <c r="K123" s="14">
        <v>43354</v>
      </c>
      <c r="L123" s="35">
        <v>43383</v>
      </c>
      <c r="M123" s="35">
        <v>43421</v>
      </c>
    </row>
    <row r="124" spans="1:13" x14ac:dyDescent="0.3">
      <c r="A124" t="s">
        <v>492</v>
      </c>
      <c r="B124" t="s">
        <v>412</v>
      </c>
      <c r="C124">
        <v>33</v>
      </c>
      <c r="D124" t="s">
        <v>413</v>
      </c>
      <c r="E124" t="s">
        <v>416</v>
      </c>
      <c r="F124" t="s">
        <v>417</v>
      </c>
      <c r="G124" t="s">
        <v>267</v>
      </c>
      <c r="H124" s="36">
        <v>718200</v>
      </c>
      <c r="I124" s="14">
        <v>43450</v>
      </c>
      <c r="J124" t="s">
        <v>285</v>
      </c>
      <c r="K124" s="14">
        <v>43354</v>
      </c>
      <c r="L124" s="35">
        <v>43383</v>
      </c>
      <c r="M124" s="35">
        <v>43421</v>
      </c>
    </row>
    <row r="125" spans="1:13" x14ac:dyDescent="0.3">
      <c r="A125" t="s">
        <v>492</v>
      </c>
      <c r="B125" t="s">
        <v>412</v>
      </c>
      <c r="C125">
        <v>33</v>
      </c>
      <c r="D125" t="s">
        <v>413</v>
      </c>
      <c r="E125" t="s">
        <v>418</v>
      </c>
      <c r="F125" t="s">
        <v>419</v>
      </c>
      <c r="G125" t="s">
        <v>267</v>
      </c>
      <c r="H125" s="36">
        <v>718200</v>
      </c>
      <c r="I125" s="14">
        <v>43450</v>
      </c>
      <c r="J125" t="s">
        <v>285</v>
      </c>
      <c r="K125" s="14">
        <v>43354</v>
      </c>
      <c r="L125" s="35">
        <v>43383</v>
      </c>
      <c r="M125" s="35">
        <v>43421</v>
      </c>
    </row>
    <row r="126" spans="1:13" x14ac:dyDescent="0.3">
      <c r="A126" t="s">
        <v>493</v>
      </c>
      <c r="B126" t="s">
        <v>420</v>
      </c>
      <c r="C126">
        <v>0</v>
      </c>
      <c r="D126" t="s">
        <v>15</v>
      </c>
      <c r="E126" t="s">
        <v>295</v>
      </c>
      <c r="F126" t="s">
        <v>296</v>
      </c>
      <c r="G126" t="s">
        <v>270</v>
      </c>
      <c r="H126" s="36">
        <v>836200</v>
      </c>
      <c r="I126" s="14">
        <v>43455</v>
      </c>
      <c r="J126" t="s">
        <v>285</v>
      </c>
      <c r="K126" s="14">
        <v>43348</v>
      </c>
      <c r="L126" s="35">
        <v>43383</v>
      </c>
      <c r="M126" s="35">
        <v>43421</v>
      </c>
    </row>
    <row r="127" spans="1:13" x14ac:dyDescent="0.3">
      <c r="A127" t="s">
        <v>493</v>
      </c>
      <c r="B127" t="s">
        <v>420</v>
      </c>
      <c r="C127">
        <v>0</v>
      </c>
      <c r="D127" t="s">
        <v>15</v>
      </c>
      <c r="E127" t="s">
        <v>318</v>
      </c>
      <c r="F127" t="s">
        <v>319</v>
      </c>
      <c r="G127" t="s">
        <v>270</v>
      </c>
      <c r="H127" s="36">
        <v>836200</v>
      </c>
      <c r="I127" s="14">
        <v>43455</v>
      </c>
      <c r="J127" t="s">
        <v>285</v>
      </c>
      <c r="K127" s="14">
        <v>43348</v>
      </c>
      <c r="L127" s="35">
        <v>43383</v>
      </c>
      <c r="M127" s="35">
        <v>43421</v>
      </c>
    </row>
    <row r="128" spans="1:13" x14ac:dyDescent="0.3">
      <c r="A128" t="s">
        <v>494</v>
      </c>
      <c r="B128" t="s">
        <v>421</v>
      </c>
      <c r="C128">
        <v>3</v>
      </c>
      <c r="D128" t="s">
        <v>337</v>
      </c>
      <c r="E128" t="s">
        <v>400</v>
      </c>
      <c r="F128" t="s">
        <v>401</v>
      </c>
      <c r="G128" t="s">
        <v>422</v>
      </c>
      <c r="H128" s="36">
        <v>784900</v>
      </c>
      <c r="I128" s="14">
        <v>43436</v>
      </c>
      <c r="J128" t="s">
        <v>285</v>
      </c>
      <c r="K128" s="14">
        <v>43341</v>
      </c>
      <c r="L128" s="35">
        <v>43383</v>
      </c>
      <c r="M128" s="35">
        <v>43421</v>
      </c>
    </row>
    <row r="129" spans="1:13" x14ac:dyDescent="0.3">
      <c r="A129" t="s">
        <v>494</v>
      </c>
      <c r="B129" t="s">
        <v>421</v>
      </c>
      <c r="C129">
        <v>3</v>
      </c>
      <c r="D129" t="s">
        <v>337</v>
      </c>
      <c r="E129" t="s">
        <v>338</v>
      </c>
      <c r="F129" t="s">
        <v>339</v>
      </c>
      <c r="G129" t="s">
        <v>422</v>
      </c>
      <c r="H129" s="36">
        <v>784900</v>
      </c>
      <c r="I129" s="14">
        <v>43436</v>
      </c>
      <c r="J129" t="s">
        <v>285</v>
      </c>
      <c r="K129" s="14">
        <v>43341</v>
      </c>
      <c r="L129" s="35">
        <v>43383</v>
      </c>
      <c r="M129" s="35">
        <v>43421</v>
      </c>
    </row>
    <row r="130" spans="1:13" x14ac:dyDescent="0.3">
      <c r="A130" t="s">
        <v>495</v>
      </c>
      <c r="B130" t="s">
        <v>423</v>
      </c>
      <c r="C130">
        <v>0</v>
      </c>
      <c r="D130" t="s">
        <v>15</v>
      </c>
      <c r="E130" t="s">
        <v>293</v>
      </c>
      <c r="F130" t="s">
        <v>294</v>
      </c>
      <c r="G130" t="s">
        <v>424</v>
      </c>
      <c r="H130" s="36">
        <v>540700</v>
      </c>
      <c r="I130" s="14">
        <v>43475</v>
      </c>
      <c r="J130" t="s">
        <v>285</v>
      </c>
      <c r="K130" s="14">
        <v>43333</v>
      </c>
      <c r="L130" s="35">
        <v>43333</v>
      </c>
      <c r="M130" s="35">
        <v>43383</v>
      </c>
    </row>
    <row r="131" spans="1:13" x14ac:dyDescent="0.3">
      <c r="A131" t="s">
        <v>496</v>
      </c>
      <c r="B131" t="s">
        <v>425</v>
      </c>
      <c r="C131">
        <v>21</v>
      </c>
      <c r="D131" t="s">
        <v>426</v>
      </c>
      <c r="E131" t="s">
        <v>427</v>
      </c>
      <c r="F131" t="s">
        <v>428</v>
      </c>
      <c r="G131" t="s">
        <v>429</v>
      </c>
      <c r="H131" s="36">
        <v>314200</v>
      </c>
      <c r="I131" s="14">
        <v>43598</v>
      </c>
      <c r="J131" t="s">
        <v>285</v>
      </c>
      <c r="K131" s="14">
        <v>43321</v>
      </c>
      <c r="L131" s="35">
        <v>43333</v>
      </c>
      <c r="M131" s="35">
        <v>43383</v>
      </c>
    </row>
    <row r="132" spans="1:13" x14ac:dyDescent="0.3">
      <c r="A132" t="s">
        <v>496</v>
      </c>
      <c r="B132" t="s">
        <v>425</v>
      </c>
      <c r="C132">
        <v>21</v>
      </c>
      <c r="D132" t="s">
        <v>426</v>
      </c>
      <c r="E132" t="s">
        <v>430</v>
      </c>
      <c r="F132" t="s">
        <v>431</v>
      </c>
      <c r="G132" t="s">
        <v>429</v>
      </c>
      <c r="H132" s="36">
        <v>314200</v>
      </c>
      <c r="I132" s="14">
        <v>43598</v>
      </c>
      <c r="J132" t="s">
        <v>285</v>
      </c>
      <c r="K132" s="14">
        <v>43321</v>
      </c>
      <c r="L132" s="35">
        <v>43333</v>
      </c>
      <c r="M132" s="35">
        <v>43383</v>
      </c>
    </row>
    <row r="133" spans="1:13" x14ac:dyDescent="0.3">
      <c r="A133" t="s">
        <v>497</v>
      </c>
      <c r="B133" t="s">
        <v>432</v>
      </c>
      <c r="C133">
        <v>0</v>
      </c>
      <c r="D133" t="s">
        <v>15</v>
      </c>
      <c r="E133" t="s">
        <v>320</v>
      </c>
      <c r="F133" t="s">
        <v>321</v>
      </c>
      <c r="G133" t="s">
        <v>433</v>
      </c>
      <c r="H133" s="36">
        <v>324100</v>
      </c>
      <c r="I133" s="14">
        <v>43526</v>
      </c>
      <c r="J133" t="s">
        <v>301</v>
      </c>
      <c r="K133" s="14">
        <v>43320</v>
      </c>
      <c r="L133" s="35">
        <v>43333</v>
      </c>
      <c r="M133" s="35">
        <v>43383</v>
      </c>
    </row>
    <row r="134" spans="1:13" x14ac:dyDescent="0.3">
      <c r="A134" t="s">
        <v>497</v>
      </c>
      <c r="B134" t="s">
        <v>432</v>
      </c>
      <c r="C134">
        <v>0</v>
      </c>
      <c r="D134" t="s">
        <v>15</v>
      </c>
      <c r="E134" t="s">
        <v>293</v>
      </c>
      <c r="F134" t="s">
        <v>294</v>
      </c>
      <c r="G134" t="s">
        <v>433</v>
      </c>
      <c r="H134" s="36">
        <v>324100</v>
      </c>
      <c r="I134" s="14">
        <v>43526</v>
      </c>
      <c r="J134" t="s">
        <v>301</v>
      </c>
      <c r="K134" s="14">
        <v>43320</v>
      </c>
      <c r="L134" s="35">
        <v>43333</v>
      </c>
      <c r="M134" s="35">
        <v>43383</v>
      </c>
    </row>
    <row r="135" spans="1:13" x14ac:dyDescent="0.3">
      <c r="A135" t="s">
        <v>497</v>
      </c>
      <c r="B135" t="s">
        <v>432</v>
      </c>
      <c r="C135">
        <v>0</v>
      </c>
      <c r="D135" t="s">
        <v>15</v>
      </c>
      <c r="E135" t="s">
        <v>295</v>
      </c>
      <c r="F135" t="s">
        <v>296</v>
      </c>
      <c r="G135" t="s">
        <v>433</v>
      </c>
      <c r="H135" s="36">
        <v>324100</v>
      </c>
      <c r="I135" s="14">
        <v>43526</v>
      </c>
      <c r="J135" t="s">
        <v>301</v>
      </c>
      <c r="K135" s="14">
        <v>43320</v>
      </c>
      <c r="L135" s="35">
        <v>43333</v>
      </c>
      <c r="M135" s="35">
        <v>43383</v>
      </c>
    </row>
    <row r="136" spans="1:13" x14ac:dyDescent="0.3">
      <c r="A136" t="s">
        <v>498</v>
      </c>
      <c r="B136" t="s">
        <v>434</v>
      </c>
      <c r="C136">
        <v>2</v>
      </c>
      <c r="D136" t="s">
        <v>343</v>
      </c>
      <c r="E136" t="s">
        <v>344</v>
      </c>
      <c r="F136" t="s">
        <v>345</v>
      </c>
      <c r="G136" t="s">
        <v>435</v>
      </c>
      <c r="H136" s="36">
        <v>90200</v>
      </c>
      <c r="I136" s="14">
        <v>43375</v>
      </c>
      <c r="J136" t="s">
        <v>285</v>
      </c>
      <c r="K136" s="14">
        <v>43316</v>
      </c>
      <c r="L136" s="35">
        <v>43333</v>
      </c>
      <c r="M136" s="35">
        <v>43383</v>
      </c>
    </row>
    <row r="137" spans="1:13" x14ac:dyDescent="0.3">
      <c r="A137" t="s">
        <v>499</v>
      </c>
      <c r="B137" t="s">
        <v>436</v>
      </c>
      <c r="C137">
        <v>0</v>
      </c>
      <c r="D137" t="s">
        <v>15</v>
      </c>
      <c r="E137" t="s">
        <v>295</v>
      </c>
      <c r="F137" t="s">
        <v>296</v>
      </c>
      <c r="G137" t="s">
        <v>437</v>
      </c>
      <c r="H137" s="36">
        <v>916200</v>
      </c>
      <c r="I137" s="14">
        <v>43416</v>
      </c>
      <c r="J137" t="s">
        <v>285</v>
      </c>
      <c r="K137" s="14">
        <v>43313</v>
      </c>
      <c r="L137" s="35">
        <v>43333</v>
      </c>
      <c r="M137" s="35">
        <v>43383</v>
      </c>
    </row>
    <row r="138" spans="1:13" x14ac:dyDescent="0.3">
      <c r="A138" t="s">
        <v>500</v>
      </c>
      <c r="B138" t="s">
        <v>438</v>
      </c>
      <c r="C138">
        <v>0</v>
      </c>
      <c r="D138" t="s">
        <v>15</v>
      </c>
      <c r="E138" t="s">
        <v>295</v>
      </c>
      <c r="F138" t="s">
        <v>296</v>
      </c>
      <c r="G138" t="s">
        <v>439</v>
      </c>
      <c r="H138" s="36">
        <v>975900</v>
      </c>
      <c r="I138" s="14">
        <v>43616</v>
      </c>
      <c r="J138" t="s">
        <v>285</v>
      </c>
      <c r="K138" s="14">
        <v>43312</v>
      </c>
      <c r="L138" s="35">
        <v>43333</v>
      </c>
      <c r="M138" s="35">
        <v>43383</v>
      </c>
    </row>
    <row r="139" spans="1:13" x14ac:dyDescent="0.3">
      <c r="A139" t="s">
        <v>500</v>
      </c>
      <c r="B139" t="s">
        <v>438</v>
      </c>
      <c r="C139">
        <v>0</v>
      </c>
      <c r="D139" t="s">
        <v>15</v>
      </c>
      <c r="E139" t="s">
        <v>318</v>
      </c>
      <c r="F139" t="s">
        <v>319</v>
      </c>
      <c r="G139" t="s">
        <v>439</v>
      </c>
      <c r="H139" s="36">
        <v>975900</v>
      </c>
      <c r="I139" s="14">
        <v>43616</v>
      </c>
      <c r="J139" t="s">
        <v>285</v>
      </c>
      <c r="K139" s="14">
        <v>43312</v>
      </c>
      <c r="L139" s="35">
        <v>43333</v>
      </c>
      <c r="M139" s="35">
        <v>43383</v>
      </c>
    </row>
    <row r="140" spans="1:13" x14ac:dyDescent="0.3">
      <c r="A140" t="s">
        <v>500</v>
      </c>
      <c r="B140" t="s">
        <v>438</v>
      </c>
      <c r="C140">
        <v>0</v>
      </c>
      <c r="D140" t="s">
        <v>15</v>
      </c>
      <c r="E140" t="s">
        <v>293</v>
      </c>
      <c r="F140" t="s">
        <v>294</v>
      </c>
      <c r="G140" t="s">
        <v>439</v>
      </c>
      <c r="H140" s="36">
        <v>975900</v>
      </c>
      <c r="I140" s="14">
        <v>43616</v>
      </c>
      <c r="J140" t="s">
        <v>285</v>
      </c>
      <c r="K140" s="14">
        <v>43312</v>
      </c>
      <c r="L140" s="35">
        <v>43333</v>
      </c>
      <c r="M140" s="35">
        <v>43383</v>
      </c>
    </row>
    <row r="141" spans="1:13" x14ac:dyDescent="0.3">
      <c r="A141" t="s">
        <v>501</v>
      </c>
      <c r="B141" t="s">
        <v>440</v>
      </c>
      <c r="C141">
        <v>1</v>
      </c>
      <c r="D141" t="s">
        <v>298</v>
      </c>
      <c r="E141" t="s">
        <v>323</v>
      </c>
      <c r="F141" t="s">
        <v>324</v>
      </c>
      <c r="G141" t="s">
        <v>441</v>
      </c>
      <c r="H141" s="36">
        <v>527900</v>
      </c>
      <c r="I141" s="14">
        <v>43600</v>
      </c>
      <c r="J141" t="s">
        <v>285</v>
      </c>
      <c r="K141" s="14">
        <v>43309</v>
      </c>
      <c r="L141" s="35">
        <v>43333</v>
      </c>
      <c r="M141" s="35">
        <v>43383</v>
      </c>
    </row>
    <row r="142" spans="1:13" x14ac:dyDescent="0.3">
      <c r="A142" t="s">
        <v>501</v>
      </c>
      <c r="B142" t="s">
        <v>440</v>
      </c>
      <c r="C142">
        <v>1</v>
      </c>
      <c r="D142" t="s">
        <v>298</v>
      </c>
      <c r="E142" t="s">
        <v>302</v>
      </c>
      <c r="F142" t="s">
        <v>303</v>
      </c>
      <c r="G142" t="s">
        <v>441</v>
      </c>
      <c r="H142" s="36">
        <v>527900</v>
      </c>
      <c r="I142" s="14">
        <v>43600</v>
      </c>
      <c r="J142" t="s">
        <v>285</v>
      </c>
      <c r="K142" s="14">
        <v>43309</v>
      </c>
      <c r="L142" s="35">
        <v>43333</v>
      </c>
      <c r="M142" s="35">
        <v>43383</v>
      </c>
    </row>
    <row r="143" spans="1:13" x14ac:dyDescent="0.3">
      <c r="A143" t="s">
        <v>502</v>
      </c>
      <c r="B143" t="s">
        <v>442</v>
      </c>
      <c r="C143">
        <v>5</v>
      </c>
      <c r="D143" t="s">
        <v>354</v>
      </c>
      <c r="E143" t="s">
        <v>410</v>
      </c>
      <c r="F143" t="s">
        <v>411</v>
      </c>
      <c r="G143" t="s">
        <v>443</v>
      </c>
      <c r="H143" s="36">
        <v>300200</v>
      </c>
      <c r="I143" s="14">
        <v>43664</v>
      </c>
      <c r="J143" t="s">
        <v>285</v>
      </c>
      <c r="K143" s="14">
        <v>43302</v>
      </c>
      <c r="L143" s="35">
        <v>43333</v>
      </c>
      <c r="M143" s="35">
        <v>43383</v>
      </c>
    </row>
    <row r="144" spans="1:13" x14ac:dyDescent="0.3">
      <c r="A144" t="s">
        <v>503</v>
      </c>
      <c r="B144" t="s">
        <v>504</v>
      </c>
      <c r="C144">
        <v>4</v>
      </c>
      <c r="D144" t="s">
        <v>282</v>
      </c>
      <c r="E144" t="s">
        <v>290</v>
      </c>
      <c r="F144" t="s">
        <v>291</v>
      </c>
      <c r="G144" t="s">
        <v>106</v>
      </c>
      <c r="H144" s="36">
        <v>37900</v>
      </c>
      <c r="I144" s="14">
        <v>43652</v>
      </c>
      <c r="J144" t="s">
        <v>285</v>
      </c>
      <c r="K144" s="14">
        <v>43290</v>
      </c>
      <c r="L144" s="35">
        <v>43299</v>
      </c>
      <c r="M144" s="35">
        <v>43333</v>
      </c>
    </row>
    <row r="145" spans="1:13" x14ac:dyDescent="0.3">
      <c r="A145" t="s">
        <v>505</v>
      </c>
      <c r="B145" t="s">
        <v>506</v>
      </c>
      <c r="C145">
        <v>0</v>
      </c>
      <c r="D145" t="s">
        <v>15</v>
      </c>
      <c r="E145" t="s">
        <v>318</v>
      </c>
      <c r="F145" t="s">
        <v>319</v>
      </c>
      <c r="G145" t="s">
        <v>507</v>
      </c>
      <c r="H145" s="36">
        <v>821600</v>
      </c>
      <c r="I145" s="14">
        <v>43375</v>
      </c>
      <c r="J145" t="s">
        <v>285</v>
      </c>
      <c r="K145" s="14">
        <v>43284</v>
      </c>
      <c r="L145" s="35">
        <v>43299</v>
      </c>
      <c r="M145" s="35">
        <v>43333</v>
      </c>
    </row>
    <row r="146" spans="1:13" x14ac:dyDescent="0.3">
      <c r="A146" t="s">
        <v>505</v>
      </c>
      <c r="B146" t="s">
        <v>506</v>
      </c>
      <c r="C146">
        <v>0</v>
      </c>
      <c r="D146" t="s">
        <v>15</v>
      </c>
      <c r="E146" t="s">
        <v>295</v>
      </c>
      <c r="F146" t="s">
        <v>296</v>
      </c>
      <c r="G146" t="s">
        <v>507</v>
      </c>
      <c r="H146" s="36">
        <v>821600</v>
      </c>
      <c r="I146" s="14">
        <v>43375</v>
      </c>
      <c r="J146" t="s">
        <v>285</v>
      </c>
      <c r="K146" s="14">
        <v>43284</v>
      </c>
      <c r="L146" s="35">
        <v>43299</v>
      </c>
      <c r="M146" s="35">
        <v>43333</v>
      </c>
    </row>
    <row r="147" spans="1:13" x14ac:dyDescent="0.3">
      <c r="A147" t="s">
        <v>505</v>
      </c>
      <c r="B147" t="s">
        <v>506</v>
      </c>
      <c r="C147">
        <v>0</v>
      </c>
      <c r="D147" t="s">
        <v>15</v>
      </c>
      <c r="E147" t="s">
        <v>293</v>
      </c>
      <c r="F147" t="s">
        <v>294</v>
      </c>
      <c r="G147" t="s">
        <v>507</v>
      </c>
      <c r="H147" s="36">
        <v>821600</v>
      </c>
      <c r="I147" s="14">
        <v>43375</v>
      </c>
      <c r="J147" t="s">
        <v>285</v>
      </c>
      <c r="K147" s="14">
        <v>43284</v>
      </c>
      <c r="L147" s="35">
        <v>43299</v>
      </c>
      <c r="M147" s="35">
        <v>43333</v>
      </c>
    </row>
    <row r="148" spans="1:13" x14ac:dyDescent="0.3">
      <c r="A148" t="s">
        <v>508</v>
      </c>
      <c r="B148" t="s">
        <v>509</v>
      </c>
      <c r="C148">
        <v>0</v>
      </c>
      <c r="D148" t="s">
        <v>15</v>
      </c>
      <c r="E148" t="s">
        <v>295</v>
      </c>
      <c r="F148" t="s">
        <v>296</v>
      </c>
      <c r="G148" t="s">
        <v>143</v>
      </c>
      <c r="H148" s="36">
        <v>234700</v>
      </c>
      <c r="I148" s="14">
        <v>43637</v>
      </c>
      <c r="J148" t="s">
        <v>285</v>
      </c>
      <c r="K148" s="14">
        <v>43273</v>
      </c>
      <c r="L148" s="35">
        <v>43283</v>
      </c>
      <c r="M148" s="35">
        <v>43333</v>
      </c>
    </row>
    <row r="149" spans="1:13" x14ac:dyDescent="0.3">
      <c r="A149" t="s">
        <v>508</v>
      </c>
      <c r="B149" t="s">
        <v>509</v>
      </c>
      <c r="C149">
        <v>0</v>
      </c>
      <c r="D149" t="s">
        <v>15</v>
      </c>
      <c r="E149" t="s">
        <v>320</v>
      </c>
      <c r="F149" t="s">
        <v>321</v>
      </c>
      <c r="G149" t="s">
        <v>143</v>
      </c>
      <c r="H149" s="36">
        <v>234700</v>
      </c>
      <c r="I149" s="14">
        <v>43637</v>
      </c>
      <c r="J149" t="s">
        <v>285</v>
      </c>
      <c r="K149" s="14">
        <v>43273</v>
      </c>
      <c r="L149" s="35">
        <v>43283</v>
      </c>
      <c r="M149" s="35">
        <v>43333</v>
      </c>
    </row>
    <row r="150" spans="1:13" x14ac:dyDescent="0.3">
      <c r="A150" t="s">
        <v>510</v>
      </c>
      <c r="B150" t="s">
        <v>511</v>
      </c>
      <c r="C150">
        <v>1</v>
      </c>
      <c r="D150" t="s">
        <v>298</v>
      </c>
      <c r="E150" t="s">
        <v>302</v>
      </c>
      <c r="F150" t="s">
        <v>303</v>
      </c>
      <c r="G150" t="s">
        <v>512</v>
      </c>
      <c r="H150" s="36">
        <v>169700</v>
      </c>
      <c r="I150" s="14">
        <v>43500</v>
      </c>
      <c r="J150" t="s">
        <v>285</v>
      </c>
      <c r="K150" s="14">
        <v>43271</v>
      </c>
      <c r="L150" s="35">
        <v>43283</v>
      </c>
      <c r="M150" s="35">
        <v>43333</v>
      </c>
    </row>
    <row r="151" spans="1:13" x14ac:dyDescent="0.3">
      <c r="A151" t="s">
        <v>510</v>
      </c>
      <c r="B151" t="s">
        <v>511</v>
      </c>
      <c r="C151">
        <v>1</v>
      </c>
      <c r="D151" t="s">
        <v>298</v>
      </c>
      <c r="E151" t="s">
        <v>314</v>
      </c>
      <c r="F151" t="s">
        <v>315</v>
      </c>
      <c r="G151" t="s">
        <v>512</v>
      </c>
      <c r="H151" s="36">
        <v>169700</v>
      </c>
      <c r="I151" s="14">
        <v>43500</v>
      </c>
      <c r="J151" t="s">
        <v>285</v>
      </c>
      <c r="K151" s="14">
        <v>43271</v>
      </c>
      <c r="L151" s="35">
        <v>43283</v>
      </c>
      <c r="M151" s="35">
        <v>43333</v>
      </c>
    </row>
    <row r="152" spans="1:13" x14ac:dyDescent="0.3">
      <c r="A152" t="s">
        <v>510</v>
      </c>
      <c r="B152" t="s">
        <v>511</v>
      </c>
      <c r="C152">
        <v>1</v>
      </c>
      <c r="D152" t="s">
        <v>298</v>
      </c>
      <c r="E152" t="s">
        <v>323</v>
      </c>
      <c r="F152" t="s">
        <v>324</v>
      </c>
      <c r="G152" t="s">
        <v>512</v>
      </c>
      <c r="H152" s="36">
        <v>169700</v>
      </c>
      <c r="I152" s="14">
        <v>43500</v>
      </c>
      <c r="J152" t="s">
        <v>285</v>
      </c>
      <c r="K152" s="14">
        <v>43271</v>
      </c>
      <c r="L152" s="35">
        <v>43283</v>
      </c>
      <c r="M152" s="35">
        <v>43333</v>
      </c>
    </row>
    <row r="153" spans="1:13" x14ac:dyDescent="0.3">
      <c r="A153" t="s">
        <v>513</v>
      </c>
      <c r="B153" t="s">
        <v>514</v>
      </c>
      <c r="C153">
        <v>0</v>
      </c>
      <c r="D153" t="s">
        <v>15</v>
      </c>
      <c r="E153" t="s">
        <v>293</v>
      </c>
      <c r="F153" t="s">
        <v>294</v>
      </c>
      <c r="G153" t="s">
        <v>515</v>
      </c>
      <c r="H153" s="36">
        <v>200200</v>
      </c>
      <c r="I153" s="14">
        <v>43481</v>
      </c>
      <c r="J153" t="s">
        <v>301</v>
      </c>
      <c r="K153" s="14">
        <v>43271</v>
      </c>
      <c r="L153" s="35">
        <v>43283</v>
      </c>
      <c r="M153" s="35">
        <v>43333</v>
      </c>
    </row>
    <row r="154" spans="1:13" x14ac:dyDescent="0.3">
      <c r="A154" t="s">
        <v>513</v>
      </c>
      <c r="B154" t="s">
        <v>514</v>
      </c>
      <c r="C154">
        <v>0</v>
      </c>
      <c r="D154" t="s">
        <v>15</v>
      </c>
      <c r="E154" t="s">
        <v>295</v>
      </c>
      <c r="F154" t="s">
        <v>296</v>
      </c>
      <c r="G154" t="s">
        <v>515</v>
      </c>
      <c r="H154" s="36">
        <v>200200</v>
      </c>
      <c r="I154" s="14">
        <v>43481</v>
      </c>
      <c r="J154" t="s">
        <v>301</v>
      </c>
      <c r="K154" s="14">
        <v>43271</v>
      </c>
      <c r="L154" s="35">
        <v>43283</v>
      </c>
      <c r="M154" s="35">
        <v>43333</v>
      </c>
    </row>
    <row r="155" spans="1:13" x14ac:dyDescent="0.3">
      <c r="A155" t="s">
        <v>516</v>
      </c>
      <c r="B155" t="s">
        <v>517</v>
      </c>
      <c r="C155">
        <v>0</v>
      </c>
      <c r="D155" t="s">
        <v>15</v>
      </c>
      <c r="E155" t="s">
        <v>295</v>
      </c>
      <c r="F155" t="s">
        <v>296</v>
      </c>
      <c r="G155" t="s">
        <v>518</v>
      </c>
      <c r="H155" s="36">
        <v>430400</v>
      </c>
      <c r="I155" s="14">
        <v>43362</v>
      </c>
      <c r="J155" t="s">
        <v>285</v>
      </c>
      <c r="K155" s="14">
        <v>43258</v>
      </c>
      <c r="L155" s="35">
        <v>43283</v>
      </c>
      <c r="M155" s="35">
        <v>43333</v>
      </c>
    </row>
    <row r="156" spans="1:13" x14ac:dyDescent="0.3">
      <c r="A156" t="s">
        <v>516</v>
      </c>
      <c r="B156" t="s">
        <v>517</v>
      </c>
      <c r="C156">
        <v>0</v>
      </c>
      <c r="D156" t="s">
        <v>15</v>
      </c>
      <c r="E156" t="s">
        <v>318</v>
      </c>
      <c r="F156" t="s">
        <v>319</v>
      </c>
      <c r="G156" t="s">
        <v>518</v>
      </c>
      <c r="H156" s="36">
        <v>430400</v>
      </c>
      <c r="I156" s="14">
        <v>43362</v>
      </c>
      <c r="J156" t="s">
        <v>285</v>
      </c>
      <c r="K156" s="14">
        <v>43258</v>
      </c>
      <c r="L156" s="35">
        <v>43283</v>
      </c>
      <c r="M156" s="35">
        <v>43333</v>
      </c>
    </row>
    <row r="157" spans="1:13" x14ac:dyDescent="0.3">
      <c r="A157" t="s">
        <v>519</v>
      </c>
      <c r="B157" t="s">
        <v>520</v>
      </c>
      <c r="C157">
        <v>3</v>
      </c>
      <c r="D157" t="s">
        <v>337</v>
      </c>
      <c r="E157" t="s">
        <v>384</v>
      </c>
      <c r="F157" t="s">
        <v>385</v>
      </c>
      <c r="G157" t="s">
        <v>521</v>
      </c>
      <c r="H157" s="36">
        <v>799500</v>
      </c>
      <c r="I157" s="14">
        <v>43419</v>
      </c>
      <c r="J157" t="s">
        <v>285</v>
      </c>
      <c r="K157" s="14">
        <v>43257</v>
      </c>
      <c r="L157" s="35">
        <v>43283</v>
      </c>
      <c r="M157" s="35">
        <v>43333</v>
      </c>
    </row>
    <row r="158" spans="1:13" x14ac:dyDescent="0.3">
      <c r="A158" t="s">
        <v>519</v>
      </c>
      <c r="B158" t="s">
        <v>520</v>
      </c>
      <c r="C158">
        <v>3</v>
      </c>
      <c r="D158" t="s">
        <v>337</v>
      </c>
      <c r="E158" t="s">
        <v>340</v>
      </c>
      <c r="F158" t="s">
        <v>341</v>
      </c>
      <c r="G158" t="s">
        <v>521</v>
      </c>
      <c r="H158" s="36">
        <v>799500</v>
      </c>
      <c r="I158" s="14">
        <v>43419</v>
      </c>
      <c r="J158" t="s">
        <v>285</v>
      </c>
      <c r="K158" s="14">
        <v>43257</v>
      </c>
      <c r="L158" s="35">
        <v>43283</v>
      </c>
      <c r="M158" s="35">
        <v>43333</v>
      </c>
    </row>
    <row r="159" spans="1:13" x14ac:dyDescent="0.3">
      <c r="A159" t="s">
        <v>519</v>
      </c>
      <c r="B159" t="s">
        <v>520</v>
      </c>
      <c r="C159">
        <v>3</v>
      </c>
      <c r="D159" t="s">
        <v>337</v>
      </c>
      <c r="E159" t="s">
        <v>338</v>
      </c>
      <c r="F159" t="s">
        <v>339</v>
      </c>
      <c r="G159" t="s">
        <v>521</v>
      </c>
      <c r="H159" s="36">
        <v>799500</v>
      </c>
      <c r="I159" s="14">
        <v>43419</v>
      </c>
      <c r="J159" t="s">
        <v>285</v>
      </c>
      <c r="K159" s="14">
        <v>43257</v>
      </c>
      <c r="L159" s="35">
        <v>43283</v>
      </c>
      <c r="M159" s="35">
        <v>43333</v>
      </c>
    </row>
    <row r="160" spans="1:13" x14ac:dyDescent="0.3">
      <c r="A160" t="s">
        <v>519</v>
      </c>
      <c r="B160" t="s">
        <v>520</v>
      </c>
      <c r="C160">
        <v>3</v>
      </c>
      <c r="D160" t="s">
        <v>337</v>
      </c>
      <c r="E160" t="s">
        <v>400</v>
      </c>
      <c r="F160" t="s">
        <v>401</v>
      </c>
      <c r="G160" t="s">
        <v>521</v>
      </c>
      <c r="H160" s="36">
        <v>799500</v>
      </c>
      <c r="I160" s="14">
        <v>43419</v>
      </c>
      <c r="J160" t="s">
        <v>285</v>
      </c>
      <c r="K160" s="14">
        <v>43257</v>
      </c>
      <c r="L160" s="35">
        <v>43283</v>
      </c>
      <c r="M160" s="35">
        <v>43333</v>
      </c>
    </row>
    <row r="161" spans="1:13" x14ac:dyDescent="0.3">
      <c r="A161" t="s">
        <v>522</v>
      </c>
      <c r="B161" t="s">
        <v>523</v>
      </c>
      <c r="C161">
        <v>8</v>
      </c>
      <c r="D161" t="s">
        <v>403</v>
      </c>
      <c r="E161" t="s">
        <v>524</v>
      </c>
      <c r="F161" t="s">
        <v>525</v>
      </c>
      <c r="G161" t="s">
        <v>526</v>
      </c>
      <c r="H161" s="36">
        <v>329900</v>
      </c>
      <c r="I161" s="14">
        <v>43403</v>
      </c>
      <c r="J161" t="s">
        <v>285</v>
      </c>
      <c r="K161" s="14">
        <v>43238</v>
      </c>
      <c r="L161" s="35">
        <v>43242</v>
      </c>
      <c r="M161" s="35">
        <v>43299</v>
      </c>
    </row>
    <row r="162" spans="1:13" x14ac:dyDescent="0.3">
      <c r="A162" t="s">
        <v>527</v>
      </c>
      <c r="B162" t="s">
        <v>528</v>
      </c>
      <c r="C162">
        <v>1</v>
      </c>
      <c r="D162" t="s">
        <v>298</v>
      </c>
      <c r="E162" t="s">
        <v>302</v>
      </c>
      <c r="F162" t="s">
        <v>303</v>
      </c>
      <c r="G162" t="s">
        <v>529</v>
      </c>
      <c r="H162" s="36">
        <v>569000</v>
      </c>
      <c r="I162" s="14">
        <v>43436</v>
      </c>
      <c r="J162" t="s">
        <v>285</v>
      </c>
      <c r="K162" s="14">
        <v>43222</v>
      </c>
      <c r="L162" s="35">
        <v>43242</v>
      </c>
      <c r="M162" s="35">
        <v>43283</v>
      </c>
    </row>
    <row r="163" spans="1:13" x14ac:dyDescent="0.3">
      <c r="A163" t="s">
        <v>527</v>
      </c>
      <c r="B163" t="s">
        <v>528</v>
      </c>
      <c r="C163">
        <v>1</v>
      </c>
      <c r="D163" t="s">
        <v>298</v>
      </c>
      <c r="E163" t="s">
        <v>323</v>
      </c>
      <c r="F163" t="s">
        <v>324</v>
      </c>
      <c r="G163" t="s">
        <v>529</v>
      </c>
      <c r="H163" s="36">
        <v>569000</v>
      </c>
      <c r="I163" s="14">
        <v>43436</v>
      </c>
      <c r="J163" t="s">
        <v>285</v>
      </c>
      <c r="K163" s="14">
        <v>43222</v>
      </c>
      <c r="L163" s="35">
        <v>43242</v>
      </c>
      <c r="M163" s="35">
        <v>43283</v>
      </c>
    </row>
    <row r="164" spans="1:13" x14ac:dyDescent="0.3">
      <c r="A164" t="s">
        <v>527</v>
      </c>
      <c r="B164" t="s">
        <v>528</v>
      </c>
      <c r="C164">
        <v>1</v>
      </c>
      <c r="D164" t="s">
        <v>298</v>
      </c>
      <c r="E164" t="s">
        <v>325</v>
      </c>
      <c r="F164" t="s">
        <v>326</v>
      </c>
      <c r="G164" t="s">
        <v>529</v>
      </c>
      <c r="H164" s="36">
        <v>569000</v>
      </c>
      <c r="I164" s="14">
        <v>43436</v>
      </c>
      <c r="J164" t="s">
        <v>285</v>
      </c>
      <c r="K164" s="14">
        <v>43222</v>
      </c>
      <c r="L164" s="35">
        <v>43242</v>
      </c>
      <c r="M164" s="35">
        <v>43283</v>
      </c>
    </row>
    <row r="165" spans="1:13" x14ac:dyDescent="0.3">
      <c r="A165" t="s">
        <v>530</v>
      </c>
      <c r="B165" t="s">
        <v>531</v>
      </c>
      <c r="C165">
        <v>26</v>
      </c>
      <c r="D165" t="s">
        <v>532</v>
      </c>
      <c r="E165" t="s">
        <v>533</v>
      </c>
      <c r="F165" t="s">
        <v>534</v>
      </c>
      <c r="G165" t="s">
        <v>535</v>
      </c>
      <c r="H165" s="36">
        <v>263800</v>
      </c>
      <c r="I165" s="14">
        <v>43412</v>
      </c>
      <c r="J165" t="s">
        <v>285</v>
      </c>
      <c r="K165" s="14">
        <v>43222</v>
      </c>
      <c r="L165" s="35">
        <v>43242</v>
      </c>
      <c r="M165" s="35">
        <v>43283</v>
      </c>
    </row>
    <row r="166" spans="1:13" x14ac:dyDescent="0.3">
      <c r="A166" t="s">
        <v>536</v>
      </c>
      <c r="B166" t="s">
        <v>537</v>
      </c>
      <c r="C166">
        <v>0</v>
      </c>
      <c r="D166" t="s">
        <v>15</v>
      </c>
      <c r="E166" t="s">
        <v>320</v>
      </c>
      <c r="F166" t="s">
        <v>321</v>
      </c>
      <c r="G166" t="s">
        <v>538</v>
      </c>
      <c r="H166" s="36">
        <v>355800</v>
      </c>
      <c r="I166" s="14">
        <v>43518</v>
      </c>
      <c r="J166" t="s">
        <v>285</v>
      </c>
      <c r="K166" s="14">
        <v>43210</v>
      </c>
      <c r="L166" s="35">
        <v>43242</v>
      </c>
      <c r="M166" s="35">
        <v>43283</v>
      </c>
    </row>
    <row r="167" spans="1:13" x14ac:dyDescent="0.3">
      <c r="A167" t="s">
        <v>536</v>
      </c>
      <c r="B167" t="s">
        <v>537</v>
      </c>
      <c r="C167">
        <v>0</v>
      </c>
      <c r="D167" t="s">
        <v>15</v>
      </c>
      <c r="E167" t="s">
        <v>318</v>
      </c>
      <c r="F167" t="s">
        <v>319</v>
      </c>
      <c r="G167" t="s">
        <v>538</v>
      </c>
      <c r="H167" s="36">
        <v>355800</v>
      </c>
      <c r="I167" s="14">
        <v>43518</v>
      </c>
      <c r="J167" t="s">
        <v>285</v>
      </c>
      <c r="K167" s="14">
        <v>43210</v>
      </c>
      <c r="L167" s="35">
        <v>43242</v>
      </c>
      <c r="M167" s="35">
        <v>43283</v>
      </c>
    </row>
    <row r="168" spans="1:13" x14ac:dyDescent="0.3">
      <c r="A168" t="s">
        <v>536</v>
      </c>
      <c r="B168" t="s">
        <v>537</v>
      </c>
      <c r="C168">
        <v>0</v>
      </c>
      <c r="D168" t="s">
        <v>15</v>
      </c>
      <c r="E168" t="s">
        <v>295</v>
      </c>
      <c r="F168" t="s">
        <v>296</v>
      </c>
      <c r="G168" t="s">
        <v>538</v>
      </c>
      <c r="H168" s="36">
        <v>355800</v>
      </c>
      <c r="I168" s="14">
        <v>43518</v>
      </c>
      <c r="J168" t="s">
        <v>285</v>
      </c>
      <c r="K168" s="14">
        <v>43210</v>
      </c>
      <c r="L168" s="35">
        <v>43242</v>
      </c>
      <c r="M168" s="35">
        <v>43283</v>
      </c>
    </row>
    <row r="169" spans="1:13" x14ac:dyDescent="0.3">
      <c r="A169" t="s">
        <v>536</v>
      </c>
      <c r="B169" t="s">
        <v>537</v>
      </c>
      <c r="C169">
        <v>0</v>
      </c>
      <c r="D169" t="s">
        <v>15</v>
      </c>
      <c r="E169" t="s">
        <v>293</v>
      </c>
      <c r="F169" t="s">
        <v>294</v>
      </c>
      <c r="G169" t="s">
        <v>538</v>
      </c>
      <c r="H169" s="36">
        <v>355800</v>
      </c>
      <c r="I169" s="14">
        <v>43518</v>
      </c>
      <c r="J169" t="s">
        <v>285</v>
      </c>
      <c r="K169" s="14">
        <v>43210</v>
      </c>
      <c r="L169" s="35">
        <v>43242</v>
      </c>
      <c r="M169" s="35">
        <v>43283</v>
      </c>
    </row>
    <row r="170" spans="1:13" x14ac:dyDescent="0.3">
      <c r="A170" t="s">
        <v>539</v>
      </c>
      <c r="B170" t="s">
        <v>540</v>
      </c>
      <c r="C170">
        <v>0</v>
      </c>
      <c r="D170" t="s">
        <v>15</v>
      </c>
      <c r="E170" t="s">
        <v>318</v>
      </c>
      <c r="F170" t="s">
        <v>319</v>
      </c>
      <c r="G170" t="s">
        <v>541</v>
      </c>
      <c r="H170" s="36">
        <v>351300</v>
      </c>
      <c r="I170" s="14">
        <v>43447</v>
      </c>
      <c r="J170" t="s">
        <v>285</v>
      </c>
      <c r="K170" s="14">
        <v>43205</v>
      </c>
      <c r="L170" s="35">
        <v>43242</v>
      </c>
      <c r="M170" s="35">
        <v>43283</v>
      </c>
    </row>
    <row r="171" spans="1:13" x14ac:dyDescent="0.3">
      <c r="A171" t="s">
        <v>542</v>
      </c>
      <c r="B171" t="s">
        <v>543</v>
      </c>
      <c r="C171">
        <v>6</v>
      </c>
      <c r="D171" t="s">
        <v>309</v>
      </c>
      <c r="E171" t="s">
        <v>544</v>
      </c>
      <c r="F171" t="s">
        <v>545</v>
      </c>
      <c r="G171" t="s">
        <v>546</v>
      </c>
      <c r="H171" s="36">
        <v>809500</v>
      </c>
      <c r="I171" s="14">
        <v>43526</v>
      </c>
      <c r="J171" t="s">
        <v>285</v>
      </c>
      <c r="K171" s="14">
        <v>43203</v>
      </c>
      <c r="L171" s="35">
        <v>43242</v>
      </c>
      <c r="M171" s="35">
        <v>43283</v>
      </c>
    </row>
    <row r="172" spans="1:13" x14ac:dyDescent="0.3">
      <c r="A172" t="s">
        <v>547</v>
      </c>
      <c r="B172" t="s">
        <v>548</v>
      </c>
      <c r="C172">
        <v>0</v>
      </c>
      <c r="D172" t="s">
        <v>15</v>
      </c>
      <c r="E172" t="s">
        <v>320</v>
      </c>
      <c r="F172" t="s">
        <v>321</v>
      </c>
      <c r="G172" t="s">
        <v>549</v>
      </c>
      <c r="H172" s="36">
        <v>858000</v>
      </c>
      <c r="I172" s="14">
        <v>43495</v>
      </c>
      <c r="J172" t="s">
        <v>285</v>
      </c>
      <c r="K172" s="14">
        <v>43189</v>
      </c>
      <c r="L172" s="35">
        <v>43196</v>
      </c>
      <c r="M172" s="35">
        <v>43242</v>
      </c>
    </row>
    <row r="173" spans="1:13" x14ac:dyDescent="0.3">
      <c r="A173" t="s">
        <v>547</v>
      </c>
      <c r="B173" t="s">
        <v>548</v>
      </c>
      <c r="C173">
        <v>0</v>
      </c>
      <c r="D173" t="s">
        <v>15</v>
      </c>
      <c r="E173" t="s">
        <v>295</v>
      </c>
      <c r="F173" t="s">
        <v>296</v>
      </c>
      <c r="G173" t="s">
        <v>549</v>
      </c>
      <c r="H173" s="36">
        <v>858000</v>
      </c>
      <c r="I173" s="14">
        <v>43495</v>
      </c>
      <c r="J173" t="s">
        <v>285</v>
      </c>
      <c r="K173" s="14">
        <v>43189</v>
      </c>
      <c r="L173" s="35">
        <v>43196</v>
      </c>
      <c r="M173" s="35">
        <v>43242</v>
      </c>
    </row>
    <row r="174" spans="1:13" x14ac:dyDescent="0.3">
      <c r="A174" t="s">
        <v>550</v>
      </c>
      <c r="B174" t="s">
        <v>551</v>
      </c>
      <c r="C174">
        <v>2</v>
      </c>
      <c r="D174" t="s">
        <v>343</v>
      </c>
      <c r="E174" t="s">
        <v>344</v>
      </c>
      <c r="F174" t="s">
        <v>345</v>
      </c>
      <c r="G174" t="s">
        <v>159</v>
      </c>
      <c r="H174" s="36">
        <v>379300</v>
      </c>
      <c r="I174" s="14">
        <v>43507</v>
      </c>
      <c r="J174" t="s">
        <v>285</v>
      </c>
      <c r="K174" s="14">
        <v>43176</v>
      </c>
      <c r="L174" s="35">
        <v>43196</v>
      </c>
      <c r="M174" s="35">
        <v>43242</v>
      </c>
    </row>
    <row r="175" spans="1:13" x14ac:dyDescent="0.3">
      <c r="A175" t="s">
        <v>552</v>
      </c>
      <c r="B175" t="s">
        <v>553</v>
      </c>
      <c r="C175">
        <v>4</v>
      </c>
      <c r="D175" t="s">
        <v>282</v>
      </c>
      <c r="E175" t="s">
        <v>283</v>
      </c>
      <c r="F175" t="s">
        <v>284</v>
      </c>
      <c r="G175" t="s">
        <v>554</v>
      </c>
      <c r="H175" s="36">
        <v>737700</v>
      </c>
      <c r="I175" s="14">
        <v>43223</v>
      </c>
      <c r="J175" t="s">
        <v>285</v>
      </c>
      <c r="K175" s="14">
        <v>43161</v>
      </c>
      <c r="L175" s="35">
        <v>43196</v>
      </c>
      <c r="M175" s="35">
        <v>43242</v>
      </c>
    </row>
    <row r="176" spans="1:13" x14ac:dyDescent="0.3">
      <c r="A176" t="s">
        <v>555</v>
      </c>
      <c r="B176" t="s">
        <v>556</v>
      </c>
      <c r="C176">
        <v>1</v>
      </c>
      <c r="D176" t="s">
        <v>298</v>
      </c>
      <c r="E176" t="s">
        <v>299</v>
      </c>
      <c r="F176" t="s">
        <v>300</v>
      </c>
      <c r="G176" t="s">
        <v>557</v>
      </c>
      <c r="H176" s="36">
        <v>515900</v>
      </c>
      <c r="I176" s="14">
        <v>43210</v>
      </c>
      <c r="J176" t="s">
        <v>285</v>
      </c>
      <c r="K176" s="14">
        <v>43158</v>
      </c>
      <c r="L176" s="35">
        <v>43196</v>
      </c>
      <c r="M176" s="35">
        <v>43242</v>
      </c>
    </row>
    <row r="177" spans="1:13" x14ac:dyDescent="0.3">
      <c r="A177" t="s">
        <v>555</v>
      </c>
      <c r="B177" t="s">
        <v>556</v>
      </c>
      <c r="C177">
        <v>1</v>
      </c>
      <c r="D177" t="s">
        <v>298</v>
      </c>
      <c r="E177" t="s">
        <v>325</v>
      </c>
      <c r="F177" t="s">
        <v>326</v>
      </c>
      <c r="G177" t="s">
        <v>557</v>
      </c>
      <c r="H177" s="36">
        <v>515900</v>
      </c>
      <c r="I177" s="14">
        <v>43210</v>
      </c>
      <c r="J177" t="s">
        <v>285</v>
      </c>
      <c r="K177" s="14">
        <v>43158</v>
      </c>
      <c r="L177" s="35">
        <v>43196</v>
      </c>
      <c r="M177" s="35">
        <v>43242</v>
      </c>
    </row>
    <row r="178" spans="1:13" x14ac:dyDescent="0.3">
      <c r="A178" t="s">
        <v>555</v>
      </c>
      <c r="B178" t="s">
        <v>556</v>
      </c>
      <c r="C178">
        <v>1</v>
      </c>
      <c r="D178" t="s">
        <v>298</v>
      </c>
      <c r="E178" t="s">
        <v>314</v>
      </c>
      <c r="F178" t="s">
        <v>315</v>
      </c>
      <c r="G178" t="s">
        <v>557</v>
      </c>
      <c r="H178" s="36">
        <v>515900</v>
      </c>
      <c r="I178" s="14">
        <v>43210</v>
      </c>
      <c r="J178" t="s">
        <v>285</v>
      </c>
      <c r="K178" s="14">
        <v>43158</v>
      </c>
      <c r="L178" s="35">
        <v>43196</v>
      </c>
      <c r="M178" s="35">
        <v>43242</v>
      </c>
    </row>
    <row r="179" spans="1:13" x14ac:dyDescent="0.3">
      <c r="A179" t="s">
        <v>558</v>
      </c>
      <c r="B179" t="s">
        <v>559</v>
      </c>
      <c r="C179">
        <v>0</v>
      </c>
      <c r="D179" t="s">
        <v>15</v>
      </c>
      <c r="E179" t="s">
        <v>320</v>
      </c>
      <c r="F179" t="s">
        <v>321</v>
      </c>
      <c r="G179" t="s">
        <v>560</v>
      </c>
      <c r="H179" s="36">
        <v>513900</v>
      </c>
      <c r="I179" s="14">
        <v>43443</v>
      </c>
      <c r="J179" t="s">
        <v>285</v>
      </c>
      <c r="K179" s="14">
        <v>43154</v>
      </c>
      <c r="L179" s="35">
        <v>43156</v>
      </c>
      <c r="M179" s="35">
        <v>43242</v>
      </c>
    </row>
    <row r="180" spans="1:13" x14ac:dyDescent="0.3">
      <c r="A180" t="s">
        <v>561</v>
      </c>
      <c r="B180" t="s">
        <v>562</v>
      </c>
      <c r="C180">
        <v>10</v>
      </c>
      <c r="D180" t="s">
        <v>305</v>
      </c>
      <c r="E180" t="s">
        <v>306</v>
      </c>
      <c r="F180" t="s">
        <v>307</v>
      </c>
      <c r="G180" t="s">
        <v>563</v>
      </c>
      <c r="H180" s="36">
        <v>139800</v>
      </c>
      <c r="I180" s="14">
        <v>43398</v>
      </c>
      <c r="J180" t="s">
        <v>285</v>
      </c>
      <c r="K180" s="14">
        <v>43152</v>
      </c>
      <c r="L180" s="35">
        <v>43156</v>
      </c>
      <c r="M180" s="35">
        <v>43242</v>
      </c>
    </row>
    <row r="181" spans="1:13" x14ac:dyDescent="0.3">
      <c r="A181" t="s">
        <v>564</v>
      </c>
      <c r="B181" t="s">
        <v>565</v>
      </c>
      <c r="C181">
        <v>15</v>
      </c>
      <c r="D181" t="s">
        <v>566</v>
      </c>
      <c r="E181" t="s">
        <v>567</v>
      </c>
      <c r="F181" t="s">
        <v>568</v>
      </c>
      <c r="G181" t="s">
        <v>569</v>
      </c>
      <c r="H181" s="36">
        <v>315500</v>
      </c>
      <c r="I181" s="14">
        <v>43243</v>
      </c>
      <c r="J181" t="s">
        <v>285</v>
      </c>
      <c r="K181" s="14">
        <v>43149</v>
      </c>
      <c r="L181" s="35">
        <v>43156</v>
      </c>
      <c r="M181" s="35">
        <v>43242</v>
      </c>
    </row>
    <row r="182" spans="1:13" x14ac:dyDescent="0.3">
      <c r="A182" t="s">
        <v>570</v>
      </c>
      <c r="B182" t="s">
        <v>571</v>
      </c>
      <c r="C182">
        <v>5</v>
      </c>
      <c r="D182" t="s">
        <v>354</v>
      </c>
      <c r="E182" t="s">
        <v>355</v>
      </c>
      <c r="F182" t="s">
        <v>356</v>
      </c>
      <c r="G182" t="s">
        <v>572</v>
      </c>
      <c r="H182" s="36">
        <v>976100</v>
      </c>
      <c r="I182" s="14">
        <v>43420</v>
      </c>
      <c r="J182" t="s">
        <v>285</v>
      </c>
      <c r="K182" s="14">
        <v>43113</v>
      </c>
      <c r="L182" s="35">
        <v>43116</v>
      </c>
      <c r="M182" s="35">
        <v>43156</v>
      </c>
    </row>
    <row r="183" spans="1:13" x14ac:dyDescent="0.3">
      <c r="A183" t="s">
        <v>573</v>
      </c>
      <c r="B183" t="s">
        <v>574</v>
      </c>
      <c r="C183">
        <v>0</v>
      </c>
      <c r="D183" t="s">
        <v>15</v>
      </c>
      <c r="E183" t="s">
        <v>293</v>
      </c>
      <c r="F183" t="s">
        <v>294</v>
      </c>
      <c r="G183" t="s">
        <v>575</v>
      </c>
      <c r="H183" s="36">
        <v>677000</v>
      </c>
      <c r="I183" s="14">
        <v>43390</v>
      </c>
      <c r="J183" t="s">
        <v>285</v>
      </c>
      <c r="K183" s="14">
        <v>43096</v>
      </c>
      <c r="L183" s="35">
        <v>43116</v>
      </c>
      <c r="M183" s="35">
        <v>43156</v>
      </c>
    </row>
    <row r="184" spans="1:13" x14ac:dyDescent="0.3">
      <c r="A184" t="s">
        <v>573</v>
      </c>
      <c r="B184" t="s">
        <v>574</v>
      </c>
      <c r="C184">
        <v>0</v>
      </c>
      <c r="D184" t="s">
        <v>15</v>
      </c>
      <c r="E184" t="s">
        <v>320</v>
      </c>
      <c r="F184" t="s">
        <v>321</v>
      </c>
      <c r="G184" t="s">
        <v>575</v>
      </c>
      <c r="H184" s="36">
        <v>677000</v>
      </c>
      <c r="I184" s="14">
        <v>43390</v>
      </c>
      <c r="J184" t="s">
        <v>285</v>
      </c>
      <c r="K184" s="14">
        <v>43096</v>
      </c>
      <c r="L184" s="35">
        <v>43116</v>
      </c>
      <c r="M184" s="35">
        <v>43156</v>
      </c>
    </row>
    <row r="185" spans="1:13" x14ac:dyDescent="0.3">
      <c r="A185" t="s">
        <v>576</v>
      </c>
      <c r="B185" t="s">
        <v>577</v>
      </c>
      <c r="C185">
        <v>7</v>
      </c>
      <c r="D185" t="s">
        <v>366</v>
      </c>
      <c r="E185" t="s">
        <v>371</v>
      </c>
      <c r="F185" t="s">
        <v>372</v>
      </c>
      <c r="G185" t="s">
        <v>578</v>
      </c>
      <c r="H185" s="36">
        <v>294900</v>
      </c>
      <c r="I185" s="14">
        <v>43447</v>
      </c>
      <c r="J185" t="s">
        <v>285</v>
      </c>
      <c r="K185" s="14">
        <v>43094</v>
      </c>
      <c r="L185" s="35">
        <v>43116</v>
      </c>
      <c r="M185" s="35">
        <v>43156</v>
      </c>
    </row>
    <row r="186" spans="1:13" x14ac:dyDescent="0.3">
      <c r="A186" t="s">
        <v>576</v>
      </c>
      <c r="B186" t="s">
        <v>577</v>
      </c>
      <c r="C186">
        <v>7</v>
      </c>
      <c r="D186" t="s">
        <v>366</v>
      </c>
      <c r="E186" t="s">
        <v>367</v>
      </c>
      <c r="F186" t="s">
        <v>368</v>
      </c>
      <c r="G186" t="s">
        <v>578</v>
      </c>
      <c r="H186" s="36">
        <v>294900</v>
      </c>
      <c r="I186" s="14">
        <v>43447</v>
      </c>
      <c r="J186" t="s">
        <v>285</v>
      </c>
      <c r="K186" s="14">
        <v>43094</v>
      </c>
      <c r="L186" s="35">
        <v>43116</v>
      </c>
      <c r="M186" s="35">
        <v>43156</v>
      </c>
    </row>
    <row r="187" spans="1:13" x14ac:dyDescent="0.3">
      <c r="A187" t="s">
        <v>579</v>
      </c>
      <c r="B187" t="s">
        <v>580</v>
      </c>
      <c r="C187">
        <v>3</v>
      </c>
      <c r="D187" t="s">
        <v>337</v>
      </c>
      <c r="E187" t="s">
        <v>384</v>
      </c>
      <c r="F187" t="s">
        <v>385</v>
      </c>
      <c r="G187" t="s">
        <v>581</v>
      </c>
      <c r="H187" s="36">
        <v>42200</v>
      </c>
      <c r="I187" s="14">
        <v>43237</v>
      </c>
      <c r="J187" t="s">
        <v>285</v>
      </c>
      <c r="K187" s="14">
        <v>43086</v>
      </c>
      <c r="L187" s="35">
        <v>43116</v>
      </c>
      <c r="M187" s="35">
        <v>43156</v>
      </c>
    </row>
    <row r="188" spans="1:13" x14ac:dyDescent="0.3">
      <c r="A188" t="s">
        <v>582</v>
      </c>
      <c r="B188" t="s">
        <v>583</v>
      </c>
      <c r="C188">
        <v>16</v>
      </c>
      <c r="D188" t="s">
        <v>584</v>
      </c>
      <c r="E188" t="s">
        <v>585</v>
      </c>
      <c r="F188" t="s">
        <v>586</v>
      </c>
      <c r="G188" t="s">
        <v>587</v>
      </c>
      <c r="H188" s="36">
        <v>659300</v>
      </c>
      <c r="I188" s="14">
        <v>43427</v>
      </c>
      <c r="J188" t="s">
        <v>285</v>
      </c>
      <c r="K188" s="14">
        <v>43085</v>
      </c>
      <c r="L188" s="35">
        <v>43116</v>
      </c>
      <c r="M188" s="35">
        <v>43156</v>
      </c>
    </row>
    <row r="189" spans="1:13" x14ac:dyDescent="0.3">
      <c r="A189" t="s">
        <v>582</v>
      </c>
      <c r="B189" t="s">
        <v>583</v>
      </c>
      <c r="C189">
        <v>16</v>
      </c>
      <c r="D189" t="s">
        <v>584</v>
      </c>
      <c r="E189" t="s">
        <v>588</v>
      </c>
      <c r="F189" t="s">
        <v>589</v>
      </c>
      <c r="G189" t="s">
        <v>587</v>
      </c>
      <c r="H189" s="36">
        <v>659300</v>
      </c>
      <c r="I189" s="14">
        <v>43427</v>
      </c>
      <c r="J189" t="s">
        <v>285</v>
      </c>
      <c r="K189" s="14">
        <v>43085</v>
      </c>
      <c r="L189" s="35">
        <v>43116</v>
      </c>
      <c r="M189" s="35">
        <v>43156</v>
      </c>
    </row>
    <row r="190" spans="1:13" x14ac:dyDescent="0.3">
      <c r="A190" t="s">
        <v>582</v>
      </c>
      <c r="B190" t="s">
        <v>583</v>
      </c>
      <c r="C190">
        <v>16</v>
      </c>
      <c r="D190" t="s">
        <v>584</v>
      </c>
      <c r="E190" t="s">
        <v>590</v>
      </c>
      <c r="F190" t="s">
        <v>591</v>
      </c>
      <c r="G190" t="s">
        <v>587</v>
      </c>
      <c r="H190" s="36">
        <v>659300</v>
      </c>
      <c r="I190" s="14">
        <v>43427</v>
      </c>
      <c r="J190" t="s">
        <v>285</v>
      </c>
      <c r="K190" s="14">
        <v>43085</v>
      </c>
      <c r="L190" s="35">
        <v>43116</v>
      </c>
      <c r="M190" s="35">
        <v>43156</v>
      </c>
    </row>
    <row r="191" spans="1:13" x14ac:dyDescent="0.3">
      <c r="A191" t="s">
        <v>592</v>
      </c>
      <c r="B191" t="s">
        <v>593</v>
      </c>
      <c r="C191">
        <v>11</v>
      </c>
      <c r="D191" t="s">
        <v>328</v>
      </c>
      <c r="E191" t="s">
        <v>331</v>
      </c>
      <c r="F191" t="s">
        <v>332</v>
      </c>
      <c r="G191" t="s">
        <v>594</v>
      </c>
      <c r="H191" s="36">
        <v>503900</v>
      </c>
      <c r="I191" s="14">
        <v>43282</v>
      </c>
      <c r="J191" t="s">
        <v>285</v>
      </c>
      <c r="K191" s="14">
        <v>43084</v>
      </c>
      <c r="L191" s="35">
        <v>43116</v>
      </c>
      <c r="M191" s="35">
        <v>43156</v>
      </c>
    </row>
    <row r="192" spans="1:13" x14ac:dyDescent="0.3">
      <c r="A192" t="s">
        <v>592</v>
      </c>
      <c r="B192" t="s">
        <v>593</v>
      </c>
      <c r="C192">
        <v>11</v>
      </c>
      <c r="D192" t="s">
        <v>328</v>
      </c>
      <c r="E192" t="s">
        <v>329</v>
      </c>
      <c r="F192" t="s">
        <v>330</v>
      </c>
      <c r="G192" t="s">
        <v>594</v>
      </c>
      <c r="H192" s="36">
        <v>503900</v>
      </c>
      <c r="I192" s="14">
        <v>43282</v>
      </c>
      <c r="J192" t="s">
        <v>285</v>
      </c>
      <c r="K192" s="14">
        <v>43084</v>
      </c>
      <c r="L192" s="35">
        <v>43116</v>
      </c>
      <c r="M192" s="35">
        <v>43156</v>
      </c>
    </row>
    <row r="193" spans="1:13" x14ac:dyDescent="0.3">
      <c r="A193" t="s">
        <v>595</v>
      </c>
      <c r="B193" t="s">
        <v>596</v>
      </c>
      <c r="C193">
        <v>0</v>
      </c>
      <c r="D193" t="s">
        <v>15</v>
      </c>
      <c r="E193" t="s">
        <v>318</v>
      </c>
      <c r="F193" t="s">
        <v>319</v>
      </c>
      <c r="G193" t="s">
        <v>597</v>
      </c>
      <c r="H193" s="36">
        <v>816900</v>
      </c>
      <c r="I193" s="14">
        <v>43304</v>
      </c>
      <c r="J193" t="s">
        <v>285</v>
      </c>
      <c r="K193" s="14">
        <v>43075</v>
      </c>
      <c r="L193" s="35">
        <v>43078</v>
      </c>
      <c r="M193" s="35">
        <v>43156</v>
      </c>
    </row>
    <row r="194" spans="1:13" x14ac:dyDescent="0.3">
      <c r="A194" t="s">
        <v>595</v>
      </c>
      <c r="B194" t="s">
        <v>596</v>
      </c>
      <c r="C194">
        <v>0</v>
      </c>
      <c r="D194" t="s">
        <v>15</v>
      </c>
      <c r="E194" t="s">
        <v>295</v>
      </c>
      <c r="F194" t="s">
        <v>296</v>
      </c>
      <c r="G194" t="s">
        <v>597</v>
      </c>
      <c r="H194" s="36">
        <v>816900</v>
      </c>
      <c r="I194" s="14">
        <v>43304</v>
      </c>
      <c r="J194" t="s">
        <v>285</v>
      </c>
      <c r="K194" s="14">
        <v>43075</v>
      </c>
      <c r="L194" s="35">
        <v>43078</v>
      </c>
      <c r="M194" s="35">
        <v>43156</v>
      </c>
    </row>
    <row r="195" spans="1:13" x14ac:dyDescent="0.3">
      <c r="A195" t="s">
        <v>595</v>
      </c>
      <c r="B195" t="s">
        <v>596</v>
      </c>
      <c r="C195">
        <v>0</v>
      </c>
      <c r="D195" t="s">
        <v>15</v>
      </c>
      <c r="E195" t="s">
        <v>293</v>
      </c>
      <c r="F195" t="s">
        <v>294</v>
      </c>
      <c r="G195" t="s">
        <v>597</v>
      </c>
      <c r="H195" s="36">
        <v>816900</v>
      </c>
      <c r="I195" s="14">
        <v>43304</v>
      </c>
      <c r="J195" t="s">
        <v>285</v>
      </c>
      <c r="K195" s="14">
        <v>43075</v>
      </c>
      <c r="L195" s="35">
        <v>43078</v>
      </c>
      <c r="M195" s="35">
        <v>43156</v>
      </c>
    </row>
    <row r="196" spans="1:13" x14ac:dyDescent="0.3">
      <c r="A196" t="s">
        <v>598</v>
      </c>
      <c r="B196" t="s">
        <v>599</v>
      </c>
      <c r="C196">
        <v>8</v>
      </c>
      <c r="D196" t="s">
        <v>403</v>
      </c>
      <c r="E196" t="s">
        <v>524</v>
      </c>
      <c r="F196" t="s">
        <v>525</v>
      </c>
      <c r="G196" t="s">
        <v>600</v>
      </c>
      <c r="H196" s="36">
        <v>111100</v>
      </c>
      <c r="I196" s="14">
        <v>43329</v>
      </c>
      <c r="J196" t="s">
        <v>285</v>
      </c>
      <c r="K196" s="14">
        <v>43071</v>
      </c>
      <c r="L196" s="35">
        <v>43078</v>
      </c>
      <c r="M196" s="35">
        <v>43116</v>
      </c>
    </row>
    <row r="197" spans="1:13" x14ac:dyDescent="0.3">
      <c r="A197" t="s">
        <v>601</v>
      </c>
      <c r="B197" t="s">
        <v>602</v>
      </c>
      <c r="C197">
        <v>14</v>
      </c>
      <c r="D197" t="s">
        <v>603</v>
      </c>
      <c r="E197" t="s">
        <v>604</v>
      </c>
      <c r="F197" t="s">
        <v>605</v>
      </c>
      <c r="G197" t="s">
        <v>606</v>
      </c>
      <c r="H197" s="36">
        <v>543400</v>
      </c>
      <c r="I197" s="14">
        <v>43123</v>
      </c>
      <c r="J197" t="s">
        <v>301</v>
      </c>
      <c r="K197" s="14">
        <v>43058</v>
      </c>
      <c r="L197" s="35">
        <v>43078</v>
      </c>
      <c r="M197" s="35">
        <v>43116</v>
      </c>
    </row>
    <row r="198" spans="1:13" x14ac:dyDescent="0.3">
      <c r="A198" t="s">
        <v>607</v>
      </c>
      <c r="B198" t="s">
        <v>608</v>
      </c>
      <c r="C198">
        <v>3</v>
      </c>
      <c r="D198" t="s">
        <v>337</v>
      </c>
      <c r="E198" t="s">
        <v>400</v>
      </c>
      <c r="F198" t="s">
        <v>401</v>
      </c>
      <c r="G198" t="s">
        <v>609</v>
      </c>
      <c r="H198" s="36">
        <v>359500</v>
      </c>
      <c r="I198" s="14">
        <v>43314</v>
      </c>
      <c r="J198" t="s">
        <v>285</v>
      </c>
      <c r="K198" s="14">
        <v>43052</v>
      </c>
      <c r="L198" s="35">
        <v>43078</v>
      </c>
      <c r="M198" s="35">
        <v>43116</v>
      </c>
    </row>
    <row r="199" spans="1:13" x14ac:dyDescent="0.3">
      <c r="A199" t="s">
        <v>607</v>
      </c>
      <c r="B199" t="s">
        <v>608</v>
      </c>
      <c r="C199">
        <v>3</v>
      </c>
      <c r="D199" t="s">
        <v>337</v>
      </c>
      <c r="E199" t="s">
        <v>340</v>
      </c>
      <c r="F199" t="s">
        <v>341</v>
      </c>
      <c r="G199" t="s">
        <v>609</v>
      </c>
      <c r="H199" s="36">
        <v>359500</v>
      </c>
      <c r="I199" s="14">
        <v>43314</v>
      </c>
      <c r="J199" t="s">
        <v>285</v>
      </c>
      <c r="K199" s="14">
        <v>43052</v>
      </c>
      <c r="L199" s="35">
        <v>43078</v>
      </c>
      <c r="M199" s="35">
        <v>43116</v>
      </c>
    </row>
    <row r="200" spans="1:13" x14ac:dyDescent="0.3">
      <c r="A200" t="s">
        <v>607</v>
      </c>
      <c r="B200" t="s">
        <v>608</v>
      </c>
      <c r="C200">
        <v>3</v>
      </c>
      <c r="D200" t="s">
        <v>337</v>
      </c>
      <c r="E200" t="s">
        <v>386</v>
      </c>
      <c r="F200" t="s">
        <v>387</v>
      </c>
      <c r="G200" t="s">
        <v>609</v>
      </c>
      <c r="H200" s="36">
        <v>359500</v>
      </c>
      <c r="I200" s="14">
        <v>43314</v>
      </c>
      <c r="J200" t="s">
        <v>285</v>
      </c>
      <c r="K200" s="14">
        <v>43052</v>
      </c>
      <c r="L200" s="35">
        <v>43078</v>
      </c>
      <c r="M200" s="35">
        <v>43116</v>
      </c>
    </row>
    <row r="201" spans="1:13" x14ac:dyDescent="0.3">
      <c r="A201" t="s">
        <v>610</v>
      </c>
      <c r="B201" t="s">
        <v>611</v>
      </c>
      <c r="C201">
        <v>0</v>
      </c>
      <c r="D201" t="s">
        <v>15</v>
      </c>
      <c r="E201" t="s">
        <v>295</v>
      </c>
      <c r="F201" t="s">
        <v>296</v>
      </c>
      <c r="G201" t="s">
        <v>612</v>
      </c>
      <c r="H201" s="36">
        <v>314000</v>
      </c>
      <c r="I201" s="14">
        <v>43102</v>
      </c>
      <c r="J201" t="s">
        <v>301</v>
      </c>
      <c r="K201" s="14">
        <v>43051</v>
      </c>
      <c r="L201" s="35">
        <v>43078</v>
      </c>
      <c r="M201" s="35">
        <v>43116</v>
      </c>
    </row>
    <row r="202" spans="1:13" x14ac:dyDescent="0.3">
      <c r="A202" t="s">
        <v>610</v>
      </c>
      <c r="B202" t="s">
        <v>611</v>
      </c>
      <c r="C202">
        <v>0</v>
      </c>
      <c r="D202" t="s">
        <v>15</v>
      </c>
      <c r="E202" t="s">
        <v>320</v>
      </c>
      <c r="F202" t="s">
        <v>321</v>
      </c>
      <c r="G202" t="s">
        <v>612</v>
      </c>
      <c r="H202" s="36">
        <v>314000</v>
      </c>
      <c r="I202" s="14">
        <v>43102</v>
      </c>
      <c r="J202" t="s">
        <v>301</v>
      </c>
      <c r="K202" s="14">
        <v>43051</v>
      </c>
      <c r="L202" s="35">
        <v>43078</v>
      </c>
      <c r="M202" s="35">
        <v>43116</v>
      </c>
    </row>
    <row r="203" spans="1:13" x14ac:dyDescent="0.3">
      <c r="A203" t="s">
        <v>610</v>
      </c>
      <c r="B203" t="s">
        <v>611</v>
      </c>
      <c r="C203">
        <v>0</v>
      </c>
      <c r="D203" t="s">
        <v>15</v>
      </c>
      <c r="E203" t="s">
        <v>318</v>
      </c>
      <c r="F203" t="s">
        <v>319</v>
      </c>
      <c r="G203" t="s">
        <v>612</v>
      </c>
      <c r="H203" s="36">
        <v>314000</v>
      </c>
      <c r="I203" s="14">
        <v>43102</v>
      </c>
      <c r="J203" t="s">
        <v>301</v>
      </c>
      <c r="K203" s="14">
        <v>43051</v>
      </c>
      <c r="L203" s="35">
        <v>43078</v>
      </c>
      <c r="M203" s="35">
        <v>43116</v>
      </c>
    </row>
    <row r="204" spans="1:13" x14ac:dyDescent="0.3">
      <c r="A204" t="s">
        <v>613</v>
      </c>
      <c r="B204" t="s">
        <v>614</v>
      </c>
      <c r="C204">
        <v>19</v>
      </c>
      <c r="D204" t="s">
        <v>615</v>
      </c>
      <c r="E204" t="s">
        <v>616</v>
      </c>
      <c r="F204" t="s">
        <v>617</v>
      </c>
      <c r="G204" t="s">
        <v>618</v>
      </c>
      <c r="H204" s="36">
        <v>785200</v>
      </c>
      <c r="I204" s="14">
        <v>43190</v>
      </c>
      <c r="J204" t="s">
        <v>285</v>
      </c>
      <c r="K204" s="14">
        <v>43012</v>
      </c>
      <c r="L204" s="35">
        <v>43026</v>
      </c>
      <c r="M204" s="35">
        <v>43078</v>
      </c>
    </row>
    <row r="205" spans="1:13" x14ac:dyDescent="0.3">
      <c r="A205" t="s">
        <v>613</v>
      </c>
      <c r="B205" t="s">
        <v>614</v>
      </c>
      <c r="C205">
        <v>19</v>
      </c>
      <c r="D205" t="s">
        <v>615</v>
      </c>
      <c r="E205" t="s">
        <v>619</v>
      </c>
      <c r="F205" t="s">
        <v>620</v>
      </c>
      <c r="G205" t="s">
        <v>618</v>
      </c>
      <c r="H205" s="36">
        <v>785200</v>
      </c>
      <c r="I205" s="14">
        <v>43190</v>
      </c>
      <c r="J205" t="s">
        <v>285</v>
      </c>
      <c r="K205" s="14">
        <v>43012</v>
      </c>
      <c r="L205" s="35">
        <v>43026</v>
      </c>
      <c r="M205" s="35">
        <v>43078</v>
      </c>
    </row>
    <row r="206" spans="1:13" x14ac:dyDescent="0.3">
      <c r="A206" t="s">
        <v>613</v>
      </c>
      <c r="B206" t="s">
        <v>614</v>
      </c>
      <c r="C206">
        <v>19</v>
      </c>
      <c r="D206" t="s">
        <v>615</v>
      </c>
      <c r="E206" t="s">
        <v>621</v>
      </c>
      <c r="F206" t="s">
        <v>622</v>
      </c>
      <c r="G206" t="s">
        <v>618</v>
      </c>
      <c r="H206" s="36">
        <v>785200</v>
      </c>
      <c r="I206" s="14">
        <v>43190</v>
      </c>
      <c r="J206" t="s">
        <v>285</v>
      </c>
      <c r="K206" s="14">
        <v>43012</v>
      </c>
      <c r="L206" s="35">
        <v>43026</v>
      </c>
      <c r="M206" s="35">
        <v>43078</v>
      </c>
    </row>
    <row r="207" spans="1:13" x14ac:dyDescent="0.3">
      <c r="A207" t="s">
        <v>623</v>
      </c>
      <c r="B207" t="s">
        <v>624</v>
      </c>
      <c r="C207">
        <v>12</v>
      </c>
      <c r="D207" t="s">
        <v>625</v>
      </c>
      <c r="E207" t="s">
        <v>626</v>
      </c>
      <c r="F207" t="s">
        <v>627</v>
      </c>
      <c r="G207" t="s">
        <v>628</v>
      </c>
      <c r="H207" s="36">
        <v>172700</v>
      </c>
      <c r="I207" s="14">
        <v>43343</v>
      </c>
      <c r="J207" t="s">
        <v>285</v>
      </c>
      <c r="K207" s="14">
        <v>43007</v>
      </c>
      <c r="L207" s="35">
        <v>43026</v>
      </c>
      <c r="M207" s="35">
        <v>43078</v>
      </c>
    </row>
    <row r="208" spans="1:13" x14ac:dyDescent="0.3">
      <c r="A208" t="s">
        <v>629</v>
      </c>
      <c r="B208" t="s">
        <v>630</v>
      </c>
      <c r="C208">
        <v>6</v>
      </c>
      <c r="D208" t="s">
        <v>309</v>
      </c>
      <c r="E208" t="s">
        <v>310</v>
      </c>
      <c r="F208" t="s">
        <v>311</v>
      </c>
      <c r="G208" t="s">
        <v>631</v>
      </c>
      <c r="H208" s="36">
        <v>78900</v>
      </c>
      <c r="I208" s="14">
        <v>43073</v>
      </c>
      <c r="J208" t="s">
        <v>301</v>
      </c>
      <c r="K208" s="14">
        <v>42993</v>
      </c>
      <c r="L208" s="35">
        <v>43026</v>
      </c>
      <c r="M208" s="35">
        <v>43078</v>
      </c>
    </row>
    <row r="209" spans="1:13" x14ac:dyDescent="0.3">
      <c r="A209" t="s">
        <v>632</v>
      </c>
      <c r="B209" t="s">
        <v>633</v>
      </c>
      <c r="C209">
        <v>20</v>
      </c>
      <c r="D209" t="s">
        <v>634</v>
      </c>
      <c r="E209" t="s">
        <v>635</v>
      </c>
      <c r="F209" t="s">
        <v>636</v>
      </c>
      <c r="G209" t="s">
        <v>637</v>
      </c>
      <c r="H209" s="36">
        <v>917100</v>
      </c>
      <c r="I209" s="14">
        <v>43261</v>
      </c>
      <c r="J209" t="s">
        <v>285</v>
      </c>
      <c r="K209" s="14">
        <v>42992</v>
      </c>
      <c r="L209" s="35">
        <v>43026</v>
      </c>
      <c r="M209" s="35">
        <v>43078</v>
      </c>
    </row>
    <row r="210" spans="1:13" x14ac:dyDescent="0.3">
      <c r="A210" t="s">
        <v>638</v>
      </c>
      <c r="B210" t="s">
        <v>639</v>
      </c>
      <c r="C210">
        <v>5</v>
      </c>
      <c r="D210" t="s">
        <v>354</v>
      </c>
      <c r="E210" t="s">
        <v>410</v>
      </c>
      <c r="F210" t="s">
        <v>411</v>
      </c>
      <c r="G210" t="s">
        <v>640</v>
      </c>
      <c r="H210" s="36">
        <v>308100</v>
      </c>
      <c r="I210" s="14">
        <v>43273</v>
      </c>
      <c r="J210" t="s">
        <v>301</v>
      </c>
      <c r="K210" s="14">
        <v>42982</v>
      </c>
      <c r="L210" s="35">
        <v>43026</v>
      </c>
      <c r="M210" s="35">
        <v>43078</v>
      </c>
    </row>
    <row r="211" spans="1:13" x14ac:dyDescent="0.3">
      <c r="A211" t="s">
        <v>638</v>
      </c>
      <c r="B211" t="s">
        <v>639</v>
      </c>
      <c r="C211">
        <v>5</v>
      </c>
      <c r="D211" t="s">
        <v>354</v>
      </c>
      <c r="E211" t="s">
        <v>355</v>
      </c>
      <c r="F211" t="s">
        <v>356</v>
      </c>
      <c r="G211" t="s">
        <v>640</v>
      </c>
      <c r="H211" s="36">
        <v>308100</v>
      </c>
      <c r="I211" s="14">
        <v>43273</v>
      </c>
      <c r="J211" t="s">
        <v>301</v>
      </c>
      <c r="K211" s="14">
        <v>42982</v>
      </c>
      <c r="L211" s="35">
        <v>43026</v>
      </c>
      <c r="M211" s="35">
        <v>43078</v>
      </c>
    </row>
    <row r="212" spans="1:13" x14ac:dyDescent="0.3">
      <c r="A212" t="s">
        <v>641</v>
      </c>
      <c r="B212" t="s">
        <v>642</v>
      </c>
      <c r="C212">
        <v>1</v>
      </c>
      <c r="D212" t="s">
        <v>298</v>
      </c>
      <c r="E212" t="s">
        <v>314</v>
      </c>
      <c r="F212" t="s">
        <v>315</v>
      </c>
      <c r="G212" t="s">
        <v>643</v>
      </c>
      <c r="H212" s="36">
        <v>760000</v>
      </c>
      <c r="I212" s="14">
        <v>43023</v>
      </c>
      <c r="J212" t="s">
        <v>285</v>
      </c>
      <c r="K212" s="14">
        <v>42975</v>
      </c>
      <c r="L212" s="35">
        <v>42976</v>
      </c>
      <c r="M212" s="35">
        <v>43026</v>
      </c>
    </row>
    <row r="213" spans="1:13" x14ac:dyDescent="0.3">
      <c r="A213" t="s">
        <v>641</v>
      </c>
      <c r="B213" t="s">
        <v>642</v>
      </c>
      <c r="C213">
        <v>1</v>
      </c>
      <c r="D213" t="s">
        <v>298</v>
      </c>
      <c r="E213" t="s">
        <v>323</v>
      </c>
      <c r="F213" t="s">
        <v>324</v>
      </c>
      <c r="G213" t="s">
        <v>643</v>
      </c>
      <c r="H213" s="36">
        <v>760000</v>
      </c>
      <c r="I213" s="14">
        <v>43023</v>
      </c>
      <c r="J213" t="s">
        <v>285</v>
      </c>
      <c r="K213" s="14">
        <v>42975</v>
      </c>
      <c r="L213" s="35">
        <v>42976</v>
      </c>
      <c r="M213" s="35">
        <v>43026</v>
      </c>
    </row>
    <row r="214" spans="1:13" x14ac:dyDescent="0.3">
      <c r="A214" t="s">
        <v>641</v>
      </c>
      <c r="B214" t="s">
        <v>642</v>
      </c>
      <c r="C214">
        <v>1</v>
      </c>
      <c r="D214" t="s">
        <v>298</v>
      </c>
      <c r="E214" t="s">
        <v>325</v>
      </c>
      <c r="F214" t="s">
        <v>326</v>
      </c>
      <c r="G214" t="s">
        <v>643</v>
      </c>
      <c r="H214" s="36">
        <v>760000</v>
      </c>
      <c r="I214" s="14">
        <v>43023</v>
      </c>
      <c r="J214" t="s">
        <v>285</v>
      </c>
      <c r="K214" s="14">
        <v>42975</v>
      </c>
      <c r="L214" s="35">
        <v>42976</v>
      </c>
      <c r="M214" s="35">
        <v>43026</v>
      </c>
    </row>
    <row r="215" spans="1:13" x14ac:dyDescent="0.3">
      <c r="A215" t="s">
        <v>644</v>
      </c>
      <c r="B215" t="s">
        <v>645</v>
      </c>
      <c r="C215">
        <v>0</v>
      </c>
      <c r="D215" t="s">
        <v>15</v>
      </c>
      <c r="E215" t="s">
        <v>295</v>
      </c>
      <c r="F215" t="s">
        <v>296</v>
      </c>
      <c r="G215" t="s">
        <v>646</v>
      </c>
      <c r="H215" s="36">
        <v>525400</v>
      </c>
      <c r="I215" s="14">
        <v>43302</v>
      </c>
      <c r="J215" t="s">
        <v>285</v>
      </c>
      <c r="K215" s="14">
        <v>42957</v>
      </c>
      <c r="L215" s="35">
        <v>42976</v>
      </c>
      <c r="M215" s="35">
        <v>43026</v>
      </c>
    </row>
    <row r="216" spans="1:13" x14ac:dyDescent="0.3">
      <c r="A216" t="s">
        <v>647</v>
      </c>
      <c r="B216" t="s">
        <v>648</v>
      </c>
      <c r="C216">
        <v>1</v>
      </c>
      <c r="D216" t="s">
        <v>298</v>
      </c>
      <c r="E216" t="s">
        <v>325</v>
      </c>
      <c r="F216" t="s">
        <v>326</v>
      </c>
      <c r="G216" t="s">
        <v>649</v>
      </c>
      <c r="H216" s="36">
        <v>417500</v>
      </c>
      <c r="I216" s="14">
        <v>43285</v>
      </c>
      <c r="J216" t="s">
        <v>285</v>
      </c>
      <c r="K216" s="14">
        <v>42953</v>
      </c>
      <c r="L216" s="35">
        <v>42976</v>
      </c>
      <c r="M216" s="35">
        <v>43026</v>
      </c>
    </row>
    <row r="217" spans="1:13" x14ac:dyDescent="0.3">
      <c r="A217" t="s">
        <v>647</v>
      </c>
      <c r="B217" t="s">
        <v>648</v>
      </c>
      <c r="C217">
        <v>1</v>
      </c>
      <c r="D217" t="s">
        <v>298</v>
      </c>
      <c r="E217" t="s">
        <v>314</v>
      </c>
      <c r="F217" t="s">
        <v>315</v>
      </c>
      <c r="G217" t="s">
        <v>649</v>
      </c>
      <c r="H217" s="36">
        <v>417500</v>
      </c>
      <c r="I217" s="14">
        <v>43285</v>
      </c>
      <c r="J217" t="s">
        <v>285</v>
      </c>
      <c r="K217" s="14">
        <v>42953</v>
      </c>
      <c r="L217" s="35">
        <v>42976</v>
      </c>
      <c r="M217" s="35">
        <v>43026</v>
      </c>
    </row>
    <row r="218" spans="1:13" x14ac:dyDescent="0.3">
      <c r="A218" t="s">
        <v>650</v>
      </c>
      <c r="B218" t="s">
        <v>651</v>
      </c>
      <c r="C218">
        <v>0</v>
      </c>
      <c r="D218" t="s">
        <v>15</v>
      </c>
      <c r="E218" t="s">
        <v>320</v>
      </c>
      <c r="F218" t="s">
        <v>321</v>
      </c>
      <c r="G218" t="s">
        <v>652</v>
      </c>
      <c r="H218" s="36">
        <v>183000</v>
      </c>
      <c r="I218" s="14">
        <v>43064</v>
      </c>
      <c r="J218" t="s">
        <v>301</v>
      </c>
      <c r="K218" s="14">
        <v>42934</v>
      </c>
      <c r="L218" s="35">
        <v>42976</v>
      </c>
      <c r="M218" s="35" t="s">
        <v>1537</v>
      </c>
    </row>
    <row r="219" spans="1:13" x14ac:dyDescent="0.3">
      <c r="A219" t="s">
        <v>650</v>
      </c>
      <c r="B219" t="s">
        <v>651</v>
      </c>
      <c r="C219">
        <v>0</v>
      </c>
      <c r="D219" t="s">
        <v>15</v>
      </c>
      <c r="E219" t="s">
        <v>293</v>
      </c>
      <c r="F219" t="s">
        <v>294</v>
      </c>
      <c r="G219" t="s">
        <v>652</v>
      </c>
      <c r="H219" s="36">
        <v>183000</v>
      </c>
      <c r="I219" s="14">
        <v>43064</v>
      </c>
      <c r="J219" t="s">
        <v>301</v>
      </c>
      <c r="K219" s="14">
        <v>42934</v>
      </c>
      <c r="L219" s="35">
        <v>42976</v>
      </c>
      <c r="M219" s="35" t="s">
        <v>1537</v>
      </c>
    </row>
    <row r="220" spans="1:13" x14ac:dyDescent="0.3">
      <c r="A220" t="s">
        <v>650</v>
      </c>
      <c r="B220" t="s">
        <v>651</v>
      </c>
      <c r="C220">
        <v>0</v>
      </c>
      <c r="D220" t="s">
        <v>15</v>
      </c>
      <c r="E220" t="s">
        <v>295</v>
      </c>
      <c r="F220" t="s">
        <v>296</v>
      </c>
      <c r="G220" t="s">
        <v>652</v>
      </c>
      <c r="H220" s="36">
        <v>183000</v>
      </c>
      <c r="I220" s="14">
        <v>43064</v>
      </c>
      <c r="J220" t="s">
        <v>301</v>
      </c>
      <c r="K220" s="14">
        <v>42934</v>
      </c>
      <c r="L220" s="35">
        <v>42976</v>
      </c>
      <c r="M220" s="35" t="s">
        <v>1537</v>
      </c>
    </row>
    <row r="221" spans="1:13" x14ac:dyDescent="0.3">
      <c r="A221" t="s">
        <v>653</v>
      </c>
      <c r="B221" t="s">
        <v>654</v>
      </c>
      <c r="C221">
        <v>7</v>
      </c>
      <c r="D221" t="s">
        <v>366</v>
      </c>
      <c r="E221" t="s">
        <v>371</v>
      </c>
      <c r="F221" t="s">
        <v>372</v>
      </c>
      <c r="G221" t="s">
        <v>655</v>
      </c>
      <c r="H221" s="36">
        <v>463900</v>
      </c>
      <c r="I221" s="14">
        <v>43010</v>
      </c>
      <c r="J221" t="s">
        <v>301</v>
      </c>
      <c r="K221" s="14">
        <v>42934</v>
      </c>
      <c r="L221" s="35">
        <v>42976</v>
      </c>
      <c r="M221" s="35" t="s">
        <v>1537</v>
      </c>
    </row>
    <row r="222" spans="1:13" x14ac:dyDescent="0.3">
      <c r="A222" t="s">
        <v>653</v>
      </c>
      <c r="B222" t="s">
        <v>654</v>
      </c>
      <c r="C222">
        <v>7</v>
      </c>
      <c r="D222" t="s">
        <v>366</v>
      </c>
      <c r="E222" t="s">
        <v>656</v>
      </c>
      <c r="F222" t="s">
        <v>657</v>
      </c>
      <c r="G222" t="s">
        <v>655</v>
      </c>
      <c r="H222" s="36">
        <v>463900</v>
      </c>
      <c r="I222" s="14">
        <v>43010</v>
      </c>
      <c r="J222" t="s">
        <v>301</v>
      </c>
      <c r="K222" s="14">
        <v>42934</v>
      </c>
      <c r="L222" s="35">
        <v>42976</v>
      </c>
      <c r="M222" s="35" t="s">
        <v>1537</v>
      </c>
    </row>
    <row r="223" spans="1:13" x14ac:dyDescent="0.3">
      <c r="A223" t="s">
        <v>658</v>
      </c>
      <c r="B223" t="s">
        <v>659</v>
      </c>
      <c r="C223">
        <v>0</v>
      </c>
      <c r="D223" t="s">
        <v>15</v>
      </c>
      <c r="E223" t="s">
        <v>320</v>
      </c>
      <c r="F223" t="s">
        <v>321</v>
      </c>
      <c r="G223" t="s">
        <v>660</v>
      </c>
      <c r="H223" s="36">
        <v>121800</v>
      </c>
      <c r="I223" s="14">
        <v>43215</v>
      </c>
      <c r="J223" t="s">
        <v>285</v>
      </c>
      <c r="K223" s="14">
        <v>42918</v>
      </c>
      <c r="L223" s="35">
        <v>42918</v>
      </c>
      <c r="M223" s="35">
        <v>42976</v>
      </c>
    </row>
    <row r="224" spans="1:13" x14ac:dyDescent="0.3">
      <c r="A224" t="s">
        <v>658</v>
      </c>
      <c r="B224" t="s">
        <v>659</v>
      </c>
      <c r="C224">
        <v>0</v>
      </c>
      <c r="D224" t="s">
        <v>15</v>
      </c>
      <c r="E224" t="s">
        <v>318</v>
      </c>
      <c r="F224" t="s">
        <v>319</v>
      </c>
      <c r="G224" t="s">
        <v>660</v>
      </c>
      <c r="H224" s="36">
        <v>121800</v>
      </c>
      <c r="I224" s="14">
        <v>43215</v>
      </c>
      <c r="J224" t="s">
        <v>285</v>
      </c>
      <c r="K224" s="14">
        <v>42918</v>
      </c>
      <c r="L224" s="35">
        <v>42918</v>
      </c>
      <c r="M224" s="35">
        <v>42976</v>
      </c>
    </row>
    <row r="225" spans="1:13" x14ac:dyDescent="0.3">
      <c r="A225" t="s">
        <v>661</v>
      </c>
      <c r="B225" t="s">
        <v>662</v>
      </c>
      <c r="C225">
        <v>2</v>
      </c>
      <c r="D225" t="s">
        <v>343</v>
      </c>
      <c r="E225" t="s">
        <v>344</v>
      </c>
      <c r="F225" t="s">
        <v>345</v>
      </c>
      <c r="G225" t="s">
        <v>663</v>
      </c>
      <c r="H225" s="36">
        <v>468000</v>
      </c>
      <c r="I225" s="14">
        <v>43250</v>
      </c>
      <c r="J225" t="s">
        <v>285</v>
      </c>
      <c r="K225" s="14">
        <v>42913</v>
      </c>
      <c r="L225" s="35">
        <v>42918</v>
      </c>
      <c r="M225" s="35">
        <v>42976</v>
      </c>
    </row>
    <row r="226" spans="1:13" x14ac:dyDescent="0.3">
      <c r="A226" t="s">
        <v>664</v>
      </c>
      <c r="B226" t="s">
        <v>665</v>
      </c>
      <c r="C226">
        <v>1</v>
      </c>
      <c r="D226" t="s">
        <v>298</v>
      </c>
      <c r="E226" t="s">
        <v>299</v>
      </c>
      <c r="F226" t="s">
        <v>300</v>
      </c>
      <c r="G226" t="s">
        <v>666</v>
      </c>
      <c r="H226" s="36">
        <v>635600</v>
      </c>
      <c r="I226" s="14">
        <v>43186</v>
      </c>
      <c r="J226" t="s">
        <v>285</v>
      </c>
      <c r="K226" s="14">
        <v>42912</v>
      </c>
      <c r="L226" s="35">
        <v>42918</v>
      </c>
      <c r="M226" s="35">
        <v>42976</v>
      </c>
    </row>
    <row r="227" spans="1:13" x14ac:dyDescent="0.3">
      <c r="A227" t="s">
        <v>667</v>
      </c>
      <c r="B227" t="s">
        <v>668</v>
      </c>
      <c r="C227">
        <v>4</v>
      </c>
      <c r="D227" t="s">
        <v>282</v>
      </c>
      <c r="E227" t="s">
        <v>290</v>
      </c>
      <c r="F227" t="s">
        <v>291</v>
      </c>
      <c r="G227" t="s">
        <v>669</v>
      </c>
      <c r="H227" s="36">
        <v>782500</v>
      </c>
      <c r="I227" s="14">
        <v>43131</v>
      </c>
      <c r="J227" t="s">
        <v>285</v>
      </c>
      <c r="K227" s="14">
        <v>42897</v>
      </c>
      <c r="L227" s="35">
        <v>42918</v>
      </c>
      <c r="M227" s="35">
        <v>42976</v>
      </c>
    </row>
    <row r="228" spans="1:13" x14ac:dyDescent="0.3">
      <c r="A228" t="s">
        <v>670</v>
      </c>
      <c r="B228" t="s">
        <v>671</v>
      </c>
      <c r="C228">
        <v>2</v>
      </c>
      <c r="D228" t="s">
        <v>343</v>
      </c>
      <c r="E228" t="s">
        <v>450</v>
      </c>
      <c r="F228" t="s">
        <v>451</v>
      </c>
      <c r="G228" t="s">
        <v>672</v>
      </c>
      <c r="H228" s="36">
        <v>811300</v>
      </c>
      <c r="I228" s="14">
        <v>42949</v>
      </c>
      <c r="J228" t="s">
        <v>285</v>
      </c>
      <c r="K228" s="14">
        <v>42889</v>
      </c>
      <c r="L228" s="35">
        <v>42918</v>
      </c>
      <c r="M228" s="35">
        <v>42976</v>
      </c>
    </row>
    <row r="229" spans="1:13" x14ac:dyDescent="0.3">
      <c r="A229" t="s">
        <v>670</v>
      </c>
      <c r="B229" t="s">
        <v>671</v>
      </c>
      <c r="C229">
        <v>2</v>
      </c>
      <c r="D229" t="s">
        <v>343</v>
      </c>
      <c r="E229" t="s">
        <v>344</v>
      </c>
      <c r="F229" t="s">
        <v>345</v>
      </c>
      <c r="G229" t="s">
        <v>672</v>
      </c>
      <c r="H229" s="36">
        <v>811300</v>
      </c>
      <c r="I229" s="14">
        <v>42949</v>
      </c>
      <c r="J229" t="s">
        <v>285</v>
      </c>
      <c r="K229" s="14">
        <v>42889</v>
      </c>
      <c r="L229" s="35">
        <v>42918</v>
      </c>
      <c r="M229" s="35">
        <v>42976</v>
      </c>
    </row>
    <row r="230" spans="1:13" x14ac:dyDescent="0.3">
      <c r="A230" t="s">
        <v>673</v>
      </c>
      <c r="B230" t="s">
        <v>674</v>
      </c>
      <c r="C230">
        <v>3</v>
      </c>
      <c r="D230" t="s">
        <v>337</v>
      </c>
      <c r="E230" t="s">
        <v>384</v>
      </c>
      <c r="F230" t="s">
        <v>385</v>
      </c>
      <c r="G230" t="s">
        <v>675</v>
      </c>
      <c r="H230" s="36">
        <v>959500</v>
      </c>
      <c r="I230" s="14">
        <v>42933</v>
      </c>
      <c r="J230" t="s">
        <v>285</v>
      </c>
      <c r="K230" s="14">
        <v>42880</v>
      </c>
      <c r="L230" s="35">
        <v>42885</v>
      </c>
      <c r="M230" s="35">
        <v>42976</v>
      </c>
    </row>
    <row r="231" spans="1:13" x14ac:dyDescent="0.3">
      <c r="A231" t="s">
        <v>673</v>
      </c>
      <c r="B231" t="s">
        <v>674</v>
      </c>
      <c r="C231">
        <v>3</v>
      </c>
      <c r="D231" t="s">
        <v>337</v>
      </c>
      <c r="E231" t="s">
        <v>386</v>
      </c>
      <c r="F231" t="s">
        <v>387</v>
      </c>
      <c r="G231" t="s">
        <v>675</v>
      </c>
      <c r="H231" s="36">
        <v>959500</v>
      </c>
      <c r="I231" s="14">
        <v>42933</v>
      </c>
      <c r="J231" t="s">
        <v>285</v>
      </c>
      <c r="K231" s="14">
        <v>42880</v>
      </c>
      <c r="L231" s="35">
        <v>42885</v>
      </c>
      <c r="M231" s="35">
        <v>42976</v>
      </c>
    </row>
    <row r="232" spans="1:13" x14ac:dyDescent="0.3">
      <c r="A232" t="s">
        <v>673</v>
      </c>
      <c r="B232" t="s">
        <v>674</v>
      </c>
      <c r="C232">
        <v>3</v>
      </c>
      <c r="D232" t="s">
        <v>337</v>
      </c>
      <c r="E232" t="s">
        <v>338</v>
      </c>
      <c r="F232" t="s">
        <v>339</v>
      </c>
      <c r="G232" t="s">
        <v>675</v>
      </c>
      <c r="H232" s="36">
        <v>959500</v>
      </c>
      <c r="I232" s="14">
        <v>42933</v>
      </c>
      <c r="J232" t="s">
        <v>285</v>
      </c>
      <c r="K232" s="14">
        <v>42880</v>
      </c>
      <c r="L232" s="35">
        <v>42885</v>
      </c>
      <c r="M232" s="35">
        <v>42976</v>
      </c>
    </row>
    <row r="233" spans="1:13" x14ac:dyDescent="0.3">
      <c r="A233" t="s">
        <v>676</v>
      </c>
      <c r="B233" t="s">
        <v>677</v>
      </c>
      <c r="C233">
        <v>0</v>
      </c>
      <c r="D233" t="s">
        <v>15</v>
      </c>
      <c r="E233" t="s">
        <v>320</v>
      </c>
      <c r="F233" t="s">
        <v>321</v>
      </c>
      <c r="G233" t="s">
        <v>678</v>
      </c>
      <c r="H233" s="36">
        <v>63200</v>
      </c>
      <c r="I233" s="14">
        <v>43086</v>
      </c>
      <c r="J233" t="s">
        <v>285</v>
      </c>
      <c r="K233" s="14">
        <v>42867</v>
      </c>
      <c r="L233" s="35">
        <v>42885</v>
      </c>
      <c r="M233" s="35">
        <v>42918</v>
      </c>
    </row>
    <row r="234" spans="1:13" x14ac:dyDescent="0.3">
      <c r="A234" t="s">
        <v>676</v>
      </c>
      <c r="B234" t="s">
        <v>677</v>
      </c>
      <c r="C234">
        <v>0</v>
      </c>
      <c r="D234" t="s">
        <v>15</v>
      </c>
      <c r="E234" t="s">
        <v>295</v>
      </c>
      <c r="F234" t="s">
        <v>296</v>
      </c>
      <c r="G234" t="s">
        <v>678</v>
      </c>
      <c r="H234" s="36">
        <v>63200</v>
      </c>
      <c r="I234" s="14">
        <v>43086</v>
      </c>
      <c r="J234" t="s">
        <v>285</v>
      </c>
      <c r="K234" s="14">
        <v>42867</v>
      </c>
      <c r="L234" s="35">
        <v>42885</v>
      </c>
      <c r="M234" s="35">
        <v>42918</v>
      </c>
    </row>
    <row r="235" spans="1:13" x14ac:dyDescent="0.3">
      <c r="A235" t="s">
        <v>679</v>
      </c>
      <c r="B235" t="s">
        <v>680</v>
      </c>
      <c r="C235">
        <v>11</v>
      </c>
      <c r="D235" t="s">
        <v>328</v>
      </c>
      <c r="E235" t="s">
        <v>331</v>
      </c>
      <c r="F235" t="s">
        <v>332</v>
      </c>
      <c r="G235" t="s">
        <v>681</v>
      </c>
      <c r="H235" s="36">
        <v>826800</v>
      </c>
      <c r="I235" s="14">
        <v>43066</v>
      </c>
      <c r="J235" t="s">
        <v>285</v>
      </c>
      <c r="K235" s="14">
        <v>42854</v>
      </c>
      <c r="L235" s="35">
        <v>42864</v>
      </c>
      <c r="M235" s="35">
        <v>42918</v>
      </c>
    </row>
    <row r="236" spans="1:13" x14ac:dyDescent="0.3">
      <c r="A236" t="s">
        <v>682</v>
      </c>
      <c r="B236" t="s">
        <v>683</v>
      </c>
      <c r="C236">
        <v>0</v>
      </c>
      <c r="D236" t="s">
        <v>15</v>
      </c>
      <c r="E236" t="s">
        <v>293</v>
      </c>
      <c r="F236" t="s">
        <v>294</v>
      </c>
      <c r="G236" t="s">
        <v>684</v>
      </c>
      <c r="H236" s="36">
        <v>834800</v>
      </c>
      <c r="I236" s="14">
        <v>43181</v>
      </c>
      <c r="J236" t="s">
        <v>285</v>
      </c>
      <c r="K236" s="14">
        <v>42851</v>
      </c>
      <c r="L236" s="35">
        <v>42864</v>
      </c>
      <c r="M236" s="35">
        <v>42918</v>
      </c>
    </row>
    <row r="237" spans="1:13" x14ac:dyDescent="0.3">
      <c r="A237" t="s">
        <v>685</v>
      </c>
      <c r="B237" t="s">
        <v>686</v>
      </c>
      <c r="C237">
        <v>8</v>
      </c>
      <c r="D237" t="s">
        <v>403</v>
      </c>
      <c r="E237" t="s">
        <v>404</v>
      </c>
      <c r="F237" t="s">
        <v>405</v>
      </c>
      <c r="G237" t="s">
        <v>687</v>
      </c>
      <c r="H237" s="36">
        <v>491800</v>
      </c>
      <c r="I237" s="14">
        <v>43131</v>
      </c>
      <c r="J237" t="s">
        <v>285</v>
      </c>
      <c r="K237" s="14">
        <v>42851</v>
      </c>
      <c r="L237" s="35">
        <v>42864</v>
      </c>
      <c r="M237" s="35">
        <v>42918</v>
      </c>
    </row>
    <row r="238" spans="1:13" x14ac:dyDescent="0.3">
      <c r="A238" t="s">
        <v>688</v>
      </c>
      <c r="B238" t="s">
        <v>689</v>
      </c>
      <c r="C238">
        <v>3</v>
      </c>
      <c r="D238" t="s">
        <v>337</v>
      </c>
      <c r="E238" t="s">
        <v>338</v>
      </c>
      <c r="F238" t="s">
        <v>339</v>
      </c>
      <c r="G238" t="s">
        <v>690</v>
      </c>
      <c r="H238" s="36">
        <v>887200</v>
      </c>
      <c r="I238" s="14">
        <v>42990</v>
      </c>
      <c r="J238" t="s">
        <v>285</v>
      </c>
      <c r="K238" s="14">
        <v>42831</v>
      </c>
      <c r="L238" s="35">
        <v>42835</v>
      </c>
      <c r="M238" s="35">
        <v>42885</v>
      </c>
    </row>
    <row r="239" spans="1:13" x14ac:dyDescent="0.3">
      <c r="A239" t="s">
        <v>688</v>
      </c>
      <c r="B239" t="s">
        <v>689</v>
      </c>
      <c r="C239">
        <v>3</v>
      </c>
      <c r="D239" t="s">
        <v>337</v>
      </c>
      <c r="E239" t="s">
        <v>384</v>
      </c>
      <c r="F239" t="s">
        <v>385</v>
      </c>
      <c r="G239" t="s">
        <v>690</v>
      </c>
      <c r="H239" s="36">
        <v>887200</v>
      </c>
      <c r="I239" s="14">
        <v>42990</v>
      </c>
      <c r="J239" t="s">
        <v>285</v>
      </c>
      <c r="K239" s="14">
        <v>42831</v>
      </c>
      <c r="L239" s="35">
        <v>42835</v>
      </c>
      <c r="M239" s="35">
        <v>42885</v>
      </c>
    </row>
    <row r="240" spans="1:13" x14ac:dyDescent="0.3">
      <c r="A240" t="s">
        <v>691</v>
      </c>
      <c r="B240" t="s">
        <v>692</v>
      </c>
      <c r="C240">
        <v>4</v>
      </c>
      <c r="D240" t="s">
        <v>282</v>
      </c>
      <c r="E240" t="s">
        <v>283</v>
      </c>
      <c r="F240" t="s">
        <v>284</v>
      </c>
      <c r="G240" t="s">
        <v>693</v>
      </c>
      <c r="H240" s="36">
        <v>549800</v>
      </c>
      <c r="I240" s="14">
        <v>42967</v>
      </c>
      <c r="J240" t="s">
        <v>285</v>
      </c>
      <c r="K240" s="14">
        <v>42818</v>
      </c>
      <c r="L240" s="35">
        <v>42835</v>
      </c>
      <c r="M240" s="35">
        <v>42885</v>
      </c>
    </row>
    <row r="241" spans="1:13" x14ac:dyDescent="0.3">
      <c r="A241" t="s">
        <v>694</v>
      </c>
      <c r="B241" t="s">
        <v>695</v>
      </c>
      <c r="C241">
        <v>7</v>
      </c>
      <c r="D241" t="s">
        <v>366</v>
      </c>
      <c r="E241" t="s">
        <v>369</v>
      </c>
      <c r="F241" t="s">
        <v>370</v>
      </c>
      <c r="G241" t="s">
        <v>696</v>
      </c>
      <c r="H241" s="36">
        <v>696200</v>
      </c>
      <c r="I241" s="14">
        <v>43136</v>
      </c>
      <c r="J241" t="s">
        <v>285</v>
      </c>
      <c r="K241" s="14">
        <v>42816</v>
      </c>
      <c r="L241" s="35">
        <v>42835</v>
      </c>
      <c r="M241" s="35">
        <v>42885</v>
      </c>
    </row>
    <row r="242" spans="1:13" x14ac:dyDescent="0.3">
      <c r="A242" t="s">
        <v>694</v>
      </c>
      <c r="B242" t="s">
        <v>695</v>
      </c>
      <c r="C242">
        <v>7</v>
      </c>
      <c r="D242" t="s">
        <v>366</v>
      </c>
      <c r="E242" t="s">
        <v>656</v>
      </c>
      <c r="F242" t="s">
        <v>657</v>
      </c>
      <c r="G242" t="s">
        <v>696</v>
      </c>
      <c r="H242" s="36">
        <v>696200</v>
      </c>
      <c r="I242" s="14">
        <v>43136</v>
      </c>
      <c r="J242" t="s">
        <v>285</v>
      </c>
      <c r="K242" s="14">
        <v>42816</v>
      </c>
      <c r="L242" s="35">
        <v>42835</v>
      </c>
      <c r="M242" s="35">
        <v>42885</v>
      </c>
    </row>
    <row r="243" spans="1:13" x14ac:dyDescent="0.3">
      <c r="A243" t="s">
        <v>697</v>
      </c>
      <c r="B243" t="s">
        <v>698</v>
      </c>
      <c r="C243">
        <v>0</v>
      </c>
      <c r="D243" t="s">
        <v>15</v>
      </c>
      <c r="E243" t="s">
        <v>293</v>
      </c>
      <c r="F243" t="s">
        <v>294</v>
      </c>
      <c r="G243" t="s">
        <v>699</v>
      </c>
      <c r="H243" s="36">
        <v>323200</v>
      </c>
      <c r="I243" s="14">
        <v>43003</v>
      </c>
      <c r="J243" t="s">
        <v>301</v>
      </c>
      <c r="K243" s="14">
        <v>42807</v>
      </c>
      <c r="L243" s="35">
        <v>42810</v>
      </c>
      <c r="M243" s="35">
        <v>42864</v>
      </c>
    </row>
    <row r="244" spans="1:13" x14ac:dyDescent="0.3">
      <c r="A244" t="s">
        <v>697</v>
      </c>
      <c r="B244" t="s">
        <v>698</v>
      </c>
      <c r="C244">
        <v>0</v>
      </c>
      <c r="D244" t="s">
        <v>15</v>
      </c>
      <c r="E244" t="s">
        <v>320</v>
      </c>
      <c r="F244" t="s">
        <v>321</v>
      </c>
      <c r="G244" t="s">
        <v>699</v>
      </c>
      <c r="H244" s="36">
        <v>323200</v>
      </c>
      <c r="I244" s="14">
        <v>43003</v>
      </c>
      <c r="J244" t="s">
        <v>301</v>
      </c>
      <c r="K244" s="14">
        <v>42807</v>
      </c>
      <c r="L244" s="35">
        <v>42810</v>
      </c>
      <c r="M244" s="35">
        <v>42864</v>
      </c>
    </row>
    <row r="245" spans="1:13" x14ac:dyDescent="0.3">
      <c r="A245" t="s">
        <v>700</v>
      </c>
      <c r="B245" t="s">
        <v>701</v>
      </c>
      <c r="C245">
        <v>1</v>
      </c>
      <c r="D245" t="s">
        <v>298</v>
      </c>
      <c r="E245" t="s">
        <v>323</v>
      </c>
      <c r="F245" t="s">
        <v>324</v>
      </c>
      <c r="G245" t="s">
        <v>702</v>
      </c>
      <c r="H245" s="36">
        <v>29400</v>
      </c>
      <c r="I245" s="14">
        <v>42906</v>
      </c>
      <c r="J245" t="s">
        <v>301</v>
      </c>
      <c r="K245" s="14">
        <v>42806</v>
      </c>
      <c r="L245" s="35">
        <v>42810</v>
      </c>
      <c r="M245" s="35">
        <v>42864</v>
      </c>
    </row>
    <row r="246" spans="1:13" x14ac:dyDescent="0.3">
      <c r="A246" t="s">
        <v>700</v>
      </c>
      <c r="B246" t="s">
        <v>701</v>
      </c>
      <c r="C246">
        <v>1</v>
      </c>
      <c r="D246" t="s">
        <v>298</v>
      </c>
      <c r="E246" t="s">
        <v>299</v>
      </c>
      <c r="F246" t="s">
        <v>300</v>
      </c>
      <c r="G246" t="s">
        <v>702</v>
      </c>
      <c r="H246" s="36">
        <v>29400</v>
      </c>
      <c r="I246" s="14">
        <v>42906</v>
      </c>
      <c r="J246" t="s">
        <v>301</v>
      </c>
      <c r="K246" s="14">
        <v>42806</v>
      </c>
      <c r="L246" s="35">
        <v>42810</v>
      </c>
      <c r="M246" s="35">
        <v>42864</v>
      </c>
    </row>
    <row r="247" spans="1:13" x14ac:dyDescent="0.3">
      <c r="A247" t="s">
        <v>703</v>
      </c>
      <c r="B247" t="s">
        <v>704</v>
      </c>
      <c r="C247">
        <v>14</v>
      </c>
      <c r="D247" t="s">
        <v>603</v>
      </c>
      <c r="E247" t="s">
        <v>604</v>
      </c>
      <c r="F247" t="s">
        <v>605</v>
      </c>
      <c r="G247" t="s">
        <v>705</v>
      </c>
      <c r="H247" s="36">
        <v>579500</v>
      </c>
      <c r="I247" s="14">
        <v>43044</v>
      </c>
      <c r="J247" t="s">
        <v>301</v>
      </c>
      <c r="K247" s="14">
        <v>42802</v>
      </c>
      <c r="L247" s="35">
        <v>42810</v>
      </c>
      <c r="M247" s="35">
        <v>42864</v>
      </c>
    </row>
    <row r="248" spans="1:13" x14ac:dyDescent="0.3">
      <c r="A248" t="s">
        <v>706</v>
      </c>
      <c r="B248" t="s">
        <v>707</v>
      </c>
      <c r="C248">
        <v>2</v>
      </c>
      <c r="D248" t="s">
        <v>343</v>
      </c>
      <c r="E248" t="s">
        <v>450</v>
      </c>
      <c r="F248" t="s">
        <v>451</v>
      </c>
      <c r="G248" t="s">
        <v>708</v>
      </c>
      <c r="H248" s="36">
        <v>541100</v>
      </c>
      <c r="I248" s="14">
        <v>42938</v>
      </c>
      <c r="J248" t="s">
        <v>285</v>
      </c>
      <c r="K248" s="14">
        <v>42797</v>
      </c>
      <c r="L248" s="35">
        <v>42810</v>
      </c>
      <c r="M248" s="35">
        <v>42864</v>
      </c>
    </row>
    <row r="249" spans="1:13" x14ac:dyDescent="0.3">
      <c r="A249" t="s">
        <v>706</v>
      </c>
      <c r="B249" t="s">
        <v>707</v>
      </c>
      <c r="C249">
        <v>2</v>
      </c>
      <c r="D249" t="s">
        <v>343</v>
      </c>
      <c r="E249" t="s">
        <v>344</v>
      </c>
      <c r="F249" t="s">
        <v>345</v>
      </c>
      <c r="G249" t="s">
        <v>708</v>
      </c>
      <c r="H249" s="36">
        <v>541100</v>
      </c>
      <c r="I249" s="14">
        <v>42938</v>
      </c>
      <c r="J249" t="s">
        <v>285</v>
      </c>
      <c r="K249" s="14">
        <v>42797</v>
      </c>
      <c r="L249" s="35">
        <v>42810</v>
      </c>
      <c r="M249" s="35">
        <v>42864</v>
      </c>
    </row>
    <row r="250" spans="1:13" x14ac:dyDescent="0.3">
      <c r="A250" t="s">
        <v>709</v>
      </c>
      <c r="B250" t="s">
        <v>710</v>
      </c>
      <c r="C250">
        <v>1</v>
      </c>
      <c r="D250" t="s">
        <v>298</v>
      </c>
      <c r="E250" t="s">
        <v>323</v>
      </c>
      <c r="F250" t="s">
        <v>324</v>
      </c>
      <c r="G250" t="s">
        <v>711</v>
      </c>
      <c r="H250" s="36">
        <v>884300</v>
      </c>
      <c r="I250" s="14">
        <v>43039</v>
      </c>
      <c r="J250" t="s">
        <v>285</v>
      </c>
      <c r="K250" s="14">
        <v>42782</v>
      </c>
      <c r="L250" s="35">
        <v>42791</v>
      </c>
      <c r="M250" s="35">
        <v>42835</v>
      </c>
    </row>
    <row r="251" spans="1:13" x14ac:dyDescent="0.3">
      <c r="A251" t="s">
        <v>709</v>
      </c>
      <c r="B251" t="s">
        <v>710</v>
      </c>
      <c r="C251">
        <v>1</v>
      </c>
      <c r="D251" t="s">
        <v>298</v>
      </c>
      <c r="E251" t="s">
        <v>302</v>
      </c>
      <c r="F251" t="s">
        <v>303</v>
      </c>
      <c r="G251" t="s">
        <v>711</v>
      </c>
      <c r="H251" s="36">
        <v>884300</v>
      </c>
      <c r="I251" s="14">
        <v>43039</v>
      </c>
      <c r="J251" t="s">
        <v>285</v>
      </c>
      <c r="K251" s="14">
        <v>42782</v>
      </c>
      <c r="L251" s="35">
        <v>42791</v>
      </c>
      <c r="M251" s="35">
        <v>42835</v>
      </c>
    </row>
    <row r="252" spans="1:13" x14ac:dyDescent="0.3">
      <c r="A252" t="s">
        <v>712</v>
      </c>
      <c r="B252" t="s">
        <v>713</v>
      </c>
      <c r="C252">
        <v>17</v>
      </c>
      <c r="D252" t="s">
        <v>714</v>
      </c>
      <c r="E252" t="s">
        <v>715</v>
      </c>
      <c r="F252" t="s">
        <v>716</v>
      </c>
      <c r="G252" t="s">
        <v>717</v>
      </c>
      <c r="H252" s="36">
        <v>250400</v>
      </c>
      <c r="I252" s="14">
        <v>42902</v>
      </c>
      <c r="J252" t="s">
        <v>285</v>
      </c>
      <c r="K252" s="14">
        <v>42770</v>
      </c>
      <c r="L252" s="35">
        <v>42779</v>
      </c>
      <c r="M252" s="35">
        <v>42835</v>
      </c>
    </row>
    <row r="253" spans="1:13" x14ac:dyDescent="0.3">
      <c r="A253" t="s">
        <v>712</v>
      </c>
      <c r="B253" t="s">
        <v>713</v>
      </c>
      <c r="C253">
        <v>17</v>
      </c>
      <c r="D253" t="s">
        <v>714</v>
      </c>
      <c r="E253" t="s">
        <v>718</v>
      </c>
      <c r="F253" t="s">
        <v>719</v>
      </c>
      <c r="G253" t="s">
        <v>717</v>
      </c>
      <c r="H253" s="36">
        <v>250400</v>
      </c>
      <c r="I253" s="14">
        <v>42902</v>
      </c>
      <c r="J253" t="s">
        <v>285</v>
      </c>
      <c r="K253" s="14">
        <v>42770</v>
      </c>
      <c r="L253" s="35">
        <v>42779</v>
      </c>
      <c r="M253" s="35">
        <v>42835</v>
      </c>
    </row>
    <row r="254" spans="1:13" x14ac:dyDescent="0.3">
      <c r="A254" t="s">
        <v>712</v>
      </c>
      <c r="B254" t="s">
        <v>713</v>
      </c>
      <c r="C254">
        <v>17</v>
      </c>
      <c r="D254" t="s">
        <v>714</v>
      </c>
      <c r="E254" t="s">
        <v>720</v>
      </c>
      <c r="F254" t="s">
        <v>721</v>
      </c>
      <c r="G254" t="s">
        <v>717</v>
      </c>
      <c r="H254" s="36">
        <v>250400</v>
      </c>
      <c r="I254" s="14">
        <v>42902</v>
      </c>
      <c r="J254" t="s">
        <v>285</v>
      </c>
      <c r="K254" s="14">
        <v>42770</v>
      </c>
      <c r="L254" s="35">
        <v>42779</v>
      </c>
      <c r="M254" s="35">
        <v>42835</v>
      </c>
    </row>
    <row r="255" spans="1:13" x14ac:dyDescent="0.3">
      <c r="A255" t="s">
        <v>722</v>
      </c>
      <c r="B255" t="s">
        <v>723</v>
      </c>
      <c r="C255">
        <v>4</v>
      </c>
      <c r="D255" t="s">
        <v>282</v>
      </c>
      <c r="E255" t="s">
        <v>283</v>
      </c>
      <c r="F255" t="s">
        <v>284</v>
      </c>
      <c r="G255" t="s">
        <v>724</v>
      </c>
      <c r="H255" s="36">
        <v>691900</v>
      </c>
      <c r="I255" s="14">
        <v>43113</v>
      </c>
      <c r="J255" t="s">
        <v>285</v>
      </c>
      <c r="K255" s="14">
        <v>42769</v>
      </c>
      <c r="L255" s="35">
        <v>42779</v>
      </c>
      <c r="M255" s="35">
        <v>42835</v>
      </c>
    </row>
    <row r="256" spans="1:13" x14ac:dyDescent="0.3">
      <c r="A256" t="s">
        <v>725</v>
      </c>
      <c r="B256" t="s">
        <v>726</v>
      </c>
      <c r="C256">
        <v>2</v>
      </c>
      <c r="D256" t="s">
        <v>343</v>
      </c>
      <c r="E256" t="s">
        <v>344</v>
      </c>
      <c r="F256" t="s">
        <v>345</v>
      </c>
      <c r="G256" t="s">
        <v>727</v>
      </c>
      <c r="H256" s="36">
        <v>435300</v>
      </c>
      <c r="I256" s="14">
        <v>42876</v>
      </c>
      <c r="J256" t="s">
        <v>301</v>
      </c>
      <c r="K256" s="14">
        <v>42757</v>
      </c>
      <c r="L256" s="35">
        <v>42779</v>
      </c>
      <c r="M256" s="35">
        <v>42810</v>
      </c>
    </row>
    <row r="257" spans="1:13" x14ac:dyDescent="0.3">
      <c r="A257" t="s">
        <v>725</v>
      </c>
      <c r="B257" t="s">
        <v>726</v>
      </c>
      <c r="C257">
        <v>2</v>
      </c>
      <c r="D257" t="s">
        <v>343</v>
      </c>
      <c r="E257" t="s">
        <v>450</v>
      </c>
      <c r="F257" t="s">
        <v>451</v>
      </c>
      <c r="G257" t="s">
        <v>727</v>
      </c>
      <c r="H257" s="36">
        <v>435300</v>
      </c>
      <c r="I257" s="14">
        <v>42876</v>
      </c>
      <c r="J257" t="s">
        <v>301</v>
      </c>
      <c r="K257" s="14">
        <v>42757</v>
      </c>
      <c r="L257" s="35">
        <v>42779</v>
      </c>
      <c r="M257" s="35">
        <v>42810</v>
      </c>
    </row>
    <row r="258" spans="1:13" x14ac:dyDescent="0.3">
      <c r="A258" t="s">
        <v>728</v>
      </c>
      <c r="B258" t="s">
        <v>729</v>
      </c>
      <c r="C258">
        <v>7</v>
      </c>
      <c r="D258" t="s">
        <v>366</v>
      </c>
      <c r="E258" t="s">
        <v>371</v>
      </c>
      <c r="F258" t="s">
        <v>372</v>
      </c>
      <c r="G258" t="s">
        <v>730</v>
      </c>
      <c r="H258" s="36">
        <v>716700</v>
      </c>
      <c r="I258" s="14">
        <v>42810</v>
      </c>
      <c r="J258" t="s">
        <v>285</v>
      </c>
      <c r="K258" s="14">
        <v>42740</v>
      </c>
      <c r="L258" s="35">
        <v>42746</v>
      </c>
      <c r="M258" s="35">
        <v>42791</v>
      </c>
    </row>
    <row r="259" spans="1:13" x14ac:dyDescent="0.3">
      <c r="A259" t="s">
        <v>728</v>
      </c>
      <c r="B259" t="s">
        <v>729</v>
      </c>
      <c r="C259">
        <v>7</v>
      </c>
      <c r="D259" t="s">
        <v>366</v>
      </c>
      <c r="E259" t="s">
        <v>367</v>
      </c>
      <c r="F259" t="s">
        <v>368</v>
      </c>
      <c r="G259" t="s">
        <v>730</v>
      </c>
      <c r="H259" s="36">
        <v>716700</v>
      </c>
      <c r="I259" s="14">
        <v>42810</v>
      </c>
      <c r="J259" t="s">
        <v>285</v>
      </c>
      <c r="K259" s="14">
        <v>42740</v>
      </c>
      <c r="L259" s="35">
        <v>42746</v>
      </c>
      <c r="M259" s="35">
        <v>42791</v>
      </c>
    </row>
    <row r="260" spans="1:13" x14ac:dyDescent="0.3">
      <c r="A260" t="s">
        <v>731</v>
      </c>
      <c r="B260" t="s">
        <v>732</v>
      </c>
      <c r="C260">
        <v>17</v>
      </c>
      <c r="D260" t="s">
        <v>714</v>
      </c>
      <c r="E260" t="s">
        <v>733</v>
      </c>
      <c r="F260" t="s">
        <v>734</v>
      </c>
      <c r="G260" t="s">
        <v>735</v>
      </c>
      <c r="H260" s="36">
        <v>529900</v>
      </c>
      <c r="I260" s="14">
        <v>43012</v>
      </c>
      <c r="J260" t="s">
        <v>285</v>
      </c>
      <c r="K260" s="14">
        <v>42738</v>
      </c>
      <c r="L260" s="35">
        <v>42746</v>
      </c>
      <c r="M260" s="35">
        <v>42791</v>
      </c>
    </row>
    <row r="261" spans="1:13" x14ac:dyDescent="0.3">
      <c r="A261" t="s">
        <v>731</v>
      </c>
      <c r="B261" t="s">
        <v>732</v>
      </c>
      <c r="C261">
        <v>17</v>
      </c>
      <c r="D261" t="s">
        <v>714</v>
      </c>
      <c r="E261" t="s">
        <v>718</v>
      </c>
      <c r="F261" t="s">
        <v>719</v>
      </c>
      <c r="G261" t="s">
        <v>735</v>
      </c>
      <c r="H261" s="36">
        <v>529900</v>
      </c>
      <c r="I261" s="14">
        <v>43012</v>
      </c>
      <c r="J261" t="s">
        <v>285</v>
      </c>
      <c r="K261" s="14">
        <v>42738</v>
      </c>
      <c r="L261" s="35">
        <v>42746</v>
      </c>
      <c r="M261" s="35">
        <v>42791</v>
      </c>
    </row>
    <row r="262" spans="1:13" x14ac:dyDescent="0.3">
      <c r="A262" t="s">
        <v>731</v>
      </c>
      <c r="B262" t="s">
        <v>732</v>
      </c>
      <c r="C262">
        <v>17</v>
      </c>
      <c r="D262" t="s">
        <v>714</v>
      </c>
      <c r="E262" t="s">
        <v>720</v>
      </c>
      <c r="F262" t="s">
        <v>721</v>
      </c>
      <c r="G262" t="s">
        <v>735</v>
      </c>
      <c r="H262" s="36">
        <v>529900</v>
      </c>
      <c r="I262" s="14">
        <v>43012</v>
      </c>
      <c r="J262" t="s">
        <v>285</v>
      </c>
      <c r="K262" s="14">
        <v>42738</v>
      </c>
      <c r="L262" s="35">
        <v>42746</v>
      </c>
      <c r="M262" s="35">
        <v>42791</v>
      </c>
    </row>
    <row r="263" spans="1:13" x14ac:dyDescent="0.3">
      <c r="A263" t="s">
        <v>736</v>
      </c>
      <c r="B263" t="s">
        <v>737</v>
      </c>
      <c r="C263">
        <v>0</v>
      </c>
      <c r="D263" t="s">
        <v>15</v>
      </c>
      <c r="E263" t="s">
        <v>295</v>
      </c>
      <c r="F263" t="s">
        <v>296</v>
      </c>
      <c r="G263" t="s">
        <v>435</v>
      </c>
      <c r="H263" s="36">
        <v>602100</v>
      </c>
      <c r="I263" s="14">
        <v>42985</v>
      </c>
      <c r="J263" t="s">
        <v>285</v>
      </c>
      <c r="K263" s="14">
        <v>42737</v>
      </c>
      <c r="L263" s="35">
        <v>42746</v>
      </c>
      <c r="M263" s="35">
        <v>42791</v>
      </c>
    </row>
    <row r="264" spans="1:13" x14ac:dyDescent="0.3">
      <c r="A264" t="s">
        <v>736</v>
      </c>
      <c r="B264" t="s">
        <v>737</v>
      </c>
      <c r="C264">
        <v>0</v>
      </c>
      <c r="D264" t="s">
        <v>15</v>
      </c>
      <c r="E264" t="s">
        <v>320</v>
      </c>
      <c r="F264" t="s">
        <v>321</v>
      </c>
      <c r="G264" t="s">
        <v>435</v>
      </c>
      <c r="H264" s="36">
        <v>602100</v>
      </c>
      <c r="I264" s="14">
        <v>42985</v>
      </c>
      <c r="J264" t="s">
        <v>285</v>
      </c>
      <c r="K264" s="14">
        <v>42737</v>
      </c>
      <c r="L264" s="35">
        <v>42746</v>
      </c>
      <c r="M264" s="35">
        <v>42791</v>
      </c>
    </row>
    <row r="265" spans="1:13" x14ac:dyDescent="0.3">
      <c r="A265" t="s">
        <v>738</v>
      </c>
      <c r="B265" t="s">
        <v>739</v>
      </c>
      <c r="C265">
        <v>0</v>
      </c>
      <c r="D265" t="s">
        <v>15</v>
      </c>
      <c r="E265" t="s">
        <v>293</v>
      </c>
      <c r="F265" t="s">
        <v>294</v>
      </c>
      <c r="G265" t="s">
        <v>740</v>
      </c>
      <c r="H265" s="36">
        <v>839000</v>
      </c>
      <c r="I265" s="14">
        <v>42985</v>
      </c>
      <c r="J265" t="s">
        <v>285</v>
      </c>
      <c r="K265" s="14">
        <v>42736</v>
      </c>
      <c r="L265" s="35">
        <v>42746</v>
      </c>
      <c r="M265" s="35">
        <v>42791</v>
      </c>
    </row>
    <row r="266" spans="1:13" x14ac:dyDescent="0.3">
      <c r="A266" t="s">
        <v>738</v>
      </c>
      <c r="B266" t="s">
        <v>739</v>
      </c>
      <c r="C266">
        <v>0</v>
      </c>
      <c r="D266" t="s">
        <v>15</v>
      </c>
      <c r="E266" t="s">
        <v>295</v>
      </c>
      <c r="F266" t="s">
        <v>296</v>
      </c>
      <c r="G266" t="s">
        <v>740</v>
      </c>
      <c r="H266" s="36">
        <v>839000</v>
      </c>
      <c r="I266" s="14">
        <v>42985</v>
      </c>
      <c r="J266" t="s">
        <v>285</v>
      </c>
      <c r="K266" s="14">
        <v>42736</v>
      </c>
      <c r="L266" s="35">
        <v>42746</v>
      </c>
      <c r="M266" s="35">
        <v>42791</v>
      </c>
    </row>
    <row r="267" spans="1:13" x14ac:dyDescent="0.3">
      <c r="A267" t="s">
        <v>738</v>
      </c>
      <c r="B267" t="s">
        <v>739</v>
      </c>
      <c r="C267">
        <v>0</v>
      </c>
      <c r="D267" t="s">
        <v>15</v>
      </c>
      <c r="E267" t="s">
        <v>320</v>
      </c>
      <c r="F267" t="s">
        <v>321</v>
      </c>
      <c r="G267" t="s">
        <v>740</v>
      </c>
      <c r="H267" s="36">
        <v>839000</v>
      </c>
      <c r="I267" s="14">
        <v>42985</v>
      </c>
      <c r="J267" t="s">
        <v>285</v>
      </c>
      <c r="K267" s="14">
        <v>42736</v>
      </c>
      <c r="L267" s="35">
        <v>42746</v>
      </c>
      <c r="M267" s="35">
        <v>42791</v>
      </c>
    </row>
    <row r="268" spans="1:13" x14ac:dyDescent="0.3">
      <c r="A268" t="s">
        <v>741</v>
      </c>
      <c r="B268" t="s">
        <v>742</v>
      </c>
      <c r="C268">
        <v>1</v>
      </c>
      <c r="D268" t="s">
        <v>298</v>
      </c>
      <c r="E268" t="s">
        <v>299</v>
      </c>
      <c r="F268" t="s">
        <v>300</v>
      </c>
      <c r="G268" t="s">
        <v>743</v>
      </c>
      <c r="H268" s="36">
        <v>649200</v>
      </c>
      <c r="I268" s="14">
        <v>42886</v>
      </c>
      <c r="J268" t="s">
        <v>301</v>
      </c>
      <c r="K268" s="14">
        <v>42731</v>
      </c>
      <c r="L268" s="35">
        <v>42746</v>
      </c>
      <c r="M268" s="35">
        <v>42791</v>
      </c>
    </row>
    <row r="269" spans="1:13" x14ac:dyDescent="0.3">
      <c r="A269" t="s">
        <v>741</v>
      </c>
      <c r="B269" t="s">
        <v>742</v>
      </c>
      <c r="C269">
        <v>1</v>
      </c>
      <c r="D269" t="s">
        <v>298</v>
      </c>
      <c r="E269" t="s">
        <v>302</v>
      </c>
      <c r="F269" t="s">
        <v>303</v>
      </c>
      <c r="G269" t="s">
        <v>743</v>
      </c>
      <c r="H269" s="36">
        <v>649200</v>
      </c>
      <c r="I269" s="14">
        <v>42886</v>
      </c>
      <c r="J269" t="s">
        <v>301</v>
      </c>
      <c r="K269" s="14">
        <v>42731</v>
      </c>
      <c r="L269" s="35">
        <v>42746</v>
      </c>
      <c r="M269" s="35">
        <v>42791</v>
      </c>
    </row>
    <row r="270" spans="1:13" x14ac:dyDescent="0.3">
      <c r="A270" t="s">
        <v>741</v>
      </c>
      <c r="B270" t="s">
        <v>742</v>
      </c>
      <c r="C270">
        <v>1</v>
      </c>
      <c r="D270" t="s">
        <v>298</v>
      </c>
      <c r="E270" t="s">
        <v>323</v>
      </c>
      <c r="F270" t="s">
        <v>324</v>
      </c>
      <c r="G270" t="s">
        <v>743</v>
      </c>
      <c r="H270" s="36">
        <v>649200</v>
      </c>
      <c r="I270" s="14">
        <v>42886</v>
      </c>
      <c r="J270" t="s">
        <v>301</v>
      </c>
      <c r="K270" s="14">
        <v>42731</v>
      </c>
      <c r="L270" s="35">
        <v>42746</v>
      </c>
      <c r="M270" s="35">
        <v>42791</v>
      </c>
    </row>
    <row r="271" spans="1:13" x14ac:dyDescent="0.3">
      <c r="A271" t="s">
        <v>741</v>
      </c>
      <c r="B271" t="s">
        <v>742</v>
      </c>
      <c r="C271">
        <v>1</v>
      </c>
      <c r="D271" t="s">
        <v>298</v>
      </c>
      <c r="E271" t="s">
        <v>325</v>
      </c>
      <c r="F271" t="s">
        <v>326</v>
      </c>
      <c r="G271" t="s">
        <v>743</v>
      </c>
      <c r="H271" s="36">
        <v>649200</v>
      </c>
      <c r="I271" s="14">
        <v>42886</v>
      </c>
      <c r="J271" t="s">
        <v>301</v>
      </c>
      <c r="K271" s="14">
        <v>42731</v>
      </c>
      <c r="L271" s="35">
        <v>42746</v>
      </c>
      <c r="M271" s="35">
        <v>42791</v>
      </c>
    </row>
    <row r="272" spans="1:13" x14ac:dyDescent="0.3">
      <c r="A272" t="s">
        <v>744</v>
      </c>
      <c r="B272" t="s">
        <v>745</v>
      </c>
      <c r="C272">
        <v>1</v>
      </c>
      <c r="D272" t="s">
        <v>298</v>
      </c>
      <c r="E272" t="s">
        <v>325</v>
      </c>
      <c r="F272" t="s">
        <v>326</v>
      </c>
      <c r="G272" t="s">
        <v>746</v>
      </c>
      <c r="H272" s="36">
        <v>107700</v>
      </c>
      <c r="I272" s="14">
        <v>42914</v>
      </c>
      <c r="J272" t="s">
        <v>285</v>
      </c>
      <c r="K272" s="14">
        <v>42721</v>
      </c>
      <c r="L272" s="35">
        <v>42722</v>
      </c>
      <c r="M272" s="35">
        <v>42779</v>
      </c>
    </row>
    <row r="273" spans="1:13" x14ac:dyDescent="0.3">
      <c r="A273" t="s">
        <v>744</v>
      </c>
      <c r="B273" t="s">
        <v>745</v>
      </c>
      <c r="C273">
        <v>1</v>
      </c>
      <c r="D273" t="s">
        <v>298</v>
      </c>
      <c r="E273" t="s">
        <v>323</v>
      </c>
      <c r="F273" t="s">
        <v>324</v>
      </c>
      <c r="G273" t="s">
        <v>746</v>
      </c>
      <c r="H273" s="36">
        <v>107700</v>
      </c>
      <c r="I273" s="14">
        <v>42914</v>
      </c>
      <c r="J273" t="s">
        <v>285</v>
      </c>
      <c r="K273" s="14">
        <v>42721</v>
      </c>
      <c r="L273" s="35">
        <v>42722</v>
      </c>
      <c r="M273" s="35">
        <v>42779</v>
      </c>
    </row>
    <row r="274" spans="1:13" x14ac:dyDescent="0.3">
      <c r="A274" t="s">
        <v>744</v>
      </c>
      <c r="B274" t="s">
        <v>745</v>
      </c>
      <c r="C274">
        <v>1</v>
      </c>
      <c r="D274" t="s">
        <v>298</v>
      </c>
      <c r="E274" t="s">
        <v>314</v>
      </c>
      <c r="F274" t="s">
        <v>315</v>
      </c>
      <c r="G274" t="s">
        <v>746</v>
      </c>
      <c r="H274" s="36">
        <v>107700</v>
      </c>
      <c r="I274" s="14">
        <v>42914</v>
      </c>
      <c r="J274" t="s">
        <v>285</v>
      </c>
      <c r="K274" s="14">
        <v>42721</v>
      </c>
      <c r="L274" s="35">
        <v>42722</v>
      </c>
      <c r="M274" s="35">
        <v>42779</v>
      </c>
    </row>
    <row r="275" spans="1:13" x14ac:dyDescent="0.3">
      <c r="A275" t="s">
        <v>747</v>
      </c>
      <c r="B275" t="s">
        <v>748</v>
      </c>
      <c r="C275">
        <v>2</v>
      </c>
      <c r="D275" t="s">
        <v>343</v>
      </c>
      <c r="E275" t="s">
        <v>450</v>
      </c>
      <c r="F275" t="s">
        <v>451</v>
      </c>
      <c r="G275" t="s">
        <v>749</v>
      </c>
      <c r="H275" s="36">
        <v>307600</v>
      </c>
      <c r="I275" s="14">
        <v>42939</v>
      </c>
      <c r="J275" t="s">
        <v>285</v>
      </c>
      <c r="K275" s="14">
        <v>42720</v>
      </c>
      <c r="L275" s="35">
        <v>42722</v>
      </c>
      <c r="M275" s="35">
        <v>42779</v>
      </c>
    </row>
    <row r="276" spans="1:13" x14ac:dyDescent="0.3">
      <c r="A276" t="s">
        <v>747</v>
      </c>
      <c r="B276" t="s">
        <v>748</v>
      </c>
      <c r="C276">
        <v>2</v>
      </c>
      <c r="D276" t="s">
        <v>343</v>
      </c>
      <c r="E276" t="s">
        <v>344</v>
      </c>
      <c r="F276" t="s">
        <v>345</v>
      </c>
      <c r="G276" t="s">
        <v>749</v>
      </c>
      <c r="H276" s="36">
        <v>307600</v>
      </c>
      <c r="I276" s="14">
        <v>42939</v>
      </c>
      <c r="J276" t="s">
        <v>285</v>
      </c>
      <c r="K276" s="14">
        <v>42720</v>
      </c>
      <c r="L276" s="35">
        <v>42722</v>
      </c>
      <c r="M276" s="35">
        <v>42779</v>
      </c>
    </row>
    <row r="277" spans="1:13" x14ac:dyDescent="0.3">
      <c r="A277" t="s">
        <v>750</v>
      </c>
      <c r="B277" t="s">
        <v>751</v>
      </c>
      <c r="C277">
        <v>5</v>
      </c>
      <c r="D277" t="s">
        <v>354</v>
      </c>
      <c r="E277" t="s">
        <v>355</v>
      </c>
      <c r="F277" t="s">
        <v>356</v>
      </c>
      <c r="G277" t="s">
        <v>752</v>
      </c>
      <c r="H277" s="36">
        <v>425000</v>
      </c>
      <c r="I277" s="14">
        <v>43058</v>
      </c>
      <c r="J277" t="s">
        <v>285</v>
      </c>
      <c r="K277" s="14">
        <v>42714</v>
      </c>
      <c r="L277" s="35">
        <v>42722</v>
      </c>
      <c r="M277" s="35">
        <v>42779</v>
      </c>
    </row>
    <row r="278" spans="1:13" x14ac:dyDescent="0.3">
      <c r="A278" t="s">
        <v>750</v>
      </c>
      <c r="B278" t="s">
        <v>751</v>
      </c>
      <c r="C278">
        <v>5</v>
      </c>
      <c r="D278" t="s">
        <v>354</v>
      </c>
      <c r="E278" t="s">
        <v>410</v>
      </c>
      <c r="F278" t="s">
        <v>411</v>
      </c>
      <c r="G278" t="s">
        <v>752</v>
      </c>
      <c r="H278" s="36">
        <v>425000</v>
      </c>
      <c r="I278" s="14">
        <v>43058</v>
      </c>
      <c r="J278" t="s">
        <v>285</v>
      </c>
      <c r="K278" s="14">
        <v>42714</v>
      </c>
      <c r="L278" s="35">
        <v>42722</v>
      </c>
      <c r="M278" s="35">
        <v>42779</v>
      </c>
    </row>
    <row r="279" spans="1:13" x14ac:dyDescent="0.3">
      <c r="A279" t="s">
        <v>753</v>
      </c>
      <c r="B279" t="s">
        <v>754</v>
      </c>
      <c r="C279">
        <v>1</v>
      </c>
      <c r="D279" t="s">
        <v>298</v>
      </c>
      <c r="E279" t="s">
        <v>299</v>
      </c>
      <c r="F279" t="s">
        <v>300</v>
      </c>
      <c r="G279" t="s">
        <v>755</v>
      </c>
      <c r="H279" s="36">
        <v>294400</v>
      </c>
      <c r="I279" s="14">
        <v>43051</v>
      </c>
      <c r="J279" t="s">
        <v>756</v>
      </c>
      <c r="K279" s="14">
        <v>42710</v>
      </c>
      <c r="L279" s="35">
        <v>42722</v>
      </c>
      <c r="M279" s="35">
        <v>42779</v>
      </c>
    </row>
    <row r="280" spans="1:13" x14ac:dyDescent="0.3">
      <c r="A280" t="s">
        <v>753</v>
      </c>
      <c r="B280" t="s">
        <v>754</v>
      </c>
      <c r="C280">
        <v>1</v>
      </c>
      <c r="D280" t="s">
        <v>298</v>
      </c>
      <c r="E280" t="s">
        <v>323</v>
      </c>
      <c r="F280" t="s">
        <v>324</v>
      </c>
      <c r="G280" t="s">
        <v>755</v>
      </c>
      <c r="H280" s="36">
        <v>294400</v>
      </c>
      <c r="I280" s="14">
        <v>43051</v>
      </c>
      <c r="J280" t="s">
        <v>756</v>
      </c>
      <c r="K280" s="14">
        <v>42710</v>
      </c>
      <c r="L280" s="35">
        <v>42722</v>
      </c>
      <c r="M280" s="35">
        <v>42779</v>
      </c>
    </row>
    <row r="281" spans="1:13" x14ac:dyDescent="0.3">
      <c r="A281" t="s">
        <v>753</v>
      </c>
      <c r="B281" t="s">
        <v>754</v>
      </c>
      <c r="C281">
        <v>1</v>
      </c>
      <c r="D281" t="s">
        <v>298</v>
      </c>
      <c r="E281" t="s">
        <v>325</v>
      </c>
      <c r="F281" t="s">
        <v>326</v>
      </c>
      <c r="G281" t="s">
        <v>755</v>
      </c>
      <c r="H281" s="36">
        <v>294400</v>
      </c>
      <c r="I281" s="14">
        <v>43051</v>
      </c>
      <c r="J281" t="s">
        <v>756</v>
      </c>
      <c r="K281" s="14">
        <v>42710</v>
      </c>
      <c r="L281" s="35">
        <v>42722</v>
      </c>
      <c r="M281" s="35">
        <v>42779</v>
      </c>
    </row>
    <row r="282" spans="1:13" x14ac:dyDescent="0.3">
      <c r="A282" t="s">
        <v>753</v>
      </c>
      <c r="B282" t="s">
        <v>754</v>
      </c>
      <c r="C282">
        <v>1</v>
      </c>
      <c r="D282" t="s">
        <v>298</v>
      </c>
      <c r="E282" t="s">
        <v>314</v>
      </c>
      <c r="F282" t="s">
        <v>315</v>
      </c>
      <c r="G282" t="s">
        <v>755</v>
      </c>
      <c r="H282" s="36">
        <v>294400</v>
      </c>
      <c r="I282" s="14">
        <v>43051</v>
      </c>
      <c r="J282" t="s">
        <v>756</v>
      </c>
      <c r="K282" s="14">
        <v>42710</v>
      </c>
      <c r="L282" s="35">
        <v>42722</v>
      </c>
      <c r="M282" s="35">
        <v>42779</v>
      </c>
    </row>
    <row r="283" spans="1:13" x14ac:dyDescent="0.3">
      <c r="A283" t="s">
        <v>757</v>
      </c>
      <c r="B283" t="s">
        <v>758</v>
      </c>
      <c r="C283">
        <v>4</v>
      </c>
      <c r="D283" t="s">
        <v>282</v>
      </c>
      <c r="E283" t="s">
        <v>283</v>
      </c>
      <c r="F283" t="s">
        <v>284</v>
      </c>
      <c r="G283" t="s">
        <v>759</v>
      </c>
      <c r="H283" s="36">
        <v>236200</v>
      </c>
      <c r="I283" s="14">
        <v>42763</v>
      </c>
      <c r="J283" t="s">
        <v>285</v>
      </c>
      <c r="K283" s="14">
        <v>42710</v>
      </c>
      <c r="L283" s="35">
        <v>42722</v>
      </c>
      <c r="M283" s="35">
        <v>42779</v>
      </c>
    </row>
    <row r="284" spans="1:13" x14ac:dyDescent="0.3">
      <c r="A284" t="s">
        <v>757</v>
      </c>
      <c r="B284" t="s">
        <v>758</v>
      </c>
      <c r="C284">
        <v>4</v>
      </c>
      <c r="D284" t="s">
        <v>282</v>
      </c>
      <c r="E284" t="s">
        <v>288</v>
      </c>
      <c r="F284" t="s">
        <v>289</v>
      </c>
      <c r="G284" t="s">
        <v>759</v>
      </c>
      <c r="H284" s="36">
        <v>236200</v>
      </c>
      <c r="I284" s="14">
        <v>42763</v>
      </c>
      <c r="J284" t="s">
        <v>285</v>
      </c>
      <c r="K284" s="14">
        <v>42710</v>
      </c>
      <c r="L284" s="35">
        <v>42722</v>
      </c>
      <c r="M284" s="35">
        <v>42779</v>
      </c>
    </row>
    <row r="285" spans="1:13" x14ac:dyDescent="0.3">
      <c r="A285" t="s">
        <v>760</v>
      </c>
      <c r="B285" t="s">
        <v>761</v>
      </c>
      <c r="C285">
        <v>1</v>
      </c>
      <c r="D285" t="s">
        <v>298</v>
      </c>
      <c r="E285" t="s">
        <v>323</v>
      </c>
      <c r="F285" t="s">
        <v>324</v>
      </c>
      <c r="G285" t="s">
        <v>762</v>
      </c>
      <c r="H285" s="36">
        <v>304700</v>
      </c>
      <c r="I285" s="14">
        <v>42994</v>
      </c>
      <c r="J285" t="s">
        <v>285</v>
      </c>
      <c r="K285" s="14">
        <v>42706</v>
      </c>
      <c r="L285" s="35">
        <v>42722</v>
      </c>
      <c r="M285" s="35">
        <v>42779</v>
      </c>
    </row>
    <row r="286" spans="1:13" x14ac:dyDescent="0.3">
      <c r="A286" t="s">
        <v>760</v>
      </c>
      <c r="B286" t="s">
        <v>761</v>
      </c>
      <c r="C286">
        <v>1</v>
      </c>
      <c r="D286" t="s">
        <v>298</v>
      </c>
      <c r="E286" t="s">
        <v>314</v>
      </c>
      <c r="F286" t="s">
        <v>315</v>
      </c>
      <c r="G286" t="s">
        <v>762</v>
      </c>
      <c r="H286" s="36">
        <v>304700</v>
      </c>
      <c r="I286" s="14">
        <v>42994</v>
      </c>
      <c r="J286" t="s">
        <v>285</v>
      </c>
      <c r="K286" s="14">
        <v>42706</v>
      </c>
      <c r="L286" s="35">
        <v>42722</v>
      </c>
      <c r="M286" s="35">
        <v>42779</v>
      </c>
    </row>
    <row r="287" spans="1:13" x14ac:dyDescent="0.3">
      <c r="A287" t="s">
        <v>763</v>
      </c>
      <c r="B287" t="s">
        <v>764</v>
      </c>
      <c r="C287">
        <v>1</v>
      </c>
      <c r="D287" t="s">
        <v>298</v>
      </c>
      <c r="E287" t="s">
        <v>314</v>
      </c>
      <c r="F287" t="s">
        <v>315</v>
      </c>
      <c r="G287" t="s">
        <v>765</v>
      </c>
      <c r="H287" s="36">
        <v>848100</v>
      </c>
      <c r="I287" s="14">
        <v>42947</v>
      </c>
      <c r="J287" t="s">
        <v>301</v>
      </c>
      <c r="K287" s="14">
        <v>42687</v>
      </c>
      <c r="L287" s="35">
        <v>42722</v>
      </c>
      <c r="M287" s="35">
        <v>42746</v>
      </c>
    </row>
    <row r="288" spans="1:13" x14ac:dyDescent="0.3">
      <c r="A288" t="s">
        <v>763</v>
      </c>
      <c r="B288" t="s">
        <v>764</v>
      </c>
      <c r="C288">
        <v>1</v>
      </c>
      <c r="D288" t="s">
        <v>298</v>
      </c>
      <c r="E288" t="s">
        <v>323</v>
      </c>
      <c r="F288" t="s">
        <v>324</v>
      </c>
      <c r="G288" t="s">
        <v>765</v>
      </c>
      <c r="H288" s="36">
        <v>848100</v>
      </c>
      <c r="I288" s="14">
        <v>42947</v>
      </c>
      <c r="J288" t="s">
        <v>301</v>
      </c>
      <c r="K288" s="14">
        <v>42687</v>
      </c>
      <c r="L288" s="35">
        <v>42722</v>
      </c>
      <c r="M288" s="35">
        <v>42746</v>
      </c>
    </row>
    <row r="289" spans="1:13" x14ac:dyDescent="0.3">
      <c r="A289" t="s">
        <v>763</v>
      </c>
      <c r="B289" t="s">
        <v>764</v>
      </c>
      <c r="C289">
        <v>1</v>
      </c>
      <c r="D289" t="s">
        <v>298</v>
      </c>
      <c r="E289" t="s">
        <v>325</v>
      </c>
      <c r="F289" t="s">
        <v>326</v>
      </c>
      <c r="G289" t="s">
        <v>765</v>
      </c>
      <c r="H289" s="36">
        <v>848100</v>
      </c>
      <c r="I289" s="14">
        <v>42947</v>
      </c>
      <c r="J289" t="s">
        <v>301</v>
      </c>
      <c r="K289" s="14">
        <v>42687</v>
      </c>
      <c r="L289" s="35">
        <v>42722</v>
      </c>
      <c r="M289" s="35">
        <v>42746</v>
      </c>
    </row>
    <row r="290" spans="1:13" x14ac:dyDescent="0.3">
      <c r="A290" t="s">
        <v>766</v>
      </c>
      <c r="B290" t="s">
        <v>767</v>
      </c>
      <c r="C290">
        <v>9</v>
      </c>
      <c r="D290" t="s">
        <v>768</v>
      </c>
      <c r="E290" t="s">
        <v>769</v>
      </c>
      <c r="F290" t="s">
        <v>770</v>
      </c>
      <c r="G290" t="s">
        <v>762</v>
      </c>
      <c r="H290" s="36">
        <v>107400</v>
      </c>
      <c r="I290" s="14">
        <v>42747</v>
      </c>
      <c r="J290" t="s">
        <v>301</v>
      </c>
      <c r="K290" s="14">
        <v>42679</v>
      </c>
      <c r="L290" s="35">
        <v>42722</v>
      </c>
      <c r="M290" s="35" t="s">
        <v>1537</v>
      </c>
    </row>
    <row r="291" spans="1:13" x14ac:dyDescent="0.3">
      <c r="A291" t="s">
        <v>771</v>
      </c>
      <c r="B291" t="s">
        <v>772</v>
      </c>
      <c r="C291">
        <v>0</v>
      </c>
      <c r="D291" t="s">
        <v>15</v>
      </c>
      <c r="E291" t="s">
        <v>320</v>
      </c>
      <c r="F291" t="s">
        <v>321</v>
      </c>
      <c r="G291" t="s">
        <v>773</v>
      </c>
      <c r="H291" s="36">
        <v>307200</v>
      </c>
      <c r="I291" s="14">
        <v>42870</v>
      </c>
      <c r="J291" t="s">
        <v>285</v>
      </c>
      <c r="K291" s="14">
        <v>42665</v>
      </c>
      <c r="L291" s="35">
        <v>42667</v>
      </c>
      <c r="M291" s="35">
        <v>42722</v>
      </c>
    </row>
    <row r="292" spans="1:13" x14ac:dyDescent="0.3">
      <c r="A292" t="s">
        <v>774</v>
      </c>
      <c r="B292" t="s">
        <v>775</v>
      </c>
      <c r="C292">
        <v>6</v>
      </c>
      <c r="D292" t="s">
        <v>309</v>
      </c>
      <c r="E292" t="s">
        <v>544</v>
      </c>
      <c r="F292" t="s">
        <v>545</v>
      </c>
      <c r="G292" t="s">
        <v>776</v>
      </c>
      <c r="H292" s="36">
        <v>917600</v>
      </c>
      <c r="I292" s="14">
        <v>42806</v>
      </c>
      <c r="J292" t="s">
        <v>285</v>
      </c>
      <c r="K292" s="14">
        <v>42664</v>
      </c>
      <c r="L292" s="35">
        <v>42667</v>
      </c>
      <c r="M292" s="35">
        <v>42722</v>
      </c>
    </row>
    <row r="293" spans="1:13" x14ac:dyDescent="0.3">
      <c r="A293" t="s">
        <v>777</v>
      </c>
      <c r="B293" t="s">
        <v>778</v>
      </c>
      <c r="C293">
        <v>2</v>
      </c>
      <c r="D293" t="s">
        <v>343</v>
      </c>
      <c r="E293" t="s">
        <v>450</v>
      </c>
      <c r="F293" t="s">
        <v>451</v>
      </c>
      <c r="G293" t="s">
        <v>779</v>
      </c>
      <c r="H293" s="36">
        <v>427600</v>
      </c>
      <c r="I293" s="14">
        <v>42714</v>
      </c>
      <c r="J293" t="s">
        <v>285</v>
      </c>
      <c r="K293" s="14">
        <v>42662</v>
      </c>
      <c r="L293" s="35">
        <v>42667</v>
      </c>
      <c r="M293" s="35">
        <v>42722</v>
      </c>
    </row>
    <row r="294" spans="1:13" x14ac:dyDescent="0.3">
      <c r="A294" t="s">
        <v>777</v>
      </c>
      <c r="B294" t="s">
        <v>778</v>
      </c>
      <c r="C294">
        <v>2</v>
      </c>
      <c r="D294" t="s">
        <v>343</v>
      </c>
      <c r="E294" t="s">
        <v>344</v>
      </c>
      <c r="F294" t="s">
        <v>345</v>
      </c>
      <c r="G294" t="s">
        <v>779</v>
      </c>
      <c r="H294" s="36">
        <v>427600</v>
      </c>
      <c r="I294" s="14">
        <v>42714</v>
      </c>
      <c r="J294" t="s">
        <v>285</v>
      </c>
      <c r="K294" s="14">
        <v>42662</v>
      </c>
      <c r="L294" s="35">
        <v>42667</v>
      </c>
      <c r="M294" s="35">
        <v>42722</v>
      </c>
    </row>
    <row r="295" spans="1:13" x14ac:dyDescent="0.3">
      <c r="A295" t="s">
        <v>780</v>
      </c>
      <c r="B295" t="s">
        <v>781</v>
      </c>
      <c r="C295">
        <v>9</v>
      </c>
      <c r="D295" t="s">
        <v>768</v>
      </c>
      <c r="E295" t="s">
        <v>769</v>
      </c>
      <c r="F295" t="s">
        <v>770</v>
      </c>
      <c r="G295" t="s">
        <v>782</v>
      </c>
      <c r="H295" s="36">
        <v>993600</v>
      </c>
      <c r="I295" s="14">
        <v>43015</v>
      </c>
      <c r="J295" t="s">
        <v>285</v>
      </c>
      <c r="K295" s="14">
        <v>42657</v>
      </c>
      <c r="L295" s="35">
        <v>42667</v>
      </c>
      <c r="M295" s="35">
        <v>42722</v>
      </c>
    </row>
    <row r="296" spans="1:13" x14ac:dyDescent="0.3">
      <c r="A296" t="s">
        <v>783</v>
      </c>
      <c r="B296" t="s">
        <v>784</v>
      </c>
      <c r="C296">
        <v>18</v>
      </c>
      <c r="D296" t="s">
        <v>785</v>
      </c>
      <c r="E296" t="s">
        <v>786</v>
      </c>
      <c r="F296" t="s">
        <v>787</v>
      </c>
      <c r="G296" t="s">
        <v>788</v>
      </c>
      <c r="H296" s="36">
        <v>291800</v>
      </c>
      <c r="I296" s="14">
        <v>42887</v>
      </c>
      <c r="J296" t="s">
        <v>285</v>
      </c>
      <c r="K296" s="14">
        <v>42646</v>
      </c>
      <c r="L296" s="35">
        <v>42667</v>
      </c>
      <c r="M296" s="35">
        <v>42722</v>
      </c>
    </row>
    <row r="297" spans="1:13" x14ac:dyDescent="0.3">
      <c r="A297" t="s">
        <v>789</v>
      </c>
      <c r="B297" t="s">
        <v>790</v>
      </c>
      <c r="C297">
        <v>1</v>
      </c>
      <c r="D297" t="s">
        <v>298</v>
      </c>
      <c r="E297" t="s">
        <v>325</v>
      </c>
      <c r="F297" t="s">
        <v>326</v>
      </c>
      <c r="G297" t="s">
        <v>791</v>
      </c>
      <c r="H297" s="36">
        <v>761500</v>
      </c>
      <c r="I297" s="14">
        <v>42772</v>
      </c>
      <c r="J297" t="s">
        <v>285</v>
      </c>
      <c r="K297" s="14">
        <v>42643</v>
      </c>
      <c r="L297" s="35">
        <v>42667</v>
      </c>
      <c r="M297" s="35">
        <v>42722</v>
      </c>
    </row>
    <row r="298" spans="1:13" x14ac:dyDescent="0.3">
      <c r="A298" t="s">
        <v>789</v>
      </c>
      <c r="B298" t="s">
        <v>790</v>
      </c>
      <c r="C298">
        <v>1</v>
      </c>
      <c r="D298" t="s">
        <v>298</v>
      </c>
      <c r="E298" t="s">
        <v>314</v>
      </c>
      <c r="F298" t="s">
        <v>315</v>
      </c>
      <c r="G298" t="s">
        <v>791</v>
      </c>
      <c r="H298" s="36">
        <v>761500</v>
      </c>
      <c r="I298" s="14">
        <v>42772</v>
      </c>
      <c r="J298" t="s">
        <v>285</v>
      </c>
      <c r="K298" s="14">
        <v>42643</v>
      </c>
      <c r="L298" s="35">
        <v>42667</v>
      </c>
      <c r="M298" s="35">
        <v>42722</v>
      </c>
    </row>
    <row r="299" spans="1:13" x14ac:dyDescent="0.3">
      <c r="A299" t="s">
        <v>789</v>
      </c>
      <c r="B299" t="s">
        <v>790</v>
      </c>
      <c r="C299">
        <v>1</v>
      </c>
      <c r="D299" t="s">
        <v>298</v>
      </c>
      <c r="E299" t="s">
        <v>299</v>
      </c>
      <c r="F299" t="s">
        <v>300</v>
      </c>
      <c r="G299" t="s">
        <v>791</v>
      </c>
      <c r="H299" s="36">
        <v>761500</v>
      </c>
      <c r="I299" s="14">
        <v>42772</v>
      </c>
      <c r="J299" t="s">
        <v>285</v>
      </c>
      <c r="K299" s="14">
        <v>42643</v>
      </c>
      <c r="L299" s="35">
        <v>42667</v>
      </c>
      <c r="M299" s="35">
        <v>42722</v>
      </c>
    </row>
    <row r="300" spans="1:13" x14ac:dyDescent="0.3">
      <c r="A300" t="s">
        <v>792</v>
      </c>
      <c r="B300" t="s">
        <v>793</v>
      </c>
      <c r="C300">
        <v>19</v>
      </c>
      <c r="D300" t="s">
        <v>615</v>
      </c>
      <c r="E300" t="s">
        <v>619</v>
      </c>
      <c r="F300" t="s">
        <v>620</v>
      </c>
      <c r="G300" t="s">
        <v>794</v>
      </c>
      <c r="H300" s="36">
        <v>495800</v>
      </c>
      <c r="I300" s="14">
        <v>42752</v>
      </c>
      <c r="J300" t="s">
        <v>285</v>
      </c>
      <c r="K300" s="14">
        <v>42638</v>
      </c>
      <c r="L300" s="35">
        <v>42667</v>
      </c>
      <c r="M300" s="35">
        <v>42722</v>
      </c>
    </row>
    <row r="301" spans="1:13" x14ac:dyDescent="0.3">
      <c r="A301" t="s">
        <v>795</v>
      </c>
      <c r="B301" t="s">
        <v>796</v>
      </c>
      <c r="C301">
        <v>1</v>
      </c>
      <c r="D301" t="s">
        <v>298</v>
      </c>
      <c r="E301" t="s">
        <v>323</v>
      </c>
      <c r="F301" t="s">
        <v>324</v>
      </c>
      <c r="G301" t="s">
        <v>797</v>
      </c>
      <c r="H301" s="36">
        <v>385000</v>
      </c>
      <c r="I301" s="14">
        <v>42806</v>
      </c>
      <c r="J301" t="s">
        <v>285</v>
      </c>
      <c r="K301" s="14">
        <v>42637</v>
      </c>
      <c r="L301" s="35">
        <v>42667</v>
      </c>
      <c r="M301" s="35">
        <v>42722</v>
      </c>
    </row>
    <row r="302" spans="1:13" x14ac:dyDescent="0.3">
      <c r="A302" t="s">
        <v>798</v>
      </c>
      <c r="B302" t="s">
        <v>799</v>
      </c>
      <c r="C302">
        <v>1</v>
      </c>
      <c r="D302" t="s">
        <v>298</v>
      </c>
      <c r="E302" t="s">
        <v>325</v>
      </c>
      <c r="F302" t="s">
        <v>326</v>
      </c>
      <c r="G302" t="s">
        <v>800</v>
      </c>
      <c r="H302" s="36">
        <v>425100</v>
      </c>
      <c r="I302" s="14">
        <v>42778</v>
      </c>
      <c r="J302" t="s">
        <v>301</v>
      </c>
      <c r="K302" s="14">
        <v>42602</v>
      </c>
      <c r="L302" s="35">
        <v>42617</v>
      </c>
      <c r="M302" s="35">
        <v>42667</v>
      </c>
    </row>
    <row r="303" spans="1:13" x14ac:dyDescent="0.3">
      <c r="A303" t="s">
        <v>801</v>
      </c>
      <c r="B303" t="s">
        <v>802</v>
      </c>
      <c r="C303">
        <v>29</v>
      </c>
      <c r="D303" t="s">
        <v>803</v>
      </c>
      <c r="E303" t="s">
        <v>804</v>
      </c>
      <c r="F303" t="s">
        <v>805</v>
      </c>
      <c r="G303" t="s">
        <v>806</v>
      </c>
      <c r="H303" s="36">
        <v>146700</v>
      </c>
      <c r="I303" s="14">
        <v>42708</v>
      </c>
      <c r="J303" t="s">
        <v>285</v>
      </c>
      <c r="K303" s="14">
        <v>42602</v>
      </c>
      <c r="L303" s="35">
        <v>42617</v>
      </c>
      <c r="M303" s="35">
        <v>42667</v>
      </c>
    </row>
    <row r="304" spans="1:13" x14ac:dyDescent="0.3">
      <c r="A304" t="s">
        <v>807</v>
      </c>
      <c r="B304" t="s">
        <v>808</v>
      </c>
      <c r="C304">
        <v>3</v>
      </c>
      <c r="D304" t="s">
        <v>337</v>
      </c>
      <c r="E304" t="s">
        <v>384</v>
      </c>
      <c r="F304" t="s">
        <v>385</v>
      </c>
      <c r="G304" t="s">
        <v>809</v>
      </c>
      <c r="H304" s="36">
        <v>282600</v>
      </c>
      <c r="I304" s="14">
        <v>42737</v>
      </c>
      <c r="J304" t="s">
        <v>301</v>
      </c>
      <c r="K304" s="14">
        <v>42600</v>
      </c>
      <c r="L304" s="35">
        <v>42617</v>
      </c>
      <c r="M304" s="35">
        <v>42667</v>
      </c>
    </row>
    <row r="305" spans="1:13" x14ac:dyDescent="0.3">
      <c r="A305" t="s">
        <v>807</v>
      </c>
      <c r="B305" t="s">
        <v>808</v>
      </c>
      <c r="C305">
        <v>3</v>
      </c>
      <c r="D305" t="s">
        <v>337</v>
      </c>
      <c r="E305" t="s">
        <v>400</v>
      </c>
      <c r="F305" t="s">
        <v>401</v>
      </c>
      <c r="G305" t="s">
        <v>809</v>
      </c>
      <c r="H305" s="36">
        <v>282600</v>
      </c>
      <c r="I305" s="14">
        <v>42737</v>
      </c>
      <c r="J305" t="s">
        <v>301</v>
      </c>
      <c r="K305" s="14">
        <v>42600</v>
      </c>
      <c r="L305" s="35">
        <v>42617</v>
      </c>
      <c r="M305" s="35">
        <v>42667</v>
      </c>
    </row>
    <row r="306" spans="1:13" x14ac:dyDescent="0.3">
      <c r="A306" t="s">
        <v>807</v>
      </c>
      <c r="B306" t="s">
        <v>808</v>
      </c>
      <c r="C306">
        <v>3</v>
      </c>
      <c r="D306" t="s">
        <v>337</v>
      </c>
      <c r="E306" t="s">
        <v>340</v>
      </c>
      <c r="F306" t="s">
        <v>341</v>
      </c>
      <c r="G306" t="s">
        <v>809</v>
      </c>
      <c r="H306" s="36">
        <v>282600</v>
      </c>
      <c r="I306" s="14">
        <v>42737</v>
      </c>
      <c r="J306" t="s">
        <v>301</v>
      </c>
      <c r="K306" s="14">
        <v>42600</v>
      </c>
      <c r="L306" s="35">
        <v>42617</v>
      </c>
      <c r="M306" s="35">
        <v>42667</v>
      </c>
    </row>
    <row r="307" spans="1:13" x14ac:dyDescent="0.3">
      <c r="A307" t="s">
        <v>810</v>
      </c>
      <c r="B307" t="s">
        <v>811</v>
      </c>
      <c r="C307">
        <v>2</v>
      </c>
      <c r="D307" t="s">
        <v>343</v>
      </c>
      <c r="E307" t="s">
        <v>344</v>
      </c>
      <c r="F307" t="s">
        <v>345</v>
      </c>
      <c r="G307" t="s">
        <v>812</v>
      </c>
      <c r="H307" s="36">
        <v>884900</v>
      </c>
      <c r="I307" s="14">
        <v>42916</v>
      </c>
      <c r="J307" t="s">
        <v>285</v>
      </c>
      <c r="K307" s="14">
        <v>42581</v>
      </c>
      <c r="L307" s="35">
        <v>42617</v>
      </c>
      <c r="M307" s="35">
        <v>42667</v>
      </c>
    </row>
    <row r="308" spans="1:13" x14ac:dyDescent="0.3">
      <c r="A308" t="s">
        <v>810</v>
      </c>
      <c r="B308" t="s">
        <v>811</v>
      </c>
      <c r="C308">
        <v>2</v>
      </c>
      <c r="D308" t="s">
        <v>343</v>
      </c>
      <c r="E308" t="s">
        <v>450</v>
      </c>
      <c r="F308" t="s">
        <v>451</v>
      </c>
      <c r="G308" t="s">
        <v>812</v>
      </c>
      <c r="H308" s="36">
        <v>884900</v>
      </c>
      <c r="I308" s="14">
        <v>42916</v>
      </c>
      <c r="J308" t="s">
        <v>285</v>
      </c>
      <c r="K308" s="14">
        <v>42581</v>
      </c>
      <c r="L308" s="35">
        <v>42617</v>
      </c>
      <c r="M308" s="35">
        <v>42667</v>
      </c>
    </row>
    <row r="309" spans="1:13" x14ac:dyDescent="0.3">
      <c r="A309" t="s">
        <v>813</v>
      </c>
      <c r="B309" t="s">
        <v>814</v>
      </c>
      <c r="C309">
        <v>12</v>
      </c>
      <c r="D309" t="s">
        <v>625</v>
      </c>
      <c r="E309" t="s">
        <v>626</v>
      </c>
      <c r="F309" t="s">
        <v>627</v>
      </c>
      <c r="G309" t="s">
        <v>815</v>
      </c>
      <c r="H309" s="36">
        <v>225700</v>
      </c>
      <c r="I309" s="14">
        <v>42656</v>
      </c>
      <c r="J309" t="s">
        <v>285</v>
      </c>
      <c r="K309" s="14">
        <v>42579</v>
      </c>
      <c r="L309" s="35">
        <v>42617</v>
      </c>
      <c r="M309" s="35">
        <v>42667</v>
      </c>
    </row>
    <row r="310" spans="1:13" x14ac:dyDescent="0.3">
      <c r="A310" t="s">
        <v>816</v>
      </c>
      <c r="B310" t="s">
        <v>817</v>
      </c>
      <c r="C310">
        <v>31</v>
      </c>
      <c r="D310" t="s">
        <v>818</v>
      </c>
      <c r="E310" t="s">
        <v>819</v>
      </c>
      <c r="F310" t="s">
        <v>820</v>
      </c>
      <c r="G310" t="s">
        <v>821</v>
      </c>
      <c r="H310" s="36">
        <v>245700</v>
      </c>
      <c r="I310" s="14">
        <v>42760</v>
      </c>
      <c r="J310" t="s">
        <v>301</v>
      </c>
      <c r="K310" s="14">
        <v>42544</v>
      </c>
      <c r="L310" s="35">
        <v>42545</v>
      </c>
      <c r="M310" s="35">
        <v>42617</v>
      </c>
    </row>
    <row r="311" spans="1:13" x14ac:dyDescent="0.3">
      <c r="A311" t="s">
        <v>816</v>
      </c>
      <c r="B311" t="s">
        <v>817</v>
      </c>
      <c r="C311">
        <v>31</v>
      </c>
      <c r="D311" t="s">
        <v>818</v>
      </c>
      <c r="E311" t="s">
        <v>822</v>
      </c>
      <c r="F311" t="s">
        <v>823</v>
      </c>
      <c r="G311" t="s">
        <v>821</v>
      </c>
      <c r="H311" s="36">
        <v>245700</v>
      </c>
      <c r="I311" s="14">
        <v>42760</v>
      </c>
      <c r="J311" t="s">
        <v>301</v>
      </c>
      <c r="K311" s="14">
        <v>42544</v>
      </c>
      <c r="L311" s="35">
        <v>42545</v>
      </c>
      <c r="M311" s="35">
        <v>42617</v>
      </c>
    </row>
    <row r="312" spans="1:13" x14ac:dyDescent="0.3">
      <c r="A312" t="s">
        <v>824</v>
      </c>
      <c r="B312" t="s">
        <v>825</v>
      </c>
      <c r="C312">
        <v>2</v>
      </c>
      <c r="D312" t="s">
        <v>343</v>
      </c>
      <c r="E312" t="s">
        <v>344</v>
      </c>
      <c r="F312" t="s">
        <v>345</v>
      </c>
      <c r="G312" t="s">
        <v>826</v>
      </c>
      <c r="H312" s="36">
        <v>916600</v>
      </c>
      <c r="I312" s="14">
        <v>42622</v>
      </c>
      <c r="J312" t="s">
        <v>285</v>
      </c>
      <c r="K312" s="14">
        <v>42532</v>
      </c>
      <c r="L312" s="35">
        <v>42545</v>
      </c>
      <c r="M312" s="35">
        <v>42617</v>
      </c>
    </row>
    <row r="313" spans="1:13" x14ac:dyDescent="0.3">
      <c r="A313" t="s">
        <v>827</v>
      </c>
      <c r="B313" t="s">
        <v>828</v>
      </c>
      <c r="C313">
        <v>12</v>
      </c>
      <c r="D313" t="s">
        <v>625</v>
      </c>
      <c r="E313" t="s">
        <v>829</v>
      </c>
      <c r="F313" t="s">
        <v>830</v>
      </c>
      <c r="G313" t="s">
        <v>831</v>
      </c>
      <c r="H313" s="36">
        <v>725900</v>
      </c>
      <c r="I313" s="14">
        <v>42859</v>
      </c>
      <c r="J313" t="s">
        <v>285</v>
      </c>
      <c r="K313" s="14">
        <v>42515</v>
      </c>
      <c r="L313" s="35">
        <v>42531</v>
      </c>
      <c r="M313" s="35">
        <v>42617</v>
      </c>
    </row>
    <row r="314" spans="1:13" x14ac:dyDescent="0.3">
      <c r="A314" t="s">
        <v>827</v>
      </c>
      <c r="B314" t="s">
        <v>828</v>
      </c>
      <c r="C314">
        <v>12</v>
      </c>
      <c r="D314" t="s">
        <v>625</v>
      </c>
      <c r="E314" t="s">
        <v>626</v>
      </c>
      <c r="F314" t="s">
        <v>627</v>
      </c>
      <c r="G314" t="s">
        <v>831</v>
      </c>
      <c r="H314" s="36">
        <v>725900</v>
      </c>
      <c r="I314" s="14">
        <v>42859</v>
      </c>
      <c r="J314" t="s">
        <v>285</v>
      </c>
      <c r="K314" s="14">
        <v>42515</v>
      </c>
      <c r="L314" s="35">
        <v>42531</v>
      </c>
      <c r="M314" s="35">
        <v>42617</v>
      </c>
    </row>
    <row r="315" spans="1:13" x14ac:dyDescent="0.3">
      <c r="A315" t="s">
        <v>832</v>
      </c>
      <c r="B315" t="s">
        <v>833</v>
      </c>
      <c r="C315">
        <v>3</v>
      </c>
      <c r="D315" t="s">
        <v>337</v>
      </c>
      <c r="E315" t="s">
        <v>338</v>
      </c>
      <c r="F315" t="s">
        <v>339</v>
      </c>
      <c r="G315" t="s">
        <v>834</v>
      </c>
      <c r="H315" s="36">
        <v>666700</v>
      </c>
      <c r="I315" s="14">
        <v>42789</v>
      </c>
      <c r="J315" t="s">
        <v>285</v>
      </c>
      <c r="K315" s="14">
        <v>42510</v>
      </c>
      <c r="L315" s="35">
        <v>42531</v>
      </c>
      <c r="M315" s="35">
        <v>42617</v>
      </c>
    </row>
    <row r="316" spans="1:13" x14ac:dyDescent="0.3">
      <c r="A316" t="s">
        <v>832</v>
      </c>
      <c r="B316" t="s">
        <v>833</v>
      </c>
      <c r="C316">
        <v>3</v>
      </c>
      <c r="D316" t="s">
        <v>337</v>
      </c>
      <c r="E316" t="s">
        <v>386</v>
      </c>
      <c r="F316" t="s">
        <v>387</v>
      </c>
      <c r="G316" t="s">
        <v>834</v>
      </c>
      <c r="H316" s="36">
        <v>666700</v>
      </c>
      <c r="I316" s="14">
        <v>42789</v>
      </c>
      <c r="J316" t="s">
        <v>285</v>
      </c>
      <c r="K316" s="14">
        <v>42510</v>
      </c>
      <c r="L316" s="35">
        <v>42531</v>
      </c>
      <c r="M316" s="35">
        <v>42617</v>
      </c>
    </row>
    <row r="317" spans="1:13" x14ac:dyDescent="0.3">
      <c r="A317" t="s">
        <v>835</v>
      </c>
      <c r="B317" t="s">
        <v>836</v>
      </c>
      <c r="C317">
        <v>4</v>
      </c>
      <c r="D317" t="s">
        <v>282</v>
      </c>
      <c r="E317" t="s">
        <v>288</v>
      </c>
      <c r="F317" t="s">
        <v>289</v>
      </c>
      <c r="G317" t="s">
        <v>837</v>
      </c>
      <c r="H317" s="36">
        <v>284800</v>
      </c>
      <c r="I317" s="14">
        <v>42855</v>
      </c>
      <c r="J317" t="s">
        <v>285</v>
      </c>
      <c r="K317" s="14">
        <v>42502</v>
      </c>
      <c r="L317" s="35">
        <v>42531</v>
      </c>
      <c r="M317" s="35">
        <v>42545</v>
      </c>
    </row>
    <row r="318" spans="1:13" x14ac:dyDescent="0.3">
      <c r="A318" t="s">
        <v>835</v>
      </c>
      <c r="B318" t="s">
        <v>836</v>
      </c>
      <c r="C318">
        <v>4</v>
      </c>
      <c r="D318" t="s">
        <v>282</v>
      </c>
      <c r="E318" t="s">
        <v>286</v>
      </c>
      <c r="F318" t="s">
        <v>287</v>
      </c>
      <c r="G318" t="s">
        <v>837</v>
      </c>
      <c r="H318" s="36">
        <v>284800</v>
      </c>
      <c r="I318" s="14">
        <v>42855</v>
      </c>
      <c r="J318" t="s">
        <v>285</v>
      </c>
      <c r="K318" s="14">
        <v>42502</v>
      </c>
      <c r="L318" s="35">
        <v>42531</v>
      </c>
      <c r="M318" s="35">
        <v>42545</v>
      </c>
    </row>
    <row r="319" spans="1:13" x14ac:dyDescent="0.3">
      <c r="A319" t="s">
        <v>835</v>
      </c>
      <c r="B319" t="s">
        <v>836</v>
      </c>
      <c r="C319">
        <v>4</v>
      </c>
      <c r="D319" t="s">
        <v>282</v>
      </c>
      <c r="E319" t="s">
        <v>290</v>
      </c>
      <c r="F319" t="s">
        <v>291</v>
      </c>
      <c r="G319" t="s">
        <v>837</v>
      </c>
      <c r="H319" s="36">
        <v>284800</v>
      </c>
      <c r="I319" s="14">
        <v>42855</v>
      </c>
      <c r="J319" t="s">
        <v>285</v>
      </c>
      <c r="K319" s="14">
        <v>42502</v>
      </c>
      <c r="L319" s="35">
        <v>42531</v>
      </c>
      <c r="M319" s="35">
        <v>42545</v>
      </c>
    </row>
    <row r="320" spans="1:13" x14ac:dyDescent="0.3">
      <c r="A320" t="s">
        <v>838</v>
      </c>
      <c r="B320" t="s">
        <v>839</v>
      </c>
      <c r="C320">
        <v>1</v>
      </c>
      <c r="D320" t="s">
        <v>298</v>
      </c>
      <c r="E320" t="s">
        <v>302</v>
      </c>
      <c r="F320" t="s">
        <v>303</v>
      </c>
      <c r="G320" t="s">
        <v>840</v>
      </c>
      <c r="H320" s="36">
        <v>751000</v>
      </c>
      <c r="I320" s="14">
        <v>42761</v>
      </c>
      <c r="J320" t="s">
        <v>285</v>
      </c>
      <c r="K320" s="14">
        <v>42494</v>
      </c>
      <c r="L320" s="35">
        <v>42531</v>
      </c>
      <c r="M320" s="35">
        <v>42545</v>
      </c>
    </row>
    <row r="321" spans="1:13" x14ac:dyDescent="0.3">
      <c r="A321" t="s">
        <v>838</v>
      </c>
      <c r="B321" t="s">
        <v>839</v>
      </c>
      <c r="C321">
        <v>1</v>
      </c>
      <c r="D321" t="s">
        <v>298</v>
      </c>
      <c r="E321" t="s">
        <v>299</v>
      </c>
      <c r="F321" t="s">
        <v>300</v>
      </c>
      <c r="G321" t="s">
        <v>840</v>
      </c>
      <c r="H321" s="36">
        <v>751000</v>
      </c>
      <c r="I321" s="14">
        <v>42761</v>
      </c>
      <c r="J321" t="s">
        <v>285</v>
      </c>
      <c r="K321" s="14">
        <v>42494</v>
      </c>
      <c r="L321" s="35">
        <v>42531</v>
      </c>
      <c r="M321" s="35">
        <v>42545</v>
      </c>
    </row>
    <row r="322" spans="1:13" x14ac:dyDescent="0.3">
      <c r="A322" t="s">
        <v>838</v>
      </c>
      <c r="B322" t="s">
        <v>839</v>
      </c>
      <c r="C322">
        <v>1</v>
      </c>
      <c r="D322" t="s">
        <v>298</v>
      </c>
      <c r="E322" t="s">
        <v>323</v>
      </c>
      <c r="F322" t="s">
        <v>324</v>
      </c>
      <c r="G322" t="s">
        <v>840</v>
      </c>
      <c r="H322" s="36">
        <v>751000</v>
      </c>
      <c r="I322" s="14">
        <v>42761</v>
      </c>
      <c r="J322" t="s">
        <v>285</v>
      </c>
      <c r="K322" s="14">
        <v>42494</v>
      </c>
      <c r="L322" s="35">
        <v>42531</v>
      </c>
      <c r="M322" s="35">
        <v>42545</v>
      </c>
    </row>
    <row r="323" spans="1:13" x14ac:dyDescent="0.3">
      <c r="A323" t="s">
        <v>841</v>
      </c>
      <c r="B323" t="s">
        <v>842</v>
      </c>
      <c r="C323">
        <v>0</v>
      </c>
      <c r="D323" t="s">
        <v>15</v>
      </c>
      <c r="E323" t="s">
        <v>320</v>
      </c>
      <c r="F323" t="s">
        <v>321</v>
      </c>
      <c r="G323" t="s">
        <v>843</v>
      </c>
      <c r="H323" s="36">
        <v>837700</v>
      </c>
      <c r="I323" s="14">
        <v>42597</v>
      </c>
      <c r="J323" t="s">
        <v>285</v>
      </c>
      <c r="K323" s="14">
        <v>42487</v>
      </c>
      <c r="L323" s="35">
        <v>42531</v>
      </c>
      <c r="M323" s="35">
        <v>42545</v>
      </c>
    </row>
    <row r="324" spans="1:13" x14ac:dyDescent="0.3">
      <c r="A324" t="s">
        <v>841</v>
      </c>
      <c r="B324" t="s">
        <v>842</v>
      </c>
      <c r="C324">
        <v>0</v>
      </c>
      <c r="D324" t="s">
        <v>15</v>
      </c>
      <c r="E324" t="s">
        <v>293</v>
      </c>
      <c r="F324" t="s">
        <v>294</v>
      </c>
      <c r="G324" t="s">
        <v>843</v>
      </c>
      <c r="H324" s="36">
        <v>837700</v>
      </c>
      <c r="I324" s="14">
        <v>42597</v>
      </c>
      <c r="J324" t="s">
        <v>285</v>
      </c>
      <c r="K324" s="14">
        <v>42487</v>
      </c>
      <c r="L324" s="35">
        <v>42531</v>
      </c>
      <c r="M324" s="35">
        <v>42545</v>
      </c>
    </row>
    <row r="325" spans="1:13" x14ac:dyDescent="0.3">
      <c r="A325" t="s">
        <v>844</v>
      </c>
      <c r="B325" t="s">
        <v>845</v>
      </c>
      <c r="C325">
        <v>5</v>
      </c>
      <c r="D325" t="s">
        <v>354</v>
      </c>
      <c r="E325" t="s">
        <v>410</v>
      </c>
      <c r="F325" t="s">
        <v>411</v>
      </c>
      <c r="G325" t="s">
        <v>846</v>
      </c>
      <c r="H325" s="36">
        <v>543400</v>
      </c>
      <c r="I325" s="14">
        <v>42671</v>
      </c>
      <c r="J325" t="s">
        <v>285</v>
      </c>
      <c r="K325" s="14">
        <v>42479</v>
      </c>
      <c r="L325" s="35">
        <v>42480</v>
      </c>
      <c r="M325" s="35">
        <v>42545</v>
      </c>
    </row>
    <row r="326" spans="1:13" x14ac:dyDescent="0.3">
      <c r="A326" t="s">
        <v>844</v>
      </c>
      <c r="B326" t="s">
        <v>845</v>
      </c>
      <c r="C326">
        <v>5</v>
      </c>
      <c r="D326" t="s">
        <v>354</v>
      </c>
      <c r="E326" t="s">
        <v>355</v>
      </c>
      <c r="F326" t="s">
        <v>356</v>
      </c>
      <c r="G326" t="s">
        <v>846</v>
      </c>
      <c r="H326" s="36">
        <v>543400</v>
      </c>
      <c r="I326" s="14">
        <v>42671</v>
      </c>
      <c r="J326" t="s">
        <v>285</v>
      </c>
      <c r="K326" s="14">
        <v>42479</v>
      </c>
      <c r="L326" s="35">
        <v>42480</v>
      </c>
      <c r="M326" s="35">
        <v>42545</v>
      </c>
    </row>
    <row r="327" spans="1:13" x14ac:dyDescent="0.3">
      <c r="A327" t="s">
        <v>847</v>
      </c>
      <c r="B327" t="s">
        <v>848</v>
      </c>
      <c r="C327">
        <v>1</v>
      </c>
      <c r="D327" t="s">
        <v>298</v>
      </c>
      <c r="E327" t="s">
        <v>314</v>
      </c>
      <c r="F327" t="s">
        <v>315</v>
      </c>
      <c r="G327" t="s">
        <v>849</v>
      </c>
      <c r="H327" s="36">
        <v>362300</v>
      </c>
      <c r="I327" s="14">
        <v>42559</v>
      </c>
      <c r="J327" t="s">
        <v>301</v>
      </c>
      <c r="K327" s="14">
        <v>42478</v>
      </c>
      <c r="L327" s="35">
        <v>42480</v>
      </c>
      <c r="M327" s="35">
        <v>42545</v>
      </c>
    </row>
    <row r="328" spans="1:13" x14ac:dyDescent="0.3">
      <c r="A328" t="s">
        <v>847</v>
      </c>
      <c r="B328" t="s">
        <v>848</v>
      </c>
      <c r="C328">
        <v>1</v>
      </c>
      <c r="D328" t="s">
        <v>298</v>
      </c>
      <c r="E328" t="s">
        <v>302</v>
      </c>
      <c r="F328" t="s">
        <v>303</v>
      </c>
      <c r="G328" t="s">
        <v>849</v>
      </c>
      <c r="H328" s="36">
        <v>362300</v>
      </c>
      <c r="I328" s="14">
        <v>42559</v>
      </c>
      <c r="J328" t="s">
        <v>301</v>
      </c>
      <c r="K328" s="14">
        <v>42478</v>
      </c>
      <c r="L328" s="35">
        <v>42480</v>
      </c>
      <c r="M328" s="35">
        <v>42545</v>
      </c>
    </row>
    <row r="329" spans="1:13" x14ac:dyDescent="0.3">
      <c r="A329" t="s">
        <v>850</v>
      </c>
      <c r="B329" t="s">
        <v>851</v>
      </c>
      <c r="C329">
        <v>2</v>
      </c>
      <c r="D329" t="s">
        <v>343</v>
      </c>
      <c r="E329" t="s">
        <v>450</v>
      </c>
      <c r="F329" t="s">
        <v>451</v>
      </c>
      <c r="G329" t="s">
        <v>852</v>
      </c>
      <c r="H329" s="36">
        <v>542100</v>
      </c>
      <c r="I329" s="14">
        <v>42612</v>
      </c>
      <c r="J329" t="s">
        <v>285</v>
      </c>
      <c r="K329" s="14">
        <v>42472</v>
      </c>
      <c r="L329" s="35">
        <v>42480</v>
      </c>
      <c r="M329" s="35">
        <v>42531</v>
      </c>
    </row>
    <row r="330" spans="1:13" x14ac:dyDescent="0.3">
      <c r="A330" t="s">
        <v>853</v>
      </c>
      <c r="B330" t="s">
        <v>854</v>
      </c>
      <c r="C330">
        <v>1</v>
      </c>
      <c r="D330" t="s">
        <v>298</v>
      </c>
      <c r="E330" t="s">
        <v>302</v>
      </c>
      <c r="F330" t="s">
        <v>303</v>
      </c>
      <c r="G330" t="s">
        <v>855</v>
      </c>
      <c r="H330" s="36">
        <v>434000</v>
      </c>
      <c r="I330" s="14">
        <v>42521</v>
      </c>
      <c r="J330" t="s">
        <v>285</v>
      </c>
      <c r="K330" s="14">
        <v>42472</v>
      </c>
      <c r="L330" s="35">
        <v>42480</v>
      </c>
      <c r="M330" s="35">
        <v>42531</v>
      </c>
    </row>
    <row r="331" spans="1:13" x14ac:dyDescent="0.3">
      <c r="A331" t="s">
        <v>856</v>
      </c>
      <c r="B331" t="s">
        <v>857</v>
      </c>
      <c r="C331">
        <v>8</v>
      </c>
      <c r="D331" t="s">
        <v>403</v>
      </c>
      <c r="E331" t="s">
        <v>404</v>
      </c>
      <c r="F331" t="s">
        <v>405</v>
      </c>
      <c r="G331" t="s">
        <v>858</v>
      </c>
      <c r="H331" s="36">
        <v>46100</v>
      </c>
      <c r="I331" s="14">
        <v>42605</v>
      </c>
      <c r="J331" t="s">
        <v>756</v>
      </c>
      <c r="K331" s="14">
        <v>42448</v>
      </c>
      <c r="L331" s="35">
        <v>42480</v>
      </c>
      <c r="M331" s="35">
        <v>42531</v>
      </c>
    </row>
    <row r="332" spans="1:13" x14ac:dyDescent="0.3">
      <c r="A332" t="s">
        <v>859</v>
      </c>
      <c r="B332" t="s">
        <v>860</v>
      </c>
      <c r="C332">
        <v>1</v>
      </c>
      <c r="D332" t="s">
        <v>298</v>
      </c>
      <c r="E332" t="s">
        <v>314</v>
      </c>
      <c r="F332" t="s">
        <v>315</v>
      </c>
      <c r="G332" t="s">
        <v>861</v>
      </c>
      <c r="H332" s="36">
        <v>158400</v>
      </c>
      <c r="I332" s="14">
        <v>42699</v>
      </c>
      <c r="J332" t="s">
        <v>301</v>
      </c>
      <c r="K332" s="14">
        <v>42420</v>
      </c>
      <c r="L332" s="35">
        <v>42438</v>
      </c>
      <c r="M332" s="35">
        <v>42480</v>
      </c>
    </row>
    <row r="333" spans="1:13" x14ac:dyDescent="0.3">
      <c r="A333" t="s">
        <v>862</v>
      </c>
      <c r="B333" t="s">
        <v>863</v>
      </c>
      <c r="C333">
        <v>1</v>
      </c>
      <c r="D333" t="s">
        <v>298</v>
      </c>
      <c r="E333" t="s">
        <v>325</v>
      </c>
      <c r="F333" t="s">
        <v>326</v>
      </c>
      <c r="G333" t="s">
        <v>864</v>
      </c>
      <c r="H333" s="36">
        <v>809700</v>
      </c>
      <c r="I333" s="14">
        <v>42476</v>
      </c>
      <c r="J333" t="s">
        <v>285</v>
      </c>
      <c r="K333" s="14">
        <v>42415</v>
      </c>
      <c r="L333" s="35">
        <v>42438</v>
      </c>
      <c r="M333" s="35">
        <v>42480</v>
      </c>
    </row>
    <row r="334" spans="1:13" x14ac:dyDescent="0.3">
      <c r="A334" t="s">
        <v>862</v>
      </c>
      <c r="B334" t="s">
        <v>863</v>
      </c>
      <c r="C334">
        <v>1</v>
      </c>
      <c r="D334" t="s">
        <v>298</v>
      </c>
      <c r="E334" t="s">
        <v>314</v>
      </c>
      <c r="F334" t="s">
        <v>315</v>
      </c>
      <c r="G334" t="s">
        <v>864</v>
      </c>
      <c r="H334" s="36">
        <v>809700</v>
      </c>
      <c r="I334" s="14">
        <v>42476</v>
      </c>
      <c r="J334" t="s">
        <v>285</v>
      </c>
      <c r="K334" s="14">
        <v>42415</v>
      </c>
      <c r="L334" s="35">
        <v>42438</v>
      </c>
      <c r="M334" s="35">
        <v>42480</v>
      </c>
    </row>
    <row r="335" spans="1:13" x14ac:dyDescent="0.3">
      <c r="A335" t="s">
        <v>862</v>
      </c>
      <c r="B335" t="s">
        <v>863</v>
      </c>
      <c r="C335">
        <v>1</v>
      </c>
      <c r="D335" t="s">
        <v>298</v>
      </c>
      <c r="E335" t="s">
        <v>302</v>
      </c>
      <c r="F335" t="s">
        <v>303</v>
      </c>
      <c r="G335" t="s">
        <v>864</v>
      </c>
      <c r="H335" s="36">
        <v>809700</v>
      </c>
      <c r="I335" s="14">
        <v>42476</v>
      </c>
      <c r="J335" t="s">
        <v>285</v>
      </c>
      <c r="K335" s="14">
        <v>42415</v>
      </c>
      <c r="L335" s="35">
        <v>42438</v>
      </c>
      <c r="M335" s="35">
        <v>42480</v>
      </c>
    </row>
    <row r="336" spans="1:13" x14ac:dyDescent="0.3">
      <c r="A336" t="s">
        <v>865</v>
      </c>
      <c r="B336" t="s">
        <v>866</v>
      </c>
      <c r="C336">
        <v>4</v>
      </c>
      <c r="D336" t="s">
        <v>282</v>
      </c>
      <c r="E336" t="s">
        <v>286</v>
      </c>
      <c r="F336" t="s">
        <v>287</v>
      </c>
      <c r="G336" t="s">
        <v>867</v>
      </c>
      <c r="H336" s="36">
        <v>666200</v>
      </c>
      <c r="I336" s="14">
        <v>42534</v>
      </c>
      <c r="J336" t="s">
        <v>285</v>
      </c>
      <c r="K336" s="14">
        <v>42405</v>
      </c>
      <c r="L336" s="35">
        <v>42438</v>
      </c>
      <c r="M336" s="35">
        <v>42480</v>
      </c>
    </row>
    <row r="337" spans="1:13" x14ac:dyDescent="0.3">
      <c r="A337" t="s">
        <v>865</v>
      </c>
      <c r="B337" t="s">
        <v>866</v>
      </c>
      <c r="C337">
        <v>4</v>
      </c>
      <c r="D337" t="s">
        <v>282</v>
      </c>
      <c r="E337" t="s">
        <v>290</v>
      </c>
      <c r="F337" t="s">
        <v>291</v>
      </c>
      <c r="G337" t="s">
        <v>867</v>
      </c>
      <c r="H337" s="36">
        <v>666200</v>
      </c>
      <c r="I337" s="14">
        <v>42534</v>
      </c>
      <c r="J337" t="s">
        <v>285</v>
      </c>
      <c r="K337" s="14">
        <v>42405</v>
      </c>
      <c r="L337" s="35">
        <v>42438</v>
      </c>
      <c r="M337" s="35">
        <v>42480</v>
      </c>
    </row>
    <row r="338" spans="1:13" x14ac:dyDescent="0.3">
      <c r="A338" t="s">
        <v>865</v>
      </c>
      <c r="B338" t="s">
        <v>866</v>
      </c>
      <c r="C338">
        <v>4</v>
      </c>
      <c r="D338" t="s">
        <v>282</v>
      </c>
      <c r="E338" t="s">
        <v>288</v>
      </c>
      <c r="F338" t="s">
        <v>289</v>
      </c>
      <c r="G338" t="s">
        <v>867</v>
      </c>
      <c r="H338" s="36">
        <v>666200</v>
      </c>
      <c r="I338" s="14">
        <v>42534</v>
      </c>
      <c r="J338" t="s">
        <v>285</v>
      </c>
      <c r="K338" s="14">
        <v>42405</v>
      </c>
      <c r="L338" s="35">
        <v>42438</v>
      </c>
      <c r="M338" s="35">
        <v>42480</v>
      </c>
    </row>
    <row r="339" spans="1:13" x14ac:dyDescent="0.3">
      <c r="A339" t="s">
        <v>868</v>
      </c>
      <c r="B339" t="s">
        <v>869</v>
      </c>
      <c r="C339">
        <v>2</v>
      </c>
      <c r="D339" t="s">
        <v>343</v>
      </c>
      <c r="E339" t="s">
        <v>450</v>
      </c>
      <c r="F339" t="s">
        <v>451</v>
      </c>
      <c r="G339" t="s">
        <v>870</v>
      </c>
      <c r="H339" s="36">
        <v>762800</v>
      </c>
      <c r="I339" s="14">
        <v>42552</v>
      </c>
      <c r="J339" t="s">
        <v>285</v>
      </c>
      <c r="K339" s="14">
        <v>42399</v>
      </c>
      <c r="L339" s="35">
        <v>42438</v>
      </c>
      <c r="M339" s="35">
        <v>42480</v>
      </c>
    </row>
    <row r="340" spans="1:13" x14ac:dyDescent="0.3">
      <c r="A340" t="s">
        <v>871</v>
      </c>
      <c r="B340" t="s">
        <v>872</v>
      </c>
      <c r="C340">
        <v>0</v>
      </c>
      <c r="D340" t="s">
        <v>15</v>
      </c>
      <c r="E340" t="s">
        <v>318</v>
      </c>
      <c r="F340" t="s">
        <v>319</v>
      </c>
      <c r="G340" t="s">
        <v>873</v>
      </c>
      <c r="H340" s="36">
        <v>43800</v>
      </c>
      <c r="I340" s="14">
        <v>42674</v>
      </c>
      <c r="J340" t="s">
        <v>285</v>
      </c>
      <c r="K340" s="14">
        <v>42378</v>
      </c>
      <c r="L340" s="35">
        <v>42387</v>
      </c>
      <c r="M340" s="35">
        <v>42438</v>
      </c>
    </row>
    <row r="341" spans="1:13" x14ac:dyDescent="0.3">
      <c r="A341" t="s">
        <v>871</v>
      </c>
      <c r="B341" t="s">
        <v>872</v>
      </c>
      <c r="C341">
        <v>0</v>
      </c>
      <c r="D341" t="s">
        <v>15</v>
      </c>
      <c r="E341" t="s">
        <v>295</v>
      </c>
      <c r="F341" t="s">
        <v>296</v>
      </c>
      <c r="G341" t="s">
        <v>873</v>
      </c>
      <c r="H341" s="36">
        <v>43800</v>
      </c>
      <c r="I341" s="14">
        <v>42674</v>
      </c>
      <c r="J341" t="s">
        <v>285</v>
      </c>
      <c r="K341" s="14">
        <v>42378</v>
      </c>
      <c r="L341" s="35">
        <v>42387</v>
      </c>
      <c r="M341" s="35">
        <v>42438</v>
      </c>
    </row>
    <row r="342" spans="1:13" x14ac:dyDescent="0.3">
      <c r="A342" t="s">
        <v>874</v>
      </c>
      <c r="B342" t="s">
        <v>875</v>
      </c>
      <c r="C342">
        <v>18</v>
      </c>
      <c r="D342" t="s">
        <v>785</v>
      </c>
      <c r="E342" t="s">
        <v>786</v>
      </c>
      <c r="F342" t="s">
        <v>787</v>
      </c>
      <c r="G342" t="s">
        <v>187</v>
      </c>
      <c r="H342" s="36">
        <v>182400</v>
      </c>
      <c r="I342" s="14">
        <v>42426</v>
      </c>
      <c r="J342" t="s">
        <v>285</v>
      </c>
      <c r="K342" s="14">
        <v>42368</v>
      </c>
      <c r="L342" s="35">
        <v>42387</v>
      </c>
      <c r="M342" s="35">
        <v>42438</v>
      </c>
    </row>
    <row r="343" spans="1:13" x14ac:dyDescent="0.3">
      <c r="A343" t="s">
        <v>874</v>
      </c>
      <c r="B343" t="s">
        <v>875</v>
      </c>
      <c r="C343">
        <v>18</v>
      </c>
      <c r="D343" t="s">
        <v>785</v>
      </c>
      <c r="E343" t="s">
        <v>876</v>
      </c>
      <c r="F343" t="s">
        <v>877</v>
      </c>
      <c r="G343" t="s">
        <v>187</v>
      </c>
      <c r="H343" s="36">
        <v>182400</v>
      </c>
      <c r="I343" s="14">
        <v>42426</v>
      </c>
      <c r="J343" t="s">
        <v>285</v>
      </c>
      <c r="K343" s="14">
        <v>42368</v>
      </c>
      <c r="L343" s="35">
        <v>42387</v>
      </c>
      <c r="M343" s="35">
        <v>42438</v>
      </c>
    </row>
    <row r="344" spans="1:13" x14ac:dyDescent="0.3">
      <c r="A344" t="s">
        <v>878</v>
      </c>
      <c r="B344" t="s">
        <v>879</v>
      </c>
      <c r="C344">
        <v>1</v>
      </c>
      <c r="D344" t="s">
        <v>298</v>
      </c>
      <c r="E344" t="s">
        <v>323</v>
      </c>
      <c r="F344" t="s">
        <v>324</v>
      </c>
      <c r="G344" t="s">
        <v>880</v>
      </c>
      <c r="H344" s="36">
        <v>676900</v>
      </c>
      <c r="I344" s="14">
        <v>42703</v>
      </c>
      <c r="J344" t="s">
        <v>285</v>
      </c>
      <c r="K344" s="14">
        <v>42354</v>
      </c>
      <c r="L344" s="35">
        <v>42387</v>
      </c>
      <c r="M344" s="35">
        <v>42438</v>
      </c>
    </row>
    <row r="345" spans="1:13" x14ac:dyDescent="0.3">
      <c r="A345" t="s">
        <v>878</v>
      </c>
      <c r="B345" t="s">
        <v>879</v>
      </c>
      <c r="C345">
        <v>1</v>
      </c>
      <c r="D345" t="s">
        <v>298</v>
      </c>
      <c r="E345" t="s">
        <v>325</v>
      </c>
      <c r="F345" t="s">
        <v>326</v>
      </c>
      <c r="G345" t="s">
        <v>880</v>
      </c>
      <c r="H345" s="36">
        <v>676900</v>
      </c>
      <c r="I345" s="14">
        <v>42703</v>
      </c>
      <c r="J345" t="s">
        <v>285</v>
      </c>
      <c r="K345" s="14">
        <v>42354</v>
      </c>
      <c r="L345" s="35">
        <v>42387</v>
      </c>
      <c r="M345" s="35">
        <v>42438</v>
      </c>
    </row>
    <row r="346" spans="1:13" x14ac:dyDescent="0.3">
      <c r="A346" t="s">
        <v>878</v>
      </c>
      <c r="B346" t="s">
        <v>879</v>
      </c>
      <c r="C346">
        <v>1</v>
      </c>
      <c r="D346" t="s">
        <v>298</v>
      </c>
      <c r="E346" t="s">
        <v>314</v>
      </c>
      <c r="F346" t="s">
        <v>315</v>
      </c>
      <c r="G346" t="s">
        <v>880</v>
      </c>
      <c r="H346" s="36">
        <v>676900</v>
      </c>
      <c r="I346" s="14">
        <v>42703</v>
      </c>
      <c r="J346" t="s">
        <v>285</v>
      </c>
      <c r="K346" s="14">
        <v>42354</v>
      </c>
      <c r="L346" s="35">
        <v>42387</v>
      </c>
      <c r="M346" s="35">
        <v>42438</v>
      </c>
    </row>
    <row r="347" spans="1:13" x14ac:dyDescent="0.3">
      <c r="A347" t="s">
        <v>881</v>
      </c>
      <c r="B347" t="s">
        <v>882</v>
      </c>
      <c r="C347">
        <v>4</v>
      </c>
      <c r="D347" t="s">
        <v>282</v>
      </c>
      <c r="E347" t="s">
        <v>288</v>
      </c>
      <c r="F347" t="s">
        <v>289</v>
      </c>
      <c r="G347" t="s">
        <v>883</v>
      </c>
      <c r="H347" s="36">
        <v>740200</v>
      </c>
      <c r="I347" s="14">
        <v>42539</v>
      </c>
      <c r="J347" t="s">
        <v>285</v>
      </c>
      <c r="K347" s="14">
        <v>42353</v>
      </c>
      <c r="L347" s="35">
        <v>42387</v>
      </c>
      <c r="M347" s="35">
        <v>42438</v>
      </c>
    </row>
    <row r="348" spans="1:13" x14ac:dyDescent="0.3">
      <c r="A348" t="s">
        <v>884</v>
      </c>
      <c r="B348" t="s">
        <v>885</v>
      </c>
      <c r="C348">
        <v>6</v>
      </c>
      <c r="D348" t="s">
        <v>309</v>
      </c>
      <c r="E348" t="s">
        <v>544</v>
      </c>
      <c r="F348" t="s">
        <v>545</v>
      </c>
      <c r="G348" t="s">
        <v>612</v>
      </c>
      <c r="H348" s="36">
        <v>911900</v>
      </c>
      <c r="I348" s="14">
        <v>42585</v>
      </c>
      <c r="J348" t="s">
        <v>285</v>
      </c>
      <c r="K348" s="14">
        <v>42334</v>
      </c>
      <c r="L348" s="35">
        <v>42344</v>
      </c>
      <c r="M348" s="35">
        <v>42387</v>
      </c>
    </row>
    <row r="349" spans="1:13" x14ac:dyDescent="0.3">
      <c r="A349" t="s">
        <v>886</v>
      </c>
      <c r="B349" t="s">
        <v>887</v>
      </c>
      <c r="C349">
        <v>17</v>
      </c>
      <c r="D349" t="s">
        <v>714</v>
      </c>
      <c r="E349" t="s">
        <v>715</v>
      </c>
      <c r="F349" t="s">
        <v>716</v>
      </c>
      <c r="G349" t="s">
        <v>888</v>
      </c>
      <c r="H349" s="36">
        <v>692200</v>
      </c>
      <c r="I349" s="14">
        <v>42554</v>
      </c>
      <c r="J349" t="s">
        <v>285</v>
      </c>
      <c r="K349" s="14">
        <v>42334</v>
      </c>
      <c r="L349" s="35">
        <v>42344</v>
      </c>
      <c r="M349" s="35">
        <v>42387</v>
      </c>
    </row>
    <row r="350" spans="1:13" x14ac:dyDescent="0.3">
      <c r="A350" t="s">
        <v>886</v>
      </c>
      <c r="B350" t="s">
        <v>887</v>
      </c>
      <c r="C350">
        <v>17</v>
      </c>
      <c r="D350" t="s">
        <v>714</v>
      </c>
      <c r="E350" t="s">
        <v>733</v>
      </c>
      <c r="F350" t="s">
        <v>734</v>
      </c>
      <c r="G350" t="s">
        <v>888</v>
      </c>
      <c r="H350" s="36">
        <v>692200</v>
      </c>
      <c r="I350" s="14">
        <v>42554</v>
      </c>
      <c r="J350" t="s">
        <v>285</v>
      </c>
      <c r="K350" s="14">
        <v>42334</v>
      </c>
      <c r="L350" s="35">
        <v>42344</v>
      </c>
      <c r="M350" s="35">
        <v>42387</v>
      </c>
    </row>
    <row r="351" spans="1:13" x14ac:dyDescent="0.3">
      <c r="A351" t="s">
        <v>889</v>
      </c>
      <c r="B351" t="s">
        <v>890</v>
      </c>
      <c r="C351">
        <v>0</v>
      </c>
      <c r="D351" t="s">
        <v>15</v>
      </c>
      <c r="E351" t="s">
        <v>295</v>
      </c>
      <c r="F351" t="s">
        <v>296</v>
      </c>
      <c r="G351" t="s">
        <v>891</v>
      </c>
      <c r="H351" s="36">
        <v>726800</v>
      </c>
      <c r="I351" s="14">
        <v>42664</v>
      </c>
      <c r="J351" t="s">
        <v>285</v>
      </c>
      <c r="K351" s="14">
        <v>42309</v>
      </c>
      <c r="L351" s="35">
        <v>42317</v>
      </c>
      <c r="M351" s="35">
        <v>42387</v>
      </c>
    </row>
    <row r="352" spans="1:13" x14ac:dyDescent="0.3">
      <c r="A352" t="s">
        <v>889</v>
      </c>
      <c r="B352" t="s">
        <v>890</v>
      </c>
      <c r="C352">
        <v>0</v>
      </c>
      <c r="D352" t="s">
        <v>15</v>
      </c>
      <c r="E352" t="s">
        <v>320</v>
      </c>
      <c r="F352" t="s">
        <v>321</v>
      </c>
      <c r="G352" t="s">
        <v>891</v>
      </c>
      <c r="H352" s="36">
        <v>726800</v>
      </c>
      <c r="I352" s="14">
        <v>42664</v>
      </c>
      <c r="J352" t="s">
        <v>285</v>
      </c>
      <c r="K352" s="14">
        <v>42309</v>
      </c>
      <c r="L352" s="35">
        <v>42317</v>
      </c>
      <c r="M352" s="35">
        <v>42387</v>
      </c>
    </row>
    <row r="353" spans="1:13" x14ac:dyDescent="0.3">
      <c r="A353" t="s">
        <v>892</v>
      </c>
      <c r="B353" t="s">
        <v>893</v>
      </c>
      <c r="C353">
        <v>1</v>
      </c>
      <c r="D353" t="s">
        <v>298</v>
      </c>
      <c r="E353" t="s">
        <v>314</v>
      </c>
      <c r="F353" t="s">
        <v>315</v>
      </c>
      <c r="G353" t="s">
        <v>894</v>
      </c>
      <c r="H353" s="36">
        <v>738900</v>
      </c>
      <c r="I353" s="14">
        <v>42371</v>
      </c>
      <c r="J353" t="s">
        <v>285</v>
      </c>
      <c r="K353" s="14">
        <v>42299</v>
      </c>
      <c r="L353" s="35">
        <v>42317</v>
      </c>
      <c r="M353" s="35">
        <v>42387</v>
      </c>
    </row>
    <row r="354" spans="1:13" x14ac:dyDescent="0.3">
      <c r="A354" t="s">
        <v>892</v>
      </c>
      <c r="B354" t="s">
        <v>893</v>
      </c>
      <c r="C354">
        <v>1</v>
      </c>
      <c r="D354" t="s">
        <v>298</v>
      </c>
      <c r="E354" t="s">
        <v>325</v>
      </c>
      <c r="F354" t="s">
        <v>326</v>
      </c>
      <c r="G354" t="s">
        <v>894</v>
      </c>
      <c r="H354" s="36">
        <v>738900</v>
      </c>
      <c r="I354" s="14">
        <v>42371</v>
      </c>
      <c r="J354" t="s">
        <v>285</v>
      </c>
      <c r="K354" s="14">
        <v>42299</v>
      </c>
      <c r="L354" s="35">
        <v>42317</v>
      </c>
      <c r="M354" s="35">
        <v>42387</v>
      </c>
    </row>
    <row r="355" spans="1:13" x14ac:dyDescent="0.3">
      <c r="A355" t="s">
        <v>895</v>
      </c>
      <c r="B355" t="s">
        <v>896</v>
      </c>
      <c r="C355">
        <v>1</v>
      </c>
      <c r="D355" t="s">
        <v>298</v>
      </c>
      <c r="E355" t="s">
        <v>323</v>
      </c>
      <c r="F355" t="s">
        <v>324</v>
      </c>
      <c r="G355" t="s">
        <v>897</v>
      </c>
      <c r="H355" s="36">
        <v>38100</v>
      </c>
      <c r="I355" s="14">
        <v>42650</v>
      </c>
      <c r="J355" t="s">
        <v>285</v>
      </c>
      <c r="K355" s="14">
        <v>42296</v>
      </c>
      <c r="L355" s="35">
        <v>42317</v>
      </c>
      <c r="M355" s="35">
        <v>42387</v>
      </c>
    </row>
    <row r="356" spans="1:13" x14ac:dyDescent="0.3">
      <c r="A356" t="s">
        <v>895</v>
      </c>
      <c r="B356" t="s">
        <v>896</v>
      </c>
      <c r="C356">
        <v>1</v>
      </c>
      <c r="D356" t="s">
        <v>298</v>
      </c>
      <c r="E356" t="s">
        <v>302</v>
      </c>
      <c r="F356" t="s">
        <v>303</v>
      </c>
      <c r="G356" t="s">
        <v>897</v>
      </c>
      <c r="H356" s="36">
        <v>38100</v>
      </c>
      <c r="I356" s="14">
        <v>42650</v>
      </c>
      <c r="J356" t="s">
        <v>285</v>
      </c>
      <c r="K356" s="14">
        <v>42296</v>
      </c>
      <c r="L356" s="35">
        <v>42317</v>
      </c>
      <c r="M356" s="35">
        <v>42387</v>
      </c>
    </row>
    <row r="357" spans="1:13" x14ac:dyDescent="0.3">
      <c r="A357" t="s">
        <v>898</v>
      </c>
      <c r="B357" t="s">
        <v>899</v>
      </c>
      <c r="C357">
        <v>0</v>
      </c>
      <c r="D357" t="s">
        <v>15</v>
      </c>
      <c r="E357" t="s">
        <v>320</v>
      </c>
      <c r="F357" t="s">
        <v>321</v>
      </c>
      <c r="G357" t="s">
        <v>900</v>
      </c>
      <c r="H357" s="36">
        <v>935900</v>
      </c>
      <c r="I357" s="14">
        <v>42394</v>
      </c>
      <c r="J357" t="s">
        <v>285</v>
      </c>
      <c r="K357" s="14">
        <v>42274</v>
      </c>
      <c r="L357" s="35">
        <v>42290</v>
      </c>
      <c r="M357" s="35">
        <v>42344</v>
      </c>
    </row>
    <row r="358" spans="1:13" x14ac:dyDescent="0.3">
      <c r="A358" t="s">
        <v>898</v>
      </c>
      <c r="B358" t="s">
        <v>899</v>
      </c>
      <c r="C358">
        <v>0</v>
      </c>
      <c r="D358" t="s">
        <v>15</v>
      </c>
      <c r="E358" t="s">
        <v>295</v>
      </c>
      <c r="F358" t="s">
        <v>296</v>
      </c>
      <c r="G358" t="s">
        <v>900</v>
      </c>
      <c r="H358" s="36">
        <v>935900</v>
      </c>
      <c r="I358" s="14">
        <v>42394</v>
      </c>
      <c r="J358" t="s">
        <v>285</v>
      </c>
      <c r="K358" s="14">
        <v>42274</v>
      </c>
      <c r="L358" s="35">
        <v>42290</v>
      </c>
      <c r="M358" s="35">
        <v>42344</v>
      </c>
    </row>
    <row r="359" spans="1:13" x14ac:dyDescent="0.3">
      <c r="A359" t="s">
        <v>901</v>
      </c>
      <c r="B359" t="s">
        <v>902</v>
      </c>
      <c r="C359">
        <v>2</v>
      </c>
      <c r="D359" t="s">
        <v>343</v>
      </c>
      <c r="E359" t="s">
        <v>450</v>
      </c>
      <c r="F359" t="s">
        <v>451</v>
      </c>
      <c r="G359" t="s">
        <v>903</v>
      </c>
      <c r="H359" s="36">
        <v>245000</v>
      </c>
      <c r="I359" s="14">
        <v>42544</v>
      </c>
      <c r="J359" t="s">
        <v>285</v>
      </c>
      <c r="K359" s="14">
        <v>42265</v>
      </c>
      <c r="L359" s="35">
        <v>42290</v>
      </c>
      <c r="M359" s="35">
        <v>42317</v>
      </c>
    </row>
    <row r="360" spans="1:13" x14ac:dyDescent="0.3">
      <c r="A360" t="s">
        <v>904</v>
      </c>
      <c r="B360" t="s">
        <v>905</v>
      </c>
      <c r="C360">
        <v>0</v>
      </c>
      <c r="D360" t="s">
        <v>15</v>
      </c>
      <c r="E360" t="s">
        <v>293</v>
      </c>
      <c r="F360" t="s">
        <v>294</v>
      </c>
      <c r="G360" t="s">
        <v>906</v>
      </c>
      <c r="H360" s="36">
        <v>53900</v>
      </c>
      <c r="I360" s="14">
        <v>42395</v>
      </c>
      <c r="J360" t="s">
        <v>301</v>
      </c>
      <c r="K360" s="14">
        <v>42250</v>
      </c>
      <c r="L360" s="35">
        <v>42290</v>
      </c>
      <c r="M360" s="35">
        <v>42317</v>
      </c>
    </row>
    <row r="361" spans="1:13" x14ac:dyDescent="0.3">
      <c r="A361" t="s">
        <v>904</v>
      </c>
      <c r="B361" t="s">
        <v>905</v>
      </c>
      <c r="C361">
        <v>0</v>
      </c>
      <c r="D361" t="s">
        <v>15</v>
      </c>
      <c r="E361" t="s">
        <v>318</v>
      </c>
      <c r="F361" t="s">
        <v>319</v>
      </c>
      <c r="G361" t="s">
        <v>906</v>
      </c>
      <c r="H361" s="36">
        <v>53900</v>
      </c>
      <c r="I361" s="14">
        <v>42395</v>
      </c>
      <c r="J361" t="s">
        <v>301</v>
      </c>
      <c r="K361" s="14">
        <v>42250</v>
      </c>
      <c r="L361" s="35">
        <v>42290</v>
      </c>
      <c r="M361" s="35">
        <v>42317</v>
      </c>
    </row>
    <row r="362" spans="1:13" x14ac:dyDescent="0.3">
      <c r="A362" t="s">
        <v>907</v>
      </c>
      <c r="B362" t="s">
        <v>908</v>
      </c>
      <c r="C362">
        <v>1</v>
      </c>
      <c r="D362" t="s">
        <v>298</v>
      </c>
      <c r="E362" t="s">
        <v>325</v>
      </c>
      <c r="F362" t="s">
        <v>326</v>
      </c>
      <c r="G362" t="s">
        <v>909</v>
      </c>
      <c r="H362" s="36">
        <v>184600</v>
      </c>
      <c r="I362" s="14">
        <v>42322</v>
      </c>
      <c r="J362" t="s">
        <v>301</v>
      </c>
      <c r="K362" s="14">
        <v>42230</v>
      </c>
      <c r="L362" s="35">
        <v>42240</v>
      </c>
      <c r="M362" s="35">
        <v>42290</v>
      </c>
    </row>
    <row r="363" spans="1:13" x14ac:dyDescent="0.3">
      <c r="A363" t="s">
        <v>910</v>
      </c>
      <c r="B363" t="s">
        <v>911</v>
      </c>
      <c r="C363">
        <v>2</v>
      </c>
      <c r="D363" t="s">
        <v>343</v>
      </c>
      <c r="E363" t="s">
        <v>450</v>
      </c>
      <c r="F363" t="s">
        <v>451</v>
      </c>
      <c r="G363" t="s">
        <v>912</v>
      </c>
      <c r="H363" s="36">
        <v>113700</v>
      </c>
      <c r="I363" s="14">
        <v>42444</v>
      </c>
      <c r="J363" t="s">
        <v>285</v>
      </c>
      <c r="K363" s="14">
        <v>42218</v>
      </c>
      <c r="L363" s="35">
        <v>42222</v>
      </c>
      <c r="M363" s="35">
        <v>42290</v>
      </c>
    </row>
    <row r="364" spans="1:13" x14ac:dyDescent="0.3">
      <c r="A364" t="s">
        <v>913</v>
      </c>
      <c r="B364" t="s">
        <v>914</v>
      </c>
      <c r="C364">
        <v>5</v>
      </c>
      <c r="D364" t="s">
        <v>354</v>
      </c>
      <c r="E364" t="s">
        <v>355</v>
      </c>
      <c r="F364" t="s">
        <v>356</v>
      </c>
      <c r="G364" t="s">
        <v>915</v>
      </c>
      <c r="H364" s="36">
        <v>705700</v>
      </c>
      <c r="I364" s="14">
        <v>42382</v>
      </c>
      <c r="J364" t="s">
        <v>285</v>
      </c>
      <c r="K364" s="14">
        <v>42216</v>
      </c>
      <c r="L364" s="35">
        <v>42222</v>
      </c>
      <c r="M364" s="35">
        <v>42290</v>
      </c>
    </row>
    <row r="365" spans="1:13" x14ac:dyDescent="0.3">
      <c r="A365" t="s">
        <v>916</v>
      </c>
      <c r="B365" t="s">
        <v>917</v>
      </c>
      <c r="C365">
        <v>1</v>
      </c>
      <c r="D365" t="s">
        <v>298</v>
      </c>
      <c r="E365" t="s">
        <v>325</v>
      </c>
      <c r="F365" t="s">
        <v>326</v>
      </c>
      <c r="G365" t="s">
        <v>918</v>
      </c>
      <c r="H365" s="36">
        <v>132200</v>
      </c>
      <c r="I365" s="14">
        <v>42557</v>
      </c>
      <c r="J365" t="s">
        <v>285</v>
      </c>
      <c r="K365" s="14">
        <v>42215</v>
      </c>
      <c r="L365" s="35">
        <v>42222</v>
      </c>
      <c r="M365" s="35">
        <v>42290</v>
      </c>
    </row>
    <row r="366" spans="1:13" x14ac:dyDescent="0.3">
      <c r="A366" t="s">
        <v>916</v>
      </c>
      <c r="B366" t="s">
        <v>917</v>
      </c>
      <c r="C366">
        <v>1</v>
      </c>
      <c r="D366" t="s">
        <v>298</v>
      </c>
      <c r="E366" t="s">
        <v>314</v>
      </c>
      <c r="F366" t="s">
        <v>315</v>
      </c>
      <c r="G366" t="s">
        <v>918</v>
      </c>
      <c r="H366" s="36">
        <v>132200</v>
      </c>
      <c r="I366" s="14">
        <v>42557</v>
      </c>
      <c r="J366" t="s">
        <v>285</v>
      </c>
      <c r="K366" s="14">
        <v>42215</v>
      </c>
      <c r="L366" s="35">
        <v>42222</v>
      </c>
      <c r="M366" s="35">
        <v>42290</v>
      </c>
    </row>
    <row r="367" spans="1:13" x14ac:dyDescent="0.3">
      <c r="A367" t="s">
        <v>919</v>
      </c>
      <c r="B367" t="s">
        <v>920</v>
      </c>
      <c r="C367">
        <v>6</v>
      </c>
      <c r="D367" t="s">
        <v>309</v>
      </c>
      <c r="E367" t="s">
        <v>310</v>
      </c>
      <c r="F367" t="s">
        <v>311</v>
      </c>
      <c r="G367" t="s">
        <v>526</v>
      </c>
      <c r="H367" s="36">
        <v>489300</v>
      </c>
      <c r="I367" s="14">
        <v>42256</v>
      </c>
      <c r="J367" t="s">
        <v>301</v>
      </c>
      <c r="K367" s="14">
        <v>42180</v>
      </c>
      <c r="L367" s="35">
        <v>42182</v>
      </c>
      <c r="M367" s="35">
        <v>42240</v>
      </c>
    </row>
    <row r="368" spans="1:13" x14ac:dyDescent="0.3">
      <c r="A368" t="s">
        <v>921</v>
      </c>
      <c r="B368" t="s">
        <v>922</v>
      </c>
      <c r="C368">
        <v>1</v>
      </c>
      <c r="D368" t="s">
        <v>298</v>
      </c>
      <c r="E368" t="s">
        <v>323</v>
      </c>
      <c r="F368" t="s">
        <v>324</v>
      </c>
      <c r="G368" t="s">
        <v>923</v>
      </c>
      <c r="H368" s="36">
        <v>56800</v>
      </c>
      <c r="I368" s="14">
        <v>42228</v>
      </c>
      <c r="J368" t="s">
        <v>285</v>
      </c>
      <c r="K368" s="14">
        <v>42176</v>
      </c>
      <c r="L368" s="35">
        <v>42182</v>
      </c>
      <c r="M368" s="35">
        <v>42222</v>
      </c>
    </row>
    <row r="369" spans="1:13" x14ac:dyDescent="0.3">
      <c r="A369" t="s">
        <v>924</v>
      </c>
      <c r="B369" t="s">
        <v>925</v>
      </c>
      <c r="C369">
        <v>13</v>
      </c>
      <c r="D369" t="s">
        <v>926</v>
      </c>
      <c r="E369" t="s">
        <v>927</v>
      </c>
      <c r="F369" t="s">
        <v>928</v>
      </c>
      <c r="G369" t="s">
        <v>929</v>
      </c>
      <c r="H369" s="36">
        <v>796900</v>
      </c>
      <c r="I369" s="14">
        <v>42533</v>
      </c>
      <c r="J369" t="s">
        <v>285</v>
      </c>
      <c r="K369" s="14">
        <v>42173</v>
      </c>
      <c r="L369" s="35">
        <v>42182</v>
      </c>
      <c r="M369" s="35">
        <v>42222</v>
      </c>
    </row>
    <row r="370" spans="1:13" x14ac:dyDescent="0.3">
      <c r="A370" t="s">
        <v>924</v>
      </c>
      <c r="B370" t="s">
        <v>925</v>
      </c>
      <c r="C370">
        <v>13</v>
      </c>
      <c r="D370" t="s">
        <v>926</v>
      </c>
      <c r="E370" t="s">
        <v>930</v>
      </c>
      <c r="F370" t="s">
        <v>931</v>
      </c>
      <c r="G370" t="s">
        <v>929</v>
      </c>
      <c r="H370" s="36">
        <v>796900</v>
      </c>
      <c r="I370" s="14">
        <v>42533</v>
      </c>
      <c r="J370" t="s">
        <v>285</v>
      </c>
      <c r="K370" s="14">
        <v>42173</v>
      </c>
      <c r="L370" s="35">
        <v>42182</v>
      </c>
      <c r="M370" s="35">
        <v>42222</v>
      </c>
    </row>
    <row r="371" spans="1:13" x14ac:dyDescent="0.3">
      <c r="A371" t="s">
        <v>932</v>
      </c>
      <c r="B371" t="s">
        <v>933</v>
      </c>
      <c r="C371">
        <v>13</v>
      </c>
      <c r="D371" t="s">
        <v>926</v>
      </c>
      <c r="E371" t="s">
        <v>927</v>
      </c>
      <c r="F371" t="s">
        <v>928</v>
      </c>
      <c r="G371" t="s">
        <v>923</v>
      </c>
      <c r="H371" s="36">
        <v>948400</v>
      </c>
      <c r="I371" s="14">
        <v>42407</v>
      </c>
      <c r="J371" t="s">
        <v>285</v>
      </c>
      <c r="K371" s="14">
        <v>42167</v>
      </c>
      <c r="L371" s="35">
        <v>42182</v>
      </c>
      <c r="M371" s="35">
        <v>42222</v>
      </c>
    </row>
    <row r="372" spans="1:13" x14ac:dyDescent="0.3">
      <c r="A372" t="s">
        <v>932</v>
      </c>
      <c r="B372" t="s">
        <v>933</v>
      </c>
      <c r="C372">
        <v>13</v>
      </c>
      <c r="D372" t="s">
        <v>926</v>
      </c>
      <c r="E372" t="s">
        <v>934</v>
      </c>
      <c r="F372" t="s">
        <v>935</v>
      </c>
      <c r="G372" t="s">
        <v>923</v>
      </c>
      <c r="H372" s="36">
        <v>948400</v>
      </c>
      <c r="I372" s="14">
        <v>42407</v>
      </c>
      <c r="J372" t="s">
        <v>285</v>
      </c>
      <c r="K372" s="14">
        <v>42167</v>
      </c>
      <c r="L372" s="35">
        <v>42182</v>
      </c>
      <c r="M372" s="35">
        <v>42222</v>
      </c>
    </row>
    <row r="373" spans="1:13" x14ac:dyDescent="0.3">
      <c r="A373" t="s">
        <v>936</v>
      </c>
      <c r="B373" t="s">
        <v>937</v>
      </c>
      <c r="C373">
        <v>16</v>
      </c>
      <c r="D373" t="s">
        <v>584</v>
      </c>
      <c r="E373" t="s">
        <v>590</v>
      </c>
      <c r="F373" t="s">
        <v>591</v>
      </c>
      <c r="G373" t="s">
        <v>219</v>
      </c>
      <c r="H373" s="36">
        <v>778500</v>
      </c>
      <c r="I373" s="14">
        <v>42492</v>
      </c>
      <c r="J373" t="s">
        <v>285</v>
      </c>
      <c r="K373" s="14">
        <v>42161</v>
      </c>
      <c r="L373" s="35">
        <v>42182</v>
      </c>
      <c r="M373" s="35">
        <v>42222</v>
      </c>
    </row>
    <row r="374" spans="1:13" x14ac:dyDescent="0.3">
      <c r="A374" t="s">
        <v>938</v>
      </c>
      <c r="B374" t="s">
        <v>939</v>
      </c>
      <c r="C374">
        <v>11</v>
      </c>
      <c r="D374" t="s">
        <v>328</v>
      </c>
      <c r="E374" t="s">
        <v>940</v>
      </c>
      <c r="F374" t="s">
        <v>941</v>
      </c>
      <c r="G374" t="s">
        <v>942</v>
      </c>
      <c r="H374" s="36">
        <v>155000</v>
      </c>
      <c r="I374" s="14">
        <v>42408</v>
      </c>
      <c r="J374" t="s">
        <v>285</v>
      </c>
      <c r="K374" s="14">
        <v>42156</v>
      </c>
      <c r="L374" s="35">
        <v>42182</v>
      </c>
      <c r="M374" s="35">
        <v>42222</v>
      </c>
    </row>
    <row r="375" spans="1:13" x14ac:dyDescent="0.3">
      <c r="A375" t="s">
        <v>938</v>
      </c>
      <c r="B375" t="s">
        <v>939</v>
      </c>
      <c r="C375">
        <v>11</v>
      </c>
      <c r="D375" t="s">
        <v>328</v>
      </c>
      <c r="E375" t="s">
        <v>331</v>
      </c>
      <c r="F375" t="s">
        <v>332</v>
      </c>
      <c r="G375" t="s">
        <v>942</v>
      </c>
      <c r="H375" s="36">
        <v>155000</v>
      </c>
      <c r="I375" s="14">
        <v>42408</v>
      </c>
      <c r="J375" t="s">
        <v>285</v>
      </c>
      <c r="K375" s="14">
        <v>42156</v>
      </c>
      <c r="L375" s="35">
        <v>42182</v>
      </c>
      <c r="M375" s="35">
        <v>42222</v>
      </c>
    </row>
    <row r="376" spans="1:13" x14ac:dyDescent="0.3">
      <c r="A376" t="s">
        <v>943</v>
      </c>
      <c r="B376" t="s">
        <v>944</v>
      </c>
      <c r="C376">
        <v>1</v>
      </c>
      <c r="D376" t="s">
        <v>298</v>
      </c>
      <c r="E376" t="s">
        <v>299</v>
      </c>
      <c r="F376" t="s">
        <v>300</v>
      </c>
      <c r="G376" t="s">
        <v>945</v>
      </c>
      <c r="H376" s="36">
        <v>984600</v>
      </c>
      <c r="I376" s="14">
        <v>42280</v>
      </c>
      <c r="J376" t="s">
        <v>285</v>
      </c>
      <c r="K376" s="14">
        <v>42142</v>
      </c>
      <c r="L376" s="35">
        <v>42152</v>
      </c>
      <c r="M376" s="35">
        <v>42222</v>
      </c>
    </row>
    <row r="377" spans="1:13" x14ac:dyDescent="0.3">
      <c r="A377" t="s">
        <v>943</v>
      </c>
      <c r="B377" t="s">
        <v>944</v>
      </c>
      <c r="C377">
        <v>1</v>
      </c>
      <c r="D377" t="s">
        <v>298</v>
      </c>
      <c r="E377" t="s">
        <v>325</v>
      </c>
      <c r="F377" t="s">
        <v>326</v>
      </c>
      <c r="G377" t="s">
        <v>945</v>
      </c>
      <c r="H377" s="36">
        <v>984600</v>
      </c>
      <c r="I377" s="14">
        <v>42280</v>
      </c>
      <c r="J377" t="s">
        <v>285</v>
      </c>
      <c r="K377" s="14">
        <v>42142</v>
      </c>
      <c r="L377" s="35">
        <v>42152</v>
      </c>
      <c r="M377" s="35">
        <v>42222</v>
      </c>
    </row>
    <row r="378" spans="1:13" x14ac:dyDescent="0.3">
      <c r="A378" t="s">
        <v>943</v>
      </c>
      <c r="B378" t="s">
        <v>944</v>
      </c>
      <c r="C378">
        <v>1</v>
      </c>
      <c r="D378" t="s">
        <v>298</v>
      </c>
      <c r="E378" t="s">
        <v>302</v>
      </c>
      <c r="F378" t="s">
        <v>303</v>
      </c>
      <c r="G378" t="s">
        <v>945</v>
      </c>
      <c r="H378" s="36">
        <v>984600</v>
      </c>
      <c r="I378" s="14">
        <v>42280</v>
      </c>
      <c r="J378" t="s">
        <v>285</v>
      </c>
      <c r="K378" s="14">
        <v>42142</v>
      </c>
      <c r="L378" s="35">
        <v>42152</v>
      </c>
      <c r="M378" s="35">
        <v>42222</v>
      </c>
    </row>
    <row r="379" spans="1:13" x14ac:dyDescent="0.3">
      <c r="A379" t="s">
        <v>946</v>
      </c>
      <c r="B379" t="s">
        <v>947</v>
      </c>
      <c r="C379">
        <v>3</v>
      </c>
      <c r="D379" t="s">
        <v>337</v>
      </c>
      <c r="E379" t="s">
        <v>340</v>
      </c>
      <c r="F379" t="s">
        <v>341</v>
      </c>
      <c r="G379" t="s">
        <v>740</v>
      </c>
      <c r="H379" s="36">
        <v>332100</v>
      </c>
      <c r="I379" s="14">
        <v>42244</v>
      </c>
      <c r="J379" t="s">
        <v>301</v>
      </c>
      <c r="K379" s="14">
        <v>42140</v>
      </c>
      <c r="L379" s="35">
        <v>42152</v>
      </c>
      <c r="M379" s="35">
        <v>42222</v>
      </c>
    </row>
    <row r="380" spans="1:13" x14ac:dyDescent="0.3">
      <c r="A380" t="s">
        <v>948</v>
      </c>
      <c r="B380" t="s">
        <v>949</v>
      </c>
      <c r="C380">
        <v>20</v>
      </c>
      <c r="D380" t="s">
        <v>634</v>
      </c>
      <c r="E380" t="s">
        <v>950</v>
      </c>
      <c r="F380" t="s">
        <v>951</v>
      </c>
      <c r="G380" t="s">
        <v>952</v>
      </c>
      <c r="H380" s="36">
        <v>305900</v>
      </c>
      <c r="I380" s="14">
        <v>42389</v>
      </c>
      <c r="J380" t="s">
        <v>285</v>
      </c>
      <c r="K380" s="14">
        <v>42128</v>
      </c>
      <c r="L380" s="35">
        <v>42152</v>
      </c>
      <c r="M380" s="35">
        <v>42182</v>
      </c>
    </row>
    <row r="381" spans="1:13" x14ac:dyDescent="0.3">
      <c r="A381" t="s">
        <v>953</v>
      </c>
      <c r="B381" t="s">
        <v>954</v>
      </c>
      <c r="C381">
        <v>35</v>
      </c>
      <c r="D381" t="s">
        <v>955</v>
      </c>
      <c r="E381" t="s">
        <v>956</v>
      </c>
      <c r="F381" t="s">
        <v>957</v>
      </c>
      <c r="G381" t="s">
        <v>958</v>
      </c>
      <c r="H381" s="36">
        <v>709400</v>
      </c>
      <c r="I381" s="14">
        <v>42366</v>
      </c>
      <c r="J381" t="s">
        <v>285</v>
      </c>
      <c r="K381" s="14">
        <v>42125</v>
      </c>
      <c r="L381" s="35">
        <v>42152</v>
      </c>
      <c r="M381" s="35">
        <v>42182</v>
      </c>
    </row>
    <row r="382" spans="1:13" x14ac:dyDescent="0.3">
      <c r="A382" t="s">
        <v>959</v>
      </c>
      <c r="B382" t="s">
        <v>960</v>
      </c>
      <c r="C382">
        <v>4</v>
      </c>
      <c r="D382" t="s">
        <v>282</v>
      </c>
      <c r="E382" t="s">
        <v>288</v>
      </c>
      <c r="F382" t="s">
        <v>289</v>
      </c>
      <c r="G382" t="s">
        <v>961</v>
      </c>
      <c r="H382" s="36">
        <v>192500</v>
      </c>
      <c r="I382" s="14">
        <v>42375</v>
      </c>
      <c r="J382" t="s">
        <v>285</v>
      </c>
      <c r="K382" s="14">
        <v>42119</v>
      </c>
      <c r="L382" s="35">
        <v>42152</v>
      </c>
      <c r="M382" s="35">
        <v>42182</v>
      </c>
    </row>
    <row r="383" spans="1:13" x14ac:dyDescent="0.3">
      <c r="A383" t="s">
        <v>962</v>
      </c>
      <c r="B383" t="s">
        <v>963</v>
      </c>
      <c r="C383">
        <v>1</v>
      </c>
      <c r="D383" t="s">
        <v>298</v>
      </c>
      <c r="E383" t="s">
        <v>314</v>
      </c>
      <c r="F383" t="s">
        <v>315</v>
      </c>
      <c r="G383" t="s">
        <v>749</v>
      </c>
      <c r="H383" s="36">
        <v>532600</v>
      </c>
      <c r="I383" s="14">
        <v>42208</v>
      </c>
      <c r="J383" t="s">
        <v>301</v>
      </c>
      <c r="K383" s="14">
        <v>42117</v>
      </c>
      <c r="L383" s="35">
        <v>42152</v>
      </c>
      <c r="M383" s="35">
        <v>42182</v>
      </c>
    </row>
    <row r="384" spans="1:13" x14ac:dyDescent="0.3">
      <c r="A384" t="s">
        <v>962</v>
      </c>
      <c r="B384" t="s">
        <v>963</v>
      </c>
      <c r="C384">
        <v>1</v>
      </c>
      <c r="D384" t="s">
        <v>298</v>
      </c>
      <c r="E384" t="s">
        <v>299</v>
      </c>
      <c r="F384" t="s">
        <v>300</v>
      </c>
      <c r="G384" t="s">
        <v>749</v>
      </c>
      <c r="H384" s="36">
        <v>532600</v>
      </c>
      <c r="I384" s="14">
        <v>42208</v>
      </c>
      <c r="J384" t="s">
        <v>301</v>
      </c>
      <c r="K384" s="14">
        <v>42117</v>
      </c>
      <c r="L384" s="35">
        <v>42152</v>
      </c>
      <c r="M384" s="35">
        <v>42182</v>
      </c>
    </row>
    <row r="385" spans="1:13" x14ac:dyDescent="0.3">
      <c r="A385" t="s">
        <v>964</v>
      </c>
      <c r="B385" t="s">
        <v>965</v>
      </c>
      <c r="C385">
        <v>1</v>
      </c>
      <c r="D385" t="s">
        <v>298</v>
      </c>
      <c r="E385" t="s">
        <v>325</v>
      </c>
      <c r="F385" t="s">
        <v>326</v>
      </c>
      <c r="G385" t="s">
        <v>966</v>
      </c>
      <c r="H385" s="36">
        <v>623900</v>
      </c>
      <c r="I385" s="14">
        <v>42340</v>
      </c>
      <c r="J385" t="s">
        <v>301</v>
      </c>
      <c r="K385" s="14">
        <v>42109</v>
      </c>
      <c r="L385" s="35">
        <v>42113</v>
      </c>
      <c r="M385" s="35">
        <v>42182</v>
      </c>
    </row>
    <row r="386" spans="1:13" x14ac:dyDescent="0.3">
      <c r="A386" t="s">
        <v>964</v>
      </c>
      <c r="B386" t="s">
        <v>965</v>
      </c>
      <c r="C386">
        <v>1</v>
      </c>
      <c r="D386" t="s">
        <v>298</v>
      </c>
      <c r="E386" t="s">
        <v>299</v>
      </c>
      <c r="F386" t="s">
        <v>300</v>
      </c>
      <c r="G386" t="s">
        <v>966</v>
      </c>
      <c r="H386" s="36">
        <v>623900</v>
      </c>
      <c r="I386" s="14">
        <v>42340</v>
      </c>
      <c r="J386" t="s">
        <v>301</v>
      </c>
      <c r="K386" s="14">
        <v>42109</v>
      </c>
      <c r="L386" s="35">
        <v>42113</v>
      </c>
      <c r="M386" s="35">
        <v>42182</v>
      </c>
    </row>
    <row r="387" spans="1:13" x14ac:dyDescent="0.3">
      <c r="A387" t="s">
        <v>964</v>
      </c>
      <c r="B387" t="s">
        <v>965</v>
      </c>
      <c r="C387">
        <v>1</v>
      </c>
      <c r="D387" t="s">
        <v>298</v>
      </c>
      <c r="E387" t="s">
        <v>302</v>
      </c>
      <c r="F387" t="s">
        <v>303</v>
      </c>
      <c r="G387" t="s">
        <v>966</v>
      </c>
      <c r="H387" s="36">
        <v>623900</v>
      </c>
      <c r="I387" s="14">
        <v>42340</v>
      </c>
      <c r="J387" t="s">
        <v>301</v>
      </c>
      <c r="K387" s="14">
        <v>42109</v>
      </c>
      <c r="L387" s="35">
        <v>42113</v>
      </c>
      <c r="M387" s="35">
        <v>42182</v>
      </c>
    </row>
    <row r="388" spans="1:13" x14ac:dyDescent="0.3">
      <c r="A388" t="s">
        <v>967</v>
      </c>
      <c r="B388" t="s">
        <v>968</v>
      </c>
      <c r="C388">
        <v>1</v>
      </c>
      <c r="D388" t="s">
        <v>298</v>
      </c>
      <c r="E388" t="s">
        <v>299</v>
      </c>
      <c r="F388" t="s">
        <v>300</v>
      </c>
      <c r="G388" t="s">
        <v>969</v>
      </c>
      <c r="H388" s="36">
        <v>248800</v>
      </c>
      <c r="I388" s="14">
        <v>42326</v>
      </c>
      <c r="J388" t="s">
        <v>285</v>
      </c>
      <c r="K388" s="14">
        <v>42102</v>
      </c>
      <c r="L388" s="35">
        <v>42113</v>
      </c>
      <c r="M388" s="35">
        <v>42182</v>
      </c>
    </row>
    <row r="389" spans="1:13" x14ac:dyDescent="0.3">
      <c r="A389" t="s">
        <v>967</v>
      </c>
      <c r="B389" t="s">
        <v>968</v>
      </c>
      <c r="C389">
        <v>1</v>
      </c>
      <c r="D389" t="s">
        <v>298</v>
      </c>
      <c r="E389" t="s">
        <v>314</v>
      </c>
      <c r="F389" t="s">
        <v>315</v>
      </c>
      <c r="G389" t="s">
        <v>969</v>
      </c>
      <c r="H389" s="36">
        <v>248800</v>
      </c>
      <c r="I389" s="14">
        <v>42326</v>
      </c>
      <c r="J389" t="s">
        <v>285</v>
      </c>
      <c r="K389" s="14">
        <v>42102</v>
      </c>
      <c r="L389" s="35">
        <v>42113</v>
      </c>
      <c r="M389" s="35">
        <v>42182</v>
      </c>
    </row>
    <row r="390" spans="1:13" x14ac:dyDescent="0.3">
      <c r="A390" t="s">
        <v>970</v>
      </c>
      <c r="B390" t="s">
        <v>971</v>
      </c>
      <c r="C390">
        <v>24</v>
      </c>
      <c r="D390" t="s">
        <v>972</v>
      </c>
      <c r="E390" t="s">
        <v>973</v>
      </c>
      <c r="F390" t="s">
        <v>974</v>
      </c>
      <c r="G390" t="s">
        <v>975</v>
      </c>
      <c r="H390" s="36">
        <v>651900</v>
      </c>
      <c r="I390" s="14">
        <v>42318</v>
      </c>
      <c r="J390" t="s">
        <v>301</v>
      </c>
      <c r="K390" s="14">
        <v>42072</v>
      </c>
      <c r="L390" s="35">
        <v>42113</v>
      </c>
      <c r="M390" s="35">
        <v>42152</v>
      </c>
    </row>
    <row r="391" spans="1:13" x14ac:dyDescent="0.3">
      <c r="A391" t="s">
        <v>976</v>
      </c>
      <c r="B391" t="s">
        <v>977</v>
      </c>
      <c r="C391">
        <v>0</v>
      </c>
      <c r="D391" t="s">
        <v>15</v>
      </c>
      <c r="E391" t="s">
        <v>320</v>
      </c>
      <c r="F391" t="s">
        <v>321</v>
      </c>
      <c r="G391" t="s">
        <v>978</v>
      </c>
      <c r="H391" s="36">
        <v>583700</v>
      </c>
      <c r="I391" s="14">
        <v>42151</v>
      </c>
      <c r="J391" t="s">
        <v>301</v>
      </c>
      <c r="K391" s="14">
        <v>42069</v>
      </c>
      <c r="L391" s="35">
        <v>42113</v>
      </c>
      <c r="M391" s="35">
        <v>42152</v>
      </c>
    </row>
    <row r="392" spans="1:13" x14ac:dyDescent="0.3">
      <c r="A392" t="s">
        <v>979</v>
      </c>
      <c r="B392" t="s">
        <v>980</v>
      </c>
      <c r="C392">
        <v>1</v>
      </c>
      <c r="D392" t="s">
        <v>298</v>
      </c>
      <c r="E392" t="s">
        <v>314</v>
      </c>
      <c r="F392" t="s">
        <v>315</v>
      </c>
      <c r="G392" t="s">
        <v>981</v>
      </c>
      <c r="H392" s="36">
        <v>237000</v>
      </c>
      <c r="I392" s="14">
        <v>42178</v>
      </c>
      <c r="J392" t="s">
        <v>285</v>
      </c>
      <c r="K392" s="14">
        <v>42063</v>
      </c>
      <c r="L392" s="35">
        <v>42066</v>
      </c>
      <c r="M392" s="35">
        <v>42113</v>
      </c>
    </row>
    <row r="393" spans="1:13" x14ac:dyDescent="0.3">
      <c r="A393" t="s">
        <v>979</v>
      </c>
      <c r="B393" t="s">
        <v>980</v>
      </c>
      <c r="C393">
        <v>1</v>
      </c>
      <c r="D393" t="s">
        <v>298</v>
      </c>
      <c r="E393" t="s">
        <v>323</v>
      </c>
      <c r="F393" t="s">
        <v>324</v>
      </c>
      <c r="G393" t="s">
        <v>981</v>
      </c>
      <c r="H393" s="36">
        <v>237000</v>
      </c>
      <c r="I393" s="14">
        <v>42178</v>
      </c>
      <c r="J393" t="s">
        <v>285</v>
      </c>
      <c r="K393" s="14">
        <v>42063</v>
      </c>
      <c r="L393" s="35">
        <v>42066</v>
      </c>
      <c r="M393" s="35">
        <v>42113</v>
      </c>
    </row>
    <row r="394" spans="1:13" x14ac:dyDescent="0.3">
      <c r="A394" t="s">
        <v>982</v>
      </c>
      <c r="B394" t="s">
        <v>983</v>
      </c>
      <c r="C394">
        <v>2</v>
      </c>
      <c r="D394" t="s">
        <v>343</v>
      </c>
      <c r="E394" t="s">
        <v>450</v>
      </c>
      <c r="F394" t="s">
        <v>451</v>
      </c>
      <c r="G394" t="s">
        <v>984</v>
      </c>
      <c r="H394" s="36">
        <v>938200</v>
      </c>
      <c r="I394" s="14">
        <v>42390</v>
      </c>
      <c r="J394" t="s">
        <v>301</v>
      </c>
      <c r="K394" s="14">
        <v>42062</v>
      </c>
      <c r="L394" s="35">
        <v>42066</v>
      </c>
      <c r="M394" s="35">
        <v>42113</v>
      </c>
    </row>
    <row r="395" spans="1:13" x14ac:dyDescent="0.3">
      <c r="A395" t="s">
        <v>985</v>
      </c>
      <c r="B395" t="s">
        <v>986</v>
      </c>
      <c r="C395">
        <v>1</v>
      </c>
      <c r="D395" t="s">
        <v>298</v>
      </c>
      <c r="E395" t="s">
        <v>325</v>
      </c>
      <c r="F395" t="s">
        <v>326</v>
      </c>
      <c r="G395" t="s">
        <v>987</v>
      </c>
      <c r="H395" s="36">
        <v>699000</v>
      </c>
      <c r="I395" s="14">
        <v>42259</v>
      </c>
      <c r="J395" t="s">
        <v>285</v>
      </c>
      <c r="K395" s="14">
        <v>42058</v>
      </c>
      <c r="L395" s="35">
        <v>42066</v>
      </c>
      <c r="M395" s="35">
        <v>42113</v>
      </c>
    </row>
    <row r="396" spans="1:13" x14ac:dyDescent="0.3">
      <c r="A396" t="s">
        <v>988</v>
      </c>
      <c r="B396" t="s">
        <v>989</v>
      </c>
      <c r="C396">
        <v>6</v>
      </c>
      <c r="D396" t="s">
        <v>309</v>
      </c>
      <c r="E396" t="s">
        <v>310</v>
      </c>
      <c r="F396" t="s">
        <v>311</v>
      </c>
      <c r="G396" t="s">
        <v>990</v>
      </c>
      <c r="H396" s="36">
        <v>859100</v>
      </c>
      <c r="I396" s="14">
        <v>42385</v>
      </c>
      <c r="J396" t="s">
        <v>285</v>
      </c>
      <c r="K396" s="14">
        <v>42054</v>
      </c>
      <c r="L396" s="35">
        <v>42066</v>
      </c>
      <c r="M396" s="35">
        <v>42113</v>
      </c>
    </row>
    <row r="397" spans="1:13" x14ac:dyDescent="0.3">
      <c r="A397" t="s">
        <v>991</v>
      </c>
      <c r="B397" t="s">
        <v>992</v>
      </c>
      <c r="C397">
        <v>1</v>
      </c>
      <c r="D397" t="s">
        <v>298</v>
      </c>
      <c r="E397" t="s">
        <v>302</v>
      </c>
      <c r="F397" t="s">
        <v>303</v>
      </c>
      <c r="G397" t="s">
        <v>993</v>
      </c>
      <c r="H397" s="36">
        <v>964700</v>
      </c>
      <c r="I397" s="14">
        <v>42164</v>
      </c>
      <c r="J397" t="s">
        <v>285</v>
      </c>
      <c r="K397" s="14">
        <v>42050</v>
      </c>
      <c r="L397" s="35">
        <v>42066</v>
      </c>
      <c r="M397" s="35">
        <v>42113</v>
      </c>
    </row>
    <row r="398" spans="1:13" x14ac:dyDescent="0.3">
      <c r="A398" t="s">
        <v>994</v>
      </c>
      <c r="B398" t="s">
        <v>995</v>
      </c>
      <c r="C398">
        <v>5</v>
      </c>
      <c r="D398" t="s">
        <v>354</v>
      </c>
      <c r="E398" t="s">
        <v>355</v>
      </c>
      <c r="F398" t="s">
        <v>356</v>
      </c>
      <c r="G398" t="s">
        <v>996</v>
      </c>
      <c r="H398" s="36">
        <v>253400</v>
      </c>
      <c r="I398" s="14">
        <v>42254</v>
      </c>
      <c r="J398" t="s">
        <v>285</v>
      </c>
      <c r="K398" s="14">
        <v>42038</v>
      </c>
      <c r="L398" s="35">
        <v>42066</v>
      </c>
      <c r="M398" s="35">
        <v>42113</v>
      </c>
    </row>
    <row r="399" spans="1:13" x14ac:dyDescent="0.3">
      <c r="A399" t="s">
        <v>994</v>
      </c>
      <c r="B399" t="s">
        <v>995</v>
      </c>
      <c r="C399">
        <v>5</v>
      </c>
      <c r="D399" t="s">
        <v>354</v>
      </c>
      <c r="E399" t="s">
        <v>357</v>
      </c>
      <c r="F399" t="s">
        <v>358</v>
      </c>
      <c r="G399" t="s">
        <v>996</v>
      </c>
      <c r="H399" s="36">
        <v>253400</v>
      </c>
      <c r="I399" s="14">
        <v>42254</v>
      </c>
      <c r="J399" t="s">
        <v>285</v>
      </c>
      <c r="K399" s="14">
        <v>42038</v>
      </c>
      <c r="L399" s="35">
        <v>42066</v>
      </c>
      <c r="M399" s="35">
        <v>42113</v>
      </c>
    </row>
    <row r="400" spans="1:13" x14ac:dyDescent="0.3">
      <c r="A400" t="s">
        <v>994</v>
      </c>
      <c r="B400" t="s">
        <v>995</v>
      </c>
      <c r="C400">
        <v>5</v>
      </c>
      <c r="D400" t="s">
        <v>354</v>
      </c>
      <c r="E400" t="s">
        <v>410</v>
      </c>
      <c r="F400" t="s">
        <v>411</v>
      </c>
      <c r="G400" t="s">
        <v>996</v>
      </c>
      <c r="H400" s="36">
        <v>253400</v>
      </c>
      <c r="I400" s="14">
        <v>42254</v>
      </c>
      <c r="J400" t="s">
        <v>285</v>
      </c>
      <c r="K400" s="14">
        <v>42038</v>
      </c>
      <c r="L400" s="35">
        <v>42066</v>
      </c>
      <c r="M400" s="35">
        <v>42113</v>
      </c>
    </row>
    <row r="401" spans="1:13" x14ac:dyDescent="0.3">
      <c r="A401" t="s">
        <v>997</v>
      </c>
      <c r="B401" t="s">
        <v>998</v>
      </c>
      <c r="C401">
        <v>1</v>
      </c>
      <c r="D401" t="s">
        <v>298</v>
      </c>
      <c r="E401" t="s">
        <v>314</v>
      </c>
      <c r="F401" t="s">
        <v>315</v>
      </c>
      <c r="G401" t="s">
        <v>999</v>
      </c>
      <c r="H401" s="36">
        <v>812700</v>
      </c>
      <c r="I401" s="14">
        <v>42074</v>
      </c>
      <c r="J401" t="s">
        <v>285</v>
      </c>
      <c r="K401" s="14">
        <v>42001</v>
      </c>
      <c r="L401" s="35">
        <v>42024</v>
      </c>
      <c r="M401" s="35">
        <v>42066</v>
      </c>
    </row>
    <row r="402" spans="1:13" x14ac:dyDescent="0.3">
      <c r="A402" t="s">
        <v>997</v>
      </c>
      <c r="B402" t="s">
        <v>998</v>
      </c>
      <c r="C402">
        <v>1</v>
      </c>
      <c r="D402" t="s">
        <v>298</v>
      </c>
      <c r="E402" t="s">
        <v>299</v>
      </c>
      <c r="F402" t="s">
        <v>300</v>
      </c>
      <c r="G402" t="s">
        <v>999</v>
      </c>
      <c r="H402" s="36">
        <v>812700</v>
      </c>
      <c r="I402" s="14">
        <v>42074</v>
      </c>
      <c r="J402" t="s">
        <v>285</v>
      </c>
      <c r="K402" s="14">
        <v>42001</v>
      </c>
      <c r="L402" s="35">
        <v>42024</v>
      </c>
      <c r="M402" s="35">
        <v>42066</v>
      </c>
    </row>
    <row r="403" spans="1:13" x14ac:dyDescent="0.3">
      <c r="A403" t="s">
        <v>1000</v>
      </c>
      <c r="B403" t="s">
        <v>1001</v>
      </c>
      <c r="C403">
        <v>6</v>
      </c>
      <c r="D403" t="s">
        <v>309</v>
      </c>
      <c r="E403" t="s">
        <v>544</v>
      </c>
      <c r="F403" t="s">
        <v>545</v>
      </c>
      <c r="G403" t="s">
        <v>1002</v>
      </c>
      <c r="H403" s="36">
        <v>488600</v>
      </c>
      <c r="I403" s="14">
        <v>42108</v>
      </c>
      <c r="J403" t="s">
        <v>285</v>
      </c>
      <c r="K403" s="14">
        <v>41990</v>
      </c>
      <c r="L403" s="35">
        <v>41992</v>
      </c>
      <c r="M403" s="35">
        <v>42066</v>
      </c>
    </row>
    <row r="404" spans="1:13" x14ac:dyDescent="0.3">
      <c r="A404" t="s">
        <v>1003</v>
      </c>
      <c r="B404" t="s">
        <v>1004</v>
      </c>
      <c r="C404">
        <v>1</v>
      </c>
      <c r="D404" t="s">
        <v>298</v>
      </c>
      <c r="E404" t="s">
        <v>302</v>
      </c>
      <c r="F404" t="s">
        <v>303</v>
      </c>
      <c r="G404" t="s">
        <v>1005</v>
      </c>
      <c r="H404" s="36">
        <v>793800</v>
      </c>
      <c r="I404" s="14">
        <v>42033</v>
      </c>
      <c r="J404" t="s">
        <v>285</v>
      </c>
      <c r="K404" s="14">
        <v>41982</v>
      </c>
      <c r="L404" s="35">
        <v>41992</v>
      </c>
      <c r="M404" s="35">
        <v>42066</v>
      </c>
    </row>
    <row r="405" spans="1:13" x14ac:dyDescent="0.3">
      <c r="A405" t="s">
        <v>1003</v>
      </c>
      <c r="B405" t="s">
        <v>1004</v>
      </c>
      <c r="C405">
        <v>1</v>
      </c>
      <c r="D405" t="s">
        <v>298</v>
      </c>
      <c r="E405" t="s">
        <v>325</v>
      </c>
      <c r="F405" t="s">
        <v>326</v>
      </c>
      <c r="G405" t="s">
        <v>1005</v>
      </c>
      <c r="H405" s="36">
        <v>793800</v>
      </c>
      <c r="I405" s="14">
        <v>42033</v>
      </c>
      <c r="J405" t="s">
        <v>285</v>
      </c>
      <c r="K405" s="14">
        <v>41982</v>
      </c>
      <c r="L405" s="35">
        <v>41992</v>
      </c>
      <c r="M405" s="35">
        <v>42066</v>
      </c>
    </row>
    <row r="406" spans="1:13" x14ac:dyDescent="0.3">
      <c r="A406" t="s">
        <v>1006</v>
      </c>
      <c r="B406" t="s">
        <v>1007</v>
      </c>
      <c r="C406">
        <v>6</v>
      </c>
      <c r="D406" t="s">
        <v>309</v>
      </c>
      <c r="E406" t="s">
        <v>544</v>
      </c>
      <c r="F406" t="s">
        <v>545</v>
      </c>
      <c r="G406" t="s">
        <v>1008</v>
      </c>
      <c r="H406" s="36">
        <v>434000</v>
      </c>
      <c r="I406" s="14">
        <v>42257</v>
      </c>
      <c r="J406" t="s">
        <v>285</v>
      </c>
      <c r="K406" s="14">
        <v>41972</v>
      </c>
      <c r="L406" s="35">
        <v>41973</v>
      </c>
      <c r="M406" s="35">
        <v>42066</v>
      </c>
    </row>
    <row r="407" spans="1:13" x14ac:dyDescent="0.3">
      <c r="A407" t="s">
        <v>1009</v>
      </c>
      <c r="B407" t="s">
        <v>1010</v>
      </c>
      <c r="C407">
        <v>11</v>
      </c>
      <c r="D407" t="s">
        <v>328</v>
      </c>
      <c r="E407" t="s">
        <v>331</v>
      </c>
      <c r="F407" t="s">
        <v>332</v>
      </c>
      <c r="G407" t="s">
        <v>649</v>
      </c>
      <c r="H407" s="36">
        <v>625000</v>
      </c>
      <c r="I407" s="14">
        <v>42280</v>
      </c>
      <c r="J407" t="s">
        <v>285</v>
      </c>
      <c r="K407" s="14">
        <v>41971</v>
      </c>
      <c r="L407" s="35">
        <v>41973</v>
      </c>
      <c r="M407" s="35">
        <v>42066</v>
      </c>
    </row>
    <row r="408" spans="1:13" x14ac:dyDescent="0.3">
      <c r="A408" t="s">
        <v>1011</v>
      </c>
      <c r="B408" t="s">
        <v>1012</v>
      </c>
      <c r="C408">
        <v>0</v>
      </c>
      <c r="D408" t="s">
        <v>15</v>
      </c>
      <c r="E408" t="s">
        <v>318</v>
      </c>
      <c r="F408" t="s">
        <v>319</v>
      </c>
      <c r="G408" t="s">
        <v>1013</v>
      </c>
      <c r="H408" s="36">
        <v>645800</v>
      </c>
      <c r="I408" s="14">
        <v>42226</v>
      </c>
      <c r="J408" t="s">
        <v>301</v>
      </c>
      <c r="K408" s="14">
        <v>41971</v>
      </c>
      <c r="L408" s="35">
        <v>41973</v>
      </c>
      <c r="M408" s="35">
        <v>42066</v>
      </c>
    </row>
    <row r="409" spans="1:13" x14ac:dyDescent="0.3">
      <c r="A409" t="s">
        <v>1014</v>
      </c>
      <c r="B409" t="s">
        <v>1015</v>
      </c>
      <c r="C409">
        <v>5</v>
      </c>
      <c r="D409" t="s">
        <v>354</v>
      </c>
      <c r="E409" t="s">
        <v>355</v>
      </c>
      <c r="F409" t="s">
        <v>356</v>
      </c>
      <c r="G409" t="s">
        <v>1016</v>
      </c>
      <c r="H409" s="36">
        <v>293200</v>
      </c>
      <c r="I409" s="14">
        <v>42050</v>
      </c>
      <c r="J409" t="s">
        <v>285</v>
      </c>
      <c r="K409" s="14">
        <v>41969</v>
      </c>
      <c r="L409" s="35">
        <v>41973</v>
      </c>
      <c r="M409" s="35">
        <v>42066</v>
      </c>
    </row>
    <row r="410" spans="1:13" x14ac:dyDescent="0.3">
      <c r="A410" t="s">
        <v>1017</v>
      </c>
      <c r="B410" t="s">
        <v>1018</v>
      </c>
      <c r="C410">
        <v>1</v>
      </c>
      <c r="D410" t="s">
        <v>298</v>
      </c>
      <c r="E410" t="s">
        <v>302</v>
      </c>
      <c r="F410" t="s">
        <v>303</v>
      </c>
      <c r="G410" t="s">
        <v>1019</v>
      </c>
      <c r="H410" s="36">
        <v>823800</v>
      </c>
      <c r="I410" s="14">
        <v>42115</v>
      </c>
      <c r="J410" t="s">
        <v>285</v>
      </c>
      <c r="K410" s="14">
        <v>41968</v>
      </c>
      <c r="L410" s="35">
        <v>41973</v>
      </c>
      <c r="M410" s="35">
        <v>42066</v>
      </c>
    </row>
    <row r="411" spans="1:13" x14ac:dyDescent="0.3">
      <c r="A411" t="s">
        <v>1017</v>
      </c>
      <c r="B411" t="s">
        <v>1018</v>
      </c>
      <c r="C411">
        <v>1</v>
      </c>
      <c r="D411" t="s">
        <v>298</v>
      </c>
      <c r="E411" t="s">
        <v>299</v>
      </c>
      <c r="F411" t="s">
        <v>300</v>
      </c>
      <c r="G411" t="s">
        <v>1019</v>
      </c>
      <c r="H411" s="36">
        <v>823800</v>
      </c>
      <c r="I411" s="14">
        <v>42115</v>
      </c>
      <c r="J411" t="s">
        <v>285</v>
      </c>
      <c r="K411" s="14">
        <v>41968</v>
      </c>
      <c r="L411" s="35">
        <v>41973</v>
      </c>
      <c r="M411" s="35">
        <v>42066</v>
      </c>
    </row>
    <row r="412" spans="1:13" x14ac:dyDescent="0.3">
      <c r="A412" t="s">
        <v>1020</v>
      </c>
      <c r="B412" t="s">
        <v>1021</v>
      </c>
      <c r="C412">
        <v>1</v>
      </c>
      <c r="D412" t="s">
        <v>298</v>
      </c>
      <c r="E412" t="s">
        <v>299</v>
      </c>
      <c r="F412" t="s">
        <v>300</v>
      </c>
      <c r="G412" t="s">
        <v>1022</v>
      </c>
      <c r="H412" s="36">
        <v>279000</v>
      </c>
      <c r="I412" s="14">
        <v>42189</v>
      </c>
      <c r="J412" t="s">
        <v>285</v>
      </c>
      <c r="K412" s="14">
        <v>41964</v>
      </c>
      <c r="L412" s="35">
        <v>41973</v>
      </c>
      <c r="M412" s="35">
        <v>42066</v>
      </c>
    </row>
    <row r="413" spans="1:13" x14ac:dyDescent="0.3">
      <c r="A413" t="s">
        <v>1020</v>
      </c>
      <c r="B413" t="s">
        <v>1021</v>
      </c>
      <c r="C413">
        <v>1</v>
      </c>
      <c r="D413" t="s">
        <v>298</v>
      </c>
      <c r="E413" t="s">
        <v>302</v>
      </c>
      <c r="F413" t="s">
        <v>303</v>
      </c>
      <c r="G413" t="s">
        <v>1022</v>
      </c>
      <c r="H413" s="36">
        <v>279000</v>
      </c>
      <c r="I413" s="14">
        <v>42189</v>
      </c>
      <c r="J413" t="s">
        <v>285</v>
      </c>
      <c r="K413" s="14">
        <v>41964</v>
      </c>
      <c r="L413" s="35">
        <v>41973</v>
      </c>
      <c r="M413" s="35">
        <v>42066</v>
      </c>
    </row>
    <row r="414" spans="1:13" x14ac:dyDescent="0.3">
      <c r="A414" t="s">
        <v>1020</v>
      </c>
      <c r="B414" t="s">
        <v>1021</v>
      </c>
      <c r="C414">
        <v>1</v>
      </c>
      <c r="D414" t="s">
        <v>298</v>
      </c>
      <c r="E414" t="s">
        <v>314</v>
      </c>
      <c r="F414" t="s">
        <v>315</v>
      </c>
      <c r="G414" t="s">
        <v>1022</v>
      </c>
      <c r="H414" s="36">
        <v>279000</v>
      </c>
      <c r="I414" s="14">
        <v>42189</v>
      </c>
      <c r="J414" t="s">
        <v>285</v>
      </c>
      <c r="K414" s="14">
        <v>41964</v>
      </c>
      <c r="L414" s="35">
        <v>41973</v>
      </c>
      <c r="M414" s="35">
        <v>42066</v>
      </c>
    </row>
    <row r="415" spans="1:13" x14ac:dyDescent="0.3">
      <c r="A415" t="s">
        <v>1020</v>
      </c>
      <c r="B415" t="s">
        <v>1021</v>
      </c>
      <c r="C415">
        <v>1</v>
      </c>
      <c r="D415" t="s">
        <v>298</v>
      </c>
      <c r="E415" t="s">
        <v>323</v>
      </c>
      <c r="F415" t="s">
        <v>324</v>
      </c>
      <c r="G415" t="s">
        <v>1022</v>
      </c>
      <c r="H415" s="36">
        <v>279000</v>
      </c>
      <c r="I415" s="14">
        <v>42189</v>
      </c>
      <c r="J415" t="s">
        <v>285</v>
      </c>
      <c r="K415" s="14">
        <v>41964</v>
      </c>
      <c r="L415" s="35">
        <v>41973</v>
      </c>
      <c r="M415" s="35">
        <v>42066</v>
      </c>
    </row>
    <row r="416" spans="1:13" x14ac:dyDescent="0.3">
      <c r="A416" t="s">
        <v>1023</v>
      </c>
      <c r="B416" t="s">
        <v>1024</v>
      </c>
      <c r="C416">
        <v>12</v>
      </c>
      <c r="D416" t="s">
        <v>625</v>
      </c>
      <c r="E416" t="s">
        <v>829</v>
      </c>
      <c r="F416" t="s">
        <v>830</v>
      </c>
      <c r="G416" t="s">
        <v>1025</v>
      </c>
      <c r="H416" s="36">
        <v>411100</v>
      </c>
      <c r="I416" s="14">
        <v>42152</v>
      </c>
      <c r="J416" t="s">
        <v>285</v>
      </c>
      <c r="K416" s="14">
        <v>41960</v>
      </c>
      <c r="L416" s="35">
        <v>41973</v>
      </c>
      <c r="M416" s="35">
        <v>42024</v>
      </c>
    </row>
    <row r="417" spans="1:13" x14ac:dyDescent="0.3">
      <c r="A417" t="s">
        <v>1023</v>
      </c>
      <c r="B417" t="s">
        <v>1024</v>
      </c>
      <c r="C417">
        <v>12</v>
      </c>
      <c r="D417" t="s">
        <v>625</v>
      </c>
      <c r="E417" t="s">
        <v>626</v>
      </c>
      <c r="F417" t="s">
        <v>627</v>
      </c>
      <c r="G417" t="s">
        <v>1025</v>
      </c>
      <c r="H417" s="36">
        <v>411100</v>
      </c>
      <c r="I417" s="14">
        <v>42152</v>
      </c>
      <c r="J417" t="s">
        <v>285</v>
      </c>
      <c r="K417" s="14">
        <v>41960</v>
      </c>
      <c r="L417" s="35">
        <v>41973</v>
      </c>
      <c r="M417" s="35">
        <v>42024</v>
      </c>
    </row>
    <row r="418" spans="1:13" x14ac:dyDescent="0.3">
      <c r="A418" t="s">
        <v>1026</v>
      </c>
      <c r="B418" t="s">
        <v>1027</v>
      </c>
      <c r="C418">
        <v>0</v>
      </c>
      <c r="D418" t="s">
        <v>15</v>
      </c>
      <c r="E418" t="s">
        <v>320</v>
      </c>
      <c r="F418" t="s">
        <v>321</v>
      </c>
      <c r="G418" t="s">
        <v>1028</v>
      </c>
      <c r="H418" s="36">
        <v>727400</v>
      </c>
      <c r="I418" s="14">
        <v>42077</v>
      </c>
      <c r="J418" t="s">
        <v>285</v>
      </c>
      <c r="K418" s="14">
        <v>41938</v>
      </c>
      <c r="L418" s="35">
        <v>41973</v>
      </c>
      <c r="M418" s="35">
        <v>41992</v>
      </c>
    </row>
    <row r="419" spans="1:13" x14ac:dyDescent="0.3">
      <c r="A419" t="s">
        <v>1029</v>
      </c>
      <c r="B419" t="s">
        <v>1030</v>
      </c>
      <c r="C419">
        <v>2</v>
      </c>
      <c r="D419" t="s">
        <v>343</v>
      </c>
      <c r="E419" t="s">
        <v>450</v>
      </c>
      <c r="F419" t="s">
        <v>451</v>
      </c>
      <c r="G419" t="s">
        <v>1031</v>
      </c>
      <c r="H419" s="36">
        <v>552900</v>
      </c>
      <c r="I419" s="14">
        <v>42110</v>
      </c>
      <c r="J419" t="s">
        <v>301</v>
      </c>
      <c r="K419" s="14">
        <v>41888</v>
      </c>
      <c r="L419" s="35">
        <v>41911</v>
      </c>
      <c r="M419" s="35">
        <v>41973</v>
      </c>
    </row>
    <row r="420" spans="1:13" x14ac:dyDescent="0.3">
      <c r="A420" t="s">
        <v>1032</v>
      </c>
      <c r="B420" t="s">
        <v>1033</v>
      </c>
      <c r="C420">
        <v>3</v>
      </c>
      <c r="D420" t="s">
        <v>337</v>
      </c>
      <c r="E420" t="s">
        <v>340</v>
      </c>
      <c r="F420" t="s">
        <v>341</v>
      </c>
      <c r="G420" t="s">
        <v>1034</v>
      </c>
      <c r="H420" s="36">
        <v>650800</v>
      </c>
      <c r="I420" s="14">
        <v>42195</v>
      </c>
      <c r="J420" t="s">
        <v>285</v>
      </c>
      <c r="K420" s="14">
        <v>41875</v>
      </c>
      <c r="L420" s="35">
        <v>41911</v>
      </c>
      <c r="M420" s="35">
        <v>41973</v>
      </c>
    </row>
    <row r="421" spans="1:13" x14ac:dyDescent="0.3">
      <c r="A421" t="s">
        <v>1035</v>
      </c>
      <c r="B421" t="s">
        <v>1036</v>
      </c>
      <c r="C421">
        <v>0</v>
      </c>
      <c r="D421" t="s">
        <v>15</v>
      </c>
      <c r="E421" t="s">
        <v>295</v>
      </c>
      <c r="F421" t="s">
        <v>296</v>
      </c>
      <c r="G421" t="s">
        <v>239</v>
      </c>
      <c r="H421" s="36">
        <v>507400</v>
      </c>
      <c r="I421" s="14">
        <v>41988</v>
      </c>
      <c r="J421" t="s">
        <v>285</v>
      </c>
      <c r="K421" s="14">
        <v>41846</v>
      </c>
      <c r="L421" s="35">
        <v>41863</v>
      </c>
      <c r="M421" s="35">
        <v>41911</v>
      </c>
    </row>
    <row r="422" spans="1:13" x14ac:dyDescent="0.3">
      <c r="A422" t="s">
        <v>1037</v>
      </c>
      <c r="B422" t="s">
        <v>1038</v>
      </c>
      <c r="C422">
        <v>0</v>
      </c>
      <c r="D422" t="s">
        <v>15</v>
      </c>
      <c r="E422" t="s">
        <v>318</v>
      </c>
      <c r="F422" t="s">
        <v>319</v>
      </c>
      <c r="G422" t="s">
        <v>1039</v>
      </c>
      <c r="H422" s="36">
        <v>763000</v>
      </c>
      <c r="I422" s="14">
        <v>41909</v>
      </c>
      <c r="J422" t="s">
        <v>285</v>
      </c>
      <c r="K422" s="14">
        <v>41839</v>
      </c>
      <c r="L422" s="35">
        <v>41844</v>
      </c>
      <c r="M422" s="35">
        <v>41911</v>
      </c>
    </row>
    <row r="423" spans="1:13" x14ac:dyDescent="0.3">
      <c r="A423" t="s">
        <v>1037</v>
      </c>
      <c r="B423" t="s">
        <v>1038</v>
      </c>
      <c r="C423">
        <v>0</v>
      </c>
      <c r="D423" t="s">
        <v>15</v>
      </c>
      <c r="E423" t="s">
        <v>295</v>
      </c>
      <c r="F423" t="s">
        <v>296</v>
      </c>
      <c r="G423" t="s">
        <v>1039</v>
      </c>
      <c r="H423" s="36">
        <v>763000</v>
      </c>
      <c r="I423" s="14">
        <v>41909</v>
      </c>
      <c r="J423" t="s">
        <v>285</v>
      </c>
      <c r="K423" s="14">
        <v>41839</v>
      </c>
      <c r="L423" s="35">
        <v>41844</v>
      </c>
      <c r="M423" s="35">
        <v>41911</v>
      </c>
    </row>
    <row r="424" spans="1:13" x14ac:dyDescent="0.3">
      <c r="A424" t="s">
        <v>1040</v>
      </c>
      <c r="B424" t="s">
        <v>1041</v>
      </c>
      <c r="C424">
        <v>0</v>
      </c>
      <c r="D424" t="s">
        <v>15</v>
      </c>
      <c r="E424" t="s">
        <v>318</v>
      </c>
      <c r="F424" t="s">
        <v>319</v>
      </c>
      <c r="G424" t="s">
        <v>1034</v>
      </c>
      <c r="H424" s="36">
        <v>999000</v>
      </c>
      <c r="I424" s="14">
        <v>41980</v>
      </c>
      <c r="J424" t="s">
        <v>285</v>
      </c>
      <c r="K424" s="14">
        <v>41829</v>
      </c>
      <c r="L424" s="35">
        <v>41844</v>
      </c>
      <c r="M424" s="35">
        <v>41911</v>
      </c>
    </row>
    <row r="425" spans="1:13" x14ac:dyDescent="0.3">
      <c r="A425" t="s">
        <v>1042</v>
      </c>
      <c r="B425" t="s">
        <v>1043</v>
      </c>
      <c r="C425">
        <v>21</v>
      </c>
      <c r="D425" t="s">
        <v>426</v>
      </c>
      <c r="E425" t="s">
        <v>1044</v>
      </c>
      <c r="F425" t="s">
        <v>1045</v>
      </c>
      <c r="G425" t="s">
        <v>1046</v>
      </c>
      <c r="H425" s="36">
        <v>504500</v>
      </c>
      <c r="I425" s="14">
        <v>42061</v>
      </c>
      <c r="J425" t="s">
        <v>285</v>
      </c>
      <c r="K425" s="14">
        <v>41802</v>
      </c>
      <c r="L425" s="35">
        <v>41827</v>
      </c>
      <c r="M425" s="35">
        <v>41863</v>
      </c>
    </row>
    <row r="426" spans="1:13" x14ac:dyDescent="0.3">
      <c r="A426" t="s">
        <v>1047</v>
      </c>
      <c r="B426" t="s">
        <v>1048</v>
      </c>
      <c r="C426">
        <v>0</v>
      </c>
      <c r="D426" t="s">
        <v>15</v>
      </c>
      <c r="E426" t="s">
        <v>295</v>
      </c>
      <c r="F426" t="s">
        <v>296</v>
      </c>
      <c r="G426" t="s">
        <v>1049</v>
      </c>
      <c r="H426" s="36">
        <v>573900</v>
      </c>
      <c r="I426" s="14">
        <v>42018</v>
      </c>
      <c r="J426" t="s">
        <v>301</v>
      </c>
      <c r="K426" s="14">
        <v>41795</v>
      </c>
      <c r="L426" s="35">
        <v>41827</v>
      </c>
      <c r="M426" s="35">
        <v>41844</v>
      </c>
    </row>
    <row r="427" spans="1:13" x14ac:dyDescent="0.3">
      <c r="A427" t="s">
        <v>1047</v>
      </c>
      <c r="B427" t="s">
        <v>1048</v>
      </c>
      <c r="C427">
        <v>0</v>
      </c>
      <c r="D427" t="s">
        <v>15</v>
      </c>
      <c r="E427" t="s">
        <v>293</v>
      </c>
      <c r="F427" t="s">
        <v>294</v>
      </c>
      <c r="G427" t="s">
        <v>1049</v>
      </c>
      <c r="H427" s="36">
        <v>573900</v>
      </c>
      <c r="I427" s="14">
        <v>42018</v>
      </c>
      <c r="J427" t="s">
        <v>301</v>
      </c>
      <c r="K427" s="14">
        <v>41795</v>
      </c>
      <c r="L427" s="35">
        <v>41827</v>
      </c>
      <c r="M427" s="35">
        <v>41844</v>
      </c>
    </row>
    <row r="428" spans="1:13" x14ac:dyDescent="0.3">
      <c r="A428" t="s">
        <v>1047</v>
      </c>
      <c r="B428" t="s">
        <v>1048</v>
      </c>
      <c r="C428">
        <v>0</v>
      </c>
      <c r="D428" t="s">
        <v>15</v>
      </c>
      <c r="E428" t="s">
        <v>320</v>
      </c>
      <c r="F428" t="s">
        <v>321</v>
      </c>
      <c r="G428" t="s">
        <v>1049</v>
      </c>
      <c r="H428" s="36">
        <v>573900</v>
      </c>
      <c r="I428" s="14">
        <v>42018</v>
      </c>
      <c r="J428" t="s">
        <v>301</v>
      </c>
      <c r="K428" s="14">
        <v>41795</v>
      </c>
      <c r="L428" s="35">
        <v>41827</v>
      </c>
      <c r="M428" s="35">
        <v>41844</v>
      </c>
    </row>
    <row r="429" spans="1:13" x14ac:dyDescent="0.3">
      <c r="A429" t="s">
        <v>1050</v>
      </c>
      <c r="B429" t="s">
        <v>1051</v>
      </c>
      <c r="C429">
        <v>1</v>
      </c>
      <c r="D429" t="s">
        <v>298</v>
      </c>
      <c r="E429" t="s">
        <v>323</v>
      </c>
      <c r="F429" t="s">
        <v>324</v>
      </c>
      <c r="G429" t="s">
        <v>1052</v>
      </c>
      <c r="H429" s="36">
        <v>176800</v>
      </c>
      <c r="I429" s="14">
        <v>41924</v>
      </c>
      <c r="J429" t="s">
        <v>301</v>
      </c>
      <c r="K429" s="14">
        <v>41790</v>
      </c>
      <c r="L429" s="35">
        <v>41827</v>
      </c>
      <c r="M429" s="35">
        <v>41844</v>
      </c>
    </row>
    <row r="430" spans="1:13" x14ac:dyDescent="0.3">
      <c r="A430" t="s">
        <v>1053</v>
      </c>
      <c r="B430" t="s">
        <v>1054</v>
      </c>
      <c r="C430">
        <v>3</v>
      </c>
      <c r="D430" t="s">
        <v>337</v>
      </c>
      <c r="E430" t="s">
        <v>386</v>
      </c>
      <c r="F430" t="s">
        <v>387</v>
      </c>
      <c r="G430" t="s">
        <v>705</v>
      </c>
      <c r="H430" s="36">
        <v>475900</v>
      </c>
      <c r="I430" s="14">
        <v>42088</v>
      </c>
      <c r="J430" t="s">
        <v>285</v>
      </c>
      <c r="K430" s="14">
        <v>41789</v>
      </c>
      <c r="L430" s="35">
        <v>41827</v>
      </c>
      <c r="M430" s="35">
        <v>41844</v>
      </c>
    </row>
    <row r="431" spans="1:13" x14ac:dyDescent="0.3">
      <c r="A431" t="s">
        <v>1053</v>
      </c>
      <c r="B431" t="s">
        <v>1054</v>
      </c>
      <c r="C431">
        <v>3</v>
      </c>
      <c r="D431" t="s">
        <v>337</v>
      </c>
      <c r="E431" t="s">
        <v>400</v>
      </c>
      <c r="F431" t="s">
        <v>401</v>
      </c>
      <c r="G431" t="s">
        <v>705</v>
      </c>
      <c r="H431" s="36">
        <v>475900</v>
      </c>
      <c r="I431" s="14">
        <v>42088</v>
      </c>
      <c r="J431" t="s">
        <v>285</v>
      </c>
      <c r="K431" s="14">
        <v>41789</v>
      </c>
      <c r="L431" s="35">
        <v>41827</v>
      </c>
      <c r="M431" s="35">
        <v>41844</v>
      </c>
    </row>
    <row r="432" spans="1:13" x14ac:dyDescent="0.3">
      <c r="A432" t="s">
        <v>1053</v>
      </c>
      <c r="B432" t="s">
        <v>1054</v>
      </c>
      <c r="C432">
        <v>3</v>
      </c>
      <c r="D432" t="s">
        <v>337</v>
      </c>
      <c r="E432" t="s">
        <v>338</v>
      </c>
      <c r="F432" t="s">
        <v>339</v>
      </c>
      <c r="G432" t="s">
        <v>705</v>
      </c>
      <c r="H432" s="36">
        <v>475900</v>
      </c>
      <c r="I432" s="14">
        <v>42088</v>
      </c>
      <c r="J432" t="s">
        <v>285</v>
      </c>
      <c r="K432" s="14">
        <v>41789</v>
      </c>
      <c r="L432" s="35">
        <v>41827</v>
      </c>
      <c r="M432" s="35">
        <v>41844</v>
      </c>
    </row>
    <row r="433" spans="1:13" x14ac:dyDescent="0.3">
      <c r="A433" t="s">
        <v>1053</v>
      </c>
      <c r="B433" t="s">
        <v>1054</v>
      </c>
      <c r="C433">
        <v>3</v>
      </c>
      <c r="D433" t="s">
        <v>337</v>
      </c>
      <c r="E433" t="s">
        <v>384</v>
      </c>
      <c r="F433" t="s">
        <v>385</v>
      </c>
      <c r="G433" t="s">
        <v>705</v>
      </c>
      <c r="H433" s="36">
        <v>475900</v>
      </c>
      <c r="I433" s="14">
        <v>42088</v>
      </c>
      <c r="J433" t="s">
        <v>285</v>
      </c>
      <c r="K433" s="14">
        <v>41789</v>
      </c>
      <c r="L433" s="35">
        <v>41827</v>
      </c>
      <c r="M433" s="35">
        <v>41844</v>
      </c>
    </row>
    <row r="434" spans="1:13" x14ac:dyDescent="0.3">
      <c r="A434" t="s">
        <v>1055</v>
      </c>
      <c r="B434" t="s">
        <v>1056</v>
      </c>
      <c r="C434">
        <v>25</v>
      </c>
      <c r="D434" t="s">
        <v>1057</v>
      </c>
      <c r="E434" t="s">
        <v>1058</v>
      </c>
      <c r="F434" t="s">
        <v>1059</v>
      </c>
      <c r="G434" t="s">
        <v>1060</v>
      </c>
      <c r="H434" s="36">
        <v>135300</v>
      </c>
      <c r="I434" s="14">
        <v>41996</v>
      </c>
      <c r="J434" t="s">
        <v>285</v>
      </c>
      <c r="K434" s="14">
        <v>41764</v>
      </c>
      <c r="L434" s="35">
        <v>41771</v>
      </c>
      <c r="M434" s="35">
        <v>41844</v>
      </c>
    </row>
    <row r="435" spans="1:13" x14ac:dyDescent="0.3">
      <c r="A435" t="s">
        <v>1061</v>
      </c>
      <c r="B435" t="s">
        <v>1062</v>
      </c>
      <c r="C435">
        <v>8</v>
      </c>
      <c r="D435" t="s">
        <v>403</v>
      </c>
      <c r="E435" t="s">
        <v>524</v>
      </c>
      <c r="F435" t="s">
        <v>525</v>
      </c>
      <c r="G435" t="s">
        <v>717</v>
      </c>
      <c r="H435" s="36">
        <v>661700</v>
      </c>
      <c r="I435" s="14">
        <v>41806</v>
      </c>
      <c r="J435" t="s">
        <v>756</v>
      </c>
      <c r="K435" s="14">
        <v>41746</v>
      </c>
      <c r="L435" s="35">
        <v>41771</v>
      </c>
      <c r="M435" s="35">
        <v>41827</v>
      </c>
    </row>
    <row r="436" spans="1:13" x14ac:dyDescent="0.3">
      <c r="A436" t="s">
        <v>1063</v>
      </c>
      <c r="B436" t="s">
        <v>1064</v>
      </c>
      <c r="C436">
        <v>6</v>
      </c>
      <c r="D436" t="s">
        <v>309</v>
      </c>
      <c r="E436" t="s">
        <v>310</v>
      </c>
      <c r="F436" t="s">
        <v>311</v>
      </c>
      <c r="G436" t="s">
        <v>1065</v>
      </c>
      <c r="H436" s="36">
        <v>646600</v>
      </c>
      <c r="I436" s="14">
        <v>41927</v>
      </c>
      <c r="J436" t="s">
        <v>301</v>
      </c>
      <c r="K436" s="14">
        <v>41723</v>
      </c>
      <c r="L436" s="35">
        <v>41736</v>
      </c>
      <c r="M436" s="35">
        <v>41771</v>
      </c>
    </row>
    <row r="437" spans="1:13" x14ac:dyDescent="0.3">
      <c r="A437" t="s">
        <v>1066</v>
      </c>
      <c r="B437" t="s">
        <v>1067</v>
      </c>
      <c r="C437">
        <v>1</v>
      </c>
      <c r="D437" t="s">
        <v>298</v>
      </c>
      <c r="E437" t="s">
        <v>323</v>
      </c>
      <c r="F437" t="s">
        <v>324</v>
      </c>
      <c r="G437" t="s">
        <v>1068</v>
      </c>
      <c r="H437" s="36">
        <v>198700</v>
      </c>
      <c r="I437" s="14">
        <v>41896</v>
      </c>
      <c r="J437" t="s">
        <v>285</v>
      </c>
      <c r="K437" s="14">
        <v>41711</v>
      </c>
      <c r="L437" s="35">
        <v>41736</v>
      </c>
      <c r="M437" s="35">
        <v>41771</v>
      </c>
    </row>
    <row r="438" spans="1:13" x14ac:dyDescent="0.3">
      <c r="A438" t="s">
        <v>1066</v>
      </c>
      <c r="B438" t="s">
        <v>1067</v>
      </c>
      <c r="C438">
        <v>1</v>
      </c>
      <c r="D438" t="s">
        <v>298</v>
      </c>
      <c r="E438" t="s">
        <v>314</v>
      </c>
      <c r="F438" t="s">
        <v>315</v>
      </c>
      <c r="G438" t="s">
        <v>1068</v>
      </c>
      <c r="H438" s="36">
        <v>198700</v>
      </c>
      <c r="I438" s="14">
        <v>41896</v>
      </c>
      <c r="J438" t="s">
        <v>285</v>
      </c>
      <c r="K438" s="14">
        <v>41711</v>
      </c>
      <c r="L438" s="35">
        <v>41736</v>
      </c>
      <c r="M438" s="35">
        <v>41771</v>
      </c>
    </row>
    <row r="439" spans="1:13" x14ac:dyDescent="0.3">
      <c r="A439" t="s">
        <v>1069</v>
      </c>
      <c r="B439" t="s">
        <v>1070</v>
      </c>
      <c r="C439">
        <v>2</v>
      </c>
      <c r="D439" t="s">
        <v>343</v>
      </c>
      <c r="E439" t="s">
        <v>450</v>
      </c>
      <c r="F439" t="s">
        <v>451</v>
      </c>
      <c r="G439" t="s">
        <v>1071</v>
      </c>
      <c r="H439" s="36">
        <v>250300</v>
      </c>
      <c r="I439" s="14">
        <v>42009</v>
      </c>
      <c r="J439" t="s">
        <v>285</v>
      </c>
      <c r="K439" s="14">
        <v>41707</v>
      </c>
      <c r="L439" s="35">
        <v>41736</v>
      </c>
      <c r="M439" s="35">
        <v>41771</v>
      </c>
    </row>
    <row r="440" spans="1:13" x14ac:dyDescent="0.3">
      <c r="A440" t="s">
        <v>1072</v>
      </c>
      <c r="B440" t="s">
        <v>1073</v>
      </c>
      <c r="C440">
        <v>0</v>
      </c>
      <c r="D440" t="s">
        <v>15</v>
      </c>
      <c r="E440" t="s">
        <v>320</v>
      </c>
      <c r="F440" t="s">
        <v>321</v>
      </c>
      <c r="G440" t="s">
        <v>1074</v>
      </c>
      <c r="H440" s="36">
        <v>566000</v>
      </c>
      <c r="I440" s="14">
        <v>41996</v>
      </c>
      <c r="J440" t="s">
        <v>285</v>
      </c>
      <c r="K440" s="14">
        <v>41674</v>
      </c>
      <c r="L440" s="35">
        <v>41676</v>
      </c>
      <c r="M440" s="35">
        <v>41736</v>
      </c>
    </row>
    <row r="441" spans="1:13" x14ac:dyDescent="0.3">
      <c r="A441" t="s">
        <v>1072</v>
      </c>
      <c r="B441" t="s">
        <v>1073</v>
      </c>
      <c r="C441">
        <v>0</v>
      </c>
      <c r="D441" t="s">
        <v>15</v>
      </c>
      <c r="E441" t="s">
        <v>295</v>
      </c>
      <c r="F441" t="s">
        <v>296</v>
      </c>
      <c r="G441" t="s">
        <v>1074</v>
      </c>
      <c r="H441" s="36">
        <v>566000</v>
      </c>
      <c r="I441" s="14">
        <v>41996</v>
      </c>
      <c r="J441" t="s">
        <v>285</v>
      </c>
      <c r="K441" s="14">
        <v>41674</v>
      </c>
      <c r="L441" s="35">
        <v>41676</v>
      </c>
      <c r="M441" s="35">
        <v>41736</v>
      </c>
    </row>
    <row r="442" spans="1:13" x14ac:dyDescent="0.3">
      <c r="A442" t="s">
        <v>1075</v>
      </c>
      <c r="B442" t="s">
        <v>1076</v>
      </c>
      <c r="C442">
        <v>5</v>
      </c>
      <c r="D442" t="s">
        <v>354</v>
      </c>
      <c r="E442" t="s">
        <v>357</v>
      </c>
      <c r="F442" t="s">
        <v>358</v>
      </c>
      <c r="G442" t="s">
        <v>1077</v>
      </c>
      <c r="H442" s="36">
        <v>771600</v>
      </c>
      <c r="I442" s="14">
        <v>41738</v>
      </c>
      <c r="J442" t="s">
        <v>285</v>
      </c>
      <c r="K442" s="14">
        <v>41667</v>
      </c>
      <c r="L442" s="35">
        <v>41676</v>
      </c>
      <c r="M442" s="35">
        <v>41736</v>
      </c>
    </row>
    <row r="443" spans="1:13" x14ac:dyDescent="0.3">
      <c r="A443" t="s">
        <v>1075</v>
      </c>
      <c r="B443" t="s">
        <v>1076</v>
      </c>
      <c r="C443">
        <v>5</v>
      </c>
      <c r="D443" t="s">
        <v>354</v>
      </c>
      <c r="E443" t="s">
        <v>355</v>
      </c>
      <c r="F443" t="s">
        <v>356</v>
      </c>
      <c r="G443" t="s">
        <v>1077</v>
      </c>
      <c r="H443" s="36">
        <v>771600</v>
      </c>
      <c r="I443" s="14">
        <v>41738</v>
      </c>
      <c r="J443" t="s">
        <v>285</v>
      </c>
      <c r="K443" s="14">
        <v>41667</v>
      </c>
      <c r="L443" s="35">
        <v>41676</v>
      </c>
      <c r="M443" s="35">
        <v>41736</v>
      </c>
    </row>
    <row r="444" spans="1:13" x14ac:dyDescent="0.3">
      <c r="A444" t="s">
        <v>1078</v>
      </c>
      <c r="B444" t="s">
        <v>1079</v>
      </c>
      <c r="C444">
        <v>1</v>
      </c>
      <c r="D444" t="s">
        <v>298</v>
      </c>
      <c r="E444" t="s">
        <v>299</v>
      </c>
      <c r="F444" t="s">
        <v>300</v>
      </c>
      <c r="G444" t="s">
        <v>1080</v>
      </c>
      <c r="H444" s="36">
        <v>646800</v>
      </c>
      <c r="I444" s="14">
        <v>41805</v>
      </c>
      <c r="J444" t="s">
        <v>285</v>
      </c>
      <c r="K444" s="14">
        <v>41655</v>
      </c>
      <c r="L444" s="35">
        <v>41676</v>
      </c>
      <c r="M444" s="35">
        <v>41736</v>
      </c>
    </row>
    <row r="445" spans="1:13" x14ac:dyDescent="0.3">
      <c r="A445" t="s">
        <v>1078</v>
      </c>
      <c r="B445" t="s">
        <v>1079</v>
      </c>
      <c r="C445">
        <v>1</v>
      </c>
      <c r="D445" t="s">
        <v>298</v>
      </c>
      <c r="E445" t="s">
        <v>314</v>
      </c>
      <c r="F445" t="s">
        <v>315</v>
      </c>
      <c r="G445" t="s">
        <v>1080</v>
      </c>
      <c r="H445" s="36">
        <v>646800</v>
      </c>
      <c r="I445" s="14">
        <v>41805</v>
      </c>
      <c r="J445" t="s">
        <v>285</v>
      </c>
      <c r="K445" s="14">
        <v>41655</v>
      </c>
      <c r="L445" s="35">
        <v>41676</v>
      </c>
      <c r="M445" s="35">
        <v>41736</v>
      </c>
    </row>
    <row r="446" spans="1:13" x14ac:dyDescent="0.3">
      <c r="A446" t="s">
        <v>1078</v>
      </c>
      <c r="B446" t="s">
        <v>1079</v>
      </c>
      <c r="C446">
        <v>1</v>
      </c>
      <c r="D446" t="s">
        <v>298</v>
      </c>
      <c r="E446" t="s">
        <v>302</v>
      </c>
      <c r="F446" t="s">
        <v>303</v>
      </c>
      <c r="G446" t="s">
        <v>1080</v>
      </c>
      <c r="H446" s="36">
        <v>646800</v>
      </c>
      <c r="I446" s="14">
        <v>41805</v>
      </c>
      <c r="J446" t="s">
        <v>285</v>
      </c>
      <c r="K446" s="14">
        <v>41655</v>
      </c>
      <c r="L446" s="35">
        <v>41676</v>
      </c>
      <c r="M446" s="35">
        <v>41736</v>
      </c>
    </row>
    <row r="447" spans="1:13" x14ac:dyDescent="0.3">
      <c r="A447" t="s">
        <v>1078</v>
      </c>
      <c r="B447" t="s">
        <v>1079</v>
      </c>
      <c r="C447">
        <v>1</v>
      </c>
      <c r="D447" t="s">
        <v>298</v>
      </c>
      <c r="E447" t="s">
        <v>323</v>
      </c>
      <c r="F447" t="s">
        <v>324</v>
      </c>
      <c r="G447" t="s">
        <v>1080</v>
      </c>
      <c r="H447" s="36">
        <v>646800</v>
      </c>
      <c r="I447" s="14">
        <v>41805</v>
      </c>
      <c r="J447" t="s">
        <v>285</v>
      </c>
      <c r="K447" s="14">
        <v>41655</v>
      </c>
      <c r="L447" s="35">
        <v>41676</v>
      </c>
      <c r="M447" s="35">
        <v>41736</v>
      </c>
    </row>
    <row r="448" spans="1:13" x14ac:dyDescent="0.3">
      <c r="A448" t="s">
        <v>1081</v>
      </c>
      <c r="B448" t="s">
        <v>1082</v>
      </c>
      <c r="C448">
        <v>0</v>
      </c>
      <c r="D448" t="s">
        <v>15</v>
      </c>
      <c r="E448" t="s">
        <v>293</v>
      </c>
      <c r="F448" t="s">
        <v>294</v>
      </c>
      <c r="G448" t="s">
        <v>1083</v>
      </c>
      <c r="H448" s="36">
        <v>335200</v>
      </c>
      <c r="I448" s="14">
        <v>41906</v>
      </c>
      <c r="J448" t="s">
        <v>285</v>
      </c>
      <c r="K448" s="14">
        <v>41651</v>
      </c>
      <c r="L448" s="35">
        <v>41676</v>
      </c>
      <c r="M448" s="35">
        <v>41736</v>
      </c>
    </row>
    <row r="449" spans="1:13" x14ac:dyDescent="0.3">
      <c r="A449" t="s">
        <v>1081</v>
      </c>
      <c r="B449" t="s">
        <v>1082</v>
      </c>
      <c r="C449">
        <v>0</v>
      </c>
      <c r="D449" t="s">
        <v>15</v>
      </c>
      <c r="E449" t="s">
        <v>295</v>
      </c>
      <c r="F449" t="s">
        <v>296</v>
      </c>
      <c r="G449" t="s">
        <v>1083</v>
      </c>
      <c r="H449" s="36">
        <v>335200</v>
      </c>
      <c r="I449" s="14">
        <v>41906</v>
      </c>
      <c r="J449" t="s">
        <v>285</v>
      </c>
      <c r="K449" s="14">
        <v>41651</v>
      </c>
      <c r="L449" s="35">
        <v>41676</v>
      </c>
      <c r="M449" s="35">
        <v>41736</v>
      </c>
    </row>
    <row r="450" spans="1:13" x14ac:dyDescent="0.3">
      <c r="A450" t="s">
        <v>1081</v>
      </c>
      <c r="B450" t="s">
        <v>1082</v>
      </c>
      <c r="C450">
        <v>0</v>
      </c>
      <c r="D450" t="s">
        <v>15</v>
      </c>
      <c r="E450" t="s">
        <v>320</v>
      </c>
      <c r="F450" t="s">
        <v>321</v>
      </c>
      <c r="G450" t="s">
        <v>1083</v>
      </c>
      <c r="H450" s="36">
        <v>335200</v>
      </c>
      <c r="I450" s="14">
        <v>41906</v>
      </c>
      <c r="J450" t="s">
        <v>285</v>
      </c>
      <c r="K450" s="14">
        <v>41651</v>
      </c>
      <c r="L450" s="35">
        <v>41676</v>
      </c>
      <c r="M450" s="35">
        <v>41736</v>
      </c>
    </row>
    <row r="451" spans="1:13" x14ac:dyDescent="0.3">
      <c r="A451" t="s">
        <v>1084</v>
      </c>
      <c r="B451" t="s">
        <v>1085</v>
      </c>
      <c r="C451">
        <v>1</v>
      </c>
      <c r="D451" t="s">
        <v>298</v>
      </c>
      <c r="E451" t="s">
        <v>302</v>
      </c>
      <c r="F451" t="s">
        <v>303</v>
      </c>
      <c r="G451" t="s">
        <v>1086</v>
      </c>
      <c r="H451" s="36">
        <v>757700</v>
      </c>
      <c r="I451" s="14">
        <v>41809</v>
      </c>
      <c r="J451" t="s">
        <v>285</v>
      </c>
      <c r="K451" s="14">
        <v>41630</v>
      </c>
      <c r="L451" s="35">
        <v>41641</v>
      </c>
      <c r="M451" s="35">
        <v>41676</v>
      </c>
    </row>
    <row r="452" spans="1:13" x14ac:dyDescent="0.3">
      <c r="A452" t="s">
        <v>1084</v>
      </c>
      <c r="B452" t="s">
        <v>1085</v>
      </c>
      <c r="C452">
        <v>1</v>
      </c>
      <c r="D452" t="s">
        <v>298</v>
      </c>
      <c r="E452" t="s">
        <v>323</v>
      </c>
      <c r="F452" t="s">
        <v>324</v>
      </c>
      <c r="G452" t="s">
        <v>1086</v>
      </c>
      <c r="H452" s="36">
        <v>757700</v>
      </c>
      <c r="I452" s="14">
        <v>41809</v>
      </c>
      <c r="J452" t="s">
        <v>285</v>
      </c>
      <c r="K452" s="14">
        <v>41630</v>
      </c>
      <c r="L452" s="35">
        <v>41641</v>
      </c>
      <c r="M452" s="35">
        <v>41676</v>
      </c>
    </row>
    <row r="453" spans="1:13" x14ac:dyDescent="0.3">
      <c r="A453" t="s">
        <v>1084</v>
      </c>
      <c r="B453" t="s">
        <v>1085</v>
      </c>
      <c r="C453">
        <v>1</v>
      </c>
      <c r="D453" t="s">
        <v>298</v>
      </c>
      <c r="E453" t="s">
        <v>325</v>
      </c>
      <c r="F453" t="s">
        <v>326</v>
      </c>
      <c r="G453" t="s">
        <v>1086</v>
      </c>
      <c r="H453" s="36">
        <v>757700</v>
      </c>
      <c r="I453" s="14">
        <v>41809</v>
      </c>
      <c r="J453" t="s">
        <v>285</v>
      </c>
      <c r="K453" s="14">
        <v>41630</v>
      </c>
      <c r="L453" s="35">
        <v>41641</v>
      </c>
      <c r="M453" s="35">
        <v>41676</v>
      </c>
    </row>
    <row r="454" spans="1:13" x14ac:dyDescent="0.3">
      <c r="A454" t="s">
        <v>1084</v>
      </c>
      <c r="B454" t="s">
        <v>1085</v>
      </c>
      <c r="C454">
        <v>1</v>
      </c>
      <c r="D454" t="s">
        <v>298</v>
      </c>
      <c r="E454" t="s">
        <v>299</v>
      </c>
      <c r="F454" t="s">
        <v>300</v>
      </c>
      <c r="G454" t="s">
        <v>1086</v>
      </c>
      <c r="H454" s="36">
        <v>757700</v>
      </c>
      <c r="I454" s="14">
        <v>41809</v>
      </c>
      <c r="J454" t="s">
        <v>285</v>
      </c>
      <c r="K454" s="14">
        <v>41630</v>
      </c>
      <c r="L454" s="35">
        <v>41641</v>
      </c>
      <c r="M454" s="35">
        <v>41676</v>
      </c>
    </row>
    <row r="455" spans="1:13" x14ac:dyDescent="0.3">
      <c r="A455" t="s">
        <v>1087</v>
      </c>
      <c r="B455" t="s">
        <v>1088</v>
      </c>
      <c r="C455">
        <v>6</v>
      </c>
      <c r="D455" t="s">
        <v>309</v>
      </c>
      <c r="E455" t="s">
        <v>310</v>
      </c>
      <c r="F455" t="s">
        <v>311</v>
      </c>
      <c r="G455" t="s">
        <v>1089</v>
      </c>
      <c r="H455" s="36">
        <v>515400</v>
      </c>
      <c r="I455" s="14">
        <v>41803</v>
      </c>
      <c r="J455" t="s">
        <v>285</v>
      </c>
      <c r="K455" s="14">
        <v>41617</v>
      </c>
      <c r="L455" s="35">
        <v>41617</v>
      </c>
      <c r="M455" s="35">
        <v>41676</v>
      </c>
    </row>
    <row r="456" spans="1:13" x14ac:dyDescent="0.3">
      <c r="A456" t="s">
        <v>1087</v>
      </c>
      <c r="B456" t="s">
        <v>1088</v>
      </c>
      <c r="C456">
        <v>6</v>
      </c>
      <c r="D456" t="s">
        <v>309</v>
      </c>
      <c r="E456" t="s">
        <v>544</v>
      </c>
      <c r="F456" t="s">
        <v>545</v>
      </c>
      <c r="G456" t="s">
        <v>1089</v>
      </c>
      <c r="H456" s="36">
        <v>515400</v>
      </c>
      <c r="I456" s="14">
        <v>41803</v>
      </c>
      <c r="J456" t="s">
        <v>285</v>
      </c>
      <c r="K456" s="14">
        <v>41617</v>
      </c>
      <c r="L456" s="35">
        <v>41617</v>
      </c>
      <c r="M456" s="35">
        <v>41676</v>
      </c>
    </row>
    <row r="457" spans="1:13" x14ac:dyDescent="0.3">
      <c r="A457" t="s">
        <v>1090</v>
      </c>
      <c r="B457" t="s">
        <v>1091</v>
      </c>
      <c r="C457">
        <v>0</v>
      </c>
      <c r="D457" t="s">
        <v>15</v>
      </c>
      <c r="E457" t="s">
        <v>293</v>
      </c>
      <c r="F457" t="s">
        <v>294</v>
      </c>
      <c r="G457" t="s">
        <v>1092</v>
      </c>
      <c r="H457" s="36">
        <v>95600</v>
      </c>
      <c r="I457" s="14">
        <v>41820</v>
      </c>
      <c r="J457" t="s">
        <v>285</v>
      </c>
      <c r="K457" s="14">
        <v>41614</v>
      </c>
      <c r="L457" s="35">
        <v>41617</v>
      </c>
      <c r="M457" s="35">
        <v>41676</v>
      </c>
    </row>
    <row r="458" spans="1:13" x14ac:dyDescent="0.3">
      <c r="A458" t="s">
        <v>1093</v>
      </c>
      <c r="B458" t="s">
        <v>1094</v>
      </c>
      <c r="C458">
        <v>0</v>
      </c>
      <c r="D458" t="s">
        <v>15</v>
      </c>
      <c r="E458" t="s">
        <v>293</v>
      </c>
      <c r="F458" t="s">
        <v>294</v>
      </c>
      <c r="G458" t="s">
        <v>1095</v>
      </c>
      <c r="H458" s="36">
        <v>132400</v>
      </c>
      <c r="I458" s="14">
        <v>41690</v>
      </c>
      <c r="J458" t="s">
        <v>285</v>
      </c>
      <c r="K458" s="14">
        <v>41613</v>
      </c>
      <c r="L458" s="35">
        <v>41617</v>
      </c>
      <c r="M458" s="35">
        <v>41676</v>
      </c>
    </row>
    <row r="459" spans="1:13" x14ac:dyDescent="0.3">
      <c r="A459" t="s">
        <v>1093</v>
      </c>
      <c r="B459" t="s">
        <v>1094</v>
      </c>
      <c r="C459">
        <v>0</v>
      </c>
      <c r="D459" t="s">
        <v>15</v>
      </c>
      <c r="E459" t="s">
        <v>295</v>
      </c>
      <c r="F459" t="s">
        <v>296</v>
      </c>
      <c r="G459" t="s">
        <v>1095</v>
      </c>
      <c r="H459" s="36">
        <v>132400</v>
      </c>
      <c r="I459" s="14">
        <v>41690</v>
      </c>
      <c r="J459" t="s">
        <v>285</v>
      </c>
      <c r="K459" s="14">
        <v>41613</v>
      </c>
      <c r="L459" s="35">
        <v>41617</v>
      </c>
      <c r="M459" s="35">
        <v>41676</v>
      </c>
    </row>
    <row r="460" spans="1:13" x14ac:dyDescent="0.3">
      <c r="A460" t="s">
        <v>1093</v>
      </c>
      <c r="B460" t="s">
        <v>1094</v>
      </c>
      <c r="C460">
        <v>0</v>
      </c>
      <c r="D460" t="s">
        <v>15</v>
      </c>
      <c r="E460" t="s">
        <v>318</v>
      </c>
      <c r="F460" t="s">
        <v>319</v>
      </c>
      <c r="G460" t="s">
        <v>1095</v>
      </c>
      <c r="H460" s="36">
        <v>132400</v>
      </c>
      <c r="I460" s="14">
        <v>41690</v>
      </c>
      <c r="J460" t="s">
        <v>285</v>
      </c>
      <c r="K460" s="14">
        <v>41613</v>
      </c>
      <c r="L460" s="35">
        <v>41617</v>
      </c>
      <c r="M460" s="35">
        <v>41676</v>
      </c>
    </row>
    <row r="461" spans="1:13" x14ac:dyDescent="0.3">
      <c r="A461" t="s">
        <v>1096</v>
      </c>
      <c r="B461" t="s">
        <v>1097</v>
      </c>
      <c r="C461">
        <v>14</v>
      </c>
      <c r="D461" t="s">
        <v>603</v>
      </c>
      <c r="E461" t="s">
        <v>604</v>
      </c>
      <c r="F461" t="s">
        <v>605</v>
      </c>
      <c r="G461" t="s">
        <v>1098</v>
      </c>
      <c r="H461" s="36">
        <v>239500</v>
      </c>
      <c r="I461" s="14">
        <v>41683</v>
      </c>
      <c r="J461" t="s">
        <v>285</v>
      </c>
      <c r="K461" s="14">
        <v>41606</v>
      </c>
      <c r="L461" s="35">
        <v>41617</v>
      </c>
      <c r="M461" s="35">
        <v>41676</v>
      </c>
    </row>
    <row r="462" spans="1:13" x14ac:dyDescent="0.3">
      <c r="A462" t="s">
        <v>1099</v>
      </c>
      <c r="B462" t="s">
        <v>1100</v>
      </c>
      <c r="C462">
        <v>5</v>
      </c>
      <c r="D462" t="s">
        <v>354</v>
      </c>
      <c r="E462" t="s">
        <v>355</v>
      </c>
      <c r="F462" t="s">
        <v>356</v>
      </c>
      <c r="G462" t="s">
        <v>1101</v>
      </c>
      <c r="H462" s="36">
        <v>234200</v>
      </c>
      <c r="I462" s="14">
        <v>41937</v>
      </c>
      <c r="J462" t="s">
        <v>285</v>
      </c>
      <c r="K462" s="14">
        <v>41595</v>
      </c>
      <c r="L462" s="35">
        <v>41602</v>
      </c>
      <c r="M462" s="35">
        <v>41676</v>
      </c>
    </row>
    <row r="463" spans="1:13" x14ac:dyDescent="0.3">
      <c r="A463" t="s">
        <v>1099</v>
      </c>
      <c r="B463" t="s">
        <v>1100</v>
      </c>
      <c r="C463">
        <v>5</v>
      </c>
      <c r="D463" t="s">
        <v>354</v>
      </c>
      <c r="E463" t="s">
        <v>410</v>
      </c>
      <c r="F463" t="s">
        <v>411</v>
      </c>
      <c r="G463" t="s">
        <v>1101</v>
      </c>
      <c r="H463" s="36">
        <v>234200</v>
      </c>
      <c r="I463" s="14">
        <v>41937</v>
      </c>
      <c r="J463" t="s">
        <v>285</v>
      </c>
      <c r="K463" s="14">
        <v>41595</v>
      </c>
      <c r="L463" s="35">
        <v>41602</v>
      </c>
      <c r="M463" s="35">
        <v>41676</v>
      </c>
    </row>
    <row r="464" spans="1:13" x14ac:dyDescent="0.3">
      <c r="A464" t="s">
        <v>1102</v>
      </c>
      <c r="B464" t="s">
        <v>1103</v>
      </c>
      <c r="C464">
        <v>2</v>
      </c>
      <c r="D464" t="s">
        <v>343</v>
      </c>
      <c r="E464" t="s">
        <v>450</v>
      </c>
      <c r="F464" t="s">
        <v>451</v>
      </c>
      <c r="G464" t="s">
        <v>1104</v>
      </c>
      <c r="H464" s="36">
        <v>62900</v>
      </c>
      <c r="I464" s="14">
        <v>41862</v>
      </c>
      <c r="J464" t="s">
        <v>285</v>
      </c>
      <c r="K464" s="14">
        <v>41593</v>
      </c>
      <c r="L464" s="35">
        <v>41602</v>
      </c>
      <c r="M464" s="35">
        <v>41676</v>
      </c>
    </row>
    <row r="465" spans="1:13" x14ac:dyDescent="0.3">
      <c r="A465" t="s">
        <v>1105</v>
      </c>
      <c r="B465" t="s">
        <v>1106</v>
      </c>
      <c r="C465">
        <v>9</v>
      </c>
      <c r="D465" t="s">
        <v>768</v>
      </c>
      <c r="E465" t="s">
        <v>769</v>
      </c>
      <c r="F465" t="s">
        <v>770</v>
      </c>
      <c r="G465" t="s">
        <v>1107</v>
      </c>
      <c r="H465" s="36">
        <v>256900</v>
      </c>
      <c r="I465" s="14">
        <v>41805</v>
      </c>
      <c r="J465" t="s">
        <v>285</v>
      </c>
      <c r="K465" s="14">
        <v>41586</v>
      </c>
      <c r="L465" s="35">
        <v>41602</v>
      </c>
      <c r="M465" s="35">
        <v>41641</v>
      </c>
    </row>
    <row r="466" spans="1:13" x14ac:dyDescent="0.3">
      <c r="A466" t="s">
        <v>1108</v>
      </c>
      <c r="B466" t="s">
        <v>1109</v>
      </c>
      <c r="C466">
        <v>2</v>
      </c>
      <c r="D466" t="s">
        <v>343</v>
      </c>
      <c r="E466" t="s">
        <v>450</v>
      </c>
      <c r="F466" t="s">
        <v>451</v>
      </c>
      <c r="G466" t="s">
        <v>1110</v>
      </c>
      <c r="H466" s="36">
        <v>679800</v>
      </c>
      <c r="I466" s="14">
        <v>41858</v>
      </c>
      <c r="J466" t="s">
        <v>285</v>
      </c>
      <c r="K466" s="14">
        <v>41584</v>
      </c>
      <c r="L466" s="35">
        <v>41602</v>
      </c>
      <c r="M466" s="35">
        <v>41641</v>
      </c>
    </row>
    <row r="467" spans="1:13" x14ac:dyDescent="0.3">
      <c r="A467" t="s">
        <v>1111</v>
      </c>
      <c r="B467" t="s">
        <v>1112</v>
      </c>
      <c r="C467">
        <v>0</v>
      </c>
      <c r="D467" t="s">
        <v>15</v>
      </c>
      <c r="E467" t="s">
        <v>320</v>
      </c>
      <c r="F467" t="s">
        <v>321</v>
      </c>
      <c r="G467" t="s">
        <v>640</v>
      </c>
      <c r="H467" s="36">
        <v>484300</v>
      </c>
      <c r="I467" s="14">
        <v>41810</v>
      </c>
      <c r="J467" t="s">
        <v>285</v>
      </c>
      <c r="K467" s="14">
        <v>41584</v>
      </c>
      <c r="L467" s="35">
        <v>41602</v>
      </c>
      <c r="M467" s="35">
        <v>41641</v>
      </c>
    </row>
    <row r="468" spans="1:13" x14ac:dyDescent="0.3">
      <c r="A468" t="s">
        <v>1111</v>
      </c>
      <c r="B468" t="s">
        <v>1112</v>
      </c>
      <c r="C468">
        <v>0</v>
      </c>
      <c r="D468" t="s">
        <v>15</v>
      </c>
      <c r="E468" t="s">
        <v>295</v>
      </c>
      <c r="F468" t="s">
        <v>296</v>
      </c>
      <c r="G468" t="s">
        <v>640</v>
      </c>
      <c r="H468" s="36">
        <v>484300</v>
      </c>
      <c r="I468" s="14">
        <v>41810</v>
      </c>
      <c r="J468" t="s">
        <v>285</v>
      </c>
      <c r="K468" s="14">
        <v>41584</v>
      </c>
      <c r="L468" s="35">
        <v>41602</v>
      </c>
      <c r="M468" s="35">
        <v>41641</v>
      </c>
    </row>
    <row r="469" spans="1:13" x14ac:dyDescent="0.3">
      <c r="A469" t="s">
        <v>1111</v>
      </c>
      <c r="B469" t="s">
        <v>1112</v>
      </c>
      <c r="C469">
        <v>0</v>
      </c>
      <c r="D469" t="s">
        <v>15</v>
      </c>
      <c r="E469" t="s">
        <v>318</v>
      </c>
      <c r="F469" t="s">
        <v>319</v>
      </c>
      <c r="G469" t="s">
        <v>640</v>
      </c>
      <c r="H469" s="36">
        <v>484300</v>
      </c>
      <c r="I469" s="14">
        <v>41810</v>
      </c>
      <c r="J469" t="s">
        <v>285</v>
      </c>
      <c r="K469" s="14">
        <v>41584</v>
      </c>
      <c r="L469" s="35">
        <v>41602</v>
      </c>
      <c r="M469" s="35">
        <v>41641</v>
      </c>
    </row>
    <row r="470" spans="1:13" x14ac:dyDescent="0.3">
      <c r="A470" t="s">
        <v>1113</v>
      </c>
      <c r="B470" t="s">
        <v>1114</v>
      </c>
      <c r="C470">
        <v>2</v>
      </c>
      <c r="D470" t="s">
        <v>343</v>
      </c>
      <c r="E470" t="s">
        <v>450</v>
      </c>
      <c r="F470" t="s">
        <v>451</v>
      </c>
      <c r="G470" t="s">
        <v>1115</v>
      </c>
      <c r="H470" s="36">
        <v>683500</v>
      </c>
      <c r="I470" s="14">
        <v>41697</v>
      </c>
      <c r="J470" t="s">
        <v>285</v>
      </c>
      <c r="K470" s="14">
        <v>41561</v>
      </c>
      <c r="L470" s="35">
        <v>41568</v>
      </c>
      <c r="M470" s="35">
        <v>41617</v>
      </c>
    </row>
    <row r="471" spans="1:13" x14ac:dyDescent="0.3">
      <c r="A471" t="s">
        <v>1116</v>
      </c>
      <c r="B471" t="s">
        <v>1117</v>
      </c>
      <c r="C471">
        <v>0</v>
      </c>
      <c r="D471" t="s">
        <v>15</v>
      </c>
      <c r="E471" t="s">
        <v>295</v>
      </c>
      <c r="F471" t="s">
        <v>296</v>
      </c>
      <c r="G471" t="s">
        <v>1118</v>
      </c>
      <c r="H471" s="36">
        <v>478100</v>
      </c>
      <c r="I471" s="14">
        <v>41905</v>
      </c>
      <c r="J471" t="s">
        <v>301</v>
      </c>
      <c r="K471" s="14">
        <v>41559</v>
      </c>
      <c r="L471" s="35">
        <v>41568</v>
      </c>
      <c r="M471" s="35">
        <v>41617</v>
      </c>
    </row>
    <row r="472" spans="1:13" x14ac:dyDescent="0.3">
      <c r="A472" t="s">
        <v>1116</v>
      </c>
      <c r="B472" t="s">
        <v>1117</v>
      </c>
      <c r="C472">
        <v>0</v>
      </c>
      <c r="D472" t="s">
        <v>15</v>
      </c>
      <c r="E472" t="s">
        <v>318</v>
      </c>
      <c r="F472" t="s">
        <v>319</v>
      </c>
      <c r="G472" t="s">
        <v>1118</v>
      </c>
      <c r="H472" s="36">
        <v>478100</v>
      </c>
      <c r="I472" s="14">
        <v>41905</v>
      </c>
      <c r="J472" t="s">
        <v>301</v>
      </c>
      <c r="K472" s="14">
        <v>41559</v>
      </c>
      <c r="L472" s="35">
        <v>41568</v>
      </c>
      <c r="M472" s="35">
        <v>41617</v>
      </c>
    </row>
    <row r="473" spans="1:13" x14ac:dyDescent="0.3">
      <c r="A473" t="s">
        <v>1119</v>
      </c>
      <c r="B473" t="s">
        <v>1120</v>
      </c>
      <c r="C473">
        <v>36</v>
      </c>
      <c r="D473" t="s">
        <v>1121</v>
      </c>
      <c r="E473" t="s">
        <v>1122</v>
      </c>
      <c r="F473" t="s">
        <v>1123</v>
      </c>
      <c r="G473" t="s">
        <v>1124</v>
      </c>
      <c r="H473" s="36">
        <v>961800</v>
      </c>
      <c r="I473" s="14">
        <v>41687</v>
      </c>
      <c r="J473" t="s">
        <v>301</v>
      </c>
      <c r="K473" s="14">
        <v>41553</v>
      </c>
      <c r="L473" s="35">
        <v>41568</v>
      </c>
      <c r="M473" s="35">
        <v>41602</v>
      </c>
    </row>
    <row r="474" spans="1:13" x14ac:dyDescent="0.3">
      <c r="A474" t="s">
        <v>1119</v>
      </c>
      <c r="B474" t="s">
        <v>1120</v>
      </c>
      <c r="C474">
        <v>36</v>
      </c>
      <c r="D474" t="s">
        <v>1121</v>
      </c>
      <c r="E474" t="s">
        <v>1125</v>
      </c>
      <c r="F474" t="s">
        <v>1126</v>
      </c>
      <c r="G474" t="s">
        <v>1124</v>
      </c>
      <c r="H474" s="36">
        <v>961800</v>
      </c>
      <c r="I474" s="14">
        <v>41687</v>
      </c>
      <c r="J474" t="s">
        <v>301</v>
      </c>
      <c r="K474" s="14">
        <v>41553</v>
      </c>
      <c r="L474" s="35">
        <v>41568</v>
      </c>
      <c r="M474" s="35">
        <v>41602</v>
      </c>
    </row>
    <row r="475" spans="1:13" x14ac:dyDescent="0.3">
      <c r="A475" t="s">
        <v>1119</v>
      </c>
      <c r="B475" t="s">
        <v>1120</v>
      </c>
      <c r="C475">
        <v>36</v>
      </c>
      <c r="D475" t="s">
        <v>1121</v>
      </c>
      <c r="E475" t="s">
        <v>1127</v>
      </c>
      <c r="F475" t="s">
        <v>1128</v>
      </c>
      <c r="G475" t="s">
        <v>1124</v>
      </c>
      <c r="H475" s="36">
        <v>961800</v>
      </c>
      <c r="I475" s="14">
        <v>41687</v>
      </c>
      <c r="J475" t="s">
        <v>301</v>
      </c>
      <c r="K475" s="14">
        <v>41553</v>
      </c>
      <c r="L475" s="35">
        <v>41568</v>
      </c>
      <c r="M475" s="35">
        <v>41602</v>
      </c>
    </row>
    <row r="476" spans="1:13" x14ac:dyDescent="0.3">
      <c r="A476" t="s">
        <v>1129</v>
      </c>
      <c r="B476" t="s">
        <v>1130</v>
      </c>
      <c r="C476">
        <v>2</v>
      </c>
      <c r="D476" t="s">
        <v>343</v>
      </c>
      <c r="E476" t="s">
        <v>450</v>
      </c>
      <c r="F476" t="s">
        <v>451</v>
      </c>
      <c r="G476" t="s">
        <v>776</v>
      </c>
      <c r="H476" s="36">
        <v>316000</v>
      </c>
      <c r="I476" s="14">
        <v>41879</v>
      </c>
      <c r="J476" t="s">
        <v>285</v>
      </c>
      <c r="K476" s="14">
        <v>41547</v>
      </c>
      <c r="L476" s="35">
        <v>41548</v>
      </c>
      <c r="M476" s="35">
        <v>41602</v>
      </c>
    </row>
    <row r="477" spans="1:13" x14ac:dyDescent="0.3">
      <c r="A477" t="s">
        <v>1131</v>
      </c>
      <c r="B477" t="s">
        <v>1132</v>
      </c>
      <c r="C477">
        <v>6</v>
      </c>
      <c r="D477" t="s">
        <v>309</v>
      </c>
      <c r="E477" t="s">
        <v>310</v>
      </c>
      <c r="F477" t="s">
        <v>311</v>
      </c>
      <c r="G477" t="s">
        <v>581</v>
      </c>
      <c r="H477" s="36">
        <v>677400</v>
      </c>
      <c r="I477" s="14">
        <v>41684</v>
      </c>
      <c r="J477" t="s">
        <v>301</v>
      </c>
      <c r="K477" s="14">
        <v>41544</v>
      </c>
      <c r="L477" s="35">
        <v>41548</v>
      </c>
      <c r="M477" s="35">
        <v>41602</v>
      </c>
    </row>
    <row r="478" spans="1:13" x14ac:dyDescent="0.3">
      <c r="A478" t="s">
        <v>1131</v>
      </c>
      <c r="B478" t="s">
        <v>1132</v>
      </c>
      <c r="C478">
        <v>6</v>
      </c>
      <c r="D478" t="s">
        <v>309</v>
      </c>
      <c r="E478" t="s">
        <v>544</v>
      </c>
      <c r="F478" t="s">
        <v>545</v>
      </c>
      <c r="G478" t="s">
        <v>581</v>
      </c>
      <c r="H478" s="36">
        <v>677400</v>
      </c>
      <c r="I478" s="14">
        <v>41684</v>
      </c>
      <c r="J478" t="s">
        <v>301</v>
      </c>
      <c r="K478" s="14">
        <v>41544</v>
      </c>
      <c r="L478" s="35">
        <v>41548</v>
      </c>
      <c r="M478" s="35">
        <v>41602</v>
      </c>
    </row>
    <row r="479" spans="1:13" x14ac:dyDescent="0.3">
      <c r="A479" t="s">
        <v>1133</v>
      </c>
      <c r="B479" t="s">
        <v>1134</v>
      </c>
      <c r="C479">
        <v>5</v>
      </c>
      <c r="D479" t="s">
        <v>354</v>
      </c>
      <c r="E479" t="s">
        <v>357</v>
      </c>
      <c r="F479" t="s">
        <v>358</v>
      </c>
      <c r="G479" t="s">
        <v>1135</v>
      </c>
      <c r="H479" s="36">
        <v>839400</v>
      </c>
      <c r="I479" s="14">
        <v>41724</v>
      </c>
      <c r="J479" t="s">
        <v>285</v>
      </c>
      <c r="K479" s="14">
        <v>41534</v>
      </c>
      <c r="L479" s="35">
        <v>41548</v>
      </c>
      <c r="M479" s="35">
        <v>41602</v>
      </c>
    </row>
    <row r="480" spans="1:13" x14ac:dyDescent="0.3">
      <c r="A480" t="s">
        <v>1133</v>
      </c>
      <c r="B480" t="s">
        <v>1134</v>
      </c>
      <c r="C480">
        <v>5</v>
      </c>
      <c r="D480" t="s">
        <v>354</v>
      </c>
      <c r="E480" t="s">
        <v>355</v>
      </c>
      <c r="F480" t="s">
        <v>356</v>
      </c>
      <c r="G480" t="s">
        <v>1135</v>
      </c>
      <c r="H480" s="36">
        <v>839400</v>
      </c>
      <c r="I480" s="14">
        <v>41724</v>
      </c>
      <c r="J480" t="s">
        <v>285</v>
      </c>
      <c r="K480" s="14">
        <v>41534</v>
      </c>
      <c r="L480" s="35">
        <v>41548</v>
      </c>
      <c r="M480" s="35">
        <v>41602</v>
      </c>
    </row>
    <row r="481" spans="1:13" x14ac:dyDescent="0.3">
      <c r="A481" t="s">
        <v>1133</v>
      </c>
      <c r="B481" t="s">
        <v>1134</v>
      </c>
      <c r="C481">
        <v>5</v>
      </c>
      <c r="D481" t="s">
        <v>354</v>
      </c>
      <c r="E481" t="s">
        <v>410</v>
      </c>
      <c r="F481" t="s">
        <v>411</v>
      </c>
      <c r="G481" t="s">
        <v>1135</v>
      </c>
      <c r="H481" s="36">
        <v>839400</v>
      </c>
      <c r="I481" s="14">
        <v>41724</v>
      </c>
      <c r="J481" t="s">
        <v>285</v>
      </c>
      <c r="K481" s="14">
        <v>41534</v>
      </c>
      <c r="L481" s="35">
        <v>41548</v>
      </c>
      <c r="M481" s="35">
        <v>41602</v>
      </c>
    </row>
    <row r="482" spans="1:13" x14ac:dyDescent="0.3">
      <c r="A482" t="s">
        <v>1136</v>
      </c>
      <c r="B482" t="s">
        <v>1137</v>
      </c>
      <c r="C482">
        <v>0</v>
      </c>
      <c r="D482" t="s">
        <v>15</v>
      </c>
      <c r="E482" t="s">
        <v>295</v>
      </c>
      <c r="F482" t="s">
        <v>296</v>
      </c>
      <c r="G482" t="s">
        <v>1138</v>
      </c>
      <c r="H482" s="36">
        <v>427800</v>
      </c>
      <c r="I482" s="14">
        <v>41653</v>
      </c>
      <c r="J482" t="s">
        <v>285</v>
      </c>
      <c r="K482" s="14">
        <v>41530</v>
      </c>
      <c r="L482" s="35">
        <v>41548</v>
      </c>
      <c r="M482" s="35">
        <v>41602</v>
      </c>
    </row>
    <row r="483" spans="1:13" x14ac:dyDescent="0.3">
      <c r="A483" t="s">
        <v>1136</v>
      </c>
      <c r="B483" t="s">
        <v>1137</v>
      </c>
      <c r="C483">
        <v>0</v>
      </c>
      <c r="D483" t="s">
        <v>15</v>
      </c>
      <c r="E483" t="s">
        <v>318</v>
      </c>
      <c r="F483" t="s">
        <v>319</v>
      </c>
      <c r="G483" t="s">
        <v>1138</v>
      </c>
      <c r="H483" s="36">
        <v>427800</v>
      </c>
      <c r="I483" s="14">
        <v>41653</v>
      </c>
      <c r="J483" t="s">
        <v>285</v>
      </c>
      <c r="K483" s="14">
        <v>41530</v>
      </c>
      <c r="L483" s="35">
        <v>41548</v>
      </c>
      <c r="M483" s="35">
        <v>41602</v>
      </c>
    </row>
    <row r="484" spans="1:13" x14ac:dyDescent="0.3">
      <c r="A484" t="s">
        <v>1139</v>
      </c>
      <c r="B484" t="s">
        <v>1140</v>
      </c>
      <c r="C484">
        <v>5</v>
      </c>
      <c r="D484" t="s">
        <v>354</v>
      </c>
      <c r="E484" t="s">
        <v>357</v>
      </c>
      <c r="F484" t="s">
        <v>358</v>
      </c>
      <c r="G484" t="s">
        <v>1141</v>
      </c>
      <c r="H484" s="36">
        <v>20600</v>
      </c>
      <c r="I484" s="14">
        <v>41763</v>
      </c>
      <c r="J484" t="s">
        <v>285</v>
      </c>
      <c r="K484" s="14">
        <v>41474</v>
      </c>
      <c r="L484" s="35">
        <v>41477</v>
      </c>
      <c r="M484" s="35">
        <v>41548</v>
      </c>
    </row>
    <row r="485" spans="1:13" x14ac:dyDescent="0.3">
      <c r="A485" t="s">
        <v>1142</v>
      </c>
      <c r="B485" t="s">
        <v>1143</v>
      </c>
      <c r="C485">
        <v>2</v>
      </c>
      <c r="D485" t="s">
        <v>343</v>
      </c>
      <c r="E485" t="s">
        <v>450</v>
      </c>
      <c r="F485" t="s">
        <v>451</v>
      </c>
      <c r="G485" t="s">
        <v>1144</v>
      </c>
      <c r="H485" s="36">
        <v>860500</v>
      </c>
      <c r="I485" s="14">
        <v>41751</v>
      </c>
      <c r="J485" t="s">
        <v>301</v>
      </c>
      <c r="K485" s="14">
        <v>41469</v>
      </c>
      <c r="L485" s="35">
        <v>41477</v>
      </c>
      <c r="M485" s="35">
        <v>41548</v>
      </c>
    </row>
    <row r="486" spans="1:13" x14ac:dyDescent="0.3">
      <c r="A486" t="s">
        <v>1142</v>
      </c>
      <c r="B486" t="s">
        <v>1143</v>
      </c>
      <c r="C486">
        <v>2</v>
      </c>
      <c r="D486" t="s">
        <v>343</v>
      </c>
      <c r="E486" t="s">
        <v>344</v>
      </c>
      <c r="F486" t="s">
        <v>345</v>
      </c>
      <c r="G486" t="s">
        <v>1144</v>
      </c>
      <c r="H486" s="36">
        <v>860500</v>
      </c>
      <c r="I486" s="14">
        <v>41751</v>
      </c>
      <c r="J486" t="s">
        <v>301</v>
      </c>
      <c r="K486" s="14">
        <v>41469</v>
      </c>
      <c r="L486" s="35">
        <v>41477</v>
      </c>
      <c r="M486" s="35">
        <v>41548</v>
      </c>
    </row>
    <row r="487" spans="1:13" x14ac:dyDescent="0.3">
      <c r="A487" t="s">
        <v>1145</v>
      </c>
      <c r="B487" t="s">
        <v>1146</v>
      </c>
      <c r="C487">
        <v>16</v>
      </c>
      <c r="D487" t="s">
        <v>584</v>
      </c>
      <c r="E487" t="s">
        <v>590</v>
      </c>
      <c r="F487" t="s">
        <v>591</v>
      </c>
      <c r="G487" t="s">
        <v>1147</v>
      </c>
      <c r="H487" s="36">
        <v>812000</v>
      </c>
      <c r="I487" s="14">
        <v>41551</v>
      </c>
      <c r="J487" t="s">
        <v>285</v>
      </c>
      <c r="K487" s="14">
        <v>41460</v>
      </c>
      <c r="L487" s="35">
        <v>41477</v>
      </c>
      <c r="M487" s="35">
        <v>41548</v>
      </c>
    </row>
    <row r="488" spans="1:13" x14ac:dyDescent="0.3">
      <c r="A488" t="s">
        <v>1145</v>
      </c>
      <c r="B488" t="s">
        <v>1146</v>
      </c>
      <c r="C488">
        <v>16</v>
      </c>
      <c r="D488" t="s">
        <v>584</v>
      </c>
      <c r="E488" t="s">
        <v>585</v>
      </c>
      <c r="F488" t="s">
        <v>586</v>
      </c>
      <c r="G488" t="s">
        <v>1147</v>
      </c>
      <c r="H488" s="36">
        <v>812000</v>
      </c>
      <c r="I488" s="14">
        <v>41551</v>
      </c>
      <c r="J488" t="s">
        <v>285</v>
      </c>
      <c r="K488" s="14">
        <v>41460</v>
      </c>
      <c r="L488" s="35">
        <v>41477</v>
      </c>
      <c r="M488" s="35">
        <v>41548</v>
      </c>
    </row>
    <row r="489" spans="1:13" x14ac:dyDescent="0.3">
      <c r="A489" t="s">
        <v>1145</v>
      </c>
      <c r="B489" t="s">
        <v>1146</v>
      </c>
      <c r="C489">
        <v>16</v>
      </c>
      <c r="D489" t="s">
        <v>584</v>
      </c>
      <c r="E489" t="s">
        <v>588</v>
      </c>
      <c r="F489" t="s">
        <v>589</v>
      </c>
      <c r="G489" t="s">
        <v>1147</v>
      </c>
      <c r="H489" s="36">
        <v>812000</v>
      </c>
      <c r="I489" s="14">
        <v>41551</v>
      </c>
      <c r="J489" t="s">
        <v>285</v>
      </c>
      <c r="K489" s="14">
        <v>41460</v>
      </c>
      <c r="L489" s="35">
        <v>41477</v>
      </c>
      <c r="M489" s="35">
        <v>41548</v>
      </c>
    </row>
    <row r="490" spans="1:13" x14ac:dyDescent="0.3">
      <c r="A490" t="s">
        <v>1148</v>
      </c>
      <c r="B490" t="s">
        <v>1149</v>
      </c>
      <c r="C490">
        <v>3</v>
      </c>
      <c r="D490" t="s">
        <v>337</v>
      </c>
      <c r="E490" t="s">
        <v>386</v>
      </c>
      <c r="F490" t="s">
        <v>387</v>
      </c>
      <c r="G490" t="s">
        <v>1150</v>
      </c>
      <c r="H490" s="36">
        <v>43700</v>
      </c>
      <c r="I490" s="14">
        <v>41799</v>
      </c>
      <c r="J490" t="s">
        <v>285</v>
      </c>
      <c r="K490" s="14">
        <v>41450</v>
      </c>
      <c r="L490" s="35">
        <v>41477</v>
      </c>
      <c r="M490" s="35">
        <v>41548</v>
      </c>
    </row>
    <row r="491" spans="1:13" x14ac:dyDescent="0.3">
      <c r="A491" t="s">
        <v>1148</v>
      </c>
      <c r="B491" t="s">
        <v>1149</v>
      </c>
      <c r="C491">
        <v>3</v>
      </c>
      <c r="D491" t="s">
        <v>337</v>
      </c>
      <c r="E491" t="s">
        <v>338</v>
      </c>
      <c r="F491" t="s">
        <v>339</v>
      </c>
      <c r="G491" t="s">
        <v>1150</v>
      </c>
      <c r="H491" s="36">
        <v>43700</v>
      </c>
      <c r="I491" s="14">
        <v>41799</v>
      </c>
      <c r="J491" t="s">
        <v>285</v>
      </c>
      <c r="K491" s="14">
        <v>41450</v>
      </c>
      <c r="L491" s="35">
        <v>41477</v>
      </c>
      <c r="M491" s="35">
        <v>41548</v>
      </c>
    </row>
    <row r="492" spans="1:13" x14ac:dyDescent="0.3">
      <c r="A492" t="s">
        <v>1148</v>
      </c>
      <c r="B492" t="s">
        <v>1149</v>
      </c>
      <c r="C492">
        <v>3</v>
      </c>
      <c r="D492" t="s">
        <v>337</v>
      </c>
      <c r="E492" t="s">
        <v>400</v>
      </c>
      <c r="F492" t="s">
        <v>401</v>
      </c>
      <c r="G492" t="s">
        <v>1150</v>
      </c>
      <c r="H492" s="36">
        <v>43700</v>
      </c>
      <c r="I492" s="14">
        <v>41799</v>
      </c>
      <c r="J492" t="s">
        <v>285</v>
      </c>
      <c r="K492" s="14">
        <v>41450</v>
      </c>
      <c r="L492" s="35">
        <v>41477</v>
      </c>
      <c r="M492" s="35">
        <v>41548</v>
      </c>
    </row>
    <row r="493" spans="1:13" x14ac:dyDescent="0.3">
      <c r="A493" t="s">
        <v>1151</v>
      </c>
      <c r="B493" t="s">
        <v>1152</v>
      </c>
      <c r="C493">
        <v>2</v>
      </c>
      <c r="D493" t="s">
        <v>343</v>
      </c>
      <c r="E493" t="s">
        <v>450</v>
      </c>
      <c r="F493" t="s">
        <v>451</v>
      </c>
      <c r="G493" t="s">
        <v>1153</v>
      </c>
      <c r="H493" s="36">
        <v>182600</v>
      </c>
      <c r="I493" s="14">
        <v>41599</v>
      </c>
      <c r="J493" t="s">
        <v>301</v>
      </c>
      <c r="K493" s="14">
        <v>41445</v>
      </c>
      <c r="L493" s="35">
        <v>41477</v>
      </c>
      <c r="M493" s="35">
        <v>41548</v>
      </c>
    </row>
    <row r="494" spans="1:13" x14ac:dyDescent="0.3">
      <c r="A494" t="s">
        <v>1154</v>
      </c>
      <c r="B494" t="s">
        <v>1155</v>
      </c>
      <c r="C494">
        <v>2</v>
      </c>
      <c r="D494" t="s">
        <v>343</v>
      </c>
      <c r="E494" t="s">
        <v>344</v>
      </c>
      <c r="F494" t="s">
        <v>345</v>
      </c>
      <c r="G494" t="s">
        <v>1156</v>
      </c>
      <c r="H494" s="36">
        <v>885000</v>
      </c>
      <c r="I494" s="14">
        <v>41660</v>
      </c>
      <c r="J494" t="s">
        <v>301</v>
      </c>
      <c r="K494" s="14">
        <v>41442</v>
      </c>
      <c r="L494" s="35">
        <v>41477</v>
      </c>
      <c r="M494" s="35">
        <v>41548</v>
      </c>
    </row>
    <row r="495" spans="1:13" x14ac:dyDescent="0.3">
      <c r="A495" t="s">
        <v>1157</v>
      </c>
      <c r="B495" t="s">
        <v>1158</v>
      </c>
      <c r="C495">
        <v>1</v>
      </c>
      <c r="D495" t="s">
        <v>298</v>
      </c>
      <c r="E495" t="s">
        <v>323</v>
      </c>
      <c r="F495" t="s">
        <v>324</v>
      </c>
      <c r="G495" t="s">
        <v>1159</v>
      </c>
      <c r="H495" s="36">
        <v>362200</v>
      </c>
      <c r="I495" s="14">
        <v>41488</v>
      </c>
      <c r="J495" t="s">
        <v>285</v>
      </c>
      <c r="K495" s="14">
        <v>41420</v>
      </c>
      <c r="L495" s="35">
        <v>41439</v>
      </c>
      <c r="M495" s="35">
        <v>41477</v>
      </c>
    </row>
    <row r="496" spans="1:13" x14ac:dyDescent="0.3">
      <c r="A496" t="s">
        <v>1157</v>
      </c>
      <c r="B496" t="s">
        <v>1158</v>
      </c>
      <c r="C496">
        <v>1</v>
      </c>
      <c r="D496" t="s">
        <v>298</v>
      </c>
      <c r="E496" t="s">
        <v>302</v>
      </c>
      <c r="F496" t="s">
        <v>303</v>
      </c>
      <c r="G496" t="s">
        <v>1159</v>
      </c>
      <c r="H496" s="36">
        <v>362200</v>
      </c>
      <c r="I496" s="14">
        <v>41488</v>
      </c>
      <c r="J496" t="s">
        <v>285</v>
      </c>
      <c r="K496" s="14">
        <v>41420</v>
      </c>
      <c r="L496" s="35">
        <v>41439</v>
      </c>
      <c r="M496" s="35">
        <v>41477</v>
      </c>
    </row>
    <row r="497" spans="1:13" x14ac:dyDescent="0.3">
      <c r="A497" t="s">
        <v>1157</v>
      </c>
      <c r="B497" t="s">
        <v>1158</v>
      </c>
      <c r="C497">
        <v>1</v>
      </c>
      <c r="D497" t="s">
        <v>298</v>
      </c>
      <c r="E497" t="s">
        <v>299</v>
      </c>
      <c r="F497" t="s">
        <v>300</v>
      </c>
      <c r="G497" t="s">
        <v>1159</v>
      </c>
      <c r="H497" s="36">
        <v>362200</v>
      </c>
      <c r="I497" s="14">
        <v>41488</v>
      </c>
      <c r="J497" t="s">
        <v>285</v>
      </c>
      <c r="K497" s="14">
        <v>41420</v>
      </c>
      <c r="L497" s="35">
        <v>41439</v>
      </c>
      <c r="M497" s="35">
        <v>41477</v>
      </c>
    </row>
    <row r="498" spans="1:13" x14ac:dyDescent="0.3">
      <c r="A498" t="s">
        <v>1160</v>
      </c>
      <c r="B498" t="s">
        <v>1161</v>
      </c>
      <c r="C498">
        <v>0</v>
      </c>
      <c r="D498" t="s">
        <v>15</v>
      </c>
      <c r="E498" t="s">
        <v>295</v>
      </c>
      <c r="F498" t="s">
        <v>296</v>
      </c>
      <c r="G498" t="s">
        <v>800</v>
      </c>
      <c r="H498" s="36">
        <v>865900</v>
      </c>
      <c r="I498" s="14">
        <v>41489</v>
      </c>
      <c r="J498" t="s">
        <v>285</v>
      </c>
      <c r="K498" s="14">
        <v>41416</v>
      </c>
      <c r="L498" s="35">
        <v>41439</v>
      </c>
      <c r="M498" s="35">
        <v>41477</v>
      </c>
    </row>
    <row r="499" spans="1:13" x14ac:dyDescent="0.3">
      <c r="A499" t="s">
        <v>1160</v>
      </c>
      <c r="B499" t="s">
        <v>1161</v>
      </c>
      <c r="C499">
        <v>0</v>
      </c>
      <c r="D499" t="s">
        <v>15</v>
      </c>
      <c r="E499" t="s">
        <v>320</v>
      </c>
      <c r="F499" t="s">
        <v>321</v>
      </c>
      <c r="G499" t="s">
        <v>800</v>
      </c>
      <c r="H499" s="36">
        <v>865900</v>
      </c>
      <c r="I499" s="14">
        <v>41489</v>
      </c>
      <c r="J499" t="s">
        <v>285</v>
      </c>
      <c r="K499" s="14">
        <v>41416</v>
      </c>
      <c r="L499" s="35">
        <v>41439</v>
      </c>
      <c r="M499" s="35">
        <v>41477</v>
      </c>
    </row>
    <row r="500" spans="1:13" x14ac:dyDescent="0.3">
      <c r="A500" t="s">
        <v>1162</v>
      </c>
      <c r="B500" t="s">
        <v>1163</v>
      </c>
      <c r="C500">
        <v>1</v>
      </c>
      <c r="D500" t="s">
        <v>298</v>
      </c>
      <c r="E500" t="s">
        <v>299</v>
      </c>
      <c r="F500" t="s">
        <v>300</v>
      </c>
      <c r="G500" t="s">
        <v>549</v>
      </c>
      <c r="H500" s="36">
        <v>620500</v>
      </c>
      <c r="I500" s="14">
        <v>41615</v>
      </c>
      <c r="J500" t="s">
        <v>285</v>
      </c>
      <c r="K500" s="14">
        <v>41411</v>
      </c>
      <c r="L500" s="35">
        <v>41439</v>
      </c>
      <c r="M500" s="35">
        <v>41477</v>
      </c>
    </row>
    <row r="501" spans="1:13" x14ac:dyDescent="0.3">
      <c r="A501" t="s">
        <v>1164</v>
      </c>
      <c r="B501" t="s">
        <v>1165</v>
      </c>
      <c r="C501">
        <v>0</v>
      </c>
      <c r="D501" t="s">
        <v>15</v>
      </c>
      <c r="E501" t="s">
        <v>320</v>
      </c>
      <c r="F501" t="s">
        <v>321</v>
      </c>
      <c r="G501" t="s">
        <v>1166</v>
      </c>
      <c r="H501" s="36">
        <v>986500</v>
      </c>
      <c r="I501" s="14">
        <v>41531</v>
      </c>
      <c r="J501" t="s">
        <v>301</v>
      </c>
      <c r="K501" s="14">
        <v>41410</v>
      </c>
      <c r="L501" s="35">
        <v>41439</v>
      </c>
      <c r="M501" s="35">
        <v>41477</v>
      </c>
    </row>
    <row r="502" spans="1:13" x14ac:dyDescent="0.3">
      <c r="A502" t="s">
        <v>1164</v>
      </c>
      <c r="B502" t="s">
        <v>1165</v>
      </c>
      <c r="C502">
        <v>0</v>
      </c>
      <c r="D502" t="s">
        <v>15</v>
      </c>
      <c r="E502" t="s">
        <v>295</v>
      </c>
      <c r="F502" t="s">
        <v>296</v>
      </c>
      <c r="G502" t="s">
        <v>1166</v>
      </c>
      <c r="H502" s="36">
        <v>986500</v>
      </c>
      <c r="I502" s="14">
        <v>41531</v>
      </c>
      <c r="J502" t="s">
        <v>301</v>
      </c>
      <c r="K502" s="14">
        <v>41410</v>
      </c>
      <c r="L502" s="35">
        <v>41439</v>
      </c>
      <c r="M502" s="35">
        <v>41477</v>
      </c>
    </row>
    <row r="503" spans="1:13" x14ac:dyDescent="0.3">
      <c r="A503" t="s">
        <v>1164</v>
      </c>
      <c r="B503" t="s">
        <v>1165</v>
      </c>
      <c r="C503">
        <v>0</v>
      </c>
      <c r="D503" t="s">
        <v>15</v>
      </c>
      <c r="E503" t="s">
        <v>293</v>
      </c>
      <c r="F503" t="s">
        <v>294</v>
      </c>
      <c r="G503" t="s">
        <v>1166</v>
      </c>
      <c r="H503" s="36">
        <v>986500</v>
      </c>
      <c r="I503" s="14">
        <v>41531</v>
      </c>
      <c r="J503" t="s">
        <v>301</v>
      </c>
      <c r="K503" s="14">
        <v>41410</v>
      </c>
      <c r="L503" s="35">
        <v>41439</v>
      </c>
      <c r="M503" s="35">
        <v>41477</v>
      </c>
    </row>
    <row r="504" spans="1:13" x14ac:dyDescent="0.3">
      <c r="A504" t="s">
        <v>1167</v>
      </c>
      <c r="B504" t="s">
        <v>1168</v>
      </c>
      <c r="C504">
        <v>0</v>
      </c>
      <c r="D504" t="s">
        <v>15</v>
      </c>
      <c r="E504" t="s">
        <v>295</v>
      </c>
      <c r="F504" t="s">
        <v>296</v>
      </c>
      <c r="G504" t="s">
        <v>1169</v>
      </c>
      <c r="H504" s="36">
        <v>972500</v>
      </c>
      <c r="I504" s="14">
        <v>41525</v>
      </c>
      <c r="J504" t="s">
        <v>285</v>
      </c>
      <c r="K504" s="14">
        <v>41407</v>
      </c>
      <c r="L504" s="35">
        <v>41439</v>
      </c>
      <c r="M504" s="35">
        <v>41477</v>
      </c>
    </row>
    <row r="505" spans="1:13" x14ac:dyDescent="0.3">
      <c r="A505" t="s">
        <v>1167</v>
      </c>
      <c r="B505" t="s">
        <v>1168</v>
      </c>
      <c r="C505">
        <v>0</v>
      </c>
      <c r="D505" t="s">
        <v>15</v>
      </c>
      <c r="E505" t="s">
        <v>318</v>
      </c>
      <c r="F505" t="s">
        <v>319</v>
      </c>
      <c r="G505" t="s">
        <v>1169</v>
      </c>
      <c r="H505" s="36">
        <v>972500</v>
      </c>
      <c r="I505" s="14">
        <v>41525</v>
      </c>
      <c r="J505" t="s">
        <v>285</v>
      </c>
      <c r="K505" s="14">
        <v>41407</v>
      </c>
      <c r="L505" s="35">
        <v>41439</v>
      </c>
      <c r="M505" s="35">
        <v>41477</v>
      </c>
    </row>
    <row r="506" spans="1:13" x14ac:dyDescent="0.3">
      <c r="A506" t="s">
        <v>1170</v>
      </c>
      <c r="B506" t="s">
        <v>1171</v>
      </c>
      <c r="C506">
        <v>7</v>
      </c>
      <c r="D506" t="s">
        <v>366</v>
      </c>
      <c r="E506" t="s">
        <v>369</v>
      </c>
      <c r="F506" t="s">
        <v>370</v>
      </c>
      <c r="G506" t="s">
        <v>1172</v>
      </c>
      <c r="H506" s="36">
        <v>174100</v>
      </c>
      <c r="I506" s="14">
        <v>41498</v>
      </c>
      <c r="J506" t="s">
        <v>301</v>
      </c>
      <c r="K506" s="14">
        <v>41385</v>
      </c>
      <c r="L506" s="35">
        <v>41402</v>
      </c>
      <c r="M506" s="35">
        <v>41477</v>
      </c>
    </row>
    <row r="507" spans="1:13" x14ac:dyDescent="0.3">
      <c r="A507" t="s">
        <v>1173</v>
      </c>
      <c r="B507" t="s">
        <v>1174</v>
      </c>
      <c r="C507">
        <v>1</v>
      </c>
      <c r="D507" t="s">
        <v>298</v>
      </c>
      <c r="E507" t="s">
        <v>299</v>
      </c>
      <c r="F507" t="s">
        <v>300</v>
      </c>
      <c r="G507" t="s">
        <v>1107</v>
      </c>
      <c r="H507" s="36">
        <v>817000</v>
      </c>
      <c r="I507" s="14">
        <v>41549</v>
      </c>
      <c r="J507" t="s">
        <v>285</v>
      </c>
      <c r="K507" s="14">
        <v>41368</v>
      </c>
      <c r="L507" s="35">
        <v>41402</v>
      </c>
      <c r="M507" s="35">
        <v>41439</v>
      </c>
    </row>
    <row r="508" spans="1:13" x14ac:dyDescent="0.3">
      <c r="A508" t="s">
        <v>1173</v>
      </c>
      <c r="B508" t="s">
        <v>1174</v>
      </c>
      <c r="C508">
        <v>1</v>
      </c>
      <c r="D508" t="s">
        <v>298</v>
      </c>
      <c r="E508" t="s">
        <v>325</v>
      </c>
      <c r="F508" t="s">
        <v>326</v>
      </c>
      <c r="G508" t="s">
        <v>1107</v>
      </c>
      <c r="H508" s="36">
        <v>817000</v>
      </c>
      <c r="I508" s="14">
        <v>41549</v>
      </c>
      <c r="J508" t="s">
        <v>285</v>
      </c>
      <c r="K508" s="14">
        <v>41368</v>
      </c>
      <c r="L508" s="35">
        <v>41402</v>
      </c>
      <c r="M508" s="35">
        <v>41439</v>
      </c>
    </row>
    <row r="509" spans="1:13" x14ac:dyDescent="0.3">
      <c r="A509" t="s">
        <v>1173</v>
      </c>
      <c r="B509" t="s">
        <v>1174</v>
      </c>
      <c r="C509">
        <v>1</v>
      </c>
      <c r="D509" t="s">
        <v>298</v>
      </c>
      <c r="E509" t="s">
        <v>302</v>
      </c>
      <c r="F509" t="s">
        <v>303</v>
      </c>
      <c r="G509" t="s">
        <v>1107</v>
      </c>
      <c r="H509" s="36">
        <v>817000</v>
      </c>
      <c r="I509" s="14">
        <v>41549</v>
      </c>
      <c r="J509" t="s">
        <v>285</v>
      </c>
      <c r="K509" s="14">
        <v>41368</v>
      </c>
      <c r="L509" s="35">
        <v>41402</v>
      </c>
      <c r="M509" s="35">
        <v>41439</v>
      </c>
    </row>
    <row r="510" spans="1:13" x14ac:dyDescent="0.3">
      <c r="A510" t="s">
        <v>1175</v>
      </c>
      <c r="B510" t="s">
        <v>1176</v>
      </c>
      <c r="C510">
        <v>1</v>
      </c>
      <c r="D510" t="s">
        <v>298</v>
      </c>
      <c r="E510" t="s">
        <v>323</v>
      </c>
      <c r="F510" t="s">
        <v>324</v>
      </c>
      <c r="G510" t="s">
        <v>1177</v>
      </c>
      <c r="H510" s="36">
        <v>36800</v>
      </c>
      <c r="I510" s="14">
        <v>41483</v>
      </c>
      <c r="J510" t="s">
        <v>285</v>
      </c>
      <c r="K510" s="14">
        <v>41362</v>
      </c>
      <c r="L510" s="35">
        <v>41402</v>
      </c>
      <c r="M510" s="35">
        <v>41439</v>
      </c>
    </row>
    <row r="511" spans="1:13" x14ac:dyDescent="0.3">
      <c r="A511" t="s">
        <v>1175</v>
      </c>
      <c r="B511" t="s">
        <v>1176</v>
      </c>
      <c r="C511">
        <v>1</v>
      </c>
      <c r="D511" t="s">
        <v>298</v>
      </c>
      <c r="E511" t="s">
        <v>325</v>
      </c>
      <c r="F511" t="s">
        <v>326</v>
      </c>
      <c r="G511" t="s">
        <v>1177</v>
      </c>
      <c r="H511" s="36">
        <v>36800</v>
      </c>
      <c r="I511" s="14">
        <v>41483</v>
      </c>
      <c r="J511" t="s">
        <v>285</v>
      </c>
      <c r="K511" s="14">
        <v>41362</v>
      </c>
      <c r="L511" s="35">
        <v>41402</v>
      </c>
      <c r="M511" s="35">
        <v>41439</v>
      </c>
    </row>
    <row r="512" spans="1:13" x14ac:dyDescent="0.3">
      <c r="A512" t="s">
        <v>1178</v>
      </c>
      <c r="B512" t="s">
        <v>1179</v>
      </c>
      <c r="C512">
        <v>5</v>
      </c>
      <c r="D512" t="s">
        <v>354</v>
      </c>
      <c r="E512" t="s">
        <v>357</v>
      </c>
      <c r="F512" t="s">
        <v>358</v>
      </c>
      <c r="G512" t="s">
        <v>1180</v>
      </c>
      <c r="H512" s="36">
        <v>940200</v>
      </c>
      <c r="I512" s="14">
        <v>41485</v>
      </c>
      <c r="J512" t="s">
        <v>285</v>
      </c>
      <c r="K512" s="14">
        <v>41352</v>
      </c>
      <c r="L512" s="35">
        <v>41360</v>
      </c>
      <c r="M512" s="35">
        <v>41439</v>
      </c>
    </row>
    <row r="513" spans="1:13" x14ac:dyDescent="0.3">
      <c r="A513" t="s">
        <v>1181</v>
      </c>
      <c r="B513" t="s">
        <v>1182</v>
      </c>
      <c r="C513">
        <v>1</v>
      </c>
      <c r="D513" t="s">
        <v>298</v>
      </c>
      <c r="E513" t="s">
        <v>299</v>
      </c>
      <c r="F513" t="s">
        <v>300</v>
      </c>
      <c r="G513" t="s">
        <v>1183</v>
      </c>
      <c r="H513" s="36">
        <v>592400</v>
      </c>
      <c r="I513" s="14">
        <v>41507</v>
      </c>
      <c r="J513" t="s">
        <v>285</v>
      </c>
      <c r="K513" s="14">
        <v>41338</v>
      </c>
      <c r="L513" s="35">
        <v>41360</v>
      </c>
      <c r="M513" s="35">
        <v>41402</v>
      </c>
    </row>
    <row r="514" spans="1:13" x14ac:dyDescent="0.3">
      <c r="A514" t="s">
        <v>1181</v>
      </c>
      <c r="B514" t="s">
        <v>1182</v>
      </c>
      <c r="C514">
        <v>1</v>
      </c>
      <c r="D514" t="s">
        <v>298</v>
      </c>
      <c r="E514" t="s">
        <v>314</v>
      </c>
      <c r="F514" t="s">
        <v>315</v>
      </c>
      <c r="G514" t="s">
        <v>1183</v>
      </c>
      <c r="H514" s="36">
        <v>592400</v>
      </c>
      <c r="I514" s="14">
        <v>41507</v>
      </c>
      <c r="J514" t="s">
        <v>285</v>
      </c>
      <c r="K514" s="14">
        <v>41338</v>
      </c>
      <c r="L514" s="35">
        <v>41360</v>
      </c>
      <c r="M514" s="35">
        <v>41402</v>
      </c>
    </row>
    <row r="515" spans="1:13" x14ac:dyDescent="0.3">
      <c r="A515" t="s">
        <v>1184</v>
      </c>
      <c r="B515" t="s">
        <v>1185</v>
      </c>
      <c r="C515">
        <v>0</v>
      </c>
      <c r="D515" t="s">
        <v>15</v>
      </c>
      <c r="E515" t="s">
        <v>295</v>
      </c>
      <c r="F515" t="s">
        <v>296</v>
      </c>
      <c r="G515" t="s">
        <v>1186</v>
      </c>
      <c r="H515" s="36">
        <v>60200</v>
      </c>
      <c r="I515" s="14">
        <v>41537</v>
      </c>
      <c r="J515" t="s">
        <v>285</v>
      </c>
      <c r="K515" s="14">
        <v>41334</v>
      </c>
      <c r="L515" s="35">
        <v>41360</v>
      </c>
      <c r="M515" s="35">
        <v>41402</v>
      </c>
    </row>
    <row r="516" spans="1:13" x14ac:dyDescent="0.3">
      <c r="A516" t="s">
        <v>1184</v>
      </c>
      <c r="B516" t="s">
        <v>1185</v>
      </c>
      <c r="C516">
        <v>0</v>
      </c>
      <c r="D516" t="s">
        <v>15</v>
      </c>
      <c r="E516" t="s">
        <v>318</v>
      </c>
      <c r="F516" t="s">
        <v>319</v>
      </c>
      <c r="G516" t="s">
        <v>1186</v>
      </c>
      <c r="H516" s="36">
        <v>60200</v>
      </c>
      <c r="I516" s="14">
        <v>41537</v>
      </c>
      <c r="J516" t="s">
        <v>285</v>
      </c>
      <c r="K516" s="14">
        <v>41334</v>
      </c>
      <c r="L516" s="35">
        <v>41360</v>
      </c>
      <c r="M516" s="35">
        <v>41402</v>
      </c>
    </row>
    <row r="517" spans="1:13" x14ac:dyDescent="0.3">
      <c r="A517" t="s">
        <v>1184</v>
      </c>
      <c r="B517" t="s">
        <v>1185</v>
      </c>
      <c r="C517">
        <v>0</v>
      </c>
      <c r="D517" t="s">
        <v>15</v>
      </c>
      <c r="E517" t="s">
        <v>293</v>
      </c>
      <c r="F517" t="s">
        <v>294</v>
      </c>
      <c r="G517" t="s">
        <v>1186</v>
      </c>
      <c r="H517" s="36">
        <v>60200</v>
      </c>
      <c r="I517" s="14">
        <v>41537</v>
      </c>
      <c r="J517" t="s">
        <v>285</v>
      </c>
      <c r="K517" s="14">
        <v>41334</v>
      </c>
      <c r="L517" s="35">
        <v>41360</v>
      </c>
      <c r="M517" s="35">
        <v>41402</v>
      </c>
    </row>
    <row r="518" spans="1:13" x14ac:dyDescent="0.3">
      <c r="A518" t="s">
        <v>1187</v>
      </c>
      <c r="B518" t="s">
        <v>1188</v>
      </c>
      <c r="C518">
        <v>9</v>
      </c>
      <c r="D518" t="s">
        <v>768</v>
      </c>
      <c r="E518" t="s">
        <v>769</v>
      </c>
      <c r="F518" t="s">
        <v>770</v>
      </c>
      <c r="G518" t="s">
        <v>1189</v>
      </c>
      <c r="H518" s="36">
        <v>299600</v>
      </c>
      <c r="I518" s="14">
        <v>41520</v>
      </c>
      <c r="J518" t="s">
        <v>285</v>
      </c>
      <c r="K518" s="14">
        <v>41334</v>
      </c>
      <c r="L518" s="35">
        <v>41360</v>
      </c>
      <c r="M518" s="35">
        <v>41402</v>
      </c>
    </row>
    <row r="519" spans="1:13" x14ac:dyDescent="0.3">
      <c r="A519" t="s">
        <v>1190</v>
      </c>
      <c r="B519" t="s">
        <v>1191</v>
      </c>
      <c r="C519">
        <v>2</v>
      </c>
      <c r="D519" t="s">
        <v>343</v>
      </c>
      <c r="E519" t="s">
        <v>344</v>
      </c>
      <c r="F519" t="s">
        <v>345</v>
      </c>
      <c r="G519" t="s">
        <v>1192</v>
      </c>
      <c r="H519" s="36">
        <v>913400</v>
      </c>
      <c r="I519" s="14">
        <v>41548</v>
      </c>
      <c r="J519" t="s">
        <v>285</v>
      </c>
      <c r="K519" s="14">
        <v>41331</v>
      </c>
      <c r="L519" s="35">
        <v>41360</v>
      </c>
      <c r="M519" s="35">
        <v>41402</v>
      </c>
    </row>
    <row r="520" spans="1:13" x14ac:dyDescent="0.3">
      <c r="A520" t="s">
        <v>1193</v>
      </c>
      <c r="B520" t="s">
        <v>1194</v>
      </c>
      <c r="C520">
        <v>0</v>
      </c>
      <c r="D520" t="s">
        <v>15</v>
      </c>
      <c r="E520" t="s">
        <v>318</v>
      </c>
      <c r="F520" t="s">
        <v>319</v>
      </c>
      <c r="G520" t="s">
        <v>1195</v>
      </c>
      <c r="H520" s="36">
        <v>65600</v>
      </c>
      <c r="I520" s="14">
        <v>41671</v>
      </c>
      <c r="J520" t="s">
        <v>285</v>
      </c>
      <c r="K520" s="14">
        <v>41323</v>
      </c>
      <c r="L520" s="35">
        <v>41360</v>
      </c>
      <c r="M520" s="35">
        <v>41402</v>
      </c>
    </row>
    <row r="521" spans="1:13" x14ac:dyDescent="0.3">
      <c r="A521" t="s">
        <v>1193</v>
      </c>
      <c r="B521" t="s">
        <v>1194</v>
      </c>
      <c r="C521">
        <v>0</v>
      </c>
      <c r="D521" t="s">
        <v>15</v>
      </c>
      <c r="E521" t="s">
        <v>293</v>
      </c>
      <c r="F521" t="s">
        <v>294</v>
      </c>
      <c r="G521" t="s">
        <v>1195</v>
      </c>
      <c r="H521" s="36">
        <v>65600</v>
      </c>
      <c r="I521" s="14">
        <v>41671</v>
      </c>
      <c r="J521" t="s">
        <v>285</v>
      </c>
      <c r="K521" s="14">
        <v>41323</v>
      </c>
      <c r="L521" s="35">
        <v>41360</v>
      </c>
      <c r="M521" s="35">
        <v>41402</v>
      </c>
    </row>
    <row r="522" spans="1:13" x14ac:dyDescent="0.3">
      <c r="A522" t="s">
        <v>1193</v>
      </c>
      <c r="B522" t="s">
        <v>1194</v>
      </c>
      <c r="C522">
        <v>0</v>
      </c>
      <c r="D522" t="s">
        <v>15</v>
      </c>
      <c r="E522" t="s">
        <v>295</v>
      </c>
      <c r="F522" t="s">
        <v>296</v>
      </c>
      <c r="G522" t="s">
        <v>1195</v>
      </c>
      <c r="H522" s="36">
        <v>65600</v>
      </c>
      <c r="I522" s="14">
        <v>41671</v>
      </c>
      <c r="J522" t="s">
        <v>285</v>
      </c>
      <c r="K522" s="14">
        <v>41323</v>
      </c>
      <c r="L522" s="35">
        <v>41360</v>
      </c>
      <c r="M522" s="35">
        <v>41402</v>
      </c>
    </row>
    <row r="523" spans="1:13" x14ac:dyDescent="0.3">
      <c r="A523" t="s">
        <v>1196</v>
      </c>
      <c r="B523" t="s">
        <v>1197</v>
      </c>
      <c r="C523">
        <v>3</v>
      </c>
      <c r="D523" t="s">
        <v>337</v>
      </c>
      <c r="E523" t="s">
        <v>384</v>
      </c>
      <c r="F523" t="s">
        <v>385</v>
      </c>
      <c r="G523" t="s">
        <v>1198</v>
      </c>
      <c r="H523" s="36">
        <v>160700</v>
      </c>
      <c r="I523" s="14">
        <v>41530</v>
      </c>
      <c r="J523" t="s">
        <v>285</v>
      </c>
      <c r="K523" s="14">
        <v>41301</v>
      </c>
      <c r="L523" s="35">
        <v>41310</v>
      </c>
      <c r="M523" s="35">
        <v>41360</v>
      </c>
    </row>
    <row r="524" spans="1:13" x14ac:dyDescent="0.3">
      <c r="A524" t="s">
        <v>1196</v>
      </c>
      <c r="B524" t="s">
        <v>1197</v>
      </c>
      <c r="C524">
        <v>3</v>
      </c>
      <c r="D524" t="s">
        <v>337</v>
      </c>
      <c r="E524" t="s">
        <v>400</v>
      </c>
      <c r="F524" t="s">
        <v>401</v>
      </c>
      <c r="G524" t="s">
        <v>1198</v>
      </c>
      <c r="H524" s="36">
        <v>160700</v>
      </c>
      <c r="I524" s="14">
        <v>41530</v>
      </c>
      <c r="J524" t="s">
        <v>285</v>
      </c>
      <c r="K524" s="14">
        <v>41301</v>
      </c>
      <c r="L524" s="35">
        <v>41310</v>
      </c>
      <c r="M524" s="35">
        <v>41360</v>
      </c>
    </row>
    <row r="525" spans="1:13" x14ac:dyDescent="0.3">
      <c r="A525" t="s">
        <v>1199</v>
      </c>
      <c r="B525" t="s">
        <v>1200</v>
      </c>
      <c r="C525">
        <v>9</v>
      </c>
      <c r="D525" t="s">
        <v>768</v>
      </c>
      <c r="E525" t="s">
        <v>769</v>
      </c>
      <c r="F525" t="s">
        <v>770</v>
      </c>
      <c r="G525" t="s">
        <v>1201</v>
      </c>
      <c r="H525" s="36">
        <v>903600</v>
      </c>
      <c r="I525" s="14">
        <v>41613</v>
      </c>
      <c r="J525" t="s">
        <v>756</v>
      </c>
      <c r="K525" s="14">
        <v>41269</v>
      </c>
      <c r="L525" s="35">
        <v>41300</v>
      </c>
      <c r="M525" s="35">
        <v>41360</v>
      </c>
    </row>
    <row r="526" spans="1:13" x14ac:dyDescent="0.3">
      <c r="A526" t="s">
        <v>1202</v>
      </c>
      <c r="B526" t="s">
        <v>1203</v>
      </c>
      <c r="C526">
        <v>2</v>
      </c>
      <c r="D526" t="s">
        <v>343</v>
      </c>
      <c r="E526" t="s">
        <v>344</v>
      </c>
      <c r="F526" t="s">
        <v>345</v>
      </c>
      <c r="G526" t="s">
        <v>1204</v>
      </c>
      <c r="H526" s="36">
        <v>314700</v>
      </c>
      <c r="I526" s="14">
        <v>41459</v>
      </c>
      <c r="J526" t="s">
        <v>285</v>
      </c>
      <c r="K526" s="14">
        <v>41251</v>
      </c>
      <c r="L526" s="35">
        <v>41254</v>
      </c>
      <c r="M526" s="35">
        <v>41310</v>
      </c>
    </row>
    <row r="527" spans="1:13" x14ac:dyDescent="0.3">
      <c r="A527" t="s">
        <v>1205</v>
      </c>
      <c r="B527" t="s">
        <v>1206</v>
      </c>
      <c r="C527">
        <v>24</v>
      </c>
      <c r="D527" t="s">
        <v>972</v>
      </c>
      <c r="E527" t="s">
        <v>973</v>
      </c>
      <c r="F527" t="s">
        <v>974</v>
      </c>
      <c r="G527" t="s">
        <v>1207</v>
      </c>
      <c r="H527" s="36">
        <v>223100</v>
      </c>
      <c r="I527" s="14">
        <v>41408</v>
      </c>
      <c r="J527" t="s">
        <v>285</v>
      </c>
      <c r="K527" s="14">
        <v>41251</v>
      </c>
      <c r="L527" s="35">
        <v>41254</v>
      </c>
      <c r="M527" s="35">
        <v>41310</v>
      </c>
    </row>
    <row r="528" spans="1:13" x14ac:dyDescent="0.3">
      <c r="A528" t="s">
        <v>1208</v>
      </c>
      <c r="B528" t="s">
        <v>1209</v>
      </c>
      <c r="C528">
        <v>5</v>
      </c>
      <c r="D528" t="s">
        <v>354</v>
      </c>
      <c r="E528" t="s">
        <v>355</v>
      </c>
      <c r="F528" t="s">
        <v>356</v>
      </c>
      <c r="G528" t="s">
        <v>1210</v>
      </c>
      <c r="H528" s="36">
        <v>139000</v>
      </c>
      <c r="I528" s="14">
        <v>41401</v>
      </c>
      <c r="J528" t="s">
        <v>301</v>
      </c>
      <c r="K528" s="14">
        <v>41236</v>
      </c>
      <c r="L528" s="35">
        <v>41254</v>
      </c>
      <c r="M528" s="35">
        <v>41310</v>
      </c>
    </row>
    <row r="529" spans="1:13" x14ac:dyDescent="0.3">
      <c r="A529" t="s">
        <v>1211</v>
      </c>
      <c r="B529" t="s">
        <v>1212</v>
      </c>
      <c r="C529">
        <v>32</v>
      </c>
      <c r="D529" t="s">
        <v>1213</v>
      </c>
      <c r="E529" t="s">
        <v>1214</v>
      </c>
      <c r="F529" t="s">
        <v>1215</v>
      </c>
      <c r="G529" t="s">
        <v>1216</v>
      </c>
      <c r="H529" s="36">
        <v>456800</v>
      </c>
      <c r="I529" s="14">
        <v>41362</v>
      </c>
      <c r="J529" t="s">
        <v>301</v>
      </c>
      <c r="K529" s="14">
        <v>41233</v>
      </c>
      <c r="L529" s="35">
        <v>41254</v>
      </c>
      <c r="M529" s="35">
        <v>41310</v>
      </c>
    </row>
    <row r="530" spans="1:13" x14ac:dyDescent="0.3">
      <c r="A530" t="s">
        <v>1211</v>
      </c>
      <c r="B530" t="s">
        <v>1212</v>
      </c>
      <c r="C530">
        <v>32</v>
      </c>
      <c r="D530" t="s">
        <v>1213</v>
      </c>
      <c r="E530" t="s">
        <v>1217</v>
      </c>
      <c r="F530" t="s">
        <v>1218</v>
      </c>
      <c r="G530" t="s">
        <v>1216</v>
      </c>
      <c r="H530" s="36">
        <v>456800</v>
      </c>
      <c r="I530" s="14">
        <v>41362</v>
      </c>
      <c r="J530" t="s">
        <v>301</v>
      </c>
      <c r="K530" s="14">
        <v>41233</v>
      </c>
      <c r="L530" s="35">
        <v>41254</v>
      </c>
      <c r="M530" s="35">
        <v>41310</v>
      </c>
    </row>
    <row r="531" spans="1:13" x14ac:dyDescent="0.3">
      <c r="A531" t="s">
        <v>1219</v>
      </c>
      <c r="B531" t="s">
        <v>1220</v>
      </c>
      <c r="C531">
        <v>1</v>
      </c>
      <c r="D531" t="s">
        <v>298</v>
      </c>
      <c r="E531" t="s">
        <v>302</v>
      </c>
      <c r="F531" t="s">
        <v>303</v>
      </c>
      <c r="G531" t="s">
        <v>1221</v>
      </c>
      <c r="H531" s="36">
        <v>563400</v>
      </c>
      <c r="I531" s="14">
        <v>41489</v>
      </c>
      <c r="J531" t="s">
        <v>301</v>
      </c>
      <c r="K531" s="14">
        <v>41215</v>
      </c>
      <c r="L531" s="35">
        <v>41220</v>
      </c>
      <c r="M531" s="35">
        <v>41300</v>
      </c>
    </row>
    <row r="532" spans="1:13" x14ac:dyDescent="0.3">
      <c r="A532" t="s">
        <v>1219</v>
      </c>
      <c r="B532" t="s">
        <v>1220</v>
      </c>
      <c r="C532">
        <v>1</v>
      </c>
      <c r="D532" t="s">
        <v>298</v>
      </c>
      <c r="E532" t="s">
        <v>325</v>
      </c>
      <c r="F532" t="s">
        <v>326</v>
      </c>
      <c r="G532" t="s">
        <v>1221</v>
      </c>
      <c r="H532" s="36">
        <v>563400</v>
      </c>
      <c r="I532" s="14">
        <v>41489</v>
      </c>
      <c r="J532" t="s">
        <v>301</v>
      </c>
      <c r="K532" s="14">
        <v>41215</v>
      </c>
      <c r="L532" s="35">
        <v>41220</v>
      </c>
      <c r="M532" s="35">
        <v>41300</v>
      </c>
    </row>
    <row r="533" spans="1:13" x14ac:dyDescent="0.3">
      <c r="A533" t="s">
        <v>1222</v>
      </c>
      <c r="B533" t="s">
        <v>1223</v>
      </c>
      <c r="C533">
        <v>8</v>
      </c>
      <c r="D533" t="s">
        <v>403</v>
      </c>
      <c r="E533" t="s">
        <v>524</v>
      </c>
      <c r="F533" t="s">
        <v>525</v>
      </c>
      <c r="G533" t="s">
        <v>1224</v>
      </c>
      <c r="H533" s="36">
        <v>410700</v>
      </c>
      <c r="I533" s="14">
        <v>41265</v>
      </c>
      <c r="J533" t="s">
        <v>285</v>
      </c>
      <c r="K533" s="14">
        <v>41209</v>
      </c>
      <c r="L533" s="35">
        <v>41220</v>
      </c>
      <c r="M533" s="35">
        <v>41254</v>
      </c>
    </row>
    <row r="534" spans="1:13" x14ac:dyDescent="0.3">
      <c r="A534" t="s">
        <v>1222</v>
      </c>
      <c r="B534" t="s">
        <v>1223</v>
      </c>
      <c r="C534">
        <v>8</v>
      </c>
      <c r="D534" t="s">
        <v>403</v>
      </c>
      <c r="E534" t="s">
        <v>404</v>
      </c>
      <c r="F534" t="s">
        <v>405</v>
      </c>
      <c r="G534" t="s">
        <v>1224</v>
      </c>
      <c r="H534" s="36">
        <v>410700</v>
      </c>
      <c r="I534" s="14">
        <v>41265</v>
      </c>
      <c r="J534" t="s">
        <v>285</v>
      </c>
      <c r="K534" s="14">
        <v>41209</v>
      </c>
      <c r="L534" s="35">
        <v>41220</v>
      </c>
      <c r="M534" s="35">
        <v>41254</v>
      </c>
    </row>
    <row r="535" spans="1:13" x14ac:dyDescent="0.3">
      <c r="A535" t="s">
        <v>1225</v>
      </c>
      <c r="B535" t="s">
        <v>1226</v>
      </c>
      <c r="C535">
        <v>0</v>
      </c>
      <c r="D535" t="s">
        <v>15</v>
      </c>
      <c r="E535" t="s">
        <v>318</v>
      </c>
      <c r="F535" t="s">
        <v>319</v>
      </c>
      <c r="G535" t="s">
        <v>1227</v>
      </c>
      <c r="H535" s="36">
        <v>305400</v>
      </c>
      <c r="I535" s="14">
        <v>41385</v>
      </c>
      <c r="J535" t="s">
        <v>301</v>
      </c>
      <c r="K535" s="14">
        <v>41207</v>
      </c>
      <c r="L535" s="35">
        <v>41220</v>
      </c>
      <c r="M535" s="35">
        <v>41254</v>
      </c>
    </row>
    <row r="536" spans="1:13" x14ac:dyDescent="0.3">
      <c r="A536" t="s">
        <v>1225</v>
      </c>
      <c r="B536" t="s">
        <v>1226</v>
      </c>
      <c r="C536">
        <v>0</v>
      </c>
      <c r="D536" t="s">
        <v>15</v>
      </c>
      <c r="E536" t="s">
        <v>295</v>
      </c>
      <c r="F536" t="s">
        <v>296</v>
      </c>
      <c r="G536" t="s">
        <v>1227</v>
      </c>
      <c r="H536" s="36">
        <v>305400</v>
      </c>
      <c r="I536" s="14">
        <v>41385</v>
      </c>
      <c r="J536" t="s">
        <v>301</v>
      </c>
      <c r="K536" s="14">
        <v>41207</v>
      </c>
      <c r="L536" s="35">
        <v>41220</v>
      </c>
      <c r="M536" s="35">
        <v>41254</v>
      </c>
    </row>
    <row r="537" spans="1:13" x14ac:dyDescent="0.3">
      <c r="A537" t="s">
        <v>1225</v>
      </c>
      <c r="B537" t="s">
        <v>1226</v>
      </c>
      <c r="C537">
        <v>0</v>
      </c>
      <c r="D537" t="s">
        <v>15</v>
      </c>
      <c r="E537" t="s">
        <v>320</v>
      </c>
      <c r="F537" t="s">
        <v>321</v>
      </c>
      <c r="G537" t="s">
        <v>1227</v>
      </c>
      <c r="H537" s="36">
        <v>305400</v>
      </c>
      <c r="I537" s="14">
        <v>41385</v>
      </c>
      <c r="J537" t="s">
        <v>301</v>
      </c>
      <c r="K537" s="14">
        <v>41207</v>
      </c>
      <c r="L537" s="35">
        <v>41220</v>
      </c>
      <c r="M537" s="35">
        <v>41254</v>
      </c>
    </row>
    <row r="538" spans="1:13" x14ac:dyDescent="0.3">
      <c r="A538" t="s">
        <v>1228</v>
      </c>
      <c r="B538" t="s">
        <v>1229</v>
      </c>
      <c r="C538">
        <v>1</v>
      </c>
      <c r="D538" t="s">
        <v>298</v>
      </c>
      <c r="E538" t="s">
        <v>302</v>
      </c>
      <c r="F538" t="s">
        <v>303</v>
      </c>
      <c r="G538" t="s">
        <v>1230</v>
      </c>
      <c r="H538" s="36">
        <v>212900</v>
      </c>
      <c r="I538" s="14">
        <v>41253</v>
      </c>
      <c r="J538" t="s">
        <v>285</v>
      </c>
      <c r="K538" s="14">
        <v>41206</v>
      </c>
      <c r="L538" s="35">
        <v>41220</v>
      </c>
      <c r="M538" s="35">
        <v>41254</v>
      </c>
    </row>
    <row r="539" spans="1:13" x14ac:dyDescent="0.3">
      <c r="A539" t="s">
        <v>1228</v>
      </c>
      <c r="B539" t="s">
        <v>1229</v>
      </c>
      <c r="C539">
        <v>1</v>
      </c>
      <c r="D539" t="s">
        <v>298</v>
      </c>
      <c r="E539" t="s">
        <v>314</v>
      </c>
      <c r="F539" t="s">
        <v>315</v>
      </c>
      <c r="G539" t="s">
        <v>1230</v>
      </c>
      <c r="H539" s="36">
        <v>212900</v>
      </c>
      <c r="I539" s="14">
        <v>41253</v>
      </c>
      <c r="J539" t="s">
        <v>285</v>
      </c>
      <c r="K539" s="14">
        <v>41206</v>
      </c>
      <c r="L539" s="35">
        <v>41220</v>
      </c>
      <c r="M539" s="35">
        <v>41254</v>
      </c>
    </row>
    <row r="540" spans="1:13" x14ac:dyDescent="0.3">
      <c r="A540" t="s">
        <v>1228</v>
      </c>
      <c r="B540" t="s">
        <v>1229</v>
      </c>
      <c r="C540">
        <v>1</v>
      </c>
      <c r="D540" t="s">
        <v>298</v>
      </c>
      <c r="E540" t="s">
        <v>325</v>
      </c>
      <c r="F540" t="s">
        <v>326</v>
      </c>
      <c r="G540" t="s">
        <v>1230</v>
      </c>
      <c r="H540" s="36">
        <v>212900</v>
      </c>
      <c r="I540" s="14">
        <v>41253</v>
      </c>
      <c r="J540" t="s">
        <v>285</v>
      </c>
      <c r="K540" s="14">
        <v>41206</v>
      </c>
      <c r="L540" s="35">
        <v>41220</v>
      </c>
      <c r="M540" s="35">
        <v>41254</v>
      </c>
    </row>
    <row r="541" spans="1:13" x14ac:dyDescent="0.3">
      <c r="A541" t="s">
        <v>1228</v>
      </c>
      <c r="B541" t="s">
        <v>1229</v>
      </c>
      <c r="C541">
        <v>1</v>
      </c>
      <c r="D541" t="s">
        <v>298</v>
      </c>
      <c r="E541" t="s">
        <v>299</v>
      </c>
      <c r="F541" t="s">
        <v>300</v>
      </c>
      <c r="G541" t="s">
        <v>1230</v>
      </c>
      <c r="H541" s="36">
        <v>212900</v>
      </c>
      <c r="I541" s="14">
        <v>41253</v>
      </c>
      <c r="J541" t="s">
        <v>285</v>
      </c>
      <c r="K541" s="14">
        <v>41206</v>
      </c>
      <c r="L541" s="35">
        <v>41220</v>
      </c>
      <c r="M541" s="35">
        <v>41254</v>
      </c>
    </row>
    <row r="542" spans="1:13" x14ac:dyDescent="0.3">
      <c r="A542" t="s">
        <v>1228</v>
      </c>
      <c r="B542" t="s">
        <v>1229</v>
      </c>
      <c r="C542">
        <v>1</v>
      </c>
      <c r="D542" t="s">
        <v>298</v>
      </c>
      <c r="E542" t="s">
        <v>323</v>
      </c>
      <c r="F542" t="s">
        <v>324</v>
      </c>
      <c r="G542" t="s">
        <v>1230</v>
      </c>
      <c r="H542" s="36">
        <v>212900</v>
      </c>
      <c r="I542" s="14">
        <v>41253</v>
      </c>
      <c r="J542" t="s">
        <v>285</v>
      </c>
      <c r="K542" s="14">
        <v>41206</v>
      </c>
      <c r="L542" s="35">
        <v>41220</v>
      </c>
      <c r="M542" s="35">
        <v>41254</v>
      </c>
    </row>
    <row r="543" spans="1:13" x14ac:dyDescent="0.3">
      <c r="A543" t="s">
        <v>1231</v>
      </c>
      <c r="B543" t="s">
        <v>1232</v>
      </c>
      <c r="C543">
        <v>6</v>
      </c>
      <c r="D543" t="s">
        <v>309</v>
      </c>
      <c r="E543" t="s">
        <v>544</v>
      </c>
      <c r="F543" t="s">
        <v>545</v>
      </c>
      <c r="G543" t="s">
        <v>1233</v>
      </c>
      <c r="H543" s="36">
        <v>621700</v>
      </c>
      <c r="I543" s="14">
        <v>41269</v>
      </c>
      <c r="J543" t="s">
        <v>285</v>
      </c>
      <c r="K543" s="14">
        <v>41152</v>
      </c>
      <c r="L543" s="35">
        <v>41172</v>
      </c>
      <c r="M543" s="35">
        <v>41220</v>
      </c>
    </row>
    <row r="544" spans="1:13" x14ac:dyDescent="0.3">
      <c r="A544" t="s">
        <v>1231</v>
      </c>
      <c r="B544" t="s">
        <v>1232</v>
      </c>
      <c r="C544">
        <v>6</v>
      </c>
      <c r="D544" t="s">
        <v>309</v>
      </c>
      <c r="E544" t="s">
        <v>310</v>
      </c>
      <c r="F544" t="s">
        <v>311</v>
      </c>
      <c r="G544" t="s">
        <v>1233</v>
      </c>
      <c r="H544" s="36">
        <v>621700</v>
      </c>
      <c r="I544" s="14">
        <v>41269</v>
      </c>
      <c r="J544" t="s">
        <v>285</v>
      </c>
      <c r="K544" s="14">
        <v>41152</v>
      </c>
      <c r="L544" s="35">
        <v>41172</v>
      </c>
      <c r="M544" s="35">
        <v>41220</v>
      </c>
    </row>
    <row r="545" spans="1:13" x14ac:dyDescent="0.3">
      <c r="A545" t="s">
        <v>1234</v>
      </c>
      <c r="B545" t="s">
        <v>1235</v>
      </c>
      <c r="C545">
        <v>2</v>
      </c>
      <c r="D545" t="s">
        <v>343</v>
      </c>
      <c r="E545" t="s">
        <v>344</v>
      </c>
      <c r="F545" t="s">
        <v>345</v>
      </c>
      <c r="G545" t="s">
        <v>1236</v>
      </c>
      <c r="H545" s="36">
        <v>442500</v>
      </c>
      <c r="I545" s="14">
        <v>41487</v>
      </c>
      <c r="J545" t="s">
        <v>285</v>
      </c>
      <c r="K545" s="14">
        <v>41139</v>
      </c>
      <c r="L545" s="35">
        <v>41141</v>
      </c>
      <c r="M545" s="35">
        <v>41220</v>
      </c>
    </row>
    <row r="546" spans="1:13" x14ac:dyDescent="0.3">
      <c r="A546" t="s">
        <v>1237</v>
      </c>
      <c r="B546" t="s">
        <v>1238</v>
      </c>
      <c r="C546">
        <v>3</v>
      </c>
      <c r="D546" t="s">
        <v>337</v>
      </c>
      <c r="E546" t="s">
        <v>400</v>
      </c>
      <c r="F546" t="s">
        <v>401</v>
      </c>
      <c r="G546" t="s">
        <v>1239</v>
      </c>
      <c r="H546" s="36">
        <v>852000</v>
      </c>
      <c r="I546" s="14">
        <v>41405</v>
      </c>
      <c r="J546" t="s">
        <v>285</v>
      </c>
      <c r="K546" s="14">
        <v>41137</v>
      </c>
      <c r="L546" s="35">
        <v>41141</v>
      </c>
      <c r="M546" s="35">
        <v>41220</v>
      </c>
    </row>
    <row r="547" spans="1:13" x14ac:dyDescent="0.3">
      <c r="A547" t="s">
        <v>1237</v>
      </c>
      <c r="B547" t="s">
        <v>1238</v>
      </c>
      <c r="C547">
        <v>3</v>
      </c>
      <c r="D547" t="s">
        <v>337</v>
      </c>
      <c r="E547" t="s">
        <v>338</v>
      </c>
      <c r="F547" t="s">
        <v>339</v>
      </c>
      <c r="G547" t="s">
        <v>1239</v>
      </c>
      <c r="H547" s="36">
        <v>852000</v>
      </c>
      <c r="I547" s="14">
        <v>41405</v>
      </c>
      <c r="J547" t="s">
        <v>285</v>
      </c>
      <c r="K547" s="14">
        <v>41137</v>
      </c>
      <c r="L547" s="35">
        <v>41141</v>
      </c>
      <c r="M547" s="35">
        <v>41220</v>
      </c>
    </row>
    <row r="548" spans="1:13" x14ac:dyDescent="0.3">
      <c r="A548" t="s">
        <v>1240</v>
      </c>
      <c r="B548" t="s">
        <v>1241</v>
      </c>
      <c r="C548">
        <v>13</v>
      </c>
      <c r="D548" t="s">
        <v>926</v>
      </c>
      <c r="E548" t="s">
        <v>934</v>
      </c>
      <c r="F548" t="s">
        <v>935</v>
      </c>
      <c r="G548" t="s">
        <v>1242</v>
      </c>
      <c r="H548" s="36">
        <v>424300</v>
      </c>
      <c r="I548" s="14">
        <v>41422</v>
      </c>
      <c r="J548" t="s">
        <v>285</v>
      </c>
      <c r="K548" s="14">
        <v>41131</v>
      </c>
      <c r="L548" s="35">
        <v>41141</v>
      </c>
      <c r="M548" s="35">
        <v>41220</v>
      </c>
    </row>
    <row r="549" spans="1:13" x14ac:dyDescent="0.3">
      <c r="A549" t="s">
        <v>1240</v>
      </c>
      <c r="B549" t="s">
        <v>1241</v>
      </c>
      <c r="C549">
        <v>13</v>
      </c>
      <c r="D549" t="s">
        <v>926</v>
      </c>
      <c r="E549" t="s">
        <v>1243</v>
      </c>
      <c r="F549" t="s">
        <v>1244</v>
      </c>
      <c r="G549" t="s">
        <v>1242</v>
      </c>
      <c r="H549" s="36">
        <v>424300</v>
      </c>
      <c r="I549" s="14">
        <v>41422</v>
      </c>
      <c r="J549" t="s">
        <v>285</v>
      </c>
      <c r="K549" s="14">
        <v>41131</v>
      </c>
      <c r="L549" s="35">
        <v>41141</v>
      </c>
      <c r="M549" s="35">
        <v>41220</v>
      </c>
    </row>
    <row r="550" spans="1:13" x14ac:dyDescent="0.3">
      <c r="A550" t="s">
        <v>1240</v>
      </c>
      <c r="B550" t="s">
        <v>1241</v>
      </c>
      <c r="C550">
        <v>13</v>
      </c>
      <c r="D550" t="s">
        <v>926</v>
      </c>
      <c r="E550" t="s">
        <v>930</v>
      </c>
      <c r="F550" t="s">
        <v>931</v>
      </c>
      <c r="G550" t="s">
        <v>1242</v>
      </c>
      <c r="H550" s="36">
        <v>424300</v>
      </c>
      <c r="I550" s="14">
        <v>41422</v>
      </c>
      <c r="J550" t="s">
        <v>285</v>
      </c>
      <c r="K550" s="14">
        <v>41131</v>
      </c>
      <c r="L550" s="35">
        <v>41141</v>
      </c>
      <c r="M550" s="35">
        <v>41220</v>
      </c>
    </row>
    <row r="551" spans="1:13" x14ac:dyDescent="0.3">
      <c r="A551" t="s">
        <v>1245</v>
      </c>
      <c r="B551" t="s">
        <v>1246</v>
      </c>
      <c r="C551">
        <v>0</v>
      </c>
      <c r="D551" t="s">
        <v>15</v>
      </c>
      <c r="E551" t="s">
        <v>295</v>
      </c>
      <c r="F551" t="s">
        <v>296</v>
      </c>
      <c r="G551" t="s">
        <v>1247</v>
      </c>
      <c r="H551" s="36">
        <v>852100</v>
      </c>
      <c r="I551" s="14">
        <v>41376</v>
      </c>
      <c r="J551" t="s">
        <v>301</v>
      </c>
      <c r="K551" s="14">
        <v>41126</v>
      </c>
      <c r="L551" s="35">
        <v>41141</v>
      </c>
      <c r="M551" s="35">
        <v>41220</v>
      </c>
    </row>
    <row r="552" spans="1:13" x14ac:dyDescent="0.3">
      <c r="A552" t="s">
        <v>1245</v>
      </c>
      <c r="B552" t="s">
        <v>1246</v>
      </c>
      <c r="C552">
        <v>0</v>
      </c>
      <c r="D552" t="s">
        <v>15</v>
      </c>
      <c r="E552" t="s">
        <v>320</v>
      </c>
      <c r="F552" t="s">
        <v>321</v>
      </c>
      <c r="G552" t="s">
        <v>1247</v>
      </c>
      <c r="H552" s="36">
        <v>852100</v>
      </c>
      <c r="I552" s="14">
        <v>41376</v>
      </c>
      <c r="J552" t="s">
        <v>301</v>
      </c>
      <c r="K552" s="14">
        <v>41126</v>
      </c>
      <c r="L552" s="35">
        <v>41141</v>
      </c>
      <c r="M552" s="35">
        <v>41220</v>
      </c>
    </row>
    <row r="553" spans="1:13" x14ac:dyDescent="0.3">
      <c r="A553" t="s">
        <v>1245</v>
      </c>
      <c r="B553" t="s">
        <v>1246</v>
      </c>
      <c r="C553">
        <v>0</v>
      </c>
      <c r="D553" t="s">
        <v>15</v>
      </c>
      <c r="E553" t="s">
        <v>318</v>
      </c>
      <c r="F553" t="s">
        <v>319</v>
      </c>
      <c r="G553" t="s">
        <v>1247</v>
      </c>
      <c r="H553" s="36">
        <v>852100</v>
      </c>
      <c r="I553" s="14">
        <v>41376</v>
      </c>
      <c r="J553" t="s">
        <v>301</v>
      </c>
      <c r="K553" s="14">
        <v>41126</v>
      </c>
      <c r="L553" s="35">
        <v>41141</v>
      </c>
      <c r="M553" s="35">
        <v>41220</v>
      </c>
    </row>
    <row r="554" spans="1:13" x14ac:dyDescent="0.3">
      <c r="A554" t="s">
        <v>1248</v>
      </c>
      <c r="B554" t="s">
        <v>1249</v>
      </c>
      <c r="C554">
        <v>1</v>
      </c>
      <c r="D554" t="s">
        <v>298</v>
      </c>
      <c r="E554" t="s">
        <v>299</v>
      </c>
      <c r="F554" t="s">
        <v>300</v>
      </c>
      <c r="G554" t="s">
        <v>1250</v>
      </c>
      <c r="H554" s="36">
        <v>401000</v>
      </c>
      <c r="I554" s="14">
        <v>41388</v>
      </c>
      <c r="J554" t="s">
        <v>285</v>
      </c>
      <c r="K554" s="14">
        <v>41115</v>
      </c>
      <c r="L554" s="35">
        <v>41141</v>
      </c>
      <c r="M554" s="35">
        <v>41220</v>
      </c>
    </row>
    <row r="555" spans="1:13" x14ac:dyDescent="0.3">
      <c r="A555" t="s">
        <v>1248</v>
      </c>
      <c r="B555" t="s">
        <v>1249</v>
      </c>
      <c r="C555">
        <v>1</v>
      </c>
      <c r="D555" t="s">
        <v>298</v>
      </c>
      <c r="E555" t="s">
        <v>314</v>
      </c>
      <c r="F555" t="s">
        <v>315</v>
      </c>
      <c r="G555" t="s">
        <v>1250</v>
      </c>
      <c r="H555" s="36">
        <v>401000</v>
      </c>
      <c r="I555" s="14">
        <v>41388</v>
      </c>
      <c r="J555" t="s">
        <v>285</v>
      </c>
      <c r="K555" s="14">
        <v>41115</v>
      </c>
      <c r="L555" s="35">
        <v>41141</v>
      </c>
      <c r="M555" s="35">
        <v>41220</v>
      </c>
    </row>
    <row r="556" spans="1:13" x14ac:dyDescent="0.3">
      <c r="A556" t="s">
        <v>1251</v>
      </c>
      <c r="B556" t="s">
        <v>1252</v>
      </c>
      <c r="C556">
        <v>1</v>
      </c>
      <c r="D556" t="s">
        <v>298</v>
      </c>
      <c r="E556" t="s">
        <v>302</v>
      </c>
      <c r="F556" t="s">
        <v>303</v>
      </c>
      <c r="G556" t="s">
        <v>554</v>
      </c>
      <c r="H556" s="36">
        <v>630700</v>
      </c>
      <c r="I556" s="14">
        <v>41177</v>
      </c>
      <c r="J556" t="s">
        <v>285</v>
      </c>
      <c r="K556" s="14">
        <v>41104</v>
      </c>
      <c r="L556" s="35">
        <v>41141</v>
      </c>
      <c r="M556" s="35">
        <v>41172</v>
      </c>
    </row>
    <row r="557" spans="1:13" x14ac:dyDescent="0.3">
      <c r="A557" t="s">
        <v>1251</v>
      </c>
      <c r="B557" t="s">
        <v>1252</v>
      </c>
      <c r="C557">
        <v>1</v>
      </c>
      <c r="D557" t="s">
        <v>298</v>
      </c>
      <c r="E557" t="s">
        <v>323</v>
      </c>
      <c r="F557" t="s">
        <v>324</v>
      </c>
      <c r="G557" t="s">
        <v>554</v>
      </c>
      <c r="H557" s="36">
        <v>630700</v>
      </c>
      <c r="I557" s="14">
        <v>41177</v>
      </c>
      <c r="J557" t="s">
        <v>285</v>
      </c>
      <c r="K557" s="14">
        <v>41104</v>
      </c>
      <c r="L557" s="35">
        <v>41141</v>
      </c>
      <c r="M557" s="35">
        <v>41172</v>
      </c>
    </row>
    <row r="558" spans="1:13" x14ac:dyDescent="0.3">
      <c r="A558" t="s">
        <v>1253</v>
      </c>
      <c r="B558" t="s">
        <v>1254</v>
      </c>
      <c r="C558">
        <v>5</v>
      </c>
      <c r="D558" t="s">
        <v>354</v>
      </c>
      <c r="E558" t="s">
        <v>410</v>
      </c>
      <c r="F558" t="s">
        <v>411</v>
      </c>
      <c r="G558" t="s">
        <v>1255</v>
      </c>
      <c r="H558" s="36">
        <v>557500</v>
      </c>
      <c r="I558" s="14">
        <v>41213</v>
      </c>
      <c r="J558" t="s">
        <v>285</v>
      </c>
      <c r="K558" s="14">
        <v>41098</v>
      </c>
      <c r="L558" s="35">
        <v>41141</v>
      </c>
      <c r="M558" s="35" t="s">
        <v>1537</v>
      </c>
    </row>
    <row r="559" spans="1:13" x14ac:dyDescent="0.3">
      <c r="A559" t="s">
        <v>1256</v>
      </c>
      <c r="B559" t="s">
        <v>1257</v>
      </c>
      <c r="C559">
        <v>1</v>
      </c>
      <c r="D559" t="s">
        <v>298</v>
      </c>
      <c r="E559" t="s">
        <v>323</v>
      </c>
      <c r="F559" t="s">
        <v>324</v>
      </c>
      <c r="G559" t="s">
        <v>1258</v>
      </c>
      <c r="H559" s="36">
        <v>600200</v>
      </c>
      <c r="I559" s="14">
        <v>41398</v>
      </c>
      <c r="J559" t="s">
        <v>285</v>
      </c>
      <c r="K559" s="14">
        <v>41082</v>
      </c>
      <c r="L559" s="35">
        <v>41094</v>
      </c>
      <c r="M559" s="35">
        <v>41141</v>
      </c>
    </row>
    <row r="560" spans="1:13" x14ac:dyDescent="0.3">
      <c r="A560" t="s">
        <v>1259</v>
      </c>
      <c r="B560" t="s">
        <v>1260</v>
      </c>
      <c r="C560">
        <v>1</v>
      </c>
      <c r="D560" t="s">
        <v>298</v>
      </c>
      <c r="E560" t="s">
        <v>302</v>
      </c>
      <c r="F560" t="s">
        <v>303</v>
      </c>
      <c r="G560" t="s">
        <v>1261</v>
      </c>
      <c r="H560" s="36">
        <v>459600</v>
      </c>
      <c r="I560" s="14">
        <v>41432</v>
      </c>
      <c r="J560" t="s">
        <v>285</v>
      </c>
      <c r="K560" s="14">
        <v>41070</v>
      </c>
      <c r="L560" s="35">
        <v>41094</v>
      </c>
      <c r="M560" s="35">
        <v>41141</v>
      </c>
    </row>
    <row r="561" spans="1:13" x14ac:dyDescent="0.3">
      <c r="A561" t="s">
        <v>1262</v>
      </c>
      <c r="B561" t="s">
        <v>1263</v>
      </c>
      <c r="C561">
        <v>1</v>
      </c>
      <c r="D561" t="s">
        <v>298</v>
      </c>
      <c r="E561" t="s">
        <v>325</v>
      </c>
      <c r="F561" t="s">
        <v>326</v>
      </c>
      <c r="G561" t="s">
        <v>1264</v>
      </c>
      <c r="H561" s="36">
        <v>78900</v>
      </c>
      <c r="I561" s="14">
        <v>41311</v>
      </c>
      <c r="J561" t="s">
        <v>285</v>
      </c>
      <c r="K561" s="14">
        <v>41059</v>
      </c>
      <c r="L561" s="35">
        <v>41094</v>
      </c>
      <c r="M561" s="35">
        <v>41141</v>
      </c>
    </row>
    <row r="562" spans="1:13" x14ac:dyDescent="0.3">
      <c r="A562" t="s">
        <v>1262</v>
      </c>
      <c r="B562" t="s">
        <v>1263</v>
      </c>
      <c r="C562">
        <v>1</v>
      </c>
      <c r="D562" t="s">
        <v>298</v>
      </c>
      <c r="E562" t="s">
        <v>314</v>
      </c>
      <c r="F562" t="s">
        <v>315</v>
      </c>
      <c r="G562" t="s">
        <v>1264</v>
      </c>
      <c r="H562" s="36">
        <v>78900</v>
      </c>
      <c r="I562" s="14">
        <v>41311</v>
      </c>
      <c r="J562" t="s">
        <v>285</v>
      </c>
      <c r="K562" s="14">
        <v>41059</v>
      </c>
      <c r="L562" s="35">
        <v>41094</v>
      </c>
      <c r="M562" s="35">
        <v>41141</v>
      </c>
    </row>
    <row r="563" spans="1:13" x14ac:dyDescent="0.3">
      <c r="A563" t="s">
        <v>1262</v>
      </c>
      <c r="B563" t="s">
        <v>1263</v>
      </c>
      <c r="C563">
        <v>1</v>
      </c>
      <c r="D563" t="s">
        <v>298</v>
      </c>
      <c r="E563" t="s">
        <v>302</v>
      </c>
      <c r="F563" t="s">
        <v>303</v>
      </c>
      <c r="G563" t="s">
        <v>1264</v>
      </c>
      <c r="H563" s="36">
        <v>78900</v>
      </c>
      <c r="I563" s="14">
        <v>41311</v>
      </c>
      <c r="J563" t="s">
        <v>285</v>
      </c>
      <c r="K563" s="14">
        <v>41059</v>
      </c>
      <c r="L563" s="35">
        <v>41094</v>
      </c>
      <c r="M563" s="35">
        <v>41141</v>
      </c>
    </row>
    <row r="564" spans="1:13" x14ac:dyDescent="0.3">
      <c r="A564" t="s">
        <v>1265</v>
      </c>
      <c r="B564" t="s">
        <v>1266</v>
      </c>
      <c r="C564">
        <v>4</v>
      </c>
      <c r="D564" t="s">
        <v>282</v>
      </c>
      <c r="E564" t="s">
        <v>288</v>
      </c>
      <c r="F564" t="s">
        <v>289</v>
      </c>
      <c r="G564" t="s">
        <v>1267</v>
      </c>
      <c r="H564" s="36">
        <v>407000</v>
      </c>
      <c r="I564" s="14">
        <v>41281</v>
      </c>
      <c r="J564" t="s">
        <v>301</v>
      </c>
      <c r="K564" s="14">
        <v>41055</v>
      </c>
      <c r="L564" s="35">
        <v>41094</v>
      </c>
      <c r="M564" s="35">
        <v>41141</v>
      </c>
    </row>
    <row r="565" spans="1:13" x14ac:dyDescent="0.3">
      <c r="A565" t="s">
        <v>1265</v>
      </c>
      <c r="B565" t="s">
        <v>1266</v>
      </c>
      <c r="C565">
        <v>4</v>
      </c>
      <c r="D565" t="s">
        <v>282</v>
      </c>
      <c r="E565" t="s">
        <v>286</v>
      </c>
      <c r="F565" t="s">
        <v>287</v>
      </c>
      <c r="G565" t="s">
        <v>1267</v>
      </c>
      <c r="H565" s="36">
        <v>407000</v>
      </c>
      <c r="I565" s="14">
        <v>41281</v>
      </c>
      <c r="J565" t="s">
        <v>301</v>
      </c>
      <c r="K565" s="14">
        <v>41055</v>
      </c>
      <c r="L565" s="35">
        <v>41094</v>
      </c>
      <c r="M565" s="35">
        <v>41141</v>
      </c>
    </row>
    <row r="566" spans="1:13" x14ac:dyDescent="0.3">
      <c r="A566" t="s">
        <v>1268</v>
      </c>
      <c r="B566" t="s">
        <v>1269</v>
      </c>
      <c r="C566">
        <v>12</v>
      </c>
      <c r="D566" t="s">
        <v>625</v>
      </c>
      <c r="E566" t="s">
        <v>626</v>
      </c>
      <c r="F566" t="s">
        <v>627</v>
      </c>
      <c r="G566" t="s">
        <v>1270</v>
      </c>
      <c r="H566" s="36">
        <v>368400</v>
      </c>
      <c r="I566" s="14">
        <v>41254</v>
      </c>
      <c r="J566" t="s">
        <v>285</v>
      </c>
      <c r="K566" s="14">
        <v>41055</v>
      </c>
      <c r="L566" s="35">
        <v>41094</v>
      </c>
      <c r="M566" s="35">
        <v>41141</v>
      </c>
    </row>
    <row r="567" spans="1:13" x14ac:dyDescent="0.3">
      <c r="A567" t="s">
        <v>1271</v>
      </c>
      <c r="B567" t="s">
        <v>1272</v>
      </c>
      <c r="C567">
        <v>2</v>
      </c>
      <c r="D567" t="s">
        <v>343</v>
      </c>
      <c r="E567" t="s">
        <v>344</v>
      </c>
      <c r="F567" t="s">
        <v>345</v>
      </c>
      <c r="G567" t="s">
        <v>762</v>
      </c>
      <c r="H567" s="36">
        <v>355100</v>
      </c>
      <c r="I567" s="14">
        <v>41307</v>
      </c>
      <c r="J567" t="s">
        <v>285</v>
      </c>
      <c r="K567" s="14">
        <v>41050</v>
      </c>
      <c r="L567" s="35">
        <v>41050</v>
      </c>
      <c r="M567" s="35">
        <v>41141</v>
      </c>
    </row>
    <row r="568" spans="1:13" x14ac:dyDescent="0.3">
      <c r="A568" t="s">
        <v>1273</v>
      </c>
      <c r="B568" t="s">
        <v>1274</v>
      </c>
      <c r="C568">
        <v>0</v>
      </c>
      <c r="D568" t="s">
        <v>15</v>
      </c>
      <c r="E568" t="s">
        <v>295</v>
      </c>
      <c r="F568" t="s">
        <v>296</v>
      </c>
      <c r="G568" t="s">
        <v>22</v>
      </c>
      <c r="H568" s="36">
        <v>637100</v>
      </c>
      <c r="I568" s="14">
        <v>41216</v>
      </c>
      <c r="J568" t="s">
        <v>285</v>
      </c>
      <c r="K568" s="14">
        <v>41050</v>
      </c>
      <c r="L568" s="35">
        <v>41050</v>
      </c>
      <c r="M568" s="35">
        <v>41141</v>
      </c>
    </row>
    <row r="569" spans="1:13" x14ac:dyDescent="0.3">
      <c r="A569" t="s">
        <v>1275</v>
      </c>
      <c r="B569" t="s">
        <v>1276</v>
      </c>
      <c r="C569">
        <v>1</v>
      </c>
      <c r="D569" t="s">
        <v>298</v>
      </c>
      <c r="E569" t="s">
        <v>325</v>
      </c>
      <c r="F569" t="s">
        <v>326</v>
      </c>
      <c r="G569" t="s">
        <v>1277</v>
      </c>
      <c r="H569" s="36">
        <v>750200</v>
      </c>
      <c r="I569" s="14">
        <v>41181</v>
      </c>
      <c r="J569" t="s">
        <v>285</v>
      </c>
      <c r="K569" s="14">
        <v>41042</v>
      </c>
      <c r="L569" s="35">
        <v>41050</v>
      </c>
      <c r="M569" s="35">
        <v>41141</v>
      </c>
    </row>
    <row r="570" spans="1:13" x14ac:dyDescent="0.3">
      <c r="A570" t="s">
        <v>1278</v>
      </c>
      <c r="B570" t="s">
        <v>1279</v>
      </c>
      <c r="C570">
        <v>8</v>
      </c>
      <c r="D570" t="s">
        <v>403</v>
      </c>
      <c r="E570" t="s">
        <v>524</v>
      </c>
      <c r="F570" t="s">
        <v>525</v>
      </c>
      <c r="G570" t="s">
        <v>1280</v>
      </c>
      <c r="H570" s="36">
        <v>724000</v>
      </c>
      <c r="I570" s="14">
        <v>41103</v>
      </c>
      <c r="J570" t="s">
        <v>285</v>
      </c>
      <c r="K570" s="14">
        <v>41041</v>
      </c>
      <c r="L570" s="35">
        <v>41050</v>
      </c>
      <c r="M570" s="35">
        <v>41094</v>
      </c>
    </row>
    <row r="571" spans="1:13" x14ac:dyDescent="0.3">
      <c r="A571" t="s">
        <v>1278</v>
      </c>
      <c r="B571" t="s">
        <v>1279</v>
      </c>
      <c r="C571">
        <v>8</v>
      </c>
      <c r="D571" t="s">
        <v>403</v>
      </c>
      <c r="E571" t="s">
        <v>404</v>
      </c>
      <c r="F571" t="s">
        <v>405</v>
      </c>
      <c r="G571" t="s">
        <v>1280</v>
      </c>
      <c r="H571" s="36">
        <v>724000</v>
      </c>
      <c r="I571" s="14">
        <v>41103</v>
      </c>
      <c r="J571" t="s">
        <v>285</v>
      </c>
      <c r="K571" s="14">
        <v>41041</v>
      </c>
      <c r="L571" s="35">
        <v>41050</v>
      </c>
      <c r="M571" s="35">
        <v>41094</v>
      </c>
    </row>
    <row r="572" spans="1:13" x14ac:dyDescent="0.3">
      <c r="A572" t="s">
        <v>1281</v>
      </c>
      <c r="B572" t="s">
        <v>1282</v>
      </c>
      <c r="C572">
        <v>1</v>
      </c>
      <c r="D572" t="s">
        <v>298</v>
      </c>
      <c r="E572" t="s">
        <v>323</v>
      </c>
      <c r="F572" t="s">
        <v>324</v>
      </c>
      <c r="G572" t="s">
        <v>1283</v>
      </c>
      <c r="H572" s="36">
        <v>843700</v>
      </c>
      <c r="I572" s="14">
        <v>41101</v>
      </c>
      <c r="J572" t="s">
        <v>285</v>
      </c>
      <c r="K572" s="14">
        <v>41037</v>
      </c>
      <c r="L572" s="35">
        <v>41050</v>
      </c>
      <c r="M572" s="35">
        <v>41094</v>
      </c>
    </row>
    <row r="573" spans="1:13" x14ac:dyDescent="0.3">
      <c r="A573" t="s">
        <v>1284</v>
      </c>
      <c r="B573" t="s">
        <v>1285</v>
      </c>
      <c r="C573">
        <v>0</v>
      </c>
      <c r="D573" t="s">
        <v>15</v>
      </c>
      <c r="E573" t="s">
        <v>320</v>
      </c>
      <c r="F573" t="s">
        <v>321</v>
      </c>
      <c r="G573" t="s">
        <v>1286</v>
      </c>
      <c r="H573" s="36">
        <v>52300</v>
      </c>
      <c r="I573" s="14">
        <v>41126</v>
      </c>
      <c r="J573" t="s">
        <v>285</v>
      </c>
      <c r="K573" s="14">
        <v>41028</v>
      </c>
      <c r="L573" s="35">
        <v>41050</v>
      </c>
      <c r="M573" s="35">
        <v>41094</v>
      </c>
    </row>
    <row r="574" spans="1:13" x14ac:dyDescent="0.3">
      <c r="A574" t="s">
        <v>1284</v>
      </c>
      <c r="B574" t="s">
        <v>1285</v>
      </c>
      <c r="C574">
        <v>0</v>
      </c>
      <c r="D574" t="s">
        <v>15</v>
      </c>
      <c r="E574" t="s">
        <v>295</v>
      </c>
      <c r="F574" t="s">
        <v>296</v>
      </c>
      <c r="G574" t="s">
        <v>1286</v>
      </c>
      <c r="H574" s="36">
        <v>52300</v>
      </c>
      <c r="I574" s="14">
        <v>41126</v>
      </c>
      <c r="J574" t="s">
        <v>285</v>
      </c>
      <c r="K574" s="14">
        <v>41028</v>
      </c>
      <c r="L574" s="35">
        <v>41050</v>
      </c>
      <c r="M574" s="35">
        <v>41094</v>
      </c>
    </row>
    <row r="575" spans="1:13" x14ac:dyDescent="0.3">
      <c r="A575" t="s">
        <v>1284</v>
      </c>
      <c r="B575" t="s">
        <v>1285</v>
      </c>
      <c r="C575">
        <v>0</v>
      </c>
      <c r="D575" t="s">
        <v>15</v>
      </c>
      <c r="E575" t="s">
        <v>293</v>
      </c>
      <c r="F575" t="s">
        <v>294</v>
      </c>
      <c r="G575" t="s">
        <v>1286</v>
      </c>
      <c r="H575" s="36">
        <v>52300</v>
      </c>
      <c r="I575" s="14">
        <v>41126</v>
      </c>
      <c r="J575" t="s">
        <v>285</v>
      </c>
      <c r="K575" s="14">
        <v>41028</v>
      </c>
      <c r="L575" s="35">
        <v>41050</v>
      </c>
      <c r="M575" s="35">
        <v>41094</v>
      </c>
    </row>
    <row r="576" spans="1:13" x14ac:dyDescent="0.3">
      <c r="A576" t="s">
        <v>1287</v>
      </c>
      <c r="B576" t="s">
        <v>1288</v>
      </c>
      <c r="C576">
        <v>0</v>
      </c>
      <c r="D576" t="s">
        <v>15</v>
      </c>
      <c r="E576" t="s">
        <v>293</v>
      </c>
      <c r="F576" t="s">
        <v>294</v>
      </c>
      <c r="G576" t="s">
        <v>1289</v>
      </c>
      <c r="H576" s="36">
        <v>211000</v>
      </c>
      <c r="I576" s="14">
        <v>41292</v>
      </c>
      <c r="J576" t="s">
        <v>285</v>
      </c>
      <c r="K576" s="14">
        <v>41019</v>
      </c>
      <c r="L576" s="35">
        <v>41050</v>
      </c>
      <c r="M576" s="35">
        <v>41094</v>
      </c>
    </row>
    <row r="577" spans="1:13" x14ac:dyDescent="0.3">
      <c r="A577" t="s">
        <v>1287</v>
      </c>
      <c r="B577" t="s">
        <v>1288</v>
      </c>
      <c r="C577">
        <v>0</v>
      </c>
      <c r="D577" t="s">
        <v>15</v>
      </c>
      <c r="E577" t="s">
        <v>295</v>
      </c>
      <c r="F577" t="s">
        <v>296</v>
      </c>
      <c r="G577" t="s">
        <v>1289</v>
      </c>
      <c r="H577" s="36">
        <v>211000</v>
      </c>
      <c r="I577" s="14">
        <v>41292</v>
      </c>
      <c r="J577" t="s">
        <v>285</v>
      </c>
      <c r="K577" s="14">
        <v>41019</v>
      </c>
      <c r="L577" s="35">
        <v>41050</v>
      </c>
      <c r="M577" s="35">
        <v>41094</v>
      </c>
    </row>
    <row r="578" spans="1:13" x14ac:dyDescent="0.3">
      <c r="A578" t="s">
        <v>1290</v>
      </c>
      <c r="B578" t="s">
        <v>1291</v>
      </c>
      <c r="C578">
        <v>15</v>
      </c>
      <c r="D578" t="s">
        <v>566</v>
      </c>
      <c r="E578" t="s">
        <v>567</v>
      </c>
      <c r="F578" t="s">
        <v>568</v>
      </c>
      <c r="G578" t="s">
        <v>1292</v>
      </c>
      <c r="H578" s="36">
        <v>831900</v>
      </c>
      <c r="I578" s="14">
        <v>41130</v>
      </c>
      <c r="J578" t="s">
        <v>301</v>
      </c>
      <c r="K578" s="14">
        <v>41013</v>
      </c>
      <c r="L578" s="35">
        <v>41050</v>
      </c>
      <c r="M578" s="35">
        <v>41094</v>
      </c>
    </row>
    <row r="579" spans="1:13" x14ac:dyDescent="0.3">
      <c r="A579" t="s">
        <v>1293</v>
      </c>
      <c r="B579" t="s">
        <v>1294</v>
      </c>
      <c r="C579">
        <v>4</v>
      </c>
      <c r="D579" t="s">
        <v>282</v>
      </c>
      <c r="E579" t="s">
        <v>286</v>
      </c>
      <c r="F579" t="s">
        <v>287</v>
      </c>
      <c r="G579" t="s">
        <v>696</v>
      </c>
      <c r="H579" s="36">
        <v>282400</v>
      </c>
      <c r="I579" s="14">
        <v>41141</v>
      </c>
      <c r="J579" t="s">
        <v>301</v>
      </c>
      <c r="K579" s="14">
        <v>40972</v>
      </c>
      <c r="L579" s="35">
        <v>41009</v>
      </c>
      <c r="M579" s="35">
        <v>41050</v>
      </c>
    </row>
    <row r="580" spans="1:13" x14ac:dyDescent="0.3">
      <c r="A580" t="s">
        <v>1293</v>
      </c>
      <c r="B580" t="s">
        <v>1294</v>
      </c>
      <c r="C580">
        <v>4</v>
      </c>
      <c r="D580" t="s">
        <v>282</v>
      </c>
      <c r="E580" t="s">
        <v>283</v>
      </c>
      <c r="F580" t="s">
        <v>284</v>
      </c>
      <c r="G580" t="s">
        <v>696</v>
      </c>
      <c r="H580" s="36">
        <v>282400</v>
      </c>
      <c r="I580" s="14">
        <v>41141</v>
      </c>
      <c r="J580" t="s">
        <v>301</v>
      </c>
      <c r="K580" s="14">
        <v>40972</v>
      </c>
      <c r="L580" s="35">
        <v>41009</v>
      </c>
      <c r="M580" s="35">
        <v>41050</v>
      </c>
    </row>
    <row r="581" spans="1:13" x14ac:dyDescent="0.3">
      <c r="A581" t="s">
        <v>1295</v>
      </c>
      <c r="B581" t="s">
        <v>1296</v>
      </c>
      <c r="C581">
        <v>13</v>
      </c>
      <c r="D581" t="s">
        <v>926</v>
      </c>
      <c r="E581" t="s">
        <v>934</v>
      </c>
      <c r="F581" t="s">
        <v>935</v>
      </c>
      <c r="G581" t="s">
        <v>1297</v>
      </c>
      <c r="H581" s="36">
        <v>858000</v>
      </c>
      <c r="I581" s="14">
        <v>41182</v>
      </c>
      <c r="J581" t="s">
        <v>285</v>
      </c>
      <c r="K581" s="14">
        <v>40951</v>
      </c>
      <c r="L581" s="35">
        <v>40969</v>
      </c>
      <c r="M581" s="35">
        <v>41050</v>
      </c>
    </row>
    <row r="582" spans="1:13" x14ac:dyDescent="0.3">
      <c r="A582" t="s">
        <v>1295</v>
      </c>
      <c r="B582" t="s">
        <v>1296</v>
      </c>
      <c r="C582">
        <v>13</v>
      </c>
      <c r="D582" t="s">
        <v>926</v>
      </c>
      <c r="E582" t="s">
        <v>1243</v>
      </c>
      <c r="F582" t="s">
        <v>1244</v>
      </c>
      <c r="G582" t="s">
        <v>1297</v>
      </c>
      <c r="H582" s="36">
        <v>858000</v>
      </c>
      <c r="I582" s="14">
        <v>41182</v>
      </c>
      <c r="J582" t="s">
        <v>285</v>
      </c>
      <c r="K582" s="14">
        <v>40951</v>
      </c>
      <c r="L582" s="35">
        <v>40969</v>
      </c>
      <c r="M582" s="35">
        <v>41050</v>
      </c>
    </row>
    <row r="583" spans="1:13" x14ac:dyDescent="0.3">
      <c r="A583" t="s">
        <v>1298</v>
      </c>
      <c r="B583" t="s">
        <v>1299</v>
      </c>
      <c r="C583">
        <v>2</v>
      </c>
      <c r="D583" t="s">
        <v>343</v>
      </c>
      <c r="E583" t="s">
        <v>344</v>
      </c>
      <c r="F583" t="s">
        <v>345</v>
      </c>
      <c r="G583" t="s">
        <v>1300</v>
      </c>
      <c r="H583" s="36">
        <v>496100</v>
      </c>
      <c r="I583" s="14">
        <v>41150</v>
      </c>
      <c r="J583" t="s">
        <v>285</v>
      </c>
      <c r="K583" s="14">
        <v>40944</v>
      </c>
      <c r="L583" s="35">
        <v>40969</v>
      </c>
      <c r="M583" s="35">
        <v>41050</v>
      </c>
    </row>
    <row r="584" spans="1:13" x14ac:dyDescent="0.3">
      <c r="A584" t="s">
        <v>1301</v>
      </c>
      <c r="B584" t="s">
        <v>1302</v>
      </c>
      <c r="C584">
        <v>7</v>
      </c>
      <c r="D584" t="s">
        <v>366</v>
      </c>
      <c r="E584" t="s">
        <v>371</v>
      </c>
      <c r="F584" t="s">
        <v>372</v>
      </c>
      <c r="G584" t="s">
        <v>773</v>
      </c>
      <c r="H584" s="36">
        <v>39700</v>
      </c>
      <c r="I584" s="14">
        <v>41156</v>
      </c>
      <c r="J584" t="s">
        <v>285</v>
      </c>
      <c r="K584" s="14">
        <v>40939</v>
      </c>
      <c r="L584" s="35">
        <v>40969</v>
      </c>
      <c r="M584" s="35">
        <v>41050</v>
      </c>
    </row>
    <row r="585" spans="1:13" x14ac:dyDescent="0.3">
      <c r="A585" t="s">
        <v>1301</v>
      </c>
      <c r="B585" t="s">
        <v>1302</v>
      </c>
      <c r="C585">
        <v>7</v>
      </c>
      <c r="D585" t="s">
        <v>366</v>
      </c>
      <c r="E585" t="s">
        <v>369</v>
      </c>
      <c r="F585" t="s">
        <v>370</v>
      </c>
      <c r="G585" t="s">
        <v>773</v>
      </c>
      <c r="H585" s="36">
        <v>39700</v>
      </c>
      <c r="I585" s="14">
        <v>41156</v>
      </c>
      <c r="J585" t="s">
        <v>285</v>
      </c>
      <c r="K585" s="14">
        <v>40939</v>
      </c>
      <c r="L585" s="35">
        <v>40969</v>
      </c>
      <c r="M585" s="35">
        <v>41050</v>
      </c>
    </row>
    <row r="586" spans="1:13" x14ac:dyDescent="0.3">
      <c r="A586" t="s">
        <v>1303</v>
      </c>
      <c r="B586" t="s">
        <v>1304</v>
      </c>
      <c r="C586">
        <v>11</v>
      </c>
      <c r="D586" t="s">
        <v>328</v>
      </c>
      <c r="E586" t="s">
        <v>331</v>
      </c>
      <c r="F586" t="s">
        <v>332</v>
      </c>
      <c r="G586" t="s">
        <v>1305</v>
      </c>
      <c r="H586" s="36">
        <v>395400</v>
      </c>
      <c r="I586" s="14">
        <v>41161</v>
      </c>
      <c r="J586" t="s">
        <v>301</v>
      </c>
      <c r="K586" s="14">
        <v>40901</v>
      </c>
      <c r="L586" s="35">
        <v>40909</v>
      </c>
      <c r="M586" s="35">
        <v>40969</v>
      </c>
    </row>
    <row r="587" spans="1:13" x14ac:dyDescent="0.3">
      <c r="A587" t="s">
        <v>1306</v>
      </c>
      <c r="B587" t="s">
        <v>1307</v>
      </c>
      <c r="C587">
        <v>23</v>
      </c>
      <c r="D587" t="s">
        <v>394</v>
      </c>
      <c r="E587" t="s">
        <v>1308</v>
      </c>
      <c r="F587" t="s">
        <v>1309</v>
      </c>
      <c r="G587" t="s">
        <v>1310</v>
      </c>
      <c r="H587" s="36">
        <v>325900</v>
      </c>
      <c r="I587" s="14">
        <v>41137</v>
      </c>
      <c r="J587" t="s">
        <v>285</v>
      </c>
      <c r="K587" s="14">
        <v>40893</v>
      </c>
      <c r="L587" s="35">
        <v>40909</v>
      </c>
      <c r="M587" s="35">
        <v>40969</v>
      </c>
    </row>
    <row r="588" spans="1:13" x14ac:dyDescent="0.3">
      <c r="A588" t="s">
        <v>1311</v>
      </c>
      <c r="B588" t="s">
        <v>1312</v>
      </c>
      <c r="C588">
        <v>2</v>
      </c>
      <c r="D588" t="s">
        <v>343</v>
      </c>
      <c r="E588" t="s">
        <v>450</v>
      </c>
      <c r="F588" t="s">
        <v>451</v>
      </c>
      <c r="G588" t="s">
        <v>1313</v>
      </c>
      <c r="H588" s="36">
        <v>746600</v>
      </c>
      <c r="I588" s="14">
        <v>41134</v>
      </c>
      <c r="J588" t="s">
        <v>285</v>
      </c>
      <c r="K588" s="14">
        <v>40886</v>
      </c>
      <c r="L588" s="35">
        <v>40909</v>
      </c>
      <c r="M588" s="35">
        <v>40969</v>
      </c>
    </row>
    <row r="589" spans="1:13" x14ac:dyDescent="0.3">
      <c r="A589" t="s">
        <v>1314</v>
      </c>
      <c r="B589" t="s">
        <v>1315</v>
      </c>
      <c r="C589">
        <v>0</v>
      </c>
      <c r="D589" t="s">
        <v>15</v>
      </c>
      <c r="E589" t="s">
        <v>293</v>
      </c>
      <c r="F589" t="s">
        <v>294</v>
      </c>
      <c r="G589" t="s">
        <v>134</v>
      </c>
      <c r="H589" s="36">
        <v>77400</v>
      </c>
      <c r="I589" s="14">
        <v>41103</v>
      </c>
      <c r="J589" t="s">
        <v>285</v>
      </c>
      <c r="K589" s="14">
        <v>40867</v>
      </c>
      <c r="L589" s="35">
        <v>40909</v>
      </c>
      <c r="M589" s="35">
        <v>40969</v>
      </c>
    </row>
    <row r="590" spans="1:13" x14ac:dyDescent="0.3">
      <c r="A590" t="s">
        <v>1316</v>
      </c>
      <c r="B590" t="s">
        <v>1317</v>
      </c>
      <c r="C590">
        <v>25</v>
      </c>
      <c r="D590" t="s">
        <v>1057</v>
      </c>
      <c r="E590" t="s">
        <v>1058</v>
      </c>
      <c r="F590" t="s">
        <v>1059</v>
      </c>
      <c r="G590" t="s">
        <v>1318</v>
      </c>
      <c r="H590" s="36">
        <v>926800</v>
      </c>
      <c r="I590" s="14">
        <v>40977</v>
      </c>
      <c r="J590" t="s">
        <v>285</v>
      </c>
      <c r="K590" s="14">
        <v>40854</v>
      </c>
      <c r="L590" s="35">
        <v>40909</v>
      </c>
      <c r="M590" s="35" t="s">
        <v>1537</v>
      </c>
    </row>
    <row r="591" spans="1:13" x14ac:dyDescent="0.3">
      <c r="A591" t="s">
        <v>1319</v>
      </c>
      <c r="B591" t="s">
        <v>1320</v>
      </c>
      <c r="C591">
        <v>1</v>
      </c>
      <c r="D591" t="s">
        <v>298</v>
      </c>
      <c r="E591" t="s">
        <v>323</v>
      </c>
      <c r="F591" t="s">
        <v>324</v>
      </c>
      <c r="G591" t="s">
        <v>1321</v>
      </c>
      <c r="H591" s="36">
        <v>645900</v>
      </c>
      <c r="I591" s="14">
        <v>40888</v>
      </c>
      <c r="J591" t="s">
        <v>285</v>
      </c>
      <c r="K591" s="14">
        <v>40843</v>
      </c>
      <c r="L591" s="35">
        <v>40909</v>
      </c>
      <c r="M591" s="35" t="s">
        <v>1537</v>
      </c>
    </row>
    <row r="592" spans="1:13" x14ac:dyDescent="0.3">
      <c r="A592" t="s">
        <v>1319</v>
      </c>
      <c r="B592" t="s">
        <v>1320</v>
      </c>
      <c r="C592">
        <v>1</v>
      </c>
      <c r="D592" t="s">
        <v>298</v>
      </c>
      <c r="E592" t="s">
        <v>299</v>
      </c>
      <c r="F592" t="s">
        <v>300</v>
      </c>
      <c r="G592" t="s">
        <v>1321</v>
      </c>
      <c r="H592" s="36">
        <v>645900</v>
      </c>
      <c r="I592" s="14">
        <v>40888</v>
      </c>
      <c r="J592" t="s">
        <v>285</v>
      </c>
      <c r="K592" s="14">
        <v>40843</v>
      </c>
      <c r="L592" s="35">
        <v>40909</v>
      </c>
      <c r="M592" s="35" t="s">
        <v>1537</v>
      </c>
    </row>
    <row r="593" spans="1:13" x14ac:dyDescent="0.3">
      <c r="A593" t="s">
        <v>1322</v>
      </c>
      <c r="B593" t="s">
        <v>1323</v>
      </c>
      <c r="C593">
        <v>12</v>
      </c>
      <c r="D593" t="s">
        <v>625</v>
      </c>
      <c r="E593" t="s">
        <v>829</v>
      </c>
      <c r="F593" t="s">
        <v>830</v>
      </c>
      <c r="G593" t="s">
        <v>776</v>
      </c>
      <c r="H593" s="36">
        <v>858800</v>
      </c>
      <c r="I593" s="14">
        <v>40983</v>
      </c>
      <c r="J593" t="s">
        <v>285</v>
      </c>
      <c r="K593" s="14">
        <v>40835</v>
      </c>
      <c r="L593" s="35">
        <v>40909</v>
      </c>
      <c r="M593" s="35" t="s">
        <v>1537</v>
      </c>
    </row>
    <row r="594" spans="1:13" x14ac:dyDescent="0.3">
      <c r="A594" t="s">
        <v>1322</v>
      </c>
      <c r="B594" t="s">
        <v>1323</v>
      </c>
      <c r="C594">
        <v>12</v>
      </c>
      <c r="D594" t="s">
        <v>625</v>
      </c>
      <c r="E594" t="s">
        <v>626</v>
      </c>
      <c r="F594" t="s">
        <v>627</v>
      </c>
      <c r="G594" t="s">
        <v>776</v>
      </c>
      <c r="H594" s="36">
        <v>858800</v>
      </c>
      <c r="I594" s="14">
        <v>40983</v>
      </c>
      <c r="J594" t="s">
        <v>285</v>
      </c>
      <c r="K594" s="14">
        <v>40835</v>
      </c>
      <c r="L594" s="35">
        <v>40909</v>
      </c>
      <c r="M594" s="35" t="s">
        <v>1537</v>
      </c>
    </row>
    <row r="595" spans="1:13" x14ac:dyDescent="0.3">
      <c r="A595" t="s">
        <v>1324</v>
      </c>
      <c r="B595" t="s">
        <v>1325</v>
      </c>
      <c r="C595">
        <v>0</v>
      </c>
      <c r="D595" t="s">
        <v>15</v>
      </c>
      <c r="E595" t="s">
        <v>293</v>
      </c>
      <c r="F595" t="s">
        <v>294</v>
      </c>
      <c r="G595" t="s">
        <v>1326</v>
      </c>
      <c r="H595" s="36">
        <v>964900</v>
      </c>
      <c r="I595" s="14">
        <v>40992</v>
      </c>
      <c r="J595" t="s">
        <v>285</v>
      </c>
      <c r="K595" s="14">
        <v>40834</v>
      </c>
      <c r="L595" s="35">
        <v>40909</v>
      </c>
      <c r="M595" s="35" t="s">
        <v>1537</v>
      </c>
    </row>
    <row r="596" spans="1:13" x14ac:dyDescent="0.3">
      <c r="A596" t="s">
        <v>1327</v>
      </c>
      <c r="B596" t="s">
        <v>1328</v>
      </c>
      <c r="C596">
        <v>6</v>
      </c>
      <c r="D596" t="s">
        <v>309</v>
      </c>
      <c r="E596" t="s">
        <v>310</v>
      </c>
      <c r="F596" t="s">
        <v>311</v>
      </c>
      <c r="G596" t="s">
        <v>1019</v>
      </c>
      <c r="H596" s="36">
        <v>540700</v>
      </c>
      <c r="I596" s="14">
        <v>41034</v>
      </c>
      <c r="J596" t="s">
        <v>285</v>
      </c>
      <c r="K596" s="14">
        <v>40824</v>
      </c>
      <c r="L596" s="35">
        <v>40909</v>
      </c>
      <c r="M596" s="35" t="s">
        <v>1537</v>
      </c>
    </row>
    <row r="597" spans="1:13" x14ac:dyDescent="0.3">
      <c r="A597" t="s">
        <v>1329</v>
      </c>
      <c r="B597" t="s">
        <v>1330</v>
      </c>
      <c r="C597">
        <v>1</v>
      </c>
      <c r="D597" t="s">
        <v>298</v>
      </c>
      <c r="E597" t="s">
        <v>302</v>
      </c>
      <c r="F597" t="s">
        <v>303</v>
      </c>
      <c r="G597" t="s">
        <v>1331</v>
      </c>
      <c r="H597" s="36">
        <v>915800</v>
      </c>
      <c r="I597" s="14">
        <v>41024</v>
      </c>
      <c r="J597" t="s">
        <v>301</v>
      </c>
      <c r="K597" s="14">
        <v>40805</v>
      </c>
      <c r="L597" s="35">
        <v>40909</v>
      </c>
      <c r="M597" s="35" t="s">
        <v>1537</v>
      </c>
    </row>
    <row r="598" spans="1:13" x14ac:dyDescent="0.3">
      <c r="A598" t="s">
        <v>1329</v>
      </c>
      <c r="B598" t="s">
        <v>1330</v>
      </c>
      <c r="C598">
        <v>1</v>
      </c>
      <c r="D598" t="s">
        <v>298</v>
      </c>
      <c r="E598" t="s">
        <v>325</v>
      </c>
      <c r="F598" t="s">
        <v>326</v>
      </c>
      <c r="G598" t="s">
        <v>1331</v>
      </c>
      <c r="H598" s="36">
        <v>915800</v>
      </c>
      <c r="I598" s="14">
        <v>41024</v>
      </c>
      <c r="J598" t="s">
        <v>301</v>
      </c>
      <c r="K598" s="14">
        <v>40805</v>
      </c>
      <c r="L598" s="35">
        <v>40909</v>
      </c>
      <c r="M598" s="35" t="s">
        <v>1537</v>
      </c>
    </row>
    <row r="599" spans="1:13" x14ac:dyDescent="0.3">
      <c r="A599" t="s">
        <v>1332</v>
      </c>
      <c r="B599" t="s">
        <v>1333</v>
      </c>
      <c r="C599">
        <v>0</v>
      </c>
      <c r="D599" t="s">
        <v>15</v>
      </c>
      <c r="E599" t="s">
        <v>320</v>
      </c>
      <c r="F599" t="s">
        <v>321</v>
      </c>
      <c r="G599" t="s">
        <v>1334</v>
      </c>
      <c r="H599" s="36">
        <v>48800</v>
      </c>
      <c r="I599" s="14">
        <v>40894</v>
      </c>
      <c r="J599" t="s">
        <v>285</v>
      </c>
      <c r="K599" s="14">
        <v>40794</v>
      </c>
      <c r="L599" s="35">
        <v>40909</v>
      </c>
      <c r="M599" s="35" t="s">
        <v>1537</v>
      </c>
    </row>
    <row r="600" spans="1:13" x14ac:dyDescent="0.3">
      <c r="A600" t="s">
        <v>1332</v>
      </c>
      <c r="B600" t="s">
        <v>1333</v>
      </c>
      <c r="C600">
        <v>0</v>
      </c>
      <c r="D600" t="s">
        <v>15</v>
      </c>
      <c r="E600" t="s">
        <v>295</v>
      </c>
      <c r="F600" t="s">
        <v>296</v>
      </c>
      <c r="G600" t="s">
        <v>1334</v>
      </c>
      <c r="H600" s="36">
        <v>48800</v>
      </c>
      <c r="I600" s="14">
        <v>40894</v>
      </c>
      <c r="J600" t="s">
        <v>285</v>
      </c>
      <c r="K600" s="14">
        <v>40794</v>
      </c>
      <c r="L600" s="35">
        <v>40909</v>
      </c>
      <c r="M600" s="35" t="s">
        <v>1537</v>
      </c>
    </row>
    <row r="601" spans="1:13" x14ac:dyDescent="0.3">
      <c r="A601" t="s">
        <v>1335</v>
      </c>
      <c r="B601" t="s">
        <v>1336</v>
      </c>
      <c r="C601">
        <v>9</v>
      </c>
      <c r="D601" t="s">
        <v>768</v>
      </c>
      <c r="E601" t="s">
        <v>769</v>
      </c>
      <c r="F601" t="s">
        <v>770</v>
      </c>
      <c r="G601" t="s">
        <v>1337</v>
      </c>
      <c r="H601" s="36">
        <v>718400</v>
      </c>
      <c r="I601" s="14">
        <v>40987</v>
      </c>
      <c r="J601" t="s">
        <v>285</v>
      </c>
      <c r="K601" s="14">
        <v>40785</v>
      </c>
      <c r="L601" s="35">
        <v>40909</v>
      </c>
      <c r="M601" s="35" t="s">
        <v>1537</v>
      </c>
    </row>
    <row r="602" spans="1:13" x14ac:dyDescent="0.3">
      <c r="A602" t="s">
        <v>1338</v>
      </c>
      <c r="B602" t="s">
        <v>1339</v>
      </c>
      <c r="C602">
        <v>15</v>
      </c>
      <c r="D602" t="s">
        <v>566</v>
      </c>
      <c r="E602" t="s">
        <v>567</v>
      </c>
      <c r="F602" t="s">
        <v>568</v>
      </c>
      <c r="G602" t="s">
        <v>1186</v>
      </c>
      <c r="H602" s="36">
        <v>541000</v>
      </c>
      <c r="I602" s="14">
        <v>40917</v>
      </c>
      <c r="J602" t="s">
        <v>285</v>
      </c>
      <c r="K602" s="14">
        <v>40784</v>
      </c>
      <c r="L602" s="35">
        <v>40909</v>
      </c>
      <c r="M602" s="35" t="s">
        <v>1537</v>
      </c>
    </row>
    <row r="603" spans="1:13" x14ac:dyDescent="0.3">
      <c r="A603" t="s">
        <v>1338</v>
      </c>
      <c r="B603" t="s">
        <v>1339</v>
      </c>
      <c r="C603">
        <v>15</v>
      </c>
      <c r="D603" t="s">
        <v>566</v>
      </c>
      <c r="E603" t="s">
        <v>1340</v>
      </c>
      <c r="F603" t="s">
        <v>1341</v>
      </c>
      <c r="G603" t="s">
        <v>1186</v>
      </c>
      <c r="H603" s="36">
        <v>541000</v>
      </c>
      <c r="I603" s="14">
        <v>40917</v>
      </c>
      <c r="J603" t="s">
        <v>285</v>
      </c>
      <c r="K603" s="14">
        <v>40784</v>
      </c>
      <c r="L603" s="35">
        <v>40909</v>
      </c>
      <c r="M603" s="35" t="s">
        <v>1537</v>
      </c>
    </row>
    <row r="604" spans="1:13" x14ac:dyDescent="0.3">
      <c r="A604" t="s">
        <v>1342</v>
      </c>
      <c r="B604" t="s">
        <v>1343</v>
      </c>
      <c r="C604">
        <v>1</v>
      </c>
      <c r="D604" t="s">
        <v>298</v>
      </c>
      <c r="E604" t="s">
        <v>323</v>
      </c>
      <c r="F604" t="s">
        <v>324</v>
      </c>
      <c r="G604" t="s">
        <v>1344</v>
      </c>
      <c r="H604" s="36">
        <v>19800</v>
      </c>
      <c r="I604" s="14">
        <v>41070</v>
      </c>
      <c r="J604" t="s">
        <v>285</v>
      </c>
      <c r="K604" s="14">
        <v>40782</v>
      </c>
      <c r="L604" s="35">
        <v>40909</v>
      </c>
      <c r="M604" s="35" t="s">
        <v>1537</v>
      </c>
    </row>
    <row r="605" spans="1:13" x14ac:dyDescent="0.3">
      <c r="A605" t="s">
        <v>1342</v>
      </c>
      <c r="B605" t="s">
        <v>1343</v>
      </c>
      <c r="C605">
        <v>1</v>
      </c>
      <c r="D605" t="s">
        <v>298</v>
      </c>
      <c r="E605" t="s">
        <v>314</v>
      </c>
      <c r="F605" t="s">
        <v>315</v>
      </c>
      <c r="G605" t="s">
        <v>1344</v>
      </c>
      <c r="H605" s="36">
        <v>19800</v>
      </c>
      <c r="I605" s="14">
        <v>41070</v>
      </c>
      <c r="J605" t="s">
        <v>285</v>
      </c>
      <c r="K605" s="14">
        <v>40782</v>
      </c>
      <c r="L605" s="35">
        <v>40909</v>
      </c>
      <c r="M605" s="35" t="s">
        <v>1537</v>
      </c>
    </row>
    <row r="606" spans="1:13" x14ac:dyDescent="0.3">
      <c r="A606" t="s">
        <v>1345</v>
      </c>
      <c r="B606" t="s">
        <v>1346</v>
      </c>
      <c r="C606">
        <v>1</v>
      </c>
      <c r="D606" t="s">
        <v>298</v>
      </c>
      <c r="E606" t="s">
        <v>323</v>
      </c>
      <c r="F606" t="s">
        <v>324</v>
      </c>
      <c r="G606" t="s">
        <v>1347</v>
      </c>
      <c r="H606" s="36">
        <v>790300</v>
      </c>
      <c r="I606" s="14">
        <v>40895</v>
      </c>
      <c r="J606" t="s">
        <v>285</v>
      </c>
      <c r="K606" s="14">
        <v>40780</v>
      </c>
      <c r="L606" s="35">
        <v>40909</v>
      </c>
      <c r="M606" s="35" t="s">
        <v>1537</v>
      </c>
    </row>
    <row r="607" spans="1:13" x14ac:dyDescent="0.3">
      <c r="A607" t="s">
        <v>1345</v>
      </c>
      <c r="B607" t="s">
        <v>1346</v>
      </c>
      <c r="C607">
        <v>1</v>
      </c>
      <c r="D607" t="s">
        <v>298</v>
      </c>
      <c r="E607" t="s">
        <v>325</v>
      </c>
      <c r="F607" t="s">
        <v>326</v>
      </c>
      <c r="G607" t="s">
        <v>1347</v>
      </c>
      <c r="H607" s="36">
        <v>790300</v>
      </c>
      <c r="I607" s="14">
        <v>40895</v>
      </c>
      <c r="J607" t="s">
        <v>285</v>
      </c>
      <c r="K607" s="14">
        <v>40780</v>
      </c>
      <c r="L607" s="35">
        <v>40909</v>
      </c>
      <c r="M607" s="35" t="s">
        <v>1537</v>
      </c>
    </row>
    <row r="608" spans="1:13" x14ac:dyDescent="0.3">
      <c r="A608" t="s">
        <v>1345</v>
      </c>
      <c r="B608" t="s">
        <v>1346</v>
      </c>
      <c r="C608">
        <v>1</v>
      </c>
      <c r="D608" t="s">
        <v>298</v>
      </c>
      <c r="E608" t="s">
        <v>314</v>
      </c>
      <c r="F608" t="s">
        <v>315</v>
      </c>
      <c r="G608" t="s">
        <v>1347</v>
      </c>
      <c r="H608" s="36">
        <v>790300</v>
      </c>
      <c r="I608" s="14">
        <v>40895</v>
      </c>
      <c r="J608" t="s">
        <v>285</v>
      </c>
      <c r="K608" s="14">
        <v>40780</v>
      </c>
      <c r="L608" s="35">
        <v>40909</v>
      </c>
      <c r="M608" s="35" t="s">
        <v>1537</v>
      </c>
    </row>
    <row r="609" spans="1:13" x14ac:dyDescent="0.3">
      <c r="A609" t="s">
        <v>1348</v>
      </c>
      <c r="B609" t="s">
        <v>1349</v>
      </c>
      <c r="C609">
        <v>5</v>
      </c>
      <c r="D609" t="s">
        <v>354</v>
      </c>
      <c r="E609" t="s">
        <v>355</v>
      </c>
      <c r="F609" t="s">
        <v>356</v>
      </c>
      <c r="G609" t="s">
        <v>182</v>
      </c>
      <c r="H609" s="36">
        <v>722800</v>
      </c>
      <c r="I609" s="14">
        <v>40866</v>
      </c>
      <c r="J609" t="s">
        <v>285</v>
      </c>
      <c r="K609" s="14">
        <v>40779</v>
      </c>
      <c r="L609" s="35">
        <v>40909</v>
      </c>
      <c r="M609" s="35" t="s">
        <v>1537</v>
      </c>
    </row>
    <row r="610" spans="1:13" x14ac:dyDescent="0.3">
      <c r="A610" t="s">
        <v>1350</v>
      </c>
      <c r="B610" t="s">
        <v>1351</v>
      </c>
      <c r="C610">
        <v>3</v>
      </c>
      <c r="D610" t="s">
        <v>337</v>
      </c>
      <c r="E610" t="s">
        <v>400</v>
      </c>
      <c r="F610" t="s">
        <v>401</v>
      </c>
      <c r="G610" t="s">
        <v>1352</v>
      </c>
      <c r="H610" s="36">
        <v>899000</v>
      </c>
      <c r="I610" s="14">
        <v>40821</v>
      </c>
      <c r="J610" t="s">
        <v>285</v>
      </c>
      <c r="K610" s="14">
        <v>40774</v>
      </c>
      <c r="L610" s="35">
        <v>40909</v>
      </c>
      <c r="M610" s="35" t="s">
        <v>1537</v>
      </c>
    </row>
    <row r="611" spans="1:13" x14ac:dyDescent="0.3">
      <c r="A611" t="s">
        <v>1350</v>
      </c>
      <c r="B611" t="s">
        <v>1351</v>
      </c>
      <c r="C611">
        <v>3</v>
      </c>
      <c r="D611" t="s">
        <v>337</v>
      </c>
      <c r="E611" t="s">
        <v>386</v>
      </c>
      <c r="F611" t="s">
        <v>387</v>
      </c>
      <c r="G611" t="s">
        <v>1352</v>
      </c>
      <c r="H611" s="36">
        <v>899000</v>
      </c>
      <c r="I611" s="14">
        <v>40821</v>
      </c>
      <c r="J611" t="s">
        <v>285</v>
      </c>
      <c r="K611" s="14">
        <v>40774</v>
      </c>
      <c r="L611" s="35">
        <v>40909</v>
      </c>
      <c r="M611" s="35" t="s">
        <v>1537</v>
      </c>
    </row>
    <row r="612" spans="1:13" x14ac:dyDescent="0.3">
      <c r="A612" t="s">
        <v>1353</v>
      </c>
      <c r="B612" t="s">
        <v>1354</v>
      </c>
      <c r="C612">
        <v>0</v>
      </c>
      <c r="D612" t="s">
        <v>15</v>
      </c>
      <c r="E612" t="s">
        <v>318</v>
      </c>
      <c r="F612" t="s">
        <v>319</v>
      </c>
      <c r="G612" t="s">
        <v>1355</v>
      </c>
      <c r="H612" s="36">
        <v>864800</v>
      </c>
      <c r="I612" s="14">
        <v>41043</v>
      </c>
      <c r="J612" t="s">
        <v>285</v>
      </c>
      <c r="K612" s="14">
        <v>40771</v>
      </c>
      <c r="L612" s="35">
        <v>40909</v>
      </c>
      <c r="M612" s="35" t="s">
        <v>1537</v>
      </c>
    </row>
    <row r="613" spans="1:13" x14ac:dyDescent="0.3">
      <c r="A613" t="s">
        <v>1353</v>
      </c>
      <c r="B613" t="s">
        <v>1354</v>
      </c>
      <c r="C613">
        <v>0</v>
      </c>
      <c r="D613" t="s">
        <v>15</v>
      </c>
      <c r="E613" t="s">
        <v>295</v>
      </c>
      <c r="F613" t="s">
        <v>296</v>
      </c>
      <c r="G613" t="s">
        <v>1355</v>
      </c>
      <c r="H613" s="36">
        <v>864800</v>
      </c>
      <c r="I613" s="14">
        <v>41043</v>
      </c>
      <c r="J613" t="s">
        <v>285</v>
      </c>
      <c r="K613" s="14">
        <v>40771</v>
      </c>
      <c r="L613" s="35">
        <v>40909</v>
      </c>
      <c r="M613" s="35" t="s">
        <v>1537</v>
      </c>
    </row>
    <row r="614" spans="1:13" x14ac:dyDescent="0.3">
      <c r="A614" t="s">
        <v>1356</v>
      </c>
      <c r="B614" t="s">
        <v>1357</v>
      </c>
      <c r="C614">
        <v>8</v>
      </c>
      <c r="D614" t="s">
        <v>403</v>
      </c>
      <c r="E614" t="s">
        <v>404</v>
      </c>
      <c r="F614" t="s">
        <v>405</v>
      </c>
      <c r="G614" t="s">
        <v>169</v>
      </c>
      <c r="H614" s="36">
        <v>507900</v>
      </c>
      <c r="I614" s="14">
        <v>41040</v>
      </c>
      <c r="J614" t="s">
        <v>285</v>
      </c>
      <c r="K614" s="14">
        <v>40771</v>
      </c>
      <c r="L614" s="35">
        <v>40909</v>
      </c>
      <c r="M614" s="35" t="s">
        <v>1537</v>
      </c>
    </row>
    <row r="615" spans="1:13" x14ac:dyDescent="0.3">
      <c r="A615" t="s">
        <v>1358</v>
      </c>
      <c r="B615" t="s">
        <v>1359</v>
      </c>
      <c r="C615">
        <v>6</v>
      </c>
      <c r="D615" t="s">
        <v>309</v>
      </c>
      <c r="E615" t="s">
        <v>544</v>
      </c>
      <c r="F615" t="s">
        <v>545</v>
      </c>
      <c r="G615" t="s">
        <v>1360</v>
      </c>
      <c r="H615" s="36">
        <v>409500</v>
      </c>
      <c r="I615" s="14">
        <v>41029</v>
      </c>
      <c r="J615" t="s">
        <v>285</v>
      </c>
      <c r="K615" s="14">
        <v>40740</v>
      </c>
      <c r="L615" s="35">
        <v>40909</v>
      </c>
      <c r="M615" s="35" t="s">
        <v>1537</v>
      </c>
    </row>
    <row r="616" spans="1:13" x14ac:dyDescent="0.3">
      <c r="A616" t="s">
        <v>1361</v>
      </c>
      <c r="B616" t="s">
        <v>1362</v>
      </c>
      <c r="C616">
        <v>13</v>
      </c>
      <c r="D616" t="s">
        <v>926</v>
      </c>
      <c r="E616" t="s">
        <v>930</v>
      </c>
      <c r="F616" t="s">
        <v>931</v>
      </c>
      <c r="G616" t="s">
        <v>1363</v>
      </c>
      <c r="H616" s="36">
        <v>943100</v>
      </c>
      <c r="I616" s="14">
        <v>41008</v>
      </c>
      <c r="J616" t="s">
        <v>285</v>
      </c>
      <c r="K616" s="14">
        <v>40736</v>
      </c>
      <c r="L616" s="35">
        <v>40909</v>
      </c>
      <c r="M616" s="35" t="s">
        <v>1537</v>
      </c>
    </row>
    <row r="617" spans="1:13" x14ac:dyDescent="0.3">
      <c r="A617" t="s">
        <v>1361</v>
      </c>
      <c r="B617" t="s">
        <v>1362</v>
      </c>
      <c r="C617">
        <v>13</v>
      </c>
      <c r="D617" t="s">
        <v>926</v>
      </c>
      <c r="E617" t="s">
        <v>927</v>
      </c>
      <c r="F617" t="s">
        <v>928</v>
      </c>
      <c r="G617" t="s">
        <v>1363</v>
      </c>
      <c r="H617" s="36">
        <v>943100</v>
      </c>
      <c r="I617" s="14">
        <v>41008</v>
      </c>
      <c r="J617" t="s">
        <v>285</v>
      </c>
      <c r="K617" s="14">
        <v>40736</v>
      </c>
      <c r="L617" s="35">
        <v>40909</v>
      </c>
      <c r="M617" s="35" t="s">
        <v>1537</v>
      </c>
    </row>
    <row r="618" spans="1:13" x14ac:dyDescent="0.3">
      <c r="A618" t="s">
        <v>1364</v>
      </c>
      <c r="B618" t="s">
        <v>1365</v>
      </c>
      <c r="C618">
        <v>3</v>
      </c>
      <c r="D618" t="s">
        <v>337</v>
      </c>
      <c r="E618" t="s">
        <v>340</v>
      </c>
      <c r="F618" t="s">
        <v>341</v>
      </c>
      <c r="G618" t="s">
        <v>219</v>
      </c>
      <c r="H618" s="36">
        <v>771800</v>
      </c>
      <c r="I618" s="14">
        <v>40927</v>
      </c>
      <c r="J618" t="s">
        <v>285</v>
      </c>
      <c r="K618" s="14">
        <v>40736</v>
      </c>
      <c r="L618" s="35">
        <v>40909</v>
      </c>
      <c r="M618" s="35" t="s">
        <v>1537</v>
      </c>
    </row>
    <row r="619" spans="1:13" x14ac:dyDescent="0.3">
      <c r="A619" t="s">
        <v>1364</v>
      </c>
      <c r="B619" t="s">
        <v>1365</v>
      </c>
      <c r="C619">
        <v>3</v>
      </c>
      <c r="D619" t="s">
        <v>337</v>
      </c>
      <c r="E619" t="s">
        <v>384</v>
      </c>
      <c r="F619" t="s">
        <v>385</v>
      </c>
      <c r="G619" t="s">
        <v>219</v>
      </c>
      <c r="H619" s="36">
        <v>771800</v>
      </c>
      <c r="I619" s="14">
        <v>40927</v>
      </c>
      <c r="J619" t="s">
        <v>285</v>
      </c>
      <c r="K619" s="14">
        <v>40736</v>
      </c>
      <c r="L619" s="35">
        <v>40909</v>
      </c>
      <c r="M619" s="35" t="s">
        <v>1537</v>
      </c>
    </row>
    <row r="620" spans="1:13" x14ac:dyDescent="0.3">
      <c r="A620" t="s">
        <v>1366</v>
      </c>
      <c r="B620" t="s">
        <v>1367</v>
      </c>
      <c r="C620">
        <v>1</v>
      </c>
      <c r="D620" t="s">
        <v>298</v>
      </c>
      <c r="E620" t="s">
        <v>299</v>
      </c>
      <c r="F620" t="s">
        <v>300</v>
      </c>
      <c r="G620" t="s">
        <v>942</v>
      </c>
      <c r="H620" s="36">
        <v>500300</v>
      </c>
      <c r="I620" s="14">
        <v>40876</v>
      </c>
      <c r="J620" t="s">
        <v>301</v>
      </c>
      <c r="K620" s="14">
        <v>40719</v>
      </c>
      <c r="L620" s="35">
        <v>40909</v>
      </c>
      <c r="M620" s="35" t="s">
        <v>1537</v>
      </c>
    </row>
    <row r="621" spans="1:13" x14ac:dyDescent="0.3">
      <c r="A621" t="s">
        <v>1368</v>
      </c>
      <c r="B621" t="s">
        <v>1369</v>
      </c>
      <c r="C621">
        <v>1</v>
      </c>
      <c r="D621" t="s">
        <v>298</v>
      </c>
      <c r="E621" t="s">
        <v>325</v>
      </c>
      <c r="F621" t="s">
        <v>326</v>
      </c>
      <c r="G621" t="s">
        <v>1370</v>
      </c>
      <c r="H621" s="36">
        <v>507000</v>
      </c>
      <c r="I621" s="14">
        <v>40856</v>
      </c>
      <c r="J621" t="s">
        <v>285</v>
      </c>
      <c r="K621" s="14">
        <v>40701</v>
      </c>
      <c r="L621" s="35">
        <v>40909</v>
      </c>
      <c r="M621" s="35" t="s">
        <v>1537</v>
      </c>
    </row>
    <row r="622" spans="1:13" x14ac:dyDescent="0.3">
      <c r="A622" t="s">
        <v>1371</v>
      </c>
      <c r="B622" t="s">
        <v>1372</v>
      </c>
      <c r="C622">
        <v>2</v>
      </c>
      <c r="D622" t="s">
        <v>343</v>
      </c>
      <c r="E622" t="s">
        <v>344</v>
      </c>
      <c r="F622" t="s">
        <v>345</v>
      </c>
      <c r="G622" t="s">
        <v>1373</v>
      </c>
      <c r="H622" s="36">
        <v>922900</v>
      </c>
      <c r="I622" s="14">
        <v>41008</v>
      </c>
      <c r="J622" t="s">
        <v>285</v>
      </c>
      <c r="K622" s="14">
        <v>40695</v>
      </c>
      <c r="L622" s="35">
        <v>40909</v>
      </c>
      <c r="M622" s="35" t="s">
        <v>1537</v>
      </c>
    </row>
    <row r="623" spans="1:13" x14ac:dyDescent="0.3">
      <c r="A623" t="s">
        <v>1374</v>
      </c>
      <c r="B623" t="s">
        <v>1375</v>
      </c>
      <c r="C623">
        <v>1</v>
      </c>
      <c r="D623" t="s">
        <v>298</v>
      </c>
      <c r="E623" t="s">
        <v>323</v>
      </c>
      <c r="F623" t="s">
        <v>324</v>
      </c>
      <c r="G623" t="s">
        <v>1376</v>
      </c>
      <c r="H623" s="36">
        <v>637700</v>
      </c>
      <c r="I623" s="14">
        <v>40832</v>
      </c>
      <c r="J623" t="s">
        <v>285</v>
      </c>
      <c r="K623" s="14">
        <v>40686</v>
      </c>
      <c r="L623" s="35">
        <v>40909</v>
      </c>
      <c r="M623" s="35" t="s">
        <v>1537</v>
      </c>
    </row>
    <row r="624" spans="1:13" x14ac:dyDescent="0.3">
      <c r="A624" t="s">
        <v>1374</v>
      </c>
      <c r="B624" t="s">
        <v>1375</v>
      </c>
      <c r="C624">
        <v>1</v>
      </c>
      <c r="D624" t="s">
        <v>298</v>
      </c>
      <c r="E624" t="s">
        <v>299</v>
      </c>
      <c r="F624" t="s">
        <v>300</v>
      </c>
      <c r="G624" t="s">
        <v>1376</v>
      </c>
      <c r="H624" s="36">
        <v>637700</v>
      </c>
      <c r="I624" s="14">
        <v>40832</v>
      </c>
      <c r="J624" t="s">
        <v>285</v>
      </c>
      <c r="K624" s="14">
        <v>40686</v>
      </c>
      <c r="L624" s="35">
        <v>40909</v>
      </c>
      <c r="M624" s="35" t="s">
        <v>1537</v>
      </c>
    </row>
    <row r="625" spans="1:13" x14ac:dyDescent="0.3">
      <c r="A625" t="s">
        <v>1374</v>
      </c>
      <c r="B625" t="s">
        <v>1375</v>
      </c>
      <c r="C625">
        <v>1</v>
      </c>
      <c r="D625" t="s">
        <v>298</v>
      </c>
      <c r="E625" t="s">
        <v>314</v>
      </c>
      <c r="F625" t="s">
        <v>315</v>
      </c>
      <c r="G625" t="s">
        <v>1376</v>
      </c>
      <c r="H625" s="36">
        <v>637700</v>
      </c>
      <c r="I625" s="14">
        <v>40832</v>
      </c>
      <c r="J625" t="s">
        <v>285</v>
      </c>
      <c r="K625" s="14">
        <v>40686</v>
      </c>
      <c r="L625" s="35">
        <v>40909</v>
      </c>
      <c r="M625" s="35" t="s">
        <v>1537</v>
      </c>
    </row>
    <row r="626" spans="1:13" x14ac:dyDescent="0.3">
      <c r="A626" t="s">
        <v>1377</v>
      </c>
      <c r="B626" t="s">
        <v>1378</v>
      </c>
      <c r="C626">
        <v>2</v>
      </c>
      <c r="D626" t="s">
        <v>343</v>
      </c>
      <c r="E626" t="s">
        <v>450</v>
      </c>
      <c r="F626" t="s">
        <v>451</v>
      </c>
      <c r="G626" t="s">
        <v>1379</v>
      </c>
      <c r="H626" s="36">
        <v>414700</v>
      </c>
      <c r="I626" s="14">
        <v>40904</v>
      </c>
      <c r="J626" t="s">
        <v>301</v>
      </c>
      <c r="K626" s="14">
        <v>40654</v>
      </c>
      <c r="L626" s="35">
        <v>40909</v>
      </c>
      <c r="M626" s="35" t="s">
        <v>1537</v>
      </c>
    </row>
    <row r="627" spans="1:13" x14ac:dyDescent="0.3">
      <c r="A627" t="s">
        <v>1380</v>
      </c>
      <c r="B627" t="s">
        <v>1381</v>
      </c>
      <c r="C627">
        <v>5</v>
      </c>
      <c r="D627" t="s">
        <v>354</v>
      </c>
      <c r="E627" t="s">
        <v>357</v>
      </c>
      <c r="F627" t="s">
        <v>358</v>
      </c>
      <c r="G627" t="s">
        <v>1382</v>
      </c>
      <c r="H627" s="36">
        <v>529500</v>
      </c>
      <c r="I627" s="14">
        <v>40876</v>
      </c>
      <c r="J627" t="s">
        <v>285</v>
      </c>
      <c r="K627" s="14">
        <v>40628</v>
      </c>
      <c r="L627" s="35">
        <v>40909</v>
      </c>
      <c r="M627" s="35" t="s">
        <v>1537</v>
      </c>
    </row>
    <row r="628" spans="1:13" x14ac:dyDescent="0.3">
      <c r="A628" t="s">
        <v>1383</v>
      </c>
      <c r="B628" t="s">
        <v>1384</v>
      </c>
      <c r="C628">
        <v>4</v>
      </c>
      <c r="D628" t="s">
        <v>282</v>
      </c>
      <c r="E628" t="s">
        <v>286</v>
      </c>
      <c r="F628" t="s">
        <v>287</v>
      </c>
      <c r="G628" t="s">
        <v>1385</v>
      </c>
      <c r="H628" s="36">
        <v>512500</v>
      </c>
      <c r="I628" s="14">
        <v>40920</v>
      </c>
      <c r="J628" t="s">
        <v>285</v>
      </c>
      <c r="K628" s="14">
        <v>40597</v>
      </c>
      <c r="L628" s="35">
        <v>40909</v>
      </c>
      <c r="M628" s="35" t="s">
        <v>1537</v>
      </c>
    </row>
    <row r="629" spans="1:13" x14ac:dyDescent="0.3">
      <c r="A629" t="s">
        <v>1383</v>
      </c>
      <c r="B629" t="s">
        <v>1384</v>
      </c>
      <c r="C629">
        <v>4</v>
      </c>
      <c r="D629" t="s">
        <v>282</v>
      </c>
      <c r="E629" t="s">
        <v>290</v>
      </c>
      <c r="F629" t="s">
        <v>291</v>
      </c>
      <c r="G629" t="s">
        <v>1385</v>
      </c>
      <c r="H629" s="36">
        <v>512500</v>
      </c>
      <c r="I629" s="14">
        <v>40920</v>
      </c>
      <c r="J629" t="s">
        <v>285</v>
      </c>
      <c r="K629" s="14">
        <v>40597</v>
      </c>
      <c r="L629" s="35">
        <v>40909</v>
      </c>
      <c r="M629" s="35" t="s">
        <v>1537</v>
      </c>
    </row>
    <row r="630" spans="1:13" x14ac:dyDescent="0.3">
      <c r="A630" t="s">
        <v>1383</v>
      </c>
      <c r="B630" t="s">
        <v>1384</v>
      </c>
      <c r="C630">
        <v>4</v>
      </c>
      <c r="D630" t="s">
        <v>282</v>
      </c>
      <c r="E630" t="s">
        <v>288</v>
      </c>
      <c r="F630" t="s">
        <v>289</v>
      </c>
      <c r="G630" t="s">
        <v>1385</v>
      </c>
      <c r="H630" s="36">
        <v>512500</v>
      </c>
      <c r="I630" s="14">
        <v>40920</v>
      </c>
      <c r="J630" t="s">
        <v>285</v>
      </c>
      <c r="K630" s="14">
        <v>40597</v>
      </c>
      <c r="L630" s="35">
        <v>40909</v>
      </c>
      <c r="M630" s="35" t="s">
        <v>1537</v>
      </c>
    </row>
    <row r="631" spans="1:13" x14ac:dyDescent="0.3">
      <c r="A631" t="s">
        <v>1386</v>
      </c>
      <c r="B631" t="s">
        <v>1387</v>
      </c>
      <c r="C631">
        <v>26</v>
      </c>
      <c r="D631" t="s">
        <v>532</v>
      </c>
      <c r="E631" t="s">
        <v>1388</v>
      </c>
      <c r="F631" t="s">
        <v>1389</v>
      </c>
      <c r="G631" t="s">
        <v>1390</v>
      </c>
      <c r="H631" s="36">
        <v>240700</v>
      </c>
      <c r="I631" s="14">
        <v>40797</v>
      </c>
      <c r="J631" t="s">
        <v>285</v>
      </c>
      <c r="K631" s="14">
        <v>40581</v>
      </c>
      <c r="L631" s="35">
        <v>40909</v>
      </c>
      <c r="M631" s="35" t="s">
        <v>1537</v>
      </c>
    </row>
    <row r="632" spans="1:13" x14ac:dyDescent="0.3">
      <c r="A632" t="s">
        <v>1391</v>
      </c>
      <c r="B632" t="s">
        <v>1392</v>
      </c>
      <c r="C632">
        <v>0</v>
      </c>
      <c r="D632" t="s">
        <v>15</v>
      </c>
      <c r="E632" t="s">
        <v>293</v>
      </c>
      <c r="F632" t="s">
        <v>294</v>
      </c>
      <c r="G632" t="s">
        <v>1393</v>
      </c>
      <c r="H632" s="36">
        <v>355800</v>
      </c>
      <c r="I632" s="14">
        <v>40754</v>
      </c>
      <c r="J632" t="s">
        <v>285</v>
      </c>
      <c r="K632" s="14">
        <v>40567</v>
      </c>
      <c r="L632" s="35">
        <v>40909</v>
      </c>
      <c r="M632" s="35" t="s">
        <v>1537</v>
      </c>
    </row>
    <row r="633" spans="1:13" x14ac:dyDescent="0.3">
      <c r="A633" t="s">
        <v>1394</v>
      </c>
      <c r="B633" t="s">
        <v>1395</v>
      </c>
      <c r="C633">
        <v>1</v>
      </c>
      <c r="D633" t="s">
        <v>298</v>
      </c>
      <c r="E633" t="s">
        <v>302</v>
      </c>
      <c r="F633" t="s">
        <v>303</v>
      </c>
      <c r="G633" t="s">
        <v>1396</v>
      </c>
      <c r="H633" s="36">
        <v>792300</v>
      </c>
      <c r="I633" s="14">
        <v>40830</v>
      </c>
      <c r="J633" t="s">
        <v>285</v>
      </c>
      <c r="K633" s="14">
        <v>40559</v>
      </c>
      <c r="L633" s="35">
        <v>40909</v>
      </c>
      <c r="M633" s="35" t="s">
        <v>1537</v>
      </c>
    </row>
    <row r="634" spans="1:13" x14ac:dyDescent="0.3">
      <c r="A634" t="s">
        <v>1394</v>
      </c>
      <c r="B634" t="s">
        <v>1395</v>
      </c>
      <c r="C634">
        <v>1</v>
      </c>
      <c r="D634" t="s">
        <v>298</v>
      </c>
      <c r="E634" t="s">
        <v>325</v>
      </c>
      <c r="F634" t="s">
        <v>326</v>
      </c>
      <c r="G634" t="s">
        <v>1396</v>
      </c>
      <c r="H634" s="36">
        <v>792300</v>
      </c>
      <c r="I634" s="14">
        <v>40830</v>
      </c>
      <c r="J634" t="s">
        <v>285</v>
      </c>
      <c r="K634" s="14">
        <v>40559</v>
      </c>
      <c r="L634" s="35">
        <v>40909</v>
      </c>
      <c r="M634" s="35" t="s">
        <v>1537</v>
      </c>
    </row>
    <row r="635" spans="1:13" x14ac:dyDescent="0.3">
      <c r="A635" t="s">
        <v>1397</v>
      </c>
      <c r="B635" t="s">
        <v>1398</v>
      </c>
      <c r="C635">
        <v>4</v>
      </c>
      <c r="D635" t="s">
        <v>282</v>
      </c>
      <c r="E635" t="s">
        <v>290</v>
      </c>
      <c r="F635" t="s">
        <v>291</v>
      </c>
      <c r="G635" t="s">
        <v>1399</v>
      </c>
      <c r="H635" s="36">
        <v>823300</v>
      </c>
      <c r="I635" s="14">
        <v>40753</v>
      </c>
      <c r="J635" t="s">
        <v>285</v>
      </c>
      <c r="K635" s="14">
        <v>40559</v>
      </c>
      <c r="L635" s="35">
        <v>40909</v>
      </c>
      <c r="M635" s="35" t="s">
        <v>1537</v>
      </c>
    </row>
    <row r="636" spans="1:13" x14ac:dyDescent="0.3">
      <c r="A636" t="s">
        <v>1397</v>
      </c>
      <c r="B636" t="s">
        <v>1398</v>
      </c>
      <c r="C636">
        <v>4</v>
      </c>
      <c r="D636" t="s">
        <v>282</v>
      </c>
      <c r="E636" t="s">
        <v>283</v>
      </c>
      <c r="F636" t="s">
        <v>284</v>
      </c>
      <c r="G636" t="s">
        <v>1399</v>
      </c>
      <c r="H636" s="36">
        <v>823300</v>
      </c>
      <c r="I636" s="14">
        <v>40753</v>
      </c>
      <c r="J636" t="s">
        <v>285</v>
      </c>
      <c r="K636" s="14">
        <v>40559</v>
      </c>
      <c r="L636" s="35">
        <v>40909</v>
      </c>
      <c r="M636" s="35" t="s">
        <v>1537</v>
      </c>
    </row>
    <row r="637" spans="1:13" x14ac:dyDescent="0.3">
      <c r="A637" t="s">
        <v>1397</v>
      </c>
      <c r="B637" t="s">
        <v>1398</v>
      </c>
      <c r="C637">
        <v>4</v>
      </c>
      <c r="D637" t="s">
        <v>282</v>
      </c>
      <c r="E637" t="s">
        <v>288</v>
      </c>
      <c r="F637" t="s">
        <v>289</v>
      </c>
      <c r="G637" t="s">
        <v>1399</v>
      </c>
      <c r="H637" s="36">
        <v>823300</v>
      </c>
      <c r="I637" s="14">
        <v>40753</v>
      </c>
      <c r="J637" t="s">
        <v>285</v>
      </c>
      <c r="K637" s="14">
        <v>40559</v>
      </c>
      <c r="L637" s="35">
        <v>40909</v>
      </c>
      <c r="M637" s="35" t="s">
        <v>1537</v>
      </c>
    </row>
    <row r="638" spans="1:13" x14ac:dyDescent="0.3">
      <c r="A638" t="s">
        <v>1400</v>
      </c>
      <c r="B638" t="s">
        <v>1401</v>
      </c>
      <c r="C638">
        <v>1</v>
      </c>
      <c r="D638" t="s">
        <v>298</v>
      </c>
      <c r="E638" t="s">
        <v>314</v>
      </c>
      <c r="F638" t="s">
        <v>315</v>
      </c>
      <c r="G638" t="s">
        <v>1402</v>
      </c>
      <c r="H638" s="36">
        <v>663800</v>
      </c>
      <c r="I638" s="14">
        <v>40669</v>
      </c>
      <c r="J638" t="s">
        <v>285</v>
      </c>
      <c r="K638" s="14">
        <v>40535</v>
      </c>
      <c r="L638" s="35">
        <v>40909</v>
      </c>
      <c r="M638" s="35" t="s">
        <v>1537</v>
      </c>
    </row>
    <row r="639" spans="1:13" x14ac:dyDescent="0.3">
      <c r="A639" t="s">
        <v>1400</v>
      </c>
      <c r="B639" t="s">
        <v>1401</v>
      </c>
      <c r="C639">
        <v>1</v>
      </c>
      <c r="D639" t="s">
        <v>298</v>
      </c>
      <c r="E639" t="s">
        <v>299</v>
      </c>
      <c r="F639" t="s">
        <v>300</v>
      </c>
      <c r="G639" t="s">
        <v>1402</v>
      </c>
      <c r="H639" s="36">
        <v>663800</v>
      </c>
      <c r="I639" s="14">
        <v>40669</v>
      </c>
      <c r="J639" t="s">
        <v>285</v>
      </c>
      <c r="K639" s="14">
        <v>40535</v>
      </c>
      <c r="L639" s="35">
        <v>40909</v>
      </c>
      <c r="M639" s="35" t="s">
        <v>1537</v>
      </c>
    </row>
    <row r="640" spans="1:13" x14ac:dyDescent="0.3">
      <c r="A640" t="s">
        <v>1400</v>
      </c>
      <c r="B640" t="s">
        <v>1401</v>
      </c>
      <c r="C640">
        <v>1</v>
      </c>
      <c r="D640" t="s">
        <v>298</v>
      </c>
      <c r="E640" t="s">
        <v>302</v>
      </c>
      <c r="F640" t="s">
        <v>303</v>
      </c>
      <c r="G640" t="s">
        <v>1402</v>
      </c>
      <c r="H640" s="36">
        <v>663800</v>
      </c>
      <c r="I640" s="14">
        <v>40669</v>
      </c>
      <c r="J640" t="s">
        <v>285</v>
      </c>
      <c r="K640" s="14">
        <v>40535</v>
      </c>
      <c r="L640" s="35">
        <v>40909</v>
      </c>
      <c r="M640" s="35" t="s">
        <v>1537</v>
      </c>
    </row>
    <row r="641" spans="1:13" x14ac:dyDescent="0.3">
      <c r="A641" t="s">
        <v>1403</v>
      </c>
      <c r="B641" t="s">
        <v>1404</v>
      </c>
      <c r="C641">
        <v>1</v>
      </c>
      <c r="D641" t="s">
        <v>298</v>
      </c>
      <c r="E641" t="s">
        <v>325</v>
      </c>
      <c r="F641" t="s">
        <v>326</v>
      </c>
      <c r="G641" t="s">
        <v>1405</v>
      </c>
      <c r="H641" s="36">
        <v>605500</v>
      </c>
      <c r="I641" s="14">
        <v>40605</v>
      </c>
      <c r="J641" t="s">
        <v>285</v>
      </c>
      <c r="K641" s="14">
        <v>40525</v>
      </c>
      <c r="L641" s="35">
        <v>40909</v>
      </c>
      <c r="M641" s="35" t="s">
        <v>1537</v>
      </c>
    </row>
    <row r="642" spans="1:13" x14ac:dyDescent="0.3">
      <c r="A642" t="s">
        <v>1403</v>
      </c>
      <c r="B642" t="s">
        <v>1404</v>
      </c>
      <c r="C642">
        <v>1</v>
      </c>
      <c r="D642" t="s">
        <v>298</v>
      </c>
      <c r="E642" t="s">
        <v>302</v>
      </c>
      <c r="F642" t="s">
        <v>303</v>
      </c>
      <c r="G642" t="s">
        <v>1405</v>
      </c>
      <c r="H642" s="36">
        <v>605500</v>
      </c>
      <c r="I642" s="14">
        <v>40605</v>
      </c>
      <c r="J642" t="s">
        <v>285</v>
      </c>
      <c r="K642" s="14">
        <v>40525</v>
      </c>
      <c r="L642" s="35">
        <v>40909</v>
      </c>
      <c r="M642" s="35" t="s">
        <v>1537</v>
      </c>
    </row>
    <row r="643" spans="1:13" x14ac:dyDescent="0.3">
      <c r="A643" t="s">
        <v>1403</v>
      </c>
      <c r="B643" t="s">
        <v>1404</v>
      </c>
      <c r="C643">
        <v>1</v>
      </c>
      <c r="D643" t="s">
        <v>298</v>
      </c>
      <c r="E643" t="s">
        <v>299</v>
      </c>
      <c r="F643" t="s">
        <v>300</v>
      </c>
      <c r="G643" t="s">
        <v>1405</v>
      </c>
      <c r="H643" s="36">
        <v>605500</v>
      </c>
      <c r="I643" s="14">
        <v>40605</v>
      </c>
      <c r="J643" t="s">
        <v>285</v>
      </c>
      <c r="K643" s="14">
        <v>40525</v>
      </c>
      <c r="L643" s="35">
        <v>40909</v>
      </c>
      <c r="M643" s="35" t="s">
        <v>1537</v>
      </c>
    </row>
    <row r="644" spans="1:13" x14ac:dyDescent="0.3">
      <c r="A644" t="s">
        <v>1406</v>
      </c>
      <c r="B644" t="s">
        <v>1407</v>
      </c>
      <c r="C644">
        <v>7</v>
      </c>
      <c r="D644" t="s">
        <v>366</v>
      </c>
      <c r="E644" t="s">
        <v>656</v>
      </c>
      <c r="F644" t="s">
        <v>657</v>
      </c>
      <c r="G644" t="s">
        <v>1408</v>
      </c>
      <c r="H644" s="36">
        <v>199900</v>
      </c>
      <c r="I644" s="14">
        <v>40651</v>
      </c>
      <c r="J644" t="s">
        <v>285</v>
      </c>
      <c r="K644" s="14">
        <v>40523</v>
      </c>
      <c r="L644" s="35">
        <v>40909</v>
      </c>
      <c r="M644" s="35" t="s">
        <v>1537</v>
      </c>
    </row>
    <row r="645" spans="1:13" x14ac:dyDescent="0.3">
      <c r="A645" t="s">
        <v>1409</v>
      </c>
      <c r="B645" t="s">
        <v>1410</v>
      </c>
      <c r="C645">
        <v>3</v>
      </c>
      <c r="D645" t="s">
        <v>337</v>
      </c>
      <c r="E645" t="s">
        <v>400</v>
      </c>
      <c r="F645" t="s">
        <v>401</v>
      </c>
      <c r="G645" t="s">
        <v>1411</v>
      </c>
      <c r="H645" s="36">
        <v>734100</v>
      </c>
      <c r="I645" s="14">
        <v>40753</v>
      </c>
      <c r="J645" t="s">
        <v>285</v>
      </c>
      <c r="K645" s="14">
        <v>40519</v>
      </c>
      <c r="L645" s="35">
        <v>40909</v>
      </c>
      <c r="M645" s="35" t="s">
        <v>1537</v>
      </c>
    </row>
    <row r="646" spans="1:13" x14ac:dyDescent="0.3">
      <c r="A646" t="s">
        <v>1409</v>
      </c>
      <c r="B646" t="s">
        <v>1410</v>
      </c>
      <c r="C646">
        <v>3</v>
      </c>
      <c r="D646" t="s">
        <v>337</v>
      </c>
      <c r="E646" t="s">
        <v>338</v>
      </c>
      <c r="F646" t="s">
        <v>339</v>
      </c>
      <c r="G646" t="s">
        <v>1411</v>
      </c>
      <c r="H646" s="36">
        <v>734100</v>
      </c>
      <c r="I646" s="14">
        <v>40753</v>
      </c>
      <c r="J646" t="s">
        <v>285</v>
      </c>
      <c r="K646" s="14">
        <v>40519</v>
      </c>
      <c r="L646" s="35">
        <v>40909</v>
      </c>
      <c r="M646" s="35" t="s">
        <v>1537</v>
      </c>
    </row>
    <row r="647" spans="1:13" x14ac:dyDescent="0.3">
      <c r="A647" t="s">
        <v>1409</v>
      </c>
      <c r="B647" t="s">
        <v>1410</v>
      </c>
      <c r="C647">
        <v>3</v>
      </c>
      <c r="D647" t="s">
        <v>337</v>
      </c>
      <c r="E647" t="s">
        <v>386</v>
      </c>
      <c r="F647" t="s">
        <v>387</v>
      </c>
      <c r="G647" t="s">
        <v>1411</v>
      </c>
      <c r="H647" s="36">
        <v>734100</v>
      </c>
      <c r="I647" s="14">
        <v>40753</v>
      </c>
      <c r="J647" t="s">
        <v>285</v>
      </c>
      <c r="K647" s="14">
        <v>40519</v>
      </c>
      <c r="L647" s="35">
        <v>40909</v>
      </c>
      <c r="M647" s="35" t="s">
        <v>1537</v>
      </c>
    </row>
    <row r="648" spans="1:13" x14ac:dyDescent="0.3">
      <c r="A648" t="s">
        <v>1412</v>
      </c>
      <c r="B648" t="s">
        <v>1413</v>
      </c>
      <c r="C648">
        <v>10</v>
      </c>
      <c r="D648" t="s">
        <v>305</v>
      </c>
      <c r="E648" t="s">
        <v>306</v>
      </c>
      <c r="F648" t="s">
        <v>307</v>
      </c>
      <c r="G648" t="s">
        <v>1414</v>
      </c>
      <c r="H648" s="36">
        <v>452500</v>
      </c>
      <c r="I648" s="14">
        <v>40734</v>
      </c>
      <c r="J648" t="s">
        <v>285</v>
      </c>
      <c r="K648" s="14">
        <v>40501</v>
      </c>
      <c r="L648" s="35">
        <v>40909</v>
      </c>
      <c r="M648" s="35" t="s">
        <v>1537</v>
      </c>
    </row>
    <row r="649" spans="1:13" x14ac:dyDescent="0.3">
      <c r="A649" t="s">
        <v>1415</v>
      </c>
      <c r="B649" t="s">
        <v>1416</v>
      </c>
      <c r="C649">
        <v>0</v>
      </c>
      <c r="D649" t="s">
        <v>15</v>
      </c>
      <c r="E649" t="s">
        <v>295</v>
      </c>
      <c r="F649" t="s">
        <v>296</v>
      </c>
      <c r="G649" t="s">
        <v>1417</v>
      </c>
      <c r="H649" s="36">
        <v>381800</v>
      </c>
      <c r="I649" s="14">
        <v>40705</v>
      </c>
      <c r="J649" t="s">
        <v>285</v>
      </c>
      <c r="K649" s="14">
        <v>40486</v>
      </c>
      <c r="L649" s="35">
        <v>40909</v>
      </c>
      <c r="M649" s="35" t="s">
        <v>1537</v>
      </c>
    </row>
    <row r="650" spans="1:13" x14ac:dyDescent="0.3">
      <c r="A650" t="s">
        <v>1415</v>
      </c>
      <c r="B650" t="s">
        <v>1416</v>
      </c>
      <c r="C650">
        <v>0</v>
      </c>
      <c r="D650" t="s">
        <v>15</v>
      </c>
      <c r="E650" t="s">
        <v>318</v>
      </c>
      <c r="F650" t="s">
        <v>319</v>
      </c>
      <c r="G650" t="s">
        <v>1417</v>
      </c>
      <c r="H650" s="36">
        <v>381800</v>
      </c>
      <c r="I650" s="14">
        <v>40705</v>
      </c>
      <c r="J650" t="s">
        <v>285</v>
      </c>
      <c r="K650" s="14">
        <v>40486</v>
      </c>
      <c r="L650" s="35">
        <v>40909</v>
      </c>
      <c r="M650" s="35" t="s">
        <v>1537</v>
      </c>
    </row>
    <row r="651" spans="1:13" x14ac:dyDescent="0.3">
      <c r="A651" t="s">
        <v>1418</v>
      </c>
      <c r="B651" t="s">
        <v>1419</v>
      </c>
      <c r="C651">
        <v>1</v>
      </c>
      <c r="D651" t="s">
        <v>298</v>
      </c>
      <c r="E651" t="s">
        <v>302</v>
      </c>
      <c r="F651" t="s">
        <v>303</v>
      </c>
      <c r="G651" t="s">
        <v>1420</v>
      </c>
      <c r="H651" s="36">
        <v>81000</v>
      </c>
      <c r="I651" s="14">
        <v>40548</v>
      </c>
      <c r="J651" t="s">
        <v>285</v>
      </c>
      <c r="K651" s="14">
        <v>40484</v>
      </c>
      <c r="L651" s="35">
        <v>40909</v>
      </c>
      <c r="M651" s="35" t="s">
        <v>1537</v>
      </c>
    </row>
    <row r="652" spans="1:13" x14ac:dyDescent="0.3">
      <c r="A652" t="s">
        <v>1418</v>
      </c>
      <c r="B652" t="s">
        <v>1419</v>
      </c>
      <c r="C652">
        <v>1</v>
      </c>
      <c r="D652" t="s">
        <v>298</v>
      </c>
      <c r="E652" t="s">
        <v>323</v>
      </c>
      <c r="F652" t="s">
        <v>324</v>
      </c>
      <c r="G652" t="s">
        <v>1420</v>
      </c>
      <c r="H652" s="36">
        <v>81000</v>
      </c>
      <c r="I652" s="14">
        <v>40548</v>
      </c>
      <c r="J652" t="s">
        <v>285</v>
      </c>
      <c r="K652" s="14">
        <v>40484</v>
      </c>
      <c r="L652" s="35">
        <v>40909</v>
      </c>
      <c r="M652" s="35" t="s">
        <v>1537</v>
      </c>
    </row>
    <row r="653" spans="1:13" x14ac:dyDescent="0.3">
      <c r="A653" t="s">
        <v>1418</v>
      </c>
      <c r="B653" t="s">
        <v>1419</v>
      </c>
      <c r="C653">
        <v>1</v>
      </c>
      <c r="D653" t="s">
        <v>298</v>
      </c>
      <c r="E653" t="s">
        <v>299</v>
      </c>
      <c r="F653" t="s">
        <v>300</v>
      </c>
      <c r="G653" t="s">
        <v>1420</v>
      </c>
      <c r="H653" s="36">
        <v>81000</v>
      </c>
      <c r="I653" s="14">
        <v>40548</v>
      </c>
      <c r="J653" t="s">
        <v>285</v>
      </c>
      <c r="K653" s="14">
        <v>40484</v>
      </c>
      <c r="L653" s="35">
        <v>40909</v>
      </c>
      <c r="M653" s="35" t="s">
        <v>1537</v>
      </c>
    </row>
    <row r="654" spans="1:13" x14ac:dyDescent="0.3">
      <c r="A654" t="s">
        <v>1421</v>
      </c>
      <c r="B654" t="s">
        <v>1422</v>
      </c>
      <c r="C654">
        <v>1</v>
      </c>
      <c r="D654" t="s">
        <v>298</v>
      </c>
      <c r="E654" t="s">
        <v>314</v>
      </c>
      <c r="F654" t="s">
        <v>315</v>
      </c>
      <c r="G654" t="s">
        <v>1423</v>
      </c>
      <c r="H654" s="36">
        <v>111800</v>
      </c>
      <c r="I654" s="14">
        <v>40731</v>
      </c>
      <c r="J654" t="s">
        <v>285</v>
      </c>
      <c r="K654" s="14">
        <v>40406</v>
      </c>
      <c r="L654" s="35">
        <v>40909</v>
      </c>
      <c r="M654" s="35" t="s">
        <v>1537</v>
      </c>
    </row>
    <row r="655" spans="1:13" x14ac:dyDescent="0.3">
      <c r="A655" t="s">
        <v>1421</v>
      </c>
      <c r="B655" t="s">
        <v>1422</v>
      </c>
      <c r="C655">
        <v>1</v>
      </c>
      <c r="D655" t="s">
        <v>298</v>
      </c>
      <c r="E655" t="s">
        <v>325</v>
      </c>
      <c r="F655" t="s">
        <v>326</v>
      </c>
      <c r="G655" t="s">
        <v>1423</v>
      </c>
      <c r="H655" s="36">
        <v>111800</v>
      </c>
      <c r="I655" s="14">
        <v>40731</v>
      </c>
      <c r="J655" t="s">
        <v>285</v>
      </c>
      <c r="K655" s="14">
        <v>40406</v>
      </c>
      <c r="L655" s="35">
        <v>40909</v>
      </c>
      <c r="M655" s="35" t="s">
        <v>1537</v>
      </c>
    </row>
    <row r="656" spans="1:13" x14ac:dyDescent="0.3">
      <c r="A656" t="s">
        <v>1424</v>
      </c>
      <c r="B656" t="s">
        <v>1425</v>
      </c>
      <c r="C656">
        <v>4</v>
      </c>
      <c r="D656" t="s">
        <v>282</v>
      </c>
      <c r="E656" t="s">
        <v>283</v>
      </c>
      <c r="F656" t="s">
        <v>284</v>
      </c>
      <c r="G656" t="s">
        <v>1426</v>
      </c>
      <c r="H656" s="36">
        <v>793400</v>
      </c>
      <c r="I656" s="14">
        <v>40618</v>
      </c>
      <c r="J656" t="s">
        <v>285</v>
      </c>
      <c r="K656" s="14">
        <v>40389</v>
      </c>
      <c r="L656" s="35">
        <v>40909</v>
      </c>
      <c r="M656" s="35" t="s">
        <v>1537</v>
      </c>
    </row>
    <row r="657" spans="1:13" x14ac:dyDescent="0.3">
      <c r="A657" t="s">
        <v>1424</v>
      </c>
      <c r="B657" t="s">
        <v>1425</v>
      </c>
      <c r="C657">
        <v>4</v>
      </c>
      <c r="D657" t="s">
        <v>282</v>
      </c>
      <c r="E657" t="s">
        <v>286</v>
      </c>
      <c r="F657" t="s">
        <v>287</v>
      </c>
      <c r="G657" t="s">
        <v>1426</v>
      </c>
      <c r="H657" s="36">
        <v>793400</v>
      </c>
      <c r="I657" s="14">
        <v>40618</v>
      </c>
      <c r="J657" t="s">
        <v>285</v>
      </c>
      <c r="K657" s="14">
        <v>40389</v>
      </c>
      <c r="L657" s="35">
        <v>40909</v>
      </c>
      <c r="M657" s="35" t="s">
        <v>1537</v>
      </c>
    </row>
    <row r="658" spans="1:13" x14ac:dyDescent="0.3">
      <c r="A658" t="s">
        <v>1427</v>
      </c>
      <c r="B658" t="s">
        <v>1428</v>
      </c>
      <c r="C658">
        <v>2</v>
      </c>
      <c r="D658" t="s">
        <v>343</v>
      </c>
      <c r="E658" t="s">
        <v>450</v>
      </c>
      <c r="F658" t="s">
        <v>451</v>
      </c>
      <c r="G658" t="s">
        <v>1429</v>
      </c>
      <c r="H658" s="36">
        <v>738600</v>
      </c>
      <c r="I658" s="14">
        <v>40513</v>
      </c>
      <c r="J658" t="s">
        <v>285</v>
      </c>
      <c r="K658" s="14">
        <v>40382</v>
      </c>
      <c r="L658" s="35">
        <v>40909</v>
      </c>
      <c r="M658" s="35" t="s">
        <v>1537</v>
      </c>
    </row>
    <row r="659" spans="1:13" x14ac:dyDescent="0.3">
      <c r="A659" t="s">
        <v>1430</v>
      </c>
      <c r="B659" t="s">
        <v>1431</v>
      </c>
      <c r="C659">
        <v>6</v>
      </c>
      <c r="D659" t="s">
        <v>309</v>
      </c>
      <c r="E659" t="s">
        <v>544</v>
      </c>
      <c r="F659" t="s">
        <v>545</v>
      </c>
      <c r="G659" t="s">
        <v>27</v>
      </c>
      <c r="H659" s="36">
        <v>660700</v>
      </c>
      <c r="I659" s="14">
        <v>40641</v>
      </c>
      <c r="J659" t="s">
        <v>285</v>
      </c>
      <c r="K659" s="14">
        <v>40380</v>
      </c>
      <c r="L659" s="35">
        <v>40909</v>
      </c>
      <c r="M659" s="35" t="s">
        <v>1537</v>
      </c>
    </row>
    <row r="660" spans="1:13" x14ac:dyDescent="0.3">
      <c r="A660" t="s">
        <v>1432</v>
      </c>
      <c r="B660" t="s">
        <v>1433</v>
      </c>
      <c r="C660">
        <v>0</v>
      </c>
      <c r="D660" t="s">
        <v>15</v>
      </c>
      <c r="E660" t="s">
        <v>295</v>
      </c>
      <c r="F660" t="s">
        <v>296</v>
      </c>
      <c r="G660" t="s">
        <v>1434</v>
      </c>
      <c r="H660" s="36">
        <v>725000</v>
      </c>
      <c r="I660" s="14">
        <v>40444</v>
      </c>
      <c r="J660" t="s">
        <v>285</v>
      </c>
      <c r="K660" s="14">
        <v>40370</v>
      </c>
      <c r="L660" s="35">
        <v>40909</v>
      </c>
      <c r="M660" s="35" t="s">
        <v>1537</v>
      </c>
    </row>
    <row r="661" spans="1:13" x14ac:dyDescent="0.3">
      <c r="A661" t="s">
        <v>1432</v>
      </c>
      <c r="B661" t="s">
        <v>1433</v>
      </c>
      <c r="C661">
        <v>0</v>
      </c>
      <c r="D661" t="s">
        <v>15</v>
      </c>
      <c r="E661" t="s">
        <v>318</v>
      </c>
      <c r="F661" t="s">
        <v>319</v>
      </c>
      <c r="G661" t="s">
        <v>1434</v>
      </c>
      <c r="H661" s="36">
        <v>725000</v>
      </c>
      <c r="I661" s="14">
        <v>40444</v>
      </c>
      <c r="J661" t="s">
        <v>285</v>
      </c>
      <c r="K661" s="14">
        <v>40370</v>
      </c>
      <c r="L661" s="35">
        <v>40909</v>
      </c>
      <c r="M661" s="35" t="s">
        <v>1537</v>
      </c>
    </row>
    <row r="662" spans="1:13" x14ac:dyDescent="0.3">
      <c r="A662" t="s">
        <v>1435</v>
      </c>
      <c r="B662" t="s">
        <v>1436</v>
      </c>
      <c r="C662">
        <v>22</v>
      </c>
      <c r="D662" t="s">
        <v>377</v>
      </c>
      <c r="E662" t="s">
        <v>378</v>
      </c>
      <c r="F662" t="s">
        <v>379</v>
      </c>
      <c r="G662" t="s">
        <v>1437</v>
      </c>
      <c r="H662" s="36">
        <v>974700</v>
      </c>
      <c r="I662" s="14">
        <v>40630</v>
      </c>
      <c r="J662" t="s">
        <v>285</v>
      </c>
      <c r="K662" s="14">
        <v>40362</v>
      </c>
      <c r="L662" s="35">
        <v>40909</v>
      </c>
      <c r="M662" s="35" t="s">
        <v>1537</v>
      </c>
    </row>
    <row r="663" spans="1:13" x14ac:dyDescent="0.3">
      <c r="A663" t="s">
        <v>1438</v>
      </c>
      <c r="B663" t="s">
        <v>1439</v>
      </c>
      <c r="C663">
        <v>1</v>
      </c>
      <c r="D663" t="s">
        <v>298</v>
      </c>
      <c r="E663" t="s">
        <v>325</v>
      </c>
      <c r="F663" t="s">
        <v>326</v>
      </c>
      <c r="G663" t="s">
        <v>1440</v>
      </c>
      <c r="H663" s="36">
        <v>478900</v>
      </c>
      <c r="I663" s="14">
        <v>40592</v>
      </c>
      <c r="J663" t="s">
        <v>301</v>
      </c>
      <c r="K663" s="14">
        <v>40359</v>
      </c>
      <c r="L663" s="35">
        <v>40909</v>
      </c>
      <c r="M663" s="35" t="s">
        <v>1537</v>
      </c>
    </row>
    <row r="664" spans="1:13" x14ac:dyDescent="0.3">
      <c r="A664" t="s">
        <v>1438</v>
      </c>
      <c r="B664" t="s">
        <v>1439</v>
      </c>
      <c r="C664">
        <v>1</v>
      </c>
      <c r="D664" t="s">
        <v>298</v>
      </c>
      <c r="E664" t="s">
        <v>302</v>
      </c>
      <c r="F664" t="s">
        <v>303</v>
      </c>
      <c r="G664" t="s">
        <v>1440</v>
      </c>
      <c r="H664" s="36">
        <v>478900</v>
      </c>
      <c r="I664" s="14">
        <v>40592</v>
      </c>
      <c r="J664" t="s">
        <v>301</v>
      </c>
      <c r="K664" s="14">
        <v>40359</v>
      </c>
      <c r="L664" s="35">
        <v>40909</v>
      </c>
      <c r="M664" s="35" t="s">
        <v>1537</v>
      </c>
    </row>
    <row r="665" spans="1:13" x14ac:dyDescent="0.3">
      <c r="A665" t="s">
        <v>1438</v>
      </c>
      <c r="B665" t="s">
        <v>1439</v>
      </c>
      <c r="C665">
        <v>1</v>
      </c>
      <c r="D665" t="s">
        <v>298</v>
      </c>
      <c r="E665" t="s">
        <v>323</v>
      </c>
      <c r="F665" t="s">
        <v>324</v>
      </c>
      <c r="G665" t="s">
        <v>1440</v>
      </c>
      <c r="H665" s="36">
        <v>478900</v>
      </c>
      <c r="I665" s="14">
        <v>40592</v>
      </c>
      <c r="J665" t="s">
        <v>301</v>
      </c>
      <c r="K665" s="14">
        <v>40359</v>
      </c>
      <c r="L665" s="35">
        <v>40909</v>
      </c>
      <c r="M665" s="35" t="s">
        <v>1537</v>
      </c>
    </row>
    <row r="666" spans="1:13" x14ac:dyDescent="0.3">
      <c r="A666" t="s">
        <v>1438</v>
      </c>
      <c r="B666" t="s">
        <v>1439</v>
      </c>
      <c r="C666">
        <v>1</v>
      </c>
      <c r="D666" t="s">
        <v>298</v>
      </c>
      <c r="E666" t="s">
        <v>299</v>
      </c>
      <c r="F666" t="s">
        <v>300</v>
      </c>
      <c r="G666" t="s">
        <v>1440</v>
      </c>
      <c r="H666" s="36">
        <v>478900</v>
      </c>
      <c r="I666" s="14">
        <v>40592</v>
      </c>
      <c r="J666" t="s">
        <v>301</v>
      </c>
      <c r="K666" s="14">
        <v>40359</v>
      </c>
      <c r="L666" s="35">
        <v>40909</v>
      </c>
      <c r="M666" s="35" t="s">
        <v>1537</v>
      </c>
    </row>
    <row r="667" spans="1:13" x14ac:dyDescent="0.3">
      <c r="A667" t="s">
        <v>1441</v>
      </c>
      <c r="B667" t="s">
        <v>1442</v>
      </c>
      <c r="C667">
        <v>1</v>
      </c>
      <c r="D667" t="s">
        <v>298</v>
      </c>
      <c r="E667" t="s">
        <v>302</v>
      </c>
      <c r="F667" t="s">
        <v>303</v>
      </c>
      <c r="G667" t="s">
        <v>1443</v>
      </c>
      <c r="H667" s="36">
        <v>969800</v>
      </c>
      <c r="I667" s="14">
        <v>40468</v>
      </c>
      <c r="J667" t="s">
        <v>285</v>
      </c>
      <c r="K667" s="14">
        <v>40358</v>
      </c>
      <c r="L667" s="35">
        <v>40909</v>
      </c>
      <c r="M667" s="35" t="s">
        <v>1537</v>
      </c>
    </row>
    <row r="668" spans="1:13" x14ac:dyDescent="0.3">
      <c r="A668" t="s">
        <v>1444</v>
      </c>
      <c r="B668" t="s">
        <v>1445</v>
      </c>
      <c r="C668">
        <v>0</v>
      </c>
      <c r="D668" t="s">
        <v>15</v>
      </c>
      <c r="E668" t="s">
        <v>293</v>
      </c>
      <c r="F668" t="s">
        <v>294</v>
      </c>
      <c r="G668" t="s">
        <v>1446</v>
      </c>
      <c r="H668" s="36">
        <v>562000</v>
      </c>
      <c r="I668" s="14">
        <v>40665</v>
      </c>
      <c r="J668" t="s">
        <v>285</v>
      </c>
      <c r="K668" s="14">
        <v>40349</v>
      </c>
      <c r="L668" s="35">
        <v>40909</v>
      </c>
      <c r="M668" s="35" t="s">
        <v>1537</v>
      </c>
    </row>
    <row r="669" spans="1:13" x14ac:dyDescent="0.3">
      <c r="A669" t="s">
        <v>1444</v>
      </c>
      <c r="B669" t="s">
        <v>1445</v>
      </c>
      <c r="C669">
        <v>0</v>
      </c>
      <c r="D669" t="s">
        <v>15</v>
      </c>
      <c r="E669" t="s">
        <v>318</v>
      </c>
      <c r="F669" t="s">
        <v>319</v>
      </c>
      <c r="G669" t="s">
        <v>1446</v>
      </c>
      <c r="H669" s="36">
        <v>562000</v>
      </c>
      <c r="I669" s="14">
        <v>40665</v>
      </c>
      <c r="J669" t="s">
        <v>285</v>
      </c>
      <c r="K669" s="14">
        <v>40349</v>
      </c>
      <c r="L669" s="35">
        <v>40909</v>
      </c>
      <c r="M669" s="35" t="s">
        <v>1537</v>
      </c>
    </row>
    <row r="670" spans="1:13" x14ac:dyDescent="0.3">
      <c r="A670" t="s">
        <v>1444</v>
      </c>
      <c r="B670" t="s">
        <v>1445</v>
      </c>
      <c r="C670">
        <v>0</v>
      </c>
      <c r="D670" t="s">
        <v>15</v>
      </c>
      <c r="E670" t="s">
        <v>295</v>
      </c>
      <c r="F670" t="s">
        <v>296</v>
      </c>
      <c r="G670" t="s">
        <v>1446</v>
      </c>
      <c r="H670" s="36">
        <v>562000</v>
      </c>
      <c r="I670" s="14">
        <v>40665</v>
      </c>
      <c r="J670" t="s">
        <v>285</v>
      </c>
      <c r="K670" s="14">
        <v>40349</v>
      </c>
      <c r="L670" s="35">
        <v>40909</v>
      </c>
      <c r="M670" s="35" t="s">
        <v>1537</v>
      </c>
    </row>
    <row r="671" spans="1:13" x14ac:dyDescent="0.3">
      <c r="A671" t="s">
        <v>1444</v>
      </c>
      <c r="B671" t="s">
        <v>1445</v>
      </c>
      <c r="C671">
        <v>0</v>
      </c>
      <c r="D671" t="s">
        <v>15</v>
      </c>
      <c r="E671" t="s">
        <v>320</v>
      </c>
      <c r="F671" t="s">
        <v>321</v>
      </c>
      <c r="G671" t="s">
        <v>1446</v>
      </c>
      <c r="H671" s="36">
        <v>562000</v>
      </c>
      <c r="I671" s="14">
        <v>40665</v>
      </c>
      <c r="J671" t="s">
        <v>285</v>
      </c>
      <c r="K671" s="14">
        <v>40349</v>
      </c>
      <c r="L671" s="35">
        <v>40909</v>
      </c>
      <c r="M671" s="35" t="s">
        <v>1537</v>
      </c>
    </row>
    <row r="672" spans="1:13" x14ac:dyDescent="0.3">
      <c r="A672" t="s">
        <v>1447</v>
      </c>
      <c r="B672" t="s">
        <v>1448</v>
      </c>
      <c r="C672">
        <v>0</v>
      </c>
      <c r="D672" t="s">
        <v>15</v>
      </c>
      <c r="E672" t="s">
        <v>320</v>
      </c>
      <c r="F672" t="s">
        <v>321</v>
      </c>
      <c r="G672" t="s">
        <v>1449</v>
      </c>
      <c r="H672" s="36">
        <v>795400</v>
      </c>
      <c r="I672" s="14">
        <v>40605</v>
      </c>
      <c r="J672" t="s">
        <v>301</v>
      </c>
      <c r="K672" s="14">
        <v>40334</v>
      </c>
      <c r="L672" s="35">
        <v>40909</v>
      </c>
      <c r="M672" s="35" t="s">
        <v>1537</v>
      </c>
    </row>
    <row r="673" spans="1:13" x14ac:dyDescent="0.3">
      <c r="A673" t="s">
        <v>1447</v>
      </c>
      <c r="B673" t="s">
        <v>1448</v>
      </c>
      <c r="C673">
        <v>0</v>
      </c>
      <c r="D673" t="s">
        <v>15</v>
      </c>
      <c r="E673" t="s">
        <v>295</v>
      </c>
      <c r="F673" t="s">
        <v>296</v>
      </c>
      <c r="G673" t="s">
        <v>1449</v>
      </c>
      <c r="H673" s="36">
        <v>795400</v>
      </c>
      <c r="I673" s="14">
        <v>40605</v>
      </c>
      <c r="J673" t="s">
        <v>301</v>
      </c>
      <c r="K673" s="14">
        <v>40334</v>
      </c>
      <c r="L673" s="35">
        <v>40909</v>
      </c>
      <c r="M673" s="35" t="s">
        <v>1537</v>
      </c>
    </row>
    <row r="674" spans="1:13" x14ac:dyDescent="0.3">
      <c r="A674" t="s">
        <v>1450</v>
      </c>
      <c r="B674" t="s">
        <v>1451</v>
      </c>
      <c r="C674">
        <v>9</v>
      </c>
      <c r="D674" t="s">
        <v>768</v>
      </c>
      <c r="E674" t="s">
        <v>769</v>
      </c>
      <c r="F674" t="s">
        <v>770</v>
      </c>
      <c r="G674" t="s">
        <v>1452</v>
      </c>
      <c r="H674" s="36">
        <v>776700</v>
      </c>
      <c r="I674" s="14">
        <v>40373</v>
      </c>
      <c r="J674" t="s">
        <v>301</v>
      </c>
      <c r="K674" s="14">
        <v>40315</v>
      </c>
      <c r="L674" s="35">
        <v>40909</v>
      </c>
      <c r="M674" s="35" t="s">
        <v>1537</v>
      </c>
    </row>
    <row r="675" spans="1:13" x14ac:dyDescent="0.3">
      <c r="A675" t="s">
        <v>1453</v>
      </c>
      <c r="B675" t="s">
        <v>1454</v>
      </c>
      <c r="C675">
        <v>2</v>
      </c>
      <c r="D675" t="s">
        <v>343</v>
      </c>
      <c r="E675" t="s">
        <v>344</v>
      </c>
      <c r="F675" t="s">
        <v>345</v>
      </c>
      <c r="G675" t="s">
        <v>1455</v>
      </c>
      <c r="H675" s="36">
        <v>733800</v>
      </c>
      <c r="I675" s="14">
        <v>40476</v>
      </c>
      <c r="J675" t="s">
        <v>756</v>
      </c>
      <c r="K675" s="14">
        <v>40309</v>
      </c>
      <c r="L675" s="35">
        <v>40909</v>
      </c>
      <c r="M675" s="35" t="s">
        <v>1537</v>
      </c>
    </row>
    <row r="676" spans="1:13" x14ac:dyDescent="0.3">
      <c r="A676" t="s">
        <v>1456</v>
      </c>
      <c r="B676" t="s">
        <v>1457</v>
      </c>
      <c r="C676">
        <v>30</v>
      </c>
      <c r="D676" t="s">
        <v>1458</v>
      </c>
      <c r="E676" t="s">
        <v>1459</v>
      </c>
      <c r="F676" t="s">
        <v>1460</v>
      </c>
      <c r="G676" t="s">
        <v>1461</v>
      </c>
      <c r="H676" s="36">
        <v>860700</v>
      </c>
      <c r="I676" s="14">
        <v>40524</v>
      </c>
      <c r="J676" t="s">
        <v>285</v>
      </c>
      <c r="K676" s="14">
        <v>40306</v>
      </c>
      <c r="L676" s="35">
        <v>40909</v>
      </c>
      <c r="M676" s="35" t="s">
        <v>1537</v>
      </c>
    </row>
    <row r="677" spans="1:13" x14ac:dyDescent="0.3">
      <c r="A677" t="s">
        <v>1462</v>
      </c>
      <c r="B677" t="s">
        <v>1463</v>
      </c>
      <c r="C677">
        <v>1</v>
      </c>
      <c r="D677" t="s">
        <v>298</v>
      </c>
      <c r="E677" t="s">
        <v>325</v>
      </c>
      <c r="F677" t="s">
        <v>326</v>
      </c>
      <c r="G677" t="s">
        <v>1464</v>
      </c>
      <c r="H677" s="36">
        <v>945400</v>
      </c>
      <c r="I677" s="14">
        <v>40529</v>
      </c>
      <c r="J677" t="s">
        <v>285</v>
      </c>
      <c r="K677" s="14">
        <v>40283</v>
      </c>
      <c r="L677" s="35">
        <v>40909</v>
      </c>
      <c r="M677" s="35" t="s">
        <v>1537</v>
      </c>
    </row>
    <row r="678" spans="1:13" x14ac:dyDescent="0.3">
      <c r="A678" t="s">
        <v>1465</v>
      </c>
      <c r="B678" t="s">
        <v>1466</v>
      </c>
      <c r="C678">
        <v>0</v>
      </c>
      <c r="D678" t="s">
        <v>15</v>
      </c>
      <c r="E678" t="s">
        <v>318</v>
      </c>
      <c r="F678" t="s">
        <v>319</v>
      </c>
      <c r="G678" t="s">
        <v>1467</v>
      </c>
      <c r="H678" s="36">
        <v>300200</v>
      </c>
      <c r="I678" s="14">
        <v>40465</v>
      </c>
      <c r="J678" t="s">
        <v>285</v>
      </c>
      <c r="K678" s="14">
        <v>40281</v>
      </c>
      <c r="L678" s="35">
        <v>40909</v>
      </c>
      <c r="M678" s="35" t="s">
        <v>1537</v>
      </c>
    </row>
    <row r="679" spans="1:13" x14ac:dyDescent="0.3">
      <c r="A679" t="s">
        <v>1465</v>
      </c>
      <c r="B679" t="s">
        <v>1466</v>
      </c>
      <c r="C679">
        <v>0</v>
      </c>
      <c r="D679" t="s">
        <v>15</v>
      </c>
      <c r="E679" t="s">
        <v>295</v>
      </c>
      <c r="F679" t="s">
        <v>296</v>
      </c>
      <c r="G679" t="s">
        <v>1467</v>
      </c>
      <c r="H679" s="36">
        <v>300200</v>
      </c>
      <c r="I679" s="14">
        <v>40465</v>
      </c>
      <c r="J679" t="s">
        <v>285</v>
      </c>
      <c r="K679" s="14">
        <v>40281</v>
      </c>
      <c r="L679" s="35">
        <v>40909</v>
      </c>
      <c r="M679" s="35" t="s">
        <v>1537</v>
      </c>
    </row>
    <row r="680" spans="1:13" x14ac:dyDescent="0.3">
      <c r="A680" t="s">
        <v>1465</v>
      </c>
      <c r="B680" t="s">
        <v>1466</v>
      </c>
      <c r="C680">
        <v>0</v>
      </c>
      <c r="D680" t="s">
        <v>15</v>
      </c>
      <c r="E680" t="s">
        <v>320</v>
      </c>
      <c r="F680" t="s">
        <v>321</v>
      </c>
      <c r="G680" t="s">
        <v>1467</v>
      </c>
      <c r="H680" s="36">
        <v>300200</v>
      </c>
      <c r="I680" s="14">
        <v>40465</v>
      </c>
      <c r="J680" t="s">
        <v>285</v>
      </c>
      <c r="K680" s="14">
        <v>40281</v>
      </c>
      <c r="L680" s="35">
        <v>40909</v>
      </c>
      <c r="M680" s="35" t="s">
        <v>1537</v>
      </c>
    </row>
    <row r="681" spans="1:13" x14ac:dyDescent="0.3">
      <c r="A681" t="s">
        <v>1468</v>
      </c>
      <c r="B681" t="s">
        <v>1469</v>
      </c>
      <c r="C681">
        <v>2</v>
      </c>
      <c r="D681" t="s">
        <v>343</v>
      </c>
      <c r="E681" t="s">
        <v>344</v>
      </c>
      <c r="F681" t="s">
        <v>345</v>
      </c>
      <c r="G681" t="s">
        <v>1470</v>
      </c>
      <c r="H681" s="36">
        <v>482100</v>
      </c>
      <c r="I681" s="14">
        <v>40460</v>
      </c>
      <c r="J681" t="s">
        <v>285</v>
      </c>
      <c r="K681" s="14">
        <v>40281</v>
      </c>
      <c r="L681" s="35">
        <v>40909</v>
      </c>
      <c r="M681" s="35" t="s">
        <v>1537</v>
      </c>
    </row>
    <row r="682" spans="1:13" x14ac:dyDescent="0.3">
      <c r="A682" t="s">
        <v>1471</v>
      </c>
      <c r="B682" t="s">
        <v>1472</v>
      </c>
      <c r="C682">
        <v>7</v>
      </c>
      <c r="D682" t="s">
        <v>366</v>
      </c>
      <c r="E682" t="s">
        <v>369</v>
      </c>
      <c r="F682" t="s">
        <v>370</v>
      </c>
      <c r="G682" t="s">
        <v>1473</v>
      </c>
      <c r="H682" s="36">
        <v>938300</v>
      </c>
      <c r="I682" s="14">
        <v>40350</v>
      </c>
      <c r="J682" t="s">
        <v>285</v>
      </c>
      <c r="K682" s="14">
        <v>40278</v>
      </c>
      <c r="L682" s="35">
        <v>40909</v>
      </c>
      <c r="M682" s="35" t="s">
        <v>1537</v>
      </c>
    </row>
    <row r="683" spans="1:13" x14ac:dyDescent="0.3">
      <c r="A683" t="s">
        <v>1471</v>
      </c>
      <c r="B683" t="s">
        <v>1472</v>
      </c>
      <c r="C683">
        <v>7</v>
      </c>
      <c r="D683" t="s">
        <v>366</v>
      </c>
      <c r="E683" t="s">
        <v>656</v>
      </c>
      <c r="F683" t="s">
        <v>657</v>
      </c>
      <c r="G683" t="s">
        <v>1473</v>
      </c>
      <c r="H683" s="36">
        <v>938300</v>
      </c>
      <c r="I683" s="14">
        <v>40350</v>
      </c>
      <c r="J683" t="s">
        <v>285</v>
      </c>
      <c r="K683" s="14">
        <v>40278</v>
      </c>
      <c r="L683" s="35">
        <v>40909</v>
      </c>
      <c r="M683" s="35" t="s">
        <v>1537</v>
      </c>
    </row>
    <row r="684" spans="1:13" x14ac:dyDescent="0.3">
      <c r="A684" t="s">
        <v>1474</v>
      </c>
      <c r="B684" t="s">
        <v>1475</v>
      </c>
      <c r="C684">
        <v>1</v>
      </c>
      <c r="D684" t="s">
        <v>298</v>
      </c>
      <c r="E684" t="s">
        <v>325</v>
      </c>
      <c r="F684" t="s">
        <v>326</v>
      </c>
      <c r="G684" t="s">
        <v>1476</v>
      </c>
      <c r="H684" s="36">
        <v>862500</v>
      </c>
      <c r="I684" s="14">
        <v>40598</v>
      </c>
      <c r="J684" t="s">
        <v>285</v>
      </c>
      <c r="K684" s="14">
        <v>40277</v>
      </c>
      <c r="L684" s="35">
        <v>40909</v>
      </c>
      <c r="M684" s="35" t="s">
        <v>1537</v>
      </c>
    </row>
    <row r="685" spans="1:13" x14ac:dyDescent="0.3">
      <c r="A685" t="s">
        <v>1474</v>
      </c>
      <c r="B685" t="s">
        <v>1475</v>
      </c>
      <c r="C685">
        <v>1</v>
      </c>
      <c r="D685" t="s">
        <v>298</v>
      </c>
      <c r="E685" t="s">
        <v>302</v>
      </c>
      <c r="F685" t="s">
        <v>303</v>
      </c>
      <c r="G685" t="s">
        <v>1476</v>
      </c>
      <c r="H685" s="36">
        <v>862500</v>
      </c>
      <c r="I685" s="14">
        <v>40598</v>
      </c>
      <c r="J685" t="s">
        <v>285</v>
      </c>
      <c r="K685" s="14">
        <v>40277</v>
      </c>
      <c r="L685" s="35">
        <v>40909</v>
      </c>
      <c r="M685" s="35" t="s">
        <v>1537</v>
      </c>
    </row>
    <row r="686" spans="1:13" x14ac:dyDescent="0.3">
      <c r="A686" t="s">
        <v>1474</v>
      </c>
      <c r="B686" t="s">
        <v>1475</v>
      </c>
      <c r="C686">
        <v>1</v>
      </c>
      <c r="D686" t="s">
        <v>298</v>
      </c>
      <c r="E686" t="s">
        <v>323</v>
      </c>
      <c r="F686" t="s">
        <v>324</v>
      </c>
      <c r="G686" t="s">
        <v>1476</v>
      </c>
      <c r="H686" s="36">
        <v>862500</v>
      </c>
      <c r="I686" s="14">
        <v>40598</v>
      </c>
      <c r="J686" t="s">
        <v>285</v>
      </c>
      <c r="K686" s="14">
        <v>40277</v>
      </c>
      <c r="L686" s="35">
        <v>40909</v>
      </c>
      <c r="M686" s="35" t="s">
        <v>1537</v>
      </c>
    </row>
    <row r="687" spans="1:13" x14ac:dyDescent="0.3">
      <c r="A687" t="s">
        <v>1477</v>
      </c>
      <c r="B687" t="s">
        <v>1478</v>
      </c>
      <c r="C687">
        <v>1</v>
      </c>
      <c r="D687" t="s">
        <v>298</v>
      </c>
      <c r="E687" t="s">
        <v>323</v>
      </c>
      <c r="F687" t="s">
        <v>324</v>
      </c>
      <c r="G687" t="s">
        <v>1479</v>
      </c>
      <c r="H687" s="36">
        <v>658600</v>
      </c>
      <c r="I687" s="14">
        <v>40407</v>
      </c>
      <c r="J687" t="s">
        <v>301</v>
      </c>
      <c r="K687" s="14">
        <v>40262</v>
      </c>
      <c r="L687" s="35">
        <v>40909</v>
      </c>
      <c r="M687" s="35" t="s">
        <v>1537</v>
      </c>
    </row>
    <row r="688" spans="1:13" x14ac:dyDescent="0.3">
      <c r="A688" t="s">
        <v>1477</v>
      </c>
      <c r="B688" t="s">
        <v>1478</v>
      </c>
      <c r="C688">
        <v>1</v>
      </c>
      <c r="D688" t="s">
        <v>298</v>
      </c>
      <c r="E688" t="s">
        <v>302</v>
      </c>
      <c r="F688" t="s">
        <v>303</v>
      </c>
      <c r="G688" t="s">
        <v>1479</v>
      </c>
      <c r="H688" s="36">
        <v>658600</v>
      </c>
      <c r="I688" s="14">
        <v>40407</v>
      </c>
      <c r="J688" t="s">
        <v>301</v>
      </c>
      <c r="K688" s="14">
        <v>40262</v>
      </c>
      <c r="L688" s="35">
        <v>40909</v>
      </c>
      <c r="M688" s="35" t="s">
        <v>1537</v>
      </c>
    </row>
    <row r="689" spans="1:13" x14ac:dyDescent="0.3">
      <c r="A689" t="s">
        <v>1480</v>
      </c>
      <c r="B689" t="s">
        <v>1481</v>
      </c>
      <c r="C689">
        <v>1</v>
      </c>
      <c r="D689" t="s">
        <v>298</v>
      </c>
      <c r="E689" t="s">
        <v>314</v>
      </c>
      <c r="F689" t="s">
        <v>315</v>
      </c>
      <c r="G689" t="s">
        <v>1482</v>
      </c>
      <c r="H689" s="36">
        <v>532100</v>
      </c>
      <c r="I689" s="14">
        <v>40532</v>
      </c>
      <c r="J689" t="s">
        <v>285</v>
      </c>
      <c r="K689" s="14">
        <v>40246</v>
      </c>
      <c r="L689" s="35">
        <v>40909</v>
      </c>
      <c r="M689" s="35" t="s">
        <v>1537</v>
      </c>
    </row>
    <row r="690" spans="1:13" x14ac:dyDescent="0.3">
      <c r="A690" t="s">
        <v>1480</v>
      </c>
      <c r="B690" t="s">
        <v>1481</v>
      </c>
      <c r="C690">
        <v>1</v>
      </c>
      <c r="D690" t="s">
        <v>298</v>
      </c>
      <c r="E690" t="s">
        <v>325</v>
      </c>
      <c r="F690" t="s">
        <v>326</v>
      </c>
      <c r="G690" t="s">
        <v>1482</v>
      </c>
      <c r="H690" s="36">
        <v>532100</v>
      </c>
      <c r="I690" s="14">
        <v>40532</v>
      </c>
      <c r="J690" t="s">
        <v>285</v>
      </c>
      <c r="K690" s="14">
        <v>40246</v>
      </c>
      <c r="L690" s="35">
        <v>40909</v>
      </c>
      <c r="M690" s="35" t="s">
        <v>1537</v>
      </c>
    </row>
    <row r="691" spans="1:13" x14ac:dyDescent="0.3">
      <c r="A691" t="s">
        <v>1480</v>
      </c>
      <c r="B691" t="s">
        <v>1481</v>
      </c>
      <c r="C691">
        <v>1</v>
      </c>
      <c r="D691" t="s">
        <v>298</v>
      </c>
      <c r="E691" t="s">
        <v>323</v>
      </c>
      <c r="F691" t="s">
        <v>324</v>
      </c>
      <c r="G691" t="s">
        <v>1482</v>
      </c>
      <c r="H691" s="36">
        <v>532100</v>
      </c>
      <c r="I691" s="14">
        <v>40532</v>
      </c>
      <c r="J691" t="s">
        <v>285</v>
      </c>
      <c r="K691" s="14">
        <v>40246</v>
      </c>
      <c r="L691" s="35">
        <v>40909</v>
      </c>
      <c r="M691" s="35" t="s">
        <v>1537</v>
      </c>
    </row>
    <row r="692" spans="1:13" x14ac:dyDescent="0.3">
      <c r="A692" t="s">
        <v>1480</v>
      </c>
      <c r="B692" t="s">
        <v>1481</v>
      </c>
      <c r="C692">
        <v>1</v>
      </c>
      <c r="D692" t="s">
        <v>298</v>
      </c>
      <c r="E692" t="s">
        <v>302</v>
      </c>
      <c r="F692" t="s">
        <v>303</v>
      </c>
      <c r="G692" t="s">
        <v>1482</v>
      </c>
      <c r="H692" s="36">
        <v>532100</v>
      </c>
      <c r="I692" s="14">
        <v>40532</v>
      </c>
      <c r="J692" t="s">
        <v>285</v>
      </c>
      <c r="K692" s="14">
        <v>40246</v>
      </c>
      <c r="L692" s="35">
        <v>40909</v>
      </c>
      <c r="M692" s="35" t="s">
        <v>1537</v>
      </c>
    </row>
    <row r="693" spans="1:13" x14ac:dyDescent="0.3">
      <c r="A693" t="s">
        <v>1483</v>
      </c>
      <c r="B693" t="s">
        <v>1484</v>
      </c>
      <c r="C693">
        <v>0</v>
      </c>
      <c r="D693" t="s">
        <v>15</v>
      </c>
      <c r="E693" t="s">
        <v>295</v>
      </c>
      <c r="F693" t="s">
        <v>296</v>
      </c>
      <c r="G693" t="s">
        <v>1485</v>
      </c>
      <c r="H693" s="36">
        <v>544500</v>
      </c>
      <c r="I693" s="14">
        <v>40421</v>
      </c>
      <c r="J693" t="s">
        <v>285</v>
      </c>
      <c r="K693" s="14">
        <v>40201</v>
      </c>
      <c r="L693" s="35">
        <v>40909</v>
      </c>
      <c r="M693" s="35" t="s">
        <v>1537</v>
      </c>
    </row>
    <row r="694" spans="1:13" x14ac:dyDescent="0.3">
      <c r="A694" t="s">
        <v>1483</v>
      </c>
      <c r="B694" t="s">
        <v>1484</v>
      </c>
      <c r="C694">
        <v>0</v>
      </c>
      <c r="D694" t="s">
        <v>15</v>
      </c>
      <c r="E694" t="s">
        <v>320</v>
      </c>
      <c r="F694" t="s">
        <v>321</v>
      </c>
      <c r="G694" t="s">
        <v>1485</v>
      </c>
      <c r="H694" s="36">
        <v>544500</v>
      </c>
      <c r="I694" s="14">
        <v>40421</v>
      </c>
      <c r="J694" t="s">
        <v>285</v>
      </c>
      <c r="K694" s="14">
        <v>40201</v>
      </c>
      <c r="L694" s="35">
        <v>40909</v>
      </c>
      <c r="M694" s="35" t="s">
        <v>1537</v>
      </c>
    </row>
    <row r="695" spans="1:13" x14ac:dyDescent="0.3">
      <c r="A695" t="s">
        <v>1486</v>
      </c>
      <c r="B695" t="s">
        <v>1487</v>
      </c>
      <c r="C695">
        <v>4</v>
      </c>
      <c r="D695" t="s">
        <v>282</v>
      </c>
      <c r="E695" t="s">
        <v>283</v>
      </c>
      <c r="F695" t="s">
        <v>284</v>
      </c>
      <c r="G695" t="s">
        <v>1488</v>
      </c>
      <c r="H695" s="36">
        <v>162400</v>
      </c>
      <c r="I695" s="14">
        <v>40475</v>
      </c>
      <c r="J695" t="s">
        <v>301</v>
      </c>
      <c r="K695" s="14">
        <v>40163</v>
      </c>
      <c r="L695" s="35">
        <v>40909</v>
      </c>
      <c r="M695" s="35" t="s">
        <v>1537</v>
      </c>
    </row>
    <row r="696" spans="1:13" x14ac:dyDescent="0.3">
      <c r="A696" t="s">
        <v>1486</v>
      </c>
      <c r="B696" t="s">
        <v>1487</v>
      </c>
      <c r="C696">
        <v>4</v>
      </c>
      <c r="D696" t="s">
        <v>282</v>
      </c>
      <c r="E696" t="s">
        <v>288</v>
      </c>
      <c r="F696" t="s">
        <v>289</v>
      </c>
      <c r="G696" t="s">
        <v>1488</v>
      </c>
      <c r="H696" s="36">
        <v>162400</v>
      </c>
      <c r="I696" s="14">
        <v>40475</v>
      </c>
      <c r="J696" t="s">
        <v>301</v>
      </c>
      <c r="K696" s="14">
        <v>40163</v>
      </c>
      <c r="L696" s="35">
        <v>40909</v>
      </c>
      <c r="M696" s="35" t="s">
        <v>1537</v>
      </c>
    </row>
    <row r="697" spans="1:13" x14ac:dyDescent="0.3">
      <c r="A697" t="s">
        <v>1489</v>
      </c>
      <c r="B697" t="s">
        <v>1490</v>
      </c>
      <c r="C697">
        <v>1</v>
      </c>
      <c r="D697" t="s">
        <v>298</v>
      </c>
      <c r="E697" t="s">
        <v>299</v>
      </c>
      <c r="F697" t="s">
        <v>300</v>
      </c>
      <c r="G697" t="s">
        <v>1491</v>
      </c>
      <c r="H697" s="36">
        <v>646600</v>
      </c>
      <c r="I697" s="14">
        <v>40498</v>
      </c>
      <c r="J697" t="s">
        <v>285</v>
      </c>
      <c r="K697" s="14">
        <v>40154</v>
      </c>
      <c r="L697" s="35">
        <v>40909</v>
      </c>
      <c r="M697" s="35" t="s">
        <v>1537</v>
      </c>
    </row>
    <row r="698" spans="1:13" x14ac:dyDescent="0.3">
      <c r="A698" t="s">
        <v>1492</v>
      </c>
      <c r="B698" t="s">
        <v>1493</v>
      </c>
      <c r="C698">
        <v>1</v>
      </c>
      <c r="D698" t="s">
        <v>298</v>
      </c>
      <c r="E698" t="s">
        <v>302</v>
      </c>
      <c r="F698" t="s">
        <v>303</v>
      </c>
      <c r="G698" t="s">
        <v>1494</v>
      </c>
      <c r="H698" s="36">
        <v>935200</v>
      </c>
      <c r="I698" s="14">
        <v>40381</v>
      </c>
      <c r="J698" t="s">
        <v>285</v>
      </c>
      <c r="K698" s="14">
        <v>40140</v>
      </c>
      <c r="L698" s="35">
        <v>40909</v>
      </c>
      <c r="M698" s="35" t="s">
        <v>1537</v>
      </c>
    </row>
    <row r="699" spans="1:13" x14ac:dyDescent="0.3">
      <c r="A699" t="s">
        <v>1495</v>
      </c>
      <c r="B699" t="s">
        <v>1496</v>
      </c>
      <c r="C699">
        <v>0</v>
      </c>
      <c r="D699" t="s">
        <v>15</v>
      </c>
      <c r="E699" t="s">
        <v>293</v>
      </c>
      <c r="F699" t="s">
        <v>294</v>
      </c>
      <c r="G699" t="s">
        <v>1497</v>
      </c>
      <c r="H699" s="36">
        <v>879100</v>
      </c>
      <c r="I699" s="14">
        <v>40340</v>
      </c>
      <c r="J699" t="s">
        <v>285</v>
      </c>
      <c r="K699" s="14">
        <v>40120</v>
      </c>
      <c r="L699" s="35">
        <v>40909</v>
      </c>
      <c r="M699" s="35" t="s">
        <v>1537</v>
      </c>
    </row>
    <row r="700" spans="1:13" x14ac:dyDescent="0.3">
      <c r="A700" t="s">
        <v>1495</v>
      </c>
      <c r="B700" t="s">
        <v>1496</v>
      </c>
      <c r="C700">
        <v>0</v>
      </c>
      <c r="D700" t="s">
        <v>15</v>
      </c>
      <c r="E700" t="s">
        <v>295</v>
      </c>
      <c r="F700" t="s">
        <v>296</v>
      </c>
      <c r="G700" t="s">
        <v>1497</v>
      </c>
      <c r="H700" s="36">
        <v>879100</v>
      </c>
      <c r="I700" s="14">
        <v>40340</v>
      </c>
      <c r="J700" t="s">
        <v>285</v>
      </c>
      <c r="K700" s="14">
        <v>40120</v>
      </c>
      <c r="L700" s="35">
        <v>40909</v>
      </c>
      <c r="M700" s="35" t="s">
        <v>1537</v>
      </c>
    </row>
    <row r="701" spans="1:13" x14ac:dyDescent="0.3">
      <c r="A701" t="s">
        <v>1495</v>
      </c>
      <c r="B701" t="s">
        <v>1496</v>
      </c>
      <c r="C701">
        <v>0</v>
      </c>
      <c r="D701" t="s">
        <v>15</v>
      </c>
      <c r="E701" t="s">
        <v>320</v>
      </c>
      <c r="F701" t="s">
        <v>321</v>
      </c>
      <c r="G701" t="s">
        <v>1497</v>
      </c>
      <c r="H701" s="36">
        <v>879100</v>
      </c>
      <c r="I701" s="14">
        <v>40340</v>
      </c>
      <c r="J701" t="s">
        <v>285</v>
      </c>
      <c r="K701" s="14">
        <v>40120</v>
      </c>
      <c r="L701" s="35">
        <v>40909</v>
      </c>
      <c r="M701" s="35" t="s">
        <v>1537</v>
      </c>
    </row>
    <row r="702" spans="1:13" x14ac:dyDescent="0.3">
      <c r="A702" t="s">
        <v>1498</v>
      </c>
      <c r="B702" t="s">
        <v>1499</v>
      </c>
      <c r="C702">
        <v>2</v>
      </c>
      <c r="D702" t="s">
        <v>343</v>
      </c>
      <c r="E702" t="s">
        <v>344</v>
      </c>
      <c r="F702" t="s">
        <v>345</v>
      </c>
      <c r="G702" t="s">
        <v>538</v>
      </c>
      <c r="H702" s="36">
        <v>519900</v>
      </c>
      <c r="I702" s="14">
        <v>40343</v>
      </c>
      <c r="J702" t="s">
        <v>285</v>
      </c>
      <c r="K702" s="14">
        <v>40098</v>
      </c>
      <c r="L702" s="35">
        <v>40909</v>
      </c>
      <c r="M702" s="35" t="s">
        <v>1537</v>
      </c>
    </row>
    <row r="703" spans="1:13" x14ac:dyDescent="0.3">
      <c r="A703" t="s">
        <v>1500</v>
      </c>
      <c r="B703" t="s">
        <v>1501</v>
      </c>
      <c r="C703">
        <v>1</v>
      </c>
      <c r="D703" t="s">
        <v>298</v>
      </c>
      <c r="E703" t="s">
        <v>299</v>
      </c>
      <c r="F703" t="s">
        <v>300</v>
      </c>
      <c r="G703" t="s">
        <v>1502</v>
      </c>
      <c r="H703" s="36">
        <v>930200</v>
      </c>
      <c r="I703" s="14">
        <v>40438</v>
      </c>
      <c r="J703" t="s">
        <v>285</v>
      </c>
      <c r="K703" s="14">
        <v>40097</v>
      </c>
      <c r="L703" s="35">
        <v>40909</v>
      </c>
      <c r="M703" s="35" t="s">
        <v>1537</v>
      </c>
    </row>
    <row r="704" spans="1:13" x14ac:dyDescent="0.3">
      <c r="A704" t="s">
        <v>1503</v>
      </c>
      <c r="B704" t="s">
        <v>1504</v>
      </c>
      <c r="C704">
        <v>1</v>
      </c>
      <c r="D704" t="s">
        <v>298</v>
      </c>
      <c r="E704" t="s">
        <v>325</v>
      </c>
      <c r="F704" t="s">
        <v>326</v>
      </c>
      <c r="G704" t="s">
        <v>1505</v>
      </c>
      <c r="H704" s="36">
        <v>597000</v>
      </c>
      <c r="I704" s="14">
        <v>40423</v>
      </c>
      <c r="J704" t="s">
        <v>285</v>
      </c>
      <c r="K704" s="14">
        <v>40065</v>
      </c>
      <c r="L704" s="35">
        <v>40909</v>
      </c>
      <c r="M704" s="35" t="s">
        <v>1537</v>
      </c>
    </row>
    <row r="705" spans="1:13" x14ac:dyDescent="0.3">
      <c r="A705" t="s">
        <v>1503</v>
      </c>
      <c r="B705" t="s">
        <v>1504</v>
      </c>
      <c r="C705">
        <v>1</v>
      </c>
      <c r="D705" t="s">
        <v>298</v>
      </c>
      <c r="E705" t="s">
        <v>314</v>
      </c>
      <c r="F705" t="s">
        <v>315</v>
      </c>
      <c r="G705" t="s">
        <v>1505</v>
      </c>
      <c r="H705" s="36">
        <v>597000</v>
      </c>
      <c r="I705" s="14">
        <v>40423</v>
      </c>
      <c r="J705" t="s">
        <v>285</v>
      </c>
      <c r="K705" s="14">
        <v>40065</v>
      </c>
      <c r="L705" s="35">
        <v>40909</v>
      </c>
      <c r="M705" s="35" t="s">
        <v>1537</v>
      </c>
    </row>
    <row r="706" spans="1:13" x14ac:dyDescent="0.3">
      <c r="A706" t="s">
        <v>1503</v>
      </c>
      <c r="B706" t="s">
        <v>1504</v>
      </c>
      <c r="C706">
        <v>1</v>
      </c>
      <c r="D706" t="s">
        <v>298</v>
      </c>
      <c r="E706" t="s">
        <v>323</v>
      </c>
      <c r="F706" t="s">
        <v>324</v>
      </c>
      <c r="G706" t="s">
        <v>1505</v>
      </c>
      <c r="H706" s="36">
        <v>597000</v>
      </c>
      <c r="I706" s="14">
        <v>40423</v>
      </c>
      <c r="J706" t="s">
        <v>285</v>
      </c>
      <c r="K706" s="14">
        <v>40065</v>
      </c>
      <c r="L706" s="35">
        <v>40909</v>
      </c>
      <c r="M706" s="35" t="s">
        <v>1537</v>
      </c>
    </row>
  </sheetData>
  <autoFilter ref="A2:M706" xr:uid="{C7D2F39E-AFF2-421C-A3DC-DED586691393}">
    <sortState xmlns:xlrd2="http://schemas.microsoft.com/office/spreadsheetml/2017/richdata2" ref="A3:M706">
      <sortCondition descending="1" ref="K2:K70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6A53-A0C6-49D1-934F-A25540553210}">
  <dimension ref="A1:J98"/>
  <sheetViews>
    <sheetView workbookViewId="0">
      <selection activeCell="K1" sqref="K1:K1048576"/>
    </sheetView>
  </sheetViews>
  <sheetFormatPr defaultRowHeight="14.4" x14ac:dyDescent="0.3"/>
  <cols>
    <col min="1" max="1" width="18.88671875" customWidth="1"/>
    <col min="2" max="2" width="11.109375" customWidth="1"/>
    <col min="3" max="3" width="20.33203125" customWidth="1"/>
    <col min="4" max="4" width="16.33203125" customWidth="1"/>
    <col min="5" max="5" width="31.6640625" customWidth="1"/>
    <col min="6" max="6" width="27.6640625" customWidth="1"/>
    <col min="7" max="7" width="14.109375" customWidth="1"/>
    <col min="8" max="8" width="20.88671875" customWidth="1"/>
    <col min="9" max="9" width="13.44140625" customWidth="1"/>
    <col min="10" max="10" width="19.109375" customWidth="1"/>
  </cols>
  <sheetData>
    <row r="1" spans="1:10" x14ac:dyDescent="0.3">
      <c r="A1" s="11" t="s">
        <v>271</v>
      </c>
      <c r="B1" s="11" t="s">
        <v>272</v>
      </c>
      <c r="C1" s="11" t="s">
        <v>273</v>
      </c>
      <c r="D1" s="11" t="s">
        <v>274</v>
      </c>
      <c r="E1" s="11" t="s">
        <v>275</v>
      </c>
      <c r="F1" s="11" t="s">
        <v>276</v>
      </c>
      <c r="G1" s="11" t="s">
        <v>277</v>
      </c>
      <c r="H1" s="11" t="s">
        <v>278</v>
      </c>
      <c r="I1" s="11" t="s">
        <v>279</v>
      </c>
      <c r="J1" s="11" t="s">
        <v>280</v>
      </c>
    </row>
    <row r="2" spans="1:10" x14ac:dyDescent="0.3">
      <c r="A2" t="s">
        <v>281</v>
      </c>
      <c r="B2">
        <v>4</v>
      </c>
      <c r="C2" t="s">
        <v>282</v>
      </c>
      <c r="D2" s="12" t="s">
        <v>283</v>
      </c>
      <c r="E2" t="s">
        <v>284</v>
      </c>
      <c r="F2" t="s">
        <v>80</v>
      </c>
      <c r="G2" s="13">
        <v>505500</v>
      </c>
      <c r="H2" s="14">
        <v>43832</v>
      </c>
      <c r="I2" t="s">
        <v>285</v>
      </c>
      <c r="J2" s="14">
        <v>43674</v>
      </c>
    </row>
    <row r="3" spans="1:10" x14ac:dyDescent="0.3">
      <c r="A3" t="s">
        <v>281</v>
      </c>
      <c r="B3">
        <v>4</v>
      </c>
      <c r="C3" t="s">
        <v>282</v>
      </c>
      <c r="D3" s="12" t="s">
        <v>286</v>
      </c>
      <c r="E3" t="s">
        <v>287</v>
      </c>
      <c r="F3" t="s">
        <v>80</v>
      </c>
      <c r="G3" s="13">
        <v>505500</v>
      </c>
      <c r="H3" s="14">
        <v>43832</v>
      </c>
      <c r="I3" t="s">
        <v>285</v>
      </c>
      <c r="J3" s="14">
        <v>43674</v>
      </c>
    </row>
    <row r="4" spans="1:10" x14ac:dyDescent="0.3">
      <c r="A4" t="s">
        <v>281</v>
      </c>
      <c r="B4">
        <v>4</v>
      </c>
      <c r="C4" t="s">
        <v>282</v>
      </c>
      <c r="D4" s="12" t="s">
        <v>288</v>
      </c>
      <c r="E4" t="s">
        <v>289</v>
      </c>
      <c r="F4" t="s">
        <v>80</v>
      </c>
      <c r="G4" s="13">
        <v>505500</v>
      </c>
      <c r="H4" s="14">
        <v>43832</v>
      </c>
      <c r="I4" t="s">
        <v>285</v>
      </c>
      <c r="J4" s="14">
        <v>43674</v>
      </c>
    </row>
    <row r="5" spans="1:10" x14ac:dyDescent="0.3">
      <c r="A5" t="s">
        <v>281</v>
      </c>
      <c r="B5">
        <v>4</v>
      </c>
      <c r="C5" t="s">
        <v>282</v>
      </c>
      <c r="D5" s="12" t="s">
        <v>290</v>
      </c>
      <c r="E5" t="s">
        <v>291</v>
      </c>
      <c r="F5" t="s">
        <v>80</v>
      </c>
      <c r="G5" s="13">
        <v>505500</v>
      </c>
      <c r="H5" s="14">
        <v>43832</v>
      </c>
      <c r="I5" t="s">
        <v>285</v>
      </c>
      <c r="J5" s="14">
        <v>43674</v>
      </c>
    </row>
    <row r="6" spans="1:10" x14ac:dyDescent="0.3">
      <c r="A6" t="s">
        <v>292</v>
      </c>
      <c r="B6">
        <v>0</v>
      </c>
      <c r="C6" t="s">
        <v>15</v>
      </c>
      <c r="D6" s="12" t="s">
        <v>293</v>
      </c>
      <c r="E6" t="s">
        <v>294</v>
      </c>
      <c r="F6" t="s">
        <v>84</v>
      </c>
      <c r="G6" s="13">
        <v>101000</v>
      </c>
      <c r="H6" s="14">
        <v>43717</v>
      </c>
      <c r="I6" t="s">
        <v>285</v>
      </c>
      <c r="J6" s="14">
        <v>43669</v>
      </c>
    </row>
    <row r="7" spans="1:10" x14ac:dyDescent="0.3">
      <c r="A7" t="s">
        <v>292</v>
      </c>
      <c r="B7">
        <v>0</v>
      </c>
      <c r="C7" t="s">
        <v>15</v>
      </c>
      <c r="D7" s="12" t="s">
        <v>295</v>
      </c>
      <c r="E7" t="s">
        <v>296</v>
      </c>
      <c r="F7" t="s">
        <v>84</v>
      </c>
      <c r="G7" s="13">
        <v>101000</v>
      </c>
      <c r="H7" s="14">
        <v>43717</v>
      </c>
      <c r="I7" t="s">
        <v>285</v>
      </c>
      <c r="J7" s="14">
        <v>43669</v>
      </c>
    </row>
    <row r="8" spans="1:10" x14ac:dyDescent="0.3">
      <c r="A8" t="s">
        <v>297</v>
      </c>
      <c r="B8">
        <v>1</v>
      </c>
      <c r="C8" t="s">
        <v>298</v>
      </c>
      <c r="D8" s="12" t="s">
        <v>299</v>
      </c>
      <c r="E8" t="s">
        <v>300</v>
      </c>
      <c r="F8" t="s">
        <v>99</v>
      </c>
      <c r="G8" s="13">
        <v>150000</v>
      </c>
      <c r="H8" s="14">
        <v>43743</v>
      </c>
      <c r="I8" t="s">
        <v>301</v>
      </c>
      <c r="J8" s="14">
        <v>43656</v>
      </c>
    </row>
    <row r="9" spans="1:10" x14ac:dyDescent="0.3">
      <c r="A9" t="s">
        <v>297</v>
      </c>
      <c r="B9">
        <v>1</v>
      </c>
      <c r="C9" t="s">
        <v>298</v>
      </c>
      <c r="D9" s="12" t="s">
        <v>302</v>
      </c>
      <c r="E9" t="s">
        <v>303</v>
      </c>
      <c r="F9" t="s">
        <v>99</v>
      </c>
      <c r="G9" s="13">
        <v>150000</v>
      </c>
      <c r="H9" s="14">
        <v>43743</v>
      </c>
      <c r="I9" t="s">
        <v>285</v>
      </c>
      <c r="J9" s="14">
        <v>43656</v>
      </c>
    </row>
    <row r="10" spans="1:10" x14ac:dyDescent="0.3">
      <c r="A10" t="s">
        <v>304</v>
      </c>
      <c r="B10">
        <v>10</v>
      </c>
      <c r="C10" t="s">
        <v>305</v>
      </c>
      <c r="D10" s="12" t="s">
        <v>306</v>
      </c>
      <c r="E10" t="s">
        <v>307</v>
      </c>
      <c r="F10" t="s">
        <v>106</v>
      </c>
      <c r="G10" s="13">
        <v>269100</v>
      </c>
      <c r="H10" s="14">
        <v>43813</v>
      </c>
      <c r="I10" t="s">
        <v>301</v>
      </c>
      <c r="J10" s="14">
        <v>43639</v>
      </c>
    </row>
    <row r="11" spans="1:10" x14ac:dyDescent="0.3">
      <c r="A11" t="s">
        <v>308</v>
      </c>
      <c r="B11">
        <v>6</v>
      </c>
      <c r="C11" t="s">
        <v>309</v>
      </c>
      <c r="D11" s="12" t="s">
        <v>310</v>
      </c>
      <c r="E11" t="s">
        <v>311</v>
      </c>
      <c r="F11" t="s">
        <v>115</v>
      </c>
      <c r="G11" s="13">
        <v>370500</v>
      </c>
      <c r="H11" s="14">
        <v>43691</v>
      </c>
      <c r="I11" t="s">
        <v>285</v>
      </c>
      <c r="J11" s="14">
        <v>43623</v>
      </c>
    </row>
    <row r="12" spans="1:10" x14ac:dyDescent="0.3">
      <c r="A12" t="s">
        <v>312</v>
      </c>
      <c r="B12">
        <v>0</v>
      </c>
      <c r="C12" t="s">
        <v>15</v>
      </c>
      <c r="D12" s="12" t="s">
        <v>295</v>
      </c>
      <c r="E12" t="s">
        <v>296</v>
      </c>
      <c r="F12" t="s">
        <v>119</v>
      </c>
      <c r="G12" s="13">
        <v>92800</v>
      </c>
      <c r="H12" s="14">
        <v>43673</v>
      </c>
      <c r="I12" t="s">
        <v>285</v>
      </c>
      <c r="J12" s="14">
        <v>43623</v>
      </c>
    </row>
    <row r="13" spans="1:10" x14ac:dyDescent="0.3">
      <c r="A13" t="s">
        <v>313</v>
      </c>
      <c r="B13">
        <v>1</v>
      </c>
      <c r="C13" t="s">
        <v>298</v>
      </c>
      <c r="D13" s="12" t="s">
        <v>302</v>
      </c>
      <c r="E13" t="s">
        <v>303</v>
      </c>
      <c r="F13" t="s">
        <v>123</v>
      </c>
      <c r="G13" s="13">
        <v>32800</v>
      </c>
      <c r="H13" s="14">
        <v>43854</v>
      </c>
      <c r="I13" t="s">
        <v>285</v>
      </c>
      <c r="J13" s="14">
        <v>43619</v>
      </c>
    </row>
    <row r="14" spans="1:10" x14ac:dyDescent="0.3">
      <c r="A14" t="s">
        <v>313</v>
      </c>
      <c r="B14">
        <v>1</v>
      </c>
      <c r="C14" t="s">
        <v>298</v>
      </c>
      <c r="D14" s="12" t="s">
        <v>314</v>
      </c>
      <c r="E14" t="s">
        <v>315</v>
      </c>
      <c r="F14" t="s">
        <v>123</v>
      </c>
      <c r="G14" s="13">
        <v>32800</v>
      </c>
      <c r="H14" s="14">
        <v>43854</v>
      </c>
      <c r="I14" t="s">
        <v>285</v>
      </c>
      <c r="J14" s="14">
        <v>43619</v>
      </c>
    </row>
    <row r="15" spans="1:10" x14ac:dyDescent="0.3">
      <c r="A15" t="s">
        <v>316</v>
      </c>
      <c r="B15">
        <v>10</v>
      </c>
      <c r="C15" t="s">
        <v>305</v>
      </c>
      <c r="D15" s="12" t="s">
        <v>306</v>
      </c>
      <c r="E15" t="s">
        <v>307</v>
      </c>
      <c r="F15" t="s">
        <v>126</v>
      </c>
      <c r="G15" s="13">
        <v>896700</v>
      </c>
      <c r="H15" s="14">
        <v>43967</v>
      </c>
      <c r="I15" t="s">
        <v>285</v>
      </c>
      <c r="J15" s="14">
        <v>43617</v>
      </c>
    </row>
    <row r="16" spans="1:10" x14ac:dyDescent="0.3">
      <c r="A16" t="s">
        <v>317</v>
      </c>
      <c r="B16">
        <v>0</v>
      </c>
      <c r="C16" t="s">
        <v>15</v>
      </c>
      <c r="D16" s="12" t="s">
        <v>318</v>
      </c>
      <c r="E16" t="s">
        <v>319</v>
      </c>
      <c r="F16" t="s">
        <v>130</v>
      </c>
      <c r="G16" s="13">
        <v>157600</v>
      </c>
      <c r="H16" s="14">
        <v>43751</v>
      </c>
      <c r="I16" t="s">
        <v>285</v>
      </c>
      <c r="J16" s="14">
        <v>43617</v>
      </c>
    </row>
    <row r="17" spans="1:10" x14ac:dyDescent="0.3">
      <c r="A17" t="s">
        <v>317</v>
      </c>
      <c r="B17">
        <v>0</v>
      </c>
      <c r="C17" t="s">
        <v>15</v>
      </c>
      <c r="D17" s="12" t="s">
        <v>320</v>
      </c>
      <c r="E17" t="s">
        <v>321</v>
      </c>
      <c r="F17" t="s">
        <v>130</v>
      </c>
      <c r="G17" s="13">
        <v>157600</v>
      </c>
      <c r="H17" s="14">
        <v>43751</v>
      </c>
      <c r="I17" t="s">
        <v>285</v>
      </c>
      <c r="J17" s="14">
        <v>43617</v>
      </c>
    </row>
    <row r="18" spans="1:10" x14ac:dyDescent="0.3">
      <c r="A18" t="s">
        <v>317</v>
      </c>
      <c r="B18">
        <v>0</v>
      </c>
      <c r="C18" t="s">
        <v>15</v>
      </c>
      <c r="D18" s="12" t="s">
        <v>295</v>
      </c>
      <c r="E18" t="s">
        <v>296</v>
      </c>
      <c r="F18" t="s">
        <v>130</v>
      </c>
      <c r="G18" s="13">
        <v>157600</v>
      </c>
      <c r="H18" s="14">
        <v>43751</v>
      </c>
      <c r="I18" t="s">
        <v>285</v>
      </c>
      <c r="J18" s="14">
        <v>43617</v>
      </c>
    </row>
    <row r="19" spans="1:10" x14ac:dyDescent="0.3">
      <c r="A19" t="s">
        <v>322</v>
      </c>
      <c r="B19">
        <v>1</v>
      </c>
      <c r="C19" t="s">
        <v>298</v>
      </c>
      <c r="D19" s="12" t="s">
        <v>299</v>
      </c>
      <c r="E19" t="s">
        <v>300</v>
      </c>
      <c r="F19" t="s">
        <v>134</v>
      </c>
      <c r="G19" s="13">
        <v>550000</v>
      </c>
      <c r="H19" s="14">
        <v>43870</v>
      </c>
      <c r="I19" t="s">
        <v>301</v>
      </c>
      <c r="J19" s="14">
        <v>43609</v>
      </c>
    </row>
    <row r="20" spans="1:10" x14ac:dyDescent="0.3">
      <c r="A20" t="s">
        <v>322</v>
      </c>
      <c r="B20">
        <v>1</v>
      </c>
      <c r="C20" t="s">
        <v>298</v>
      </c>
      <c r="D20" s="12" t="s">
        <v>314</v>
      </c>
      <c r="E20" t="s">
        <v>315</v>
      </c>
      <c r="F20" t="s">
        <v>134</v>
      </c>
      <c r="G20" s="13">
        <v>550000</v>
      </c>
      <c r="H20" s="14">
        <v>43870</v>
      </c>
      <c r="I20" t="s">
        <v>285</v>
      </c>
      <c r="J20" s="14">
        <v>43609</v>
      </c>
    </row>
    <row r="21" spans="1:10" x14ac:dyDescent="0.3">
      <c r="A21" t="s">
        <v>322</v>
      </c>
      <c r="B21">
        <v>1</v>
      </c>
      <c r="C21" t="s">
        <v>298</v>
      </c>
      <c r="D21" s="12" t="s">
        <v>323</v>
      </c>
      <c r="E21" t="s">
        <v>324</v>
      </c>
      <c r="F21" t="s">
        <v>134</v>
      </c>
      <c r="G21" s="13">
        <v>550000</v>
      </c>
      <c r="H21" s="14">
        <v>43870</v>
      </c>
      <c r="I21" t="s">
        <v>285</v>
      </c>
      <c r="J21" s="14">
        <v>43609</v>
      </c>
    </row>
    <row r="22" spans="1:10" x14ac:dyDescent="0.3">
      <c r="A22" t="s">
        <v>322</v>
      </c>
      <c r="B22">
        <v>1</v>
      </c>
      <c r="C22" t="s">
        <v>298</v>
      </c>
      <c r="D22" s="12" t="s">
        <v>325</v>
      </c>
      <c r="E22" t="s">
        <v>326</v>
      </c>
      <c r="F22" t="s">
        <v>134</v>
      </c>
      <c r="G22" s="13">
        <v>550000</v>
      </c>
      <c r="H22" s="14">
        <v>43870</v>
      </c>
      <c r="I22" t="s">
        <v>301</v>
      </c>
      <c r="J22" s="14">
        <v>43609</v>
      </c>
    </row>
    <row r="23" spans="1:10" x14ac:dyDescent="0.3">
      <c r="A23" t="s">
        <v>327</v>
      </c>
      <c r="B23">
        <v>11</v>
      </c>
      <c r="C23" t="s">
        <v>328</v>
      </c>
      <c r="D23" s="12" t="s">
        <v>329</v>
      </c>
      <c r="E23" t="s">
        <v>330</v>
      </c>
      <c r="F23" t="s">
        <v>139</v>
      </c>
      <c r="G23" s="13">
        <v>297600</v>
      </c>
      <c r="H23" s="14">
        <v>43906</v>
      </c>
      <c r="I23" t="s">
        <v>285</v>
      </c>
      <c r="J23" s="14">
        <v>43604</v>
      </c>
    </row>
    <row r="24" spans="1:10" x14ac:dyDescent="0.3">
      <c r="A24" t="s">
        <v>327</v>
      </c>
      <c r="B24">
        <v>11</v>
      </c>
      <c r="C24" t="s">
        <v>328</v>
      </c>
      <c r="D24" s="12" t="s">
        <v>331</v>
      </c>
      <c r="E24" t="s">
        <v>332</v>
      </c>
      <c r="F24" t="s">
        <v>139</v>
      </c>
      <c r="G24" s="13">
        <v>297600</v>
      </c>
      <c r="H24" s="14">
        <v>43906</v>
      </c>
      <c r="I24" t="s">
        <v>285</v>
      </c>
      <c r="J24" s="14">
        <v>43604</v>
      </c>
    </row>
    <row r="25" spans="1:10" x14ac:dyDescent="0.3">
      <c r="A25" t="s">
        <v>333</v>
      </c>
      <c r="B25">
        <v>1</v>
      </c>
      <c r="C25" t="s">
        <v>298</v>
      </c>
      <c r="D25" s="12" t="s">
        <v>314</v>
      </c>
      <c r="E25" t="s">
        <v>315</v>
      </c>
      <c r="F25" t="s">
        <v>143</v>
      </c>
      <c r="G25" s="13">
        <v>277800</v>
      </c>
      <c r="H25" s="14">
        <v>43897</v>
      </c>
      <c r="I25" t="s">
        <v>285</v>
      </c>
      <c r="J25" s="14">
        <v>43603</v>
      </c>
    </row>
    <row r="26" spans="1:10" x14ac:dyDescent="0.3">
      <c r="A26" t="s">
        <v>334</v>
      </c>
      <c r="B26">
        <v>0</v>
      </c>
      <c r="C26" t="s">
        <v>15</v>
      </c>
      <c r="D26" s="12" t="s">
        <v>295</v>
      </c>
      <c r="E26" t="s">
        <v>296</v>
      </c>
      <c r="F26" t="s">
        <v>147</v>
      </c>
      <c r="G26" s="13">
        <v>17500</v>
      </c>
      <c r="H26" s="14">
        <v>43962</v>
      </c>
      <c r="I26" t="s">
        <v>285</v>
      </c>
      <c r="J26" s="14">
        <v>43603</v>
      </c>
    </row>
    <row r="27" spans="1:10" x14ac:dyDescent="0.3">
      <c r="A27" t="s">
        <v>334</v>
      </c>
      <c r="B27">
        <v>0</v>
      </c>
      <c r="C27" t="s">
        <v>15</v>
      </c>
      <c r="D27" s="12" t="s">
        <v>320</v>
      </c>
      <c r="E27" t="s">
        <v>321</v>
      </c>
      <c r="F27" t="s">
        <v>147</v>
      </c>
      <c r="G27" s="13">
        <v>17500</v>
      </c>
      <c r="H27" s="14">
        <v>43962</v>
      </c>
      <c r="I27" t="s">
        <v>285</v>
      </c>
      <c r="J27" s="14">
        <v>43603</v>
      </c>
    </row>
    <row r="28" spans="1:10" x14ac:dyDescent="0.3">
      <c r="A28" t="s">
        <v>335</v>
      </c>
      <c r="B28">
        <v>1</v>
      </c>
      <c r="C28" t="s">
        <v>298</v>
      </c>
      <c r="D28" s="12" t="s">
        <v>299</v>
      </c>
      <c r="E28" t="s">
        <v>300</v>
      </c>
      <c r="F28" t="s">
        <v>151</v>
      </c>
      <c r="G28" s="13">
        <v>79000</v>
      </c>
      <c r="H28" s="14">
        <v>43666</v>
      </c>
      <c r="I28" t="s">
        <v>285</v>
      </c>
      <c r="J28" s="14">
        <v>43594</v>
      </c>
    </row>
    <row r="29" spans="1:10" x14ac:dyDescent="0.3">
      <c r="A29" t="s">
        <v>335</v>
      </c>
      <c r="B29">
        <v>1</v>
      </c>
      <c r="C29" t="s">
        <v>298</v>
      </c>
      <c r="D29" s="12" t="s">
        <v>325</v>
      </c>
      <c r="E29" t="s">
        <v>326</v>
      </c>
      <c r="F29" t="s">
        <v>151</v>
      </c>
      <c r="G29" s="13">
        <v>79000</v>
      </c>
      <c r="H29" s="14">
        <v>43666</v>
      </c>
      <c r="I29" t="s">
        <v>301</v>
      </c>
      <c r="J29" s="14">
        <v>43594</v>
      </c>
    </row>
    <row r="30" spans="1:10" x14ac:dyDescent="0.3">
      <c r="A30" t="s">
        <v>335</v>
      </c>
      <c r="B30">
        <v>1</v>
      </c>
      <c r="C30" t="s">
        <v>298</v>
      </c>
      <c r="D30" s="12" t="s">
        <v>323</v>
      </c>
      <c r="E30" t="s">
        <v>324</v>
      </c>
      <c r="F30" t="s">
        <v>151</v>
      </c>
      <c r="G30" s="13">
        <v>79000</v>
      </c>
      <c r="H30" s="14">
        <v>43666</v>
      </c>
      <c r="I30" t="s">
        <v>285</v>
      </c>
      <c r="J30" s="14">
        <v>43594</v>
      </c>
    </row>
    <row r="31" spans="1:10" x14ac:dyDescent="0.3">
      <c r="A31" t="s">
        <v>335</v>
      </c>
      <c r="B31">
        <v>1</v>
      </c>
      <c r="C31" t="s">
        <v>298</v>
      </c>
      <c r="D31" s="12" t="s">
        <v>314</v>
      </c>
      <c r="E31" t="s">
        <v>315</v>
      </c>
      <c r="F31" t="s">
        <v>151</v>
      </c>
      <c r="G31" s="13">
        <v>79000</v>
      </c>
      <c r="H31" s="14">
        <v>43666</v>
      </c>
      <c r="I31" t="s">
        <v>285</v>
      </c>
      <c r="J31" s="14">
        <v>43594</v>
      </c>
    </row>
    <row r="32" spans="1:10" x14ac:dyDescent="0.3">
      <c r="A32" t="s">
        <v>336</v>
      </c>
      <c r="B32">
        <v>3</v>
      </c>
      <c r="C32" t="s">
        <v>337</v>
      </c>
      <c r="D32" s="12" t="s">
        <v>338</v>
      </c>
      <c r="E32" t="s">
        <v>339</v>
      </c>
      <c r="F32" t="s">
        <v>155</v>
      </c>
      <c r="G32" s="13">
        <v>347100</v>
      </c>
      <c r="H32" s="14">
        <v>43638</v>
      </c>
      <c r="I32" t="s">
        <v>285</v>
      </c>
      <c r="J32" s="14">
        <v>43592</v>
      </c>
    </row>
    <row r="33" spans="1:10" x14ac:dyDescent="0.3">
      <c r="A33" t="s">
        <v>336</v>
      </c>
      <c r="B33">
        <v>3</v>
      </c>
      <c r="C33" t="s">
        <v>337</v>
      </c>
      <c r="D33" s="12" t="s">
        <v>340</v>
      </c>
      <c r="E33" t="s">
        <v>341</v>
      </c>
      <c r="F33" t="s">
        <v>155</v>
      </c>
      <c r="G33" s="13">
        <v>347100</v>
      </c>
      <c r="H33" s="14">
        <v>43638</v>
      </c>
      <c r="I33" t="s">
        <v>285</v>
      </c>
      <c r="J33" s="14">
        <v>43592</v>
      </c>
    </row>
    <row r="34" spans="1:10" x14ac:dyDescent="0.3">
      <c r="A34" t="s">
        <v>342</v>
      </c>
      <c r="B34">
        <v>2</v>
      </c>
      <c r="C34" t="s">
        <v>343</v>
      </c>
      <c r="D34" s="12" t="s">
        <v>344</v>
      </c>
      <c r="E34" t="s">
        <v>345</v>
      </c>
      <c r="F34" t="s">
        <v>159</v>
      </c>
      <c r="G34" s="13">
        <v>200100</v>
      </c>
      <c r="H34" s="14">
        <v>43878</v>
      </c>
      <c r="I34" t="s">
        <v>285</v>
      </c>
      <c r="J34" s="14">
        <v>43592</v>
      </c>
    </row>
    <row r="35" spans="1:10" x14ac:dyDescent="0.3">
      <c r="A35" t="s">
        <v>346</v>
      </c>
      <c r="B35">
        <v>0</v>
      </c>
      <c r="C35" t="s">
        <v>15</v>
      </c>
      <c r="D35" s="12" t="s">
        <v>295</v>
      </c>
      <c r="E35" t="s">
        <v>296</v>
      </c>
      <c r="F35" t="s">
        <v>162</v>
      </c>
      <c r="G35" s="13">
        <v>372300</v>
      </c>
      <c r="H35" s="14">
        <v>43790</v>
      </c>
      <c r="I35" t="s">
        <v>285</v>
      </c>
      <c r="J35" s="14">
        <v>43590</v>
      </c>
    </row>
    <row r="36" spans="1:10" x14ac:dyDescent="0.3">
      <c r="A36" t="s">
        <v>347</v>
      </c>
      <c r="B36">
        <v>10</v>
      </c>
      <c r="C36" t="s">
        <v>305</v>
      </c>
      <c r="D36" s="12" t="s">
        <v>306</v>
      </c>
      <c r="E36" t="s">
        <v>307</v>
      </c>
      <c r="F36" t="s">
        <v>165</v>
      </c>
      <c r="G36" s="13">
        <v>656600</v>
      </c>
      <c r="H36" s="14">
        <v>43814</v>
      </c>
      <c r="I36" t="s">
        <v>285</v>
      </c>
      <c r="J36" s="14">
        <v>43575</v>
      </c>
    </row>
    <row r="37" spans="1:10" x14ac:dyDescent="0.3">
      <c r="A37" t="s">
        <v>348</v>
      </c>
      <c r="B37">
        <v>0</v>
      </c>
      <c r="C37" t="s">
        <v>15</v>
      </c>
      <c r="D37" s="12" t="s">
        <v>295</v>
      </c>
      <c r="E37" t="s">
        <v>296</v>
      </c>
      <c r="F37" t="s">
        <v>169</v>
      </c>
      <c r="G37" s="13">
        <v>146900</v>
      </c>
      <c r="H37" s="14">
        <v>43917</v>
      </c>
      <c r="I37" t="s">
        <v>285</v>
      </c>
      <c r="J37" s="14">
        <v>43557</v>
      </c>
    </row>
    <row r="38" spans="1:10" x14ac:dyDescent="0.3">
      <c r="A38" t="s">
        <v>348</v>
      </c>
      <c r="B38">
        <v>0</v>
      </c>
      <c r="C38" t="s">
        <v>15</v>
      </c>
      <c r="D38" s="12" t="s">
        <v>293</v>
      </c>
      <c r="E38" t="s">
        <v>294</v>
      </c>
      <c r="F38" t="s">
        <v>169</v>
      </c>
      <c r="G38" s="13">
        <v>146900</v>
      </c>
      <c r="H38" s="14">
        <v>43917</v>
      </c>
      <c r="I38" t="s">
        <v>285</v>
      </c>
      <c r="J38" s="14">
        <v>43557</v>
      </c>
    </row>
    <row r="39" spans="1:10" x14ac:dyDescent="0.3">
      <c r="A39" t="s">
        <v>348</v>
      </c>
      <c r="B39">
        <v>0</v>
      </c>
      <c r="C39" t="s">
        <v>15</v>
      </c>
      <c r="D39" s="12" t="s">
        <v>318</v>
      </c>
      <c r="E39" t="s">
        <v>319</v>
      </c>
      <c r="F39" t="s">
        <v>169</v>
      </c>
      <c r="G39" s="13">
        <v>146900</v>
      </c>
      <c r="H39" s="14">
        <v>43917</v>
      </c>
      <c r="I39" t="s">
        <v>285</v>
      </c>
      <c r="J39" s="14">
        <v>43557</v>
      </c>
    </row>
    <row r="40" spans="1:10" x14ac:dyDescent="0.3">
      <c r="A40" t="s">
        <v>349</v>
      </c>
      <c r="B40">
        <v>28</v>
      </c>
      <c r="C40" t="s">
        <v>350</v>
      </c>
      <c r="D40" s="12" t="s">
        <v>351</v>
      </c>
      <c r="E40" t="s">
        <v>352</v>
      </c>
      <c r="F40" t="s">
        <v>174</v>
      </c>
      <c r="G40" s="13">
        <v>230700</v>
      </c>
      <c r="H40" s="14">
        <v>43773</v>
      </c>
      <c r="I40" t="s">
        <v>301</v>
      </c>
      <c r="J40" s="14">
        <v>43550</v>
      </c>
    </row>
    <row r="41" spans="1:10" x14ac:dyDescent="0.3">
      <c r="A41" t="s">
        <v>353</v>
      </c>
      <c r="B41">
        <v>5</v>
      </c>
      <c r="C41" t="s">
        <v>354</v>
      </c>
      <c r="D41" s="12" t="s">
        <v>355</v>
      </c>
      <c r="E41" t="s">
        <v>356</v>
      </c>
      <c r="F41" t="s">
        <v>178</v>
      </c>
      <c r="G41" s="13">
        <v>600400</v>
      </c>
      <c r="H41" s="14">
        <v>43619</v>
      </c>
      <c r="I41" t="s">
        <v>285</v>
      </c>
      <c r="J41" s="14">
        <v>43537</v>
      </c>
    </row>
    <row r="42" spans="1:10" x14ac:dyDescent="0.3">
      <c r="A42" t="s">
        <v>353</v>
      </c>
      <c r="B42">
        <v>5</v>
      </c>
      <c r="C42" t="s">
        <v>354</v>
      </c>
      <c r="D42" s="12" t="s">
        <v>357</v>
      </c>
      <c r="E42" t="s">
        <v>358</v>
      </c>
      <c r="F42" t="s">
        <v>178</v>
      </c>
      <c r="G42" s="13">
        <v>600400</v>
      </c>
      <c r="H42" s="14">
        <v>43619</v>
      </c>
      <c r="I42" t="s">
        <v>285</v>
      </c>
      <c r="J42" s="14">
        <v>43537</v>
      </c>
    </row>
    <row r="43" spans="1:10" x14ac:dyDescent="0.3">
      <c r="A43" t="s">
        <v>359</v>
      </c>
      <c r="B43">
        <v>1</v>
      </c>
      <c r="C43" t="s">
        <v>298</v>
      </c>
      <c r="D43" s="12" t="s">
        <v>323</v>
      </c>
      <c r="E43" t="s">
        <v>324</v>
      </c>
      <c r="F43" t="s">
        <v>182</v>
      </c>
      <c r="G43" s="13">
        <v>230100</v>
      </c>
      <c r="H43" s="14">
        <v>43869</v>
      </c>
      <c r="I43" t="s">
        <v>285</v>
      </c>
      <c r="J43" s="14">
        <v>43515</v>
      </c>
    </row>
    <row r="44" spans="1:10" x14ac:dyDescent="0.3">
      <c r="A44" t="s">
        <v>359</v>
      </c>
      <c r="B44">
        <v>1</v>
      </c>
      <c r="C44" t="s">
        <v>298</v>
      </c>
      <c r="D44" s="12" t="s">
        <v>325</v>
      </c>
      <c r="E44" t="s">
        <v>326</v>
      </c>
      <c r="F44" t="s">
        <v>182</v>
      </c>
      <c r="G44" s="13">
        <v>230100</v>
      </c>
      <c r="H44" s="14">
        <v>43869</v>
      </c>
      <c r="I44" t="s">
        <v>285</v>
      </c>
      <c r="J44" s="14">
        <v>43515</v>
      </c>
    </row>
    <row r="45" spans="1:10" x14ac:dyDescent="0.3">
      <c r="A45" t="s">
        <v>359</v>
      </c>
      <c r="B45">
        <v>1</v>
      </c>
      <c r="C45" t="s">
        <v>298</v>
      </c>
      <c r="D45" s="12" t="s">
        <v>314</v>
      </c>
      <c r="E45" t="s">
        <v>315</v>
      </c>
      <c r="F45" t="s">
        <v>182</v>
      </c>
      <c r="G45" s="13">
        <v>230100</v>
      </c>
      <c r="H45" s="14">
        <v>43869</v>
      </c>
      <c r="I45" t="s">
        <v>285</v>
      </c>
      <c r="J45" s="14">
        <v>43515</v>
      </c>
    </row>
    <row r="46" spans="1:10" x14ac:dyDescent="0.3">
      <c r="A46" t="s">
        <v>360</v>
      </c>
      <c r="B46">
        <v>34</v>
      </c>
      <c r="C46" t="s">
        <v>361</v>
      </c>
      <c r="D46" s="12" t="s">
        <v>362</v>
      </c>
      <c r="E46" t="s">
        <v>363</v>
      </c>
      <c r="F46" t="s">
        <v>187</v>
      </c>
      <c r="G46" s="13">
        <v>834600</v>
      </c>
      <c r="H46" s="14">
        <v>43724</v>
      </c>
      <c r="I46" t="s">
        <v>285</v>
      </c>
      <c r="J46" s="14">
        <v>43514</v>
      </c>
    </row>
    <row r="47" spans="1:10" x14ac:dyDescent="0.3">
      <c r="A47" t="s">
        <v>364</v>
      </c>
      <c r="B47">
        <v>0</v>
      </c>
      <c r="C47" t="s">
        <v>15</v>
      </c>
      <c r="D47" s="12" t="s">
        <v>320</v>
      </c>
      <c r="E47" t="s">
        <v>321</v>
      </c>
      <c r="F47" t="s">
        <v>191</v>
      </c>
      <c r="G47" s="13">
        <v>213200</v>
      </c>
      <c r="H47" s="14">
        <v>43701</v>
      </c>
      <c r="I47" t="s">
        <v>285</v>
      </c>
      <c r="J47" s="14">
        <v>43510</v>
      </c>
    </row>
    <row r="48" spans="1:10" x14ac:dyDescent="0.3">
      <c r="A48" t="s">
        <v>364</v>
      </c>
      <c r="B48">
        <v>0</v>
      </c>
      <c r="C48" t="s">
        <v>15</v>
      </c>
      <c r="D48" s="12" t="s">
        <v>295</v>
      </c>
      <c r="E48" t="s">
        <v>296</v>
      </c>
      <c r="F48" t="s">
        <v>191</v>
      </c>
      <c r="G48" s="13">
        <v>213200</v>
      </c>
      <c r="H48" s="14">
        <v>43701</v>
      </c>
      <c r="I48" t="s">
        <v>285</v>
      </c>
      <c r="J48" s="14">
        <v>43510</v>
      </c>
    </row>
    <row r="49" spans="1:10" x14ac:dyDescent="0.3">
      <c r="A49" t="s">
        <v>365</v>
      </c>
      <c r="B49">
        <v>7</v>
      </c>
      <c r="C49" t="s">
        <v>366</v>
      </c>
      <c r="D49" s="12" t="s">
        <v>367</v>
      </c>
      <c r="E49" t="s">
        <v>368</v>
      </c>
      <c r="F49" t="s">
        <v>196</v>
      </c>
      <c r="G49" s="13">
        <v>539400</v>
      </c>
      <c r="H49" s="14">
        <v>43588</v>
      </c>
      <c r="I49" t="s">
        <v>301</v>
      </c>
      <c r="J49" s="14">
        <v>43495</v>
      </c>
    </row>
    <row r="50" spans="1:10" x14ac:dyDescent="0.3">
      <c r="A50" t="s">
        <v>365</v>
      </c>
      <c r="B50">
        <v>7</v>
      </c>
      <c r="C50" t="s">
        <v>366</v>
      </c>
      <c r="D50" s="12" t="s">
        <v>369</v>
      </c>
      <c r="E50" t="s">
        <v>370</v>
      </c>
      <c r="F50" t="s">
        <v>196</v>
      </c>
      <c r="G50" s="13">
        <v>539400</v>
      </c>
      <c r="H50" s="14">
        <v>43588</v>
      </c>
      <c r="I50" t="s">
        <v>301</v>
      </c>
      <c r="J50" s="14">
        <v>43495</v>
      </c>
    </row>
    <row r="51" spans="1:10" x14ac:dyDescent="0.3">
      <c r="A51" t="s">
        <v>365</v>
      </c>
      <c r="B51">
        <v>7</v>
      </c>
      <c r="C51" t="s">
        <v>366</v>
      </c>
      <c r="D51" s="12" t="s">
        <v>371</v>
      </c>
      <c r="E51" t="s">
        <v>372</v>
      </c>
      <c r="F51" t="s">
        <v>196</v>
      </c>
      <c r="G51" s="13">
        <v>539400</v>
      </c>
      <c r="H51" s="14">
        <v>43588</v>
      </c>
      <c r="I51" t="s">
        <v>301</v>
      </c>
      <c r="J51" s="14">
        <v>43495</v>
      </c>
    </row>
    <row r="52" spans="1:10" x14ac:dyDescent="0.3">
      <c r="A52" t="s">
        <v>373</v>
      </c>
      <c r="B52">
        <v>4</v>
      </c>
      <c r="C52" t="s">
        <v>282</v>
      </c>
      <c r="D52" s="12" t="s">
        <v>288</v>
      </c>
      <c r="E52" t="s">
        <v>289</v>
      </c>
      <c r="F52" t="s">
        <v>200</v>
      </c>
      <c r="G52" s="13">
        <v>377700</v>
      </c>
      <c r="H52" s="14">
        <v>43666</v>
      </c>
      <c r="I52" t="s">
        <v>301</v>
      </c>
      <c r="J52" s="14">
        <v>43488</v>
      </c>
    </row>
    <row r="53" spans="1:10" x14ac:dyDescent="0.3">
      <c r="A53" t="s">
        <v>373</v>
      </c>
      <c r="B53">
        <v>4</v>
      </c>
      <c r="C53" t="s">
        <v>282</v>
      </c>
      <c r="D53" s="12" t="s">
        <v>283</v>
      </c>
      <c r="E53" t="s">
        <v>284</v>
      </c>
      <c r="F53" t="s">
        <v>200</v>
      </c>
      <c r="G53" s="13">
        <v>377700</v>
      </c>
      <c r="H53" s="14">
        <v>43666</v>
      </c>
      <c r="I53" t="s">
        <v>301</v>
      </c>
      <c r="J53" s="14">
        <v>43488</v>
      </c>
    </row>
    <row r="54" spans="1:10" x14ac:dyDescent="0.3">
      <c r="A54" t="s">
        <v>374</v>
      </c>
      <c r="B54">
        <v>2</v>
      </c>
      <c r="C54" t="s">
        <v>343</v>
      </c>
      <c r="D54" s="12" t="s">
        <v>344</v>
      </c>
      <c r="E54" t="s">
        <v>345</v>
      </c>
      <c r="F54" t="s">
        <v>203</v>
      </c>
      <c r="G54" s="13">
        <v>166000</v>
      </c>
      <c r="H54" s="14">
        <v>43646</v>
      </c>
      <c r="I54" t="s">
        <v>285</v>
      </c>
      <c r="J54" s="14">
        <v>43487</v>
      </c>
    </row>
    <row r="55" spans="1:10" x14ac:dyDescent="0.3">
      <c r="A55" t="s">
        <v>375</v>
      </c>
      <c r="B55">
        <v>10</v>
      </c>
      <c r="C55" t="s">
        <v>305</v>
      </c>
      <c r="D55" s="12" t="s">
        <v>306</v>
      </c>
      <c r="E55" t="s">
        <v>307</v>
      </c>
      <c r="F55" t="s">
        <v>206</v>
      </c>
      <c r="G55" s="13">
        <v>129300</v>
      </c>
      <c r="H55" s="14">
        <v>43650</v>
      </c>
      <c r="I55" t="s">
        <v>285</v>
      </c>
      <c r="J55" s="14">
        <v>43486</v>
      </c>
    </row>
    <row r="56" spans="1:10" x14ac:dyDescent="0.3">
      <c r="A56" t="s">
        <v>376</v>
      </c>
      <c r="B56">
        <v>22</v>
      </c>
      <c r="C56" t="s">
        <v>377</v>
      </c>
      <c r="D56" s="12" t="s">
        <v>378</v>
      </c>
      <c r="E56" t="s">
        <v>379</v>
      </c>
      <c r="F56" t="s">
        <v>211</v>
      </c>
      <c r="G56" s="13">
        <v>225200</v>
      </c>
      <c r="H56" s="14">
        <v>43511</v>
      </c>
      <c r="I56" t="s">
        <v>285</v>
      </c>
      <c r="J56" s="14">
        <v>43458</v>
      </c>
    </row>
    <row r="57" spans="1:10" x14ac:dyDescent="0.3">
      <c r="A57" t="s">
        <v>380</v>
      </c>
      <c r="B57">
        <v>7</v>
      </c>
      <c r="C57" t="s">
        <v>366</v>
      </c>
      <c r="D57" s="12" t="s">
        <v>367</v>
      </c>
      <c r="E57" t="s">
        <v>368</v>
      </c>
      <c r="F57" t="s">
        <v>215</v>
      </c>
      <c r="G57" s="13">
        <v>261200</v>
      </c>
      <c r="H57" s="14">
        <v>43507</v>
      </c>
      <c r="I57" t="s">
        <v>285</v>
      </c>
      <c r="J57" s="14">
        <v>43440</v>
      </c>
    </row>
    <row r="58" spans="1:10" x14ac:dyDescent="0.3">
      <c r="A58" t="s">
        <v>381</v>
      </c>
      <c r="B58">
        <v>0</v>
      </c>
      <c r="C58" t="s">
        <v>15</v>
      </c>
      <c r="D58" s="12" t="s">
        <v>295</v>
      </c>
      <c r="E58" t="s">
        <v>296</v>
      </c>
      <c r="F58" t="s">
        <v>219</v>
      </c>
      <c r="G58" s="13">
        <v>90900</v>
      </c>
      <c r="H58" s="14">
        <v>43696</v>
      </c>
      <c r="I58" t="s">
        <v>285</v>
      </c>
      <c r="J58" s="14">
        <v>43435</v>
      </c>
    </row>
    <row r="59" spans="1:10" x14ac:dyDescent="0.3">
      <c r="A59" t="s">
        <v>381</v>
      </c>
      <c r="B59">
        <v>0</v>
      </c>
      <c r="C59" t="s">
        <v>15</v>
      </c>
      <c r="D59" s="12" t="s">
        <v>318</v>
      </c>
      <c r="E59" t="s">
        <v>319</v>
      </c>
      <c r="F59" t="s">
        <v>219</v>
      </c>
      <c r="G59" s="13">
        <v>90900</v>
      </c>
      <c r="H59" s="14">
        <v>43696</v>
      </c>
      <c r="I59" t="s">
        <v>285</v>
      </c>
      <c r="J59" s="14">
        <v>43435</v>
      </c>
    </row>
    <row r="60" spans="1:10" x14ac:dyDescent="0.3">
      <c r="A60" t="s">
        <v>382</v>
      </c>
      <c r="B60">
        <v>0</v>
      </c>
      <c r="C60" t="s">
        <v>15</v>
      </c>
      <c r="D60" s="12" t="s">
        <v>295</v>
      </c>
      <c r="E60" t="s">
        <v>296</v>
      </c>
      <c r="F60" t="s">
        <v>222</v>
      </c>
      <c r="G60" s="13">
        <v>203000</v>
      </c>
      <c r="H60" s="14">
        <v>43667</v>
      </c>
      <c r="I60" t="s">
        <v>285</v>
      </c>
      <c r="J60" s="14">
        <v>43415</v>
      </c>
    </row>
    <row r="61" spans="1:10" x14ac:dyDescent="0.3">
      <c r="A61" t="s">
        <v>383</v>
      </c>
      <c r="B61">
        <v>3</v>
      </c>
      <c r="C61" t="s">
        <v>337</v>
      </c>
      <c r="D61" s="12" t="s">
        <v>384</v>
      </c>
      <c r="E61" t="s">
        <v>385</v>
      </c>
      <c r="F61" t="s">
        <v>226</v>
      </c>
      <c r="G61" s="13">
        <v>810300</v>
      </c>
      <c r="H61" s="14">
        <v>43710</v>
      </c>
      <c r="I61" t="s">
        <v>285</v>
      </c>
      <c r="J61" s="14">
        <v>43408</v>
      </c>
    </row>
    <row r="62" spans="1:10" x14ac:dyDescent="0.3">
      <c r="A62" t="s">
        <v>383</v>
      </c>
      <c r="B62">
        <v>3</v>
      </c>
      <c r="C62" t="s">
        <v>337</v>
      </c>
      <c r="D62" s="12" t="s">
        <v>386</v>
      </c>
      <c r="E62" t="s">
        <v>387</v>
      </c>
      <c r="F62" t="s">
        <v>226</v>
      </c>
      <c r="G62" s="13">
        <v>810300</v>
      </c>
      <c r="H62" s="14">
        <v>43710</v>
      </c>
      <c r="I62" t="s">
        <v>285</v>
      </c>
      <c r="J62" s="14">
        <v>43408</v>
      </c>
    </row>
    <row r="63" spans="1:10" x14ac:dyDescent="0.3">
      <c r="A63" t="s">
        <v>388</v>
      </c>
      <c r="B63">
        <v>2</v>
      </c>
      <c r="C63" t="s">
        <v>343</v>
      </c>
      <c r="D63" s="12" t="s">
        <v>344</v>
      </c>
      <c r="E63" t="s">
        <v>345</v>
      </c>
      <c r="F63" t="s">
        <v>229</v>
      </c>
      <c r="G63" s="13">
        <v>405500</v>
      </c>
      <c r="H63" s="14">
        <v>43710</v>
      </c>
      <c r="I63" t="s">
        <v>285</v>
      </c>
      <c r="J63" s="14">
        <v>43396</v>
      </c>
    </row>
    <row r="64" spans="1:10" x14ac:dyDescent="0.3">
      <c r="A64" t="s">
        <v>389</v>
      </c>
      <c r="B64">
        <v>27</v>
      </c>
      <c r="C64" t="s">
        <v>390</v>
      </c>
      <c r="D64" s="12" t="s">
        <v>391</v>
      </c>
      <c r="E64" t="s">
        <v>392</v>
      </c>
      <c r="F64" t="s">
        <v>234</v>
      </c>
      <c r="G64" s="13">
        <v>239000</v>
      </c>
      <c r="H64" s="14">
        <v>43543</v>
      </c>
      <c r="I64" t="s">
        <v>285</v>
      </c>
      <c r="J64" s="14">
        <v>43391</v>
      </c>
    </row>
    <row r="65" spans="1:10" x14ac:dyDescent="0.3">
      <c r="A65" t="s">
        <v>393</v>
      </c>
      <c r="B65">
        <v>23</v>
      </c>
      <c r="C65" t="s">
        <v>394</v>
      </c>
      <c r="D65" s="12" t="s">
        <v>395</v>
      </c>
      <c r="E65" t="s">
        <v>396</v>
      </c>
      <c r="F65" t="s">
        <v>239</v>
      </c>
      <c r="G65" s="13">
        <v>720100</v>
      </c>
      <c r="H65" s="14">
        <v>43744</v>
      </c>
      <c r="I65" t="s">
        <v>285</v>
      </c>
      <c r="J65" s="14">
        <v>43386</v>
      </c>
    </row>
    <row r="66" spans="1:10" x14ac:dyDescent="0.3">
      <c r="A66" t="s">
        <v>393</v>
      </c>
      <c r="B66">
        <v>23</v>
      </c>
      <c r="C66" t="s">
        <v>394</v>
      </c>
      <c r="D66" s="12" t="s">
        <v>397</v>
      </c>
      <c r="E66" t="s">
        <v>398</v>
      </c>
      <c r="F66" t="s">
        <v>239</v>
      </c>
      <c r="G66" s="13">
        <v>720100</v>
      </c>
      <c r="H66" s="14">
        <v>43744</v>
      </c>
      <c r="I66" t="s">
        <v>285</v>
      </c>
      <c r="J66" s="14">
        <v>43386</v>
      </c>
    </row>
    <row r="67" spans="1:10" x14ac:dyDescent="0.3">
      <c r="A67" t="s">
        <v>399</v>
      </c>
      <c r="B67">
        <v>3</v>
      </c>
      <c r="C67" t="s">
        <v>337</v>
      </c>
      <c r="D67" s="12" t="s">
        <v>384</v>
      </c>
      <c r="E67" t="s">
        <v>385</v>
      </c>
      <c r="F67" t="s">
        <v>243</v>
      </c>
      <c r="G67" s="13">
        <v>235600</v>
      </c>
      <c r="H67" s="14">
        <v>43437</v>
      </c>
      <c r="I67" t="s">
        <v>285</v>
      </c>
      <c r="J67" s="14">
        <v>43386</v>
      </c>
    </row>
    <row r="68" spans="1:10" x14ac:dyDescent="0.3">
      <c r="A68" t="s">
        <v>399</v>
      </c>
      <c r="B68">
        <v>3</v>
      </c>
      <c r="C68" t="s">
        <v>337</v>
      </c>
      <c r="D68" s="12" t="s">
        <v>400</v>
      </c>
      <c r="E68" t="s">
        <v>401</v>
      </c>
      <c r="F68" t="s">
        <v>243</v>
      </c>
      <c r="G68" s="13">
        <v>235600</v>
      </c>
      <c r="H68" s="14">
        <v>43437</v>
      </c>
      <c r="I68" t="s">
        <v>285</v>
      </c>
      <c r="J68" s="14">
        <v>43386</v>
      </c>
    </row>
    <row r="69" spans="1:10" x14ac:dyDescent="0.3">
      <c r="A69" t="s">
        <v>399</v>
      </c>
      <c r="B69">
        <v>3</v>
      </c>
      <c r="C69" t="s">
        <v>337</v>
      </c>
      <c r="D69" s="12" t="s">
        <v>386</v>
      </c>
      <c r="E69" t="s">
        <v>387</v>
      </c>
      <c r="F69" t="s">
        <v>243</v>
      </c>
      <c r="G69" s="13">
        <v>235600</v>
      </c>
      <c r="H69" s="14">
        <v>43437</v>
      </c>
      <c r="I69" t="s">
        <v>285</v>
      </c>
      <c r="J69" s="14">
        <v>43386</v>
      </c>
    </row>
    <row r="70" spans="1:10" x14ac:dyDescent="0.3">
      <c r="A70" t="s">
        <v>402</v>
      </c>
      <c r="B70">
        <v>8</v>
      </c>
      <c r="C70" t="s">
        <v>403</v>
      </c>
      <c r="D70" s="12" t="s">
        <v>404</v>
      </c>
      <c r="E70" t="s">
        <v>405</v>
      </c>
      <c r="F70" t="s">
        <v>247</v>
      </c>
      <c r="G70" s="13">
        <v>956100</v>
      </c>
      <c r="H70" s="14">
        <v>43555</v>
      </c>
      <c r="I70" t="s">
        <v>301</v>
      </c>
      <c r="J70" s="14">
        <v>43377</v>
      </c>
    </row>
    <row r="71" spans="1:10" x14ac:dyDescent="0.3">
      <c r="A71" t="s">
        <v>406</v>
      </c>
      <c r="B71">
        <v>1</v>
      </c>
      <c r="C71" t="s">
        <v>298</v>
      </c>
      <c r="D71" s="12" t="s">
        <v>323</v>
      </c>
      <c r="E71" t="s">
        <v>324</v>
      </c>
      <c r="F71" t="s">
        <v>251</v>
      </c>
      <c r="G71" s="13">
        <v>669000</v>
      </c>
      <c r="H71" s="14">
        <v>43658</v>
      </c>
      <c r="I71" t="s">
        <v>285</v>
      </c>
      <c r="J71" s="14">
        <v>43371</v>
      </c>
    </row>
    <row r="72" spans="1:10" x14ac:dyDescent="0.3">
      <c r="A72" t="s">
        <v>406</v>
      </c>
      <c r="B72">
        <v>1</v>
      </c>
      <c r="C72" t="s">
        <v>298</v>
      </c>
      <c r="D72" s="12" t="s">
        <v>314</v>
      </c>
      <c r="E72" t="s">
        <v>315</v>
      </c>
      <c r="F72" t="s">
        <v>251</v>
      </c>
      <c r="G72" s="13">
        <v>669000</v>
      </c>
      <c r="H72" s="14">
        <v>43658</v>
      </c>
      <c r="I72" t="s">
        <v>285</v>
      </c>
      <c r="J72" s="14">
        <v>43371</v>
      </c>
    </row>
    <row r="73" spans="1:10" x14ac:dyDescent="0.3">
      <c r="A73" t="s">
        <v>407</v>
      </c>
      <c r="B73">
        <v>0</v>
      </c>
      <c r="C73" t="s">
        <v>15</v>
      </c>
      <c r="D73" s="12" t="s">
        <v>318</v>
      </c>
      <c r="E73" t="s">
        <v>319</v>
      </c>
      <c r="F73" t="s">
        <v>255</v>
      </c>
      <c r="G73" s="13">
        <v>661900</v>
      </c>
      <c r="H73" s="14">
        <v>43472</v>
      </c>
      <c r="I73" t="s">
        <v>285</v>
      </c>
      <c r="J73" s="14">
        <v>43365</v>
      </c>
    </row>
    <row r="74" spans="1:10" x14ac:dyDescent="0.3">
      <c r="A74" t="s">
        <v>408</v>
      </c>
      <c r="B74">
        <v>4</v>
      </c>
      <c r="C74" t="s">
        <v>282</v>
      </c>
      <c r="D74" s="12" t="s">
        <v>283</v>
      </c>
      <c r="E74" t="s">
        <v>284</v>
      </c>
      <c r="F74" t="s">
        <v>259</v>
      </c>
      <c r="G74" s="13">
        <v>115800</v>
      </c>
      <c r="H74" s="14">
        <v>43563</v>
      </c>
      <c r="I74" t="s">
        <v>301</v>
      </c>
      <c r="J74" s="14">
        <v>43362</v>
      </c>
    </row>
    <row r="75" spans="1:10" x14ac:dyDescent="0.3">
      <c r="A75" t="s">
        <v>409</v>
      </c>
      <c r="B75">
        <v>5</v>
      </c>
      <c r="C75" t="s">
        <v>354</v>
      </c>
      <c r="D75" s="12" t="s">
        <v>355</v>
      </c>
      <c r="E75" t="s">
        <v>356</v>
      </c>
      <c r="F75" t="s">
        <v>263</v>
      </c>
      <c r="G75" s="13">
        <v>538400</v>
      </c>
      <c r="H75" s="14">
        <v>43661</v>
      </c>
      <c r="I75" t="s">
        <v>301</v>
      </c>
      <c r="J75" s="14">
        <v>43358</v>
      </c>
    </row>
    <row r="76" spans="1:10" x14ac:dyDescent="0.3">
      <c r="A76" t="s">
        <v>409</v>
      </c>
      <c r="B76">
        <v>5</v>
      </c>
      <c r="C76" t="s">
        <v>354</v>
      </c>
      <c r="D76" s="12" t="s">
        <v>357</v>
      </c>
      <c r="E76" t="s">
        <v>358</v>
      </c>
      <c r="F76" t="s">
        <v>263</v>
      </c>
      <c r="G76" s="13">
        <v>538400</v>
      </c>
      <c r="H76" s="14">
        <v>43661</v>
      </c>
      <c r="I76" t="s">
        <v>301</v>
      </c>
      <c r="J76" s="14">
        <v>43358</v>
      </c>
    </row>
    <row r="77" spans="1:10" x14ac:dyDescent="0.3">
      <c r="A77" t="s">
        <v>409</v>
      </c>
      <c r="B77">
        <v>5</v>
      </c>
      <c r="C77" t="s">
        <v>354</v>
      </c>
      <c r="D77" s="12" t="s">
        <v>410</v>
      </c>
      <c r="E77" t="s">
        <v>411</v>
      </c>
      <c r="F77" t="s">
        <v>263</v>
      </c>
      <c r="G77" s="13">
        <v>538400</v>
      </c>
      <c r="H77" s="14">
        <v>43661</v>
      </c>
      <c r="I77" t="s">
        <v>301</v>
      </c>
      <c r="J77" s="14">
        <v>43358</v>
      </c>
    </row>
    <row r="78" spans="1:10" x14ac:dyDescent="0.3">
      <c r="A78" t="s">
        <v>412</v>
      </c>
      <c r="B78">
        <v>33</v>
      </c>
      <c r="C78" t="s">
        <v>413</v>
      </c>
      <c r="D78" s="12" t="s">
        <v>414</v>
      </c>
      <c r="E78" t="s">
        <v>415</v>
      </c>
      <c r="F78" t="s">
        <v>267</v>
      </c>
      <c r="G78" s="13">
        <v>718200</v>
      </c>
      <c r="H78" s="14">
        <v>43450</v>
      </c>
      <c r="I78" t="s">
        <v>285</v>
      </c>
      <c r="J78" s="14">
        <v>43354</v>
      </c>
    </row>
    <row r="79" spans="1:10" x14ac:dyDescent="0.3">
      <c r="A79" t="s">
        <v>412</v>
      </c>
      <c r="B79">
        <v>33</v>
      </c>
      <c r="C79" t="s">
        <v>413</v>
      </c>
      <c r="D79" s="12" t="s">
        <v>416</v>
      </c>
      <c r="E79" t="s">
        <v>417</v>
      </c>
      <c r="F79" t="s">
        <v>267</v>
      </c>
      <c r="G79" s="13">
        <v>718200</v>
      </c>
      <c r="H79" s="14">
        <v>43450</v>
      </c>
      <c r="I79" t="s">
        <v>285</v>
      </c>
      <c r="J79" s="14">
        <v>43354</v>
      </c>
    </row>
    <row r="80" spans="1:10" x14ac:dyDescent="0.3">
      <c r="A80" t="s">
        <v>412</v>
      </c>
      <c r="B80">
        <v>33</v>
      </c>
      <c r="C80" t="s">
        <v>413</v>
      </c>
      <c r="D80" s="12" t="s">
        <v>418</v>
      </c>
      <c r="E80" t="s">
        <v>419</v>
      </c>
      <c r="F80" t="s">
        <v>267</v>
      </c>
      <c r="G80" s="13">
        <v>718200</v>
      </c>
      <c r="H80" s="14">
        <v>43450</v>
      </c>
      <c r="I80" t="s">
        <v>285</v>
      </c>
      <c r="J80" s="14">
        <v>43354</v>
      </c>
    </row>
    <row r="81" spans="1:10" x14ac:dyDescent="0.3">
      <c r="A81" t="s">
        <v>420</v>
      </c>
      <c r="B81">
        <v>0</v>
      </c>
      <c r="C81" t="s">
        <v>15</v>
      </c>
      <c r="D81" s="12" t="s">
        <v>295</v>
      </c>
      <c r="E81" t="s">
        <v>296</v>
      </c>
      <c r="F81" t="s">
        <v>270</v>
      </c>
      <c r="G81" s="13">
        <v>836200</v>
      </c>
      <c r="H81" s="14">
        <v>43455</v>
      </c>
      <c r="I81" t="s">
        <v>285</v>
      </c>
      <c r="J81" s="14">
        <v>43348</v>
      </c>
    </row>
    <row r="82" spans="1:10" x14ac:dyDescent="0.3">
      <c r="A82" t="s">
        <v>420</v>
      </c>
      <c r="B82">
        <v>0</v>
      </c>
      <c r="C82" t="s">
        <v>15</v>
      </c>
      <c r="D82" s="12" t="s">
        <v>318</v>
      </c>
      <c r="E82" t="s">
        <v>319</v>
      </c>
      <c r="F82" t="s">
        <v>270</v>
      </c>
      <c r="G82" s="13">
        <v>836200</v>
      </c>
      <c r="H82" s="14">
        <v>43455</v>
      </c>
      <c r="I82" t="s">
        <v>285</v>
      </c>
      <c r="J82" s="14">
        <v>43348</v>
      </c>
    </row>
    <row r="83" spans="1:10" x14ac:dyDescent="0.3">
      <c r="A83" t="s">
        <v>421</v>
      </c>
      <c r="B83">
        <v>3</v>
      </c>
      <c r="C83" t="s">
        <v>337</v>
      </c>
      <c r="D83" s="12" t="s">
        <v>400</v>
      </c>
      <c r="E83" t="s">
        <v>401</v>
      </c>
      <c r="F83" t="s">
        <v>422</v>
      </c>
      <c r="G83" s="13">
        <v>784900</v>
      </c>
      <c r="H83" s="14">
        <v>43436</v>
      </c>
      <c r="I83" t="s">
        <v>285</v>
      </c>
      <c r="J83" s="14">
        <v>43341</v>
      </c>
    </row>
    <row r="84" spans="1:10" x14ac:dyDescent="0.3">
      <c r="A84" t="s">
        <v>421</v>
      </c>
      <c r="B84">
        <v>3</v>
      </c>
      <c r="C84" t="s">
        <v>337</v>
      </c>
      <c r="D84" s="12" t="s">
        <v>338</v>
      </c>
      <c r="E84" t="s">
        <v>339</v>
      </c>
      <c r="F84" t="s">
        <v>422</v>
      </c>
      <c r="G84" s="13">
        <v>784900</v>
      </c>
      <c r="H84" s="14">
        <v>43436</v>
      </c>
      <c r="I84" t="s">
        <v>285</v>
      </c>
      <c r="J84" s="14">
        <v>43341</v>
      </c>
    </row>
    <row r="85" spans="1:10" x14ac:dyDescent="0.3">
      <c r="A85" t="s">
        <v>423</v>
      </c>
      <c r="B85">
        <v>0</v>
      </c>
      <c r="C85" t="s">
        <v>15</v>
      </c>
      <c r="D85" s="12" t="s">
        <v>293</v>
      </c>
      <c r="E85" t="s">
        <v>294</v>
      </c>
      <c r="F85" t="s">
        <v>424</v>
      </c>
      <c r="G85" s="13">
        <v>540700</v>
      </c>
      <c r="H85" s="14">
        <v>43475</v>
      </c>
      <c r="I85" t="s">
        <v>285</v>
      </c>
      <c r="J85" s="14">
        <v>43333</v>
      </c>
    </row>
    <row r="86" spans="1:10" x14ac:dyDescent="0.3">
      <c r="A86" t="s">
        <v>425</v>
      </c>
      <c r="B86">
        <v>21</v>
      </c>
      <c r="C86" t="s">
        <v>426</v>
      </c>
      <c r="D86" s="12" t="s">
        <v>427</v>
      </c>
      <c r="E86" t="s">
        <v>428</v>
      </c>
      <c r="F86" t="s">
        <v>429</v>
      </c>
      <c r="G86" s="13">
        <v>314200</v>
      </c>
      <c r="H86" s="14">
        <v>43598</v>
      </c>
      <c r="I86" t="s">
        <v>285</v>
      </c>
      <c r="J86" s="14">
        <v>43321</v>
      </c>
    </row>
    <row r="87" spans="1:10" x14ac:dyDescent="0.3">
      <c r="A87" t="s">
        <v>425</v>
      </c>
      <c r="B87">
        <v>21</v>
      </c>
      <c r="C87" t="s">
        <v>426</v>
      </c>
      <c r="D87" s="12" t="s">
        <v>430</v>
      </c>
      <c r="E87" t="s">
        <v>431</v>
      </c>
      <c r="F87" t="s">
        <v>429</v>
      </c>
      <c r="G87" s="13">
        <v>314200</v>
      </c>
      <c r="H87" s="14">
        <v>43598</v>
      </c>
      <c r="I87" t="s">
        <v>285</v>
      </c>
      <c r="J87" s="14">
        <v>43321</v>
      </c>
    </row>
    <row r="88" spans="1:10" x14ac:dyDescent="0.3">
      <c r="A88" t="s">
        <v>432</v>
      </c>
      <c r="B88">
        <v>0</v>
      </c>
      <c r="C88" t="s">
        <v>15</v>
      </c>
      <c r="D88" s="12" t="s">
        <v>320</v>
      </c>
      <c r="E88" t="s">
        <v>321</v>
      </c>
      <c r="F88" t="s">
        <v>433</v>
      </c>
      <c r="G88" s="13">
        <v>324100</v>
      </c>
      <c r="H88" s="14">
        <v>43526</v>
      </c>
      <c r="I88" t="s">
        <v>301</v>
      </c>
      <c r="J88" s="14">
        <v>43320</v>
      </c>
    </row>
    <row r="89" spans="1:10" x14ac:dyDescent="0.3">
      <c r="A89" t="s">
        <v>432</v>
      </c>
      <c r="B89">
        <v>0</v>
      </c>
      <c r="C89" t="s">
        <v>15</v>
      </c>
      <c r="D89" s="12" t="s">
        <v>293</v>
      </c>
      <c r="E89" t="s">
        <v>294</v>
      </c>
      <c r="F89" t="s">
        <v>433</v>
      </c>
      <c r="G89" s="13">
        <v>324100</v>
      </c>
      <c r="H89" s="14">
        <v>43526</v>
      </c>
      <c r="I89" t="s">
        <v>301</v>
      </c>
      <c r="J89" s="14">
        <v>43320</v>
      </c>
    </row>
    <row r="90" spans="1:10" x14ac:dyDescent="0.3">
      <c r="A90" t="s">
        <v>432</v>
      </c>
      <c r="B90">
        <v>0</v>
      </c>
      <c r="C90" t="s">
        <v>15</v>
      </c>
      <c r="D90" s="12" t="s">
        <v>295</v>
      </c>
      <c r="E90" t="s">
        <v>296</v>
      </c>
      <c r="F90" t="s">
        <v>433</v>
      </c>
      <c r="G90" s="13">
        <v>324100</v>
      </c>
      <c r="H90" s="14">
        <v>43526</v>
      </c>
      <c r="I90" t="s">
        <v>301</v>
      </c>
      <c r="J90" s="14">
        <v>43320</v>
      </c>
    </row>
    <row r="91" spans="1:10" x14ac:dyDescent="0.3">
      <c r="A91" t="s">
        <v>434</v>
      </c>
      <c r="B91">
        <v>2</v>
      </c>
      <c r="C91" t="s">
        <v>343</v>
      </c>
      <c r="D91" s="12" t="s">
        <v>344</v>
      </c>
      <c r="E91" t="s">
        <v>345</v>
      </c>
      <c r="F91" t="s">
        <v>435</v>
      </c>
      <c r="G91" s="13">
        <v>90200</v>
      </c>
      <c r="H91" s="14">
        <v>43375</v>
      </c>
      <c r="I91" t="s">
        <v>285</v>
      </c>
      <c r="J91" s="14">
        <v>43316</v>
      </c>
    </row>
    <row r="92" spans="1:10" x14ac:dyDescent="0.3">
      <c r="A92" t="s">
        <v>436</v>
      </c>
      <c r="B92">
        <v>0</v>
      </c>
      <c r="C92" t="s">
        <v>15</v>
      </c>
      <c r="D92" s="12" t="s">
        <v>295</v>
      </c>
      <c r="E92" t="s">
        <v>296</v>
      </c>
      <c r="F92" t="s">
        <v>437</v>
      </c>
      <c r="G92" s="13">
        <v>916200</v>
      </c>
      <c r="H92" s="14">
        <v>43416</v>
      </c>
      <c r="I92" t="s">
        <v>285</v>
      </c>
      <c r="J92" s="14">
        <v>43313</v>
      </c>
    </row>
    <row r="93" spans="1:10" x14ac:dyDescent="0.3">
      <c r="A93" t="s">
        <v>438</v>
      </c>
      <c r="B93">
        <v>0</v>
      </c>
      <c r="C93" t="s">
        <v>15</v>
      </c>
      <c r="D93" s="12" t="s">
        <v>295</v>
      </c>
      <c r="E93" t="s">
        <v>296</v>
      </c>
      <c r="F93" t="s">
        <v>439</v>
      </c>
      <c r="G93" s="13">
        <v>975900</v>
      </c>
      <c r="H93" s="14">
        <v>43616</v>
      </c>
      <c r="I93" t="s">
        <v>285</v>
      </c>
      <c r="J93" s="14">
        <v>43312</v>
      </c>
    </row>
    <row r="94" spans="1:10" x14ac:dyDescent="0.3">
      <c r="A94" t="s">
        <v>438</v>
      </c>
      <c r="B94">
        <v>0</v>
      </c>
      <c r="C94" t="s">
        <v>15</v>
      </c>
      <c r="D94" s="12" t="s">
        <v>318</v>
      </c>
      <c r="E94" t="s">
        <v>319</v>
      </c>
      <c r="F94" t="s">
        <v>439</v>
      </c>
      <c r="G94" s="13">
        <v>975900</v>
      </c>
      <c r="H94" s="14">
        <v>43616</v>
      </c>
      <c r="I94" t="s">
        <v>285</v>
      </c>
      <c r="J94" s="14">
        <v>43312</v>
      </c>
    </row>
    <row r="95" spans="1:10" x14ac:dyDescent="0.3">
      <c r="A95" t="s">
        <v>438</v>
      </c>
      <c r="B95">
        <v>0</v>
      </c>
      <c r="C95" t="s">
        <v>15</v>
      </c>
      <c r="D95" s="12" t="s">
        <v>293</v>
      </c>
      <c r="E95" t="s">
        <v>294</v>
      </c>
      <c r="F95" t="s">
        <v>439</v>
      </c>
      <c r="G95" s="13">
        <v>975900</v>
      </c>
      <c r="H95" s="14">
        <v>43616</v>
      </c>
      <c r="I95" t="s">
        <v>285</v>
      </c>
      <c r="J95" s="14">
        <v>43312</v>
      </c>
    </row>
    <row r="96" spans="1:10" x14ac:dyDescent="0.3">
      <c r="A96" t="s">
        <v>440</v>
      </c>
      <c r="B96">
        <v>1</v>
      </c>
      <c r="C96" t="s">
        <v>298</v>
      </c>
      <c r="D96" s="12" t="s">
        <v>323</v>
      </c>
      <c r="E96" t="s">
        <v>324</v>
      </c>
      <c r="F96" t="s">
        <v>441</v>
      </c>
      <c r="G96" s="13">
        <v>527900</v>
      </c>
      <c r="H96" s="14">
        <v>43600</v>
      </c>
      <c r="I96" t="s">
        <v>285</v>
      </c>
      <c r="J96" s="14">
        <v>43309</v>
      </c>
    </row>
    <row r="97" spans="1:10" x14ac:dyDescent="0.3">
      <c r="A97" t="s">
        <v>440</v>
      </c>
      <c r="B97">
        <v>1</v>
      </c>
      <c r="C97" t="s">
        <v>298</v>
      </c>
      <c r="D97" s="12" t="s">
        <v>302</v>
      </c>
      <c r="E97" t="s">
        <v>303</v>
      </c>
      <c r="F97" t="s">
        <v>441</v>
      </c>
      <c r="G97" s="13">
        <v>527900</v>
      </c>
      <c r="H97" s="14">
        <v>43600</v>
      </c>
      <c r="I97" t="s">
        <v>285</v>
      </c>
      <c r="J97" s="14">
        <v>43309</v>
      </c>
    </row>
    <row r="98" spans="1:10" x14ac:dyDescent="0.3">
      <c r="A98" t="s">
        <v>442</v>
      </c>
      <c r="B98">
        <v>5</v>
      </c>
      <c r="C98" t="s">
        <v>354</v>
      </c>
      <c r="D98" s="12" t="s">
        <v>410</v>
      </c>
      <c r="E98" t="s">
        <v>411</v>
      </c>
      <c r="F98" t="s">
        <v>443</v>
      </c>
      <c r="G98" s="13">
        <v>300200</v>
      </c>
      <c r="H98" s="14">
        <v>43664</v>
      </c>
      <c r="I98" t="s">
        <v>285</v>
      </c>
      <c r="J98" s="14">
        <v>43302</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30D55-6937-44EB-B5E9-B7FBCF35CED0}">
  <dimension ref="A2:M666"/>
  <sheetViews>
    <sheetView zoomScale="85" zoomScaleNormal="85" workbookViewId="0">
      <pane xSplit="1" ySplit="2" topLeftCell="B3" activePane="bottomRight" state="frozen"/>
      <selection pane="topRight" activeCell="B1" sqref="B1"/>
      <selection pane="bottomLeft" activeCell="A2" sqref="A2"/>
      <selection pane="bottomRight" activeCell="A2" sqref="A2:M2"/>
    </sheetView>
  </sheetViews>
  <sheetFormatPr defaultRowHeight="14.4" x14ac:dyDescent="0.3"/>
  <cols>
    <col min="1" max="1" width="15.5546875" customWidth="1"/>
    <col min="2" max="2" width="10.44140625" bestFit="1" customWidth="1"/>
    <col min="3" max="3" width="7.109375" customWidth="1"/>
    <col min="4" max="4" width="26" customWidth="1"/>
    <col min="5" max="5" width="10.109375" customWidth="1"/>
    <col min="6" max="6" width="27.5546875" customWidth="1"/>
    <col min="7" max="7" width="35.5546875" customWidth="1"/>
    <col min="8" max="8" width="13.109375" customWidth="1"/>
    <col min="9" max="9" width="11.88671875" customWidth="1"/>
    <col min="10" max="10" width="12.88671875" customWidth="1"/>
    <col min="11" max="11" width="13.109375" bestFit="1" customWidth="1"/>
    <col min="12" max="12" width="15.44140625" customWidth="1"/>
    <col min="13" max="13" width="17.109375" customWidth="1"/>
  </cols>
  <sheetData>
    <row r="2" spans="1:13" ht="28.8" x14ac:dyDescent="0.3">
      <c r="A2" s="15" t="s">
        <v>444</v>
      </c>
      <c r="B2" s="15" t="s">
        <v>271</v>
      </c>
      <c r="C2" s="15" t="s">
        <v>272</v>
      </c>
      <c r="D2" s="15" t="s">
        <v>273</v>
      </c>
      <c r="E2" s="15" t="s">
        <v>274</v>
      </c>
      <c r="F2" s="15" t="s">
        <v>275</v>
      </c>
      <c r="G2" s="15" t="s">
        <v>276</v>
      </c>
      <c r="H2" s="16" t="s">
        <v>277</v>
      </c>
      <c r="I2" s="17" t="s">
        <v>278</v>
      </c>
      <c r="J2" s="15" t="s">
        <v>279</v>
      </c>
      <c r="K2" s="17" t="s">
        <v>280</v>
      </c>
      <c r="L2" s="18" t="s">
        <v>445</v>
      </c>
      <c r="M2" s="18" t="s">
        <v>446</v>
      </c>
    </row>
    <row r="3" spans="1:13" x14ac:dyDescent="0.3">
      <c r="A3" t="s">
        <v>447</v>
      </c>
      <c r="B3" t="s">
        <v>448</v>
      </c>
      <c r="C3">
        <v>0</v>
      </c>
      <c r="D3" t="s">
        <v>15</v>
      </c>
      <c r="E3" t="s">
        <v>293</v>
      </c>
      <c r="F3" t="s">
        <v>294</v>
      </c>
      <c r="G3" t="s">
        <v>84</v>
      </c>
      <c r="H3" s="13">
        <v>101000</v>
      </c>
      <c r="I3" s="14">
        <v>43717</v>
      </c>
      <c r="J3" t="s">
        <v>449</v>
      </c>
      <c r="K3" s="14">
        <v>43669</v>
      </c>
      <c r="L3" s="19">
        <v>43672</v>
      </c>
      <c r="M3" s="19"/>
    </row>
    <row r="4" spans="1:13" x14ac:dyDescent="0.3">
      <c r="A4" t="s">
        <v>447</v>
      </c>
      <c r="B4" t="s">
        <v>448</v>
      </c>
      <c r="C4">
        <v>0</v>
      </c>
      <c r="D4" t="s">
        <v>15</v>
      </c>
      <c r="E4" t="s">
        <v>295</v>
      </c>
      <c r="F4" t="s">
        <v>296</v>
      </c>
      <c r="G4" t="s">
        <v>84</v>
      </c>
      <c r="H4" s="13">
        <v>101000</v>
      </c>
      <c r="I4" s="14">
        <v>43717</v>
      </c>
      <c r="J4" t="s">
        <v>449</v>
      </c>
      <c r="K4" s="14">
        <v>43669</v>
      </c>
      <c r="L4" s="19">
        <v>43672</v>
      </c>
      <c r="M4" s="19"/>
    </row>
    <row r="5" spans="1:13" x14ac:dyDescent="0.3">
      <c r="A5" t="s">
        <v>86</v>
      </c>
      <c r="B5" t="s">
        <v>448</v>
      </c>
      <c r="C5">
        <v>10</v>
      </c>
      <c r="D5" t="s">
        <v>305</v>
      </c>
      <c r="E5" t="s">
        <v>306</v>
      </c>
      <c r="F5" t="s">
        <v>307</v>
      </c>
      <c r="G5" t="s">
        <v>89</v>
      </c>
      <c r="H5" s="13">
        <v>741800</v>
      </c>
      <c r="I5" s="14">
        <v>43924</v>
      </c>
      <c r="J5" t="s">
        <v>449</v>
      </c>
      <c r="K5" s="14">
        <v>43663</v>
      </c>
      <c r="L5" s="19">
        <v>43672</v>
      </c>
      <c r="M5" s="19"/>
    </row>
    <row r="6" spans="1:13" x14ac:dyDescent="0.3">
      <c r="A6" t="s">
        <v>91</v>
      </c>
      <c r="B6" t="s">
        <v>448</v>
      </c>
      <c r="C6">
        <v>2</v>
      </c>
      <c r="D6" t="s">
        <v>343</v>
      </c>
      <c r="E6" t="s">
        <v>450</v>
      </c>
      <c r="F6" t="s">
        <v>451</v>
      </c>
      <c r="G6" t="s">
        <v>94</v>
      </c>
      <c r="H6" s="13">
        <v>802200</v>
      </c>
      <c r="I6" s="14">
        <v>43995</v>
      </c>
      <c r="J6" t="s">
        <v>449</v>
      </c>
      <c r="K6" s="14">
        <v>43657</v>
      </c>
      <c r="L6" s="19">
        <v>43672</v>
      </c>
      <c r="M6" s="19"/>
    </row>
    <row r="7" spans="1:13" x14ac:dyDescent="0.3">
      <c r="A7" t="s">
        <v>91</v>
      </c>
      <c r="B7" t="s">
        <v>448</v>
      </c>
      <c r="C7">
        <v>2</v>
      </c>
      <c r="D7" t="s">
        <v>343</v>
      </c>
      <c r="E7" t="s">
        <v>344</v>
      </c>
      <c r="F7" t="s">
        <v>345</v>
      </c>
      <c r="G7" t="s">
        <v>94</v>
      </c>
      <c r="H7" s="13">
        <v>802200</v>
      </c>
      <c r="I7" s="14">
        <v>43995</v>
      </c>
      <c r="J7" t="s">
        <v>449</v>
      </c>
      <c r="K7" s="14">
        <v>43657</v>
      </c>
      <c r="L7" s="19">
        <v>43672</v>
      </c>
      <c r="M7" s="19"/>
    </row>
    <row r="8" spans="1:13" x14ac:dyDescent="0.3">
      <c r="A8" t="s">
        <v>452</v>
      </c>
      <c r="B8" t="s">
        <v>448</v>
      </c>
      <c r="C8">
        <v>1</v>
      </c>
      <c r="D8" t="s">
        <v>298</v>
      </c>
      <c r="E8" t="s">
        <v>299</v>
      </c>
      <c r="F8" t="s">
        <v>300</v>
      </c>
      <c r="G8" t="s">
        <v>99</v>
      </c>
      <c r="H8" s="13">
        <v>391700</v>
      </c>
      <c r="I8" s="14">
        <v>43743</v>
      </c>
      <c r="J8" t="s">
        <v>449</v>
      </c>
      <c r="K8" s="14">
        <v>43656</v>
      </c>
      <c r="L8" s="19">
        <v>43672</v>
      </c>
      <c r="M8" s="19"/>
    </row>
    <row r="9" spans="1:13" x14ac:dyDescent="0.3">
      <c r="A9" t="s">
        <v>452</v>
      </c>
      <c r="B9" t="s">
        <v>448</v>
      </c>
      <c r="C9">
        <v>1</v>
      </c>
      <c r="D9" t="s">
        <v>298</v>
      </c>
      <c r="E9" t="s">
        <v>302</v>
      </c>
      <c r="F9" t="s">
        <v>303</v>
      </c>
      <c r="G9" t="s">
        <v>99</v>
      </c>
      <c r="H9" s="13">
        <v>391700</v>
      </c>
      <c r="I9" s="14">
        <v>43743</v>
      </c>
      <c r="J9" t="s">
        <v>449</v>
      </c>
      <c r="K9" s="14">
        <v>43656</v>
      </c>
      <c r="L9" s="19">
        <v>43672</v>
      </c>
      <c r="M9" s="19"/>
    </row>
    <row r="10" spans="1:13" x14ac:dyDescent="0.3">
      <c r="A10" t="s">
        <v>101</v>
      </c>
      <c r="B10" t="s">
        <v>448</v>
      </c>
      <c r="C10">
        <v>4</v>
      </c>
      <c r="D10" t="s">
        <v>282</v>
      </c>
      <c r="E10" t="s">
        <v>283</v>
      </c>
      <c r="F10" t="s">
        <v>284</v>
      </c>
      <c r="G10" t="s">
        <v>103</v>
      </c>
      <c r="H10" s="13">
        <v>522300</v>
      </c>
      <c r="I10" s="14">
        <v>43983</v>
      </c>
      <c r="J10" t="s">
        <v>449</v>
      </c>
      <c r="K10" s="14">
        <v>43650</v>
      </c>
      <c r="L10" s="19">
        <v>43672</v>
      </c>
      <c r="M10" s="19"/>
    </row>
    <row r="11" spans="1:13" x14ac:dyDescent="0.3">
      <c r="A11" t="s">
        <v>101</v>
      </c>
      <c r="B11" t="s">
        <v>448</v>
      </c>
      <c r="C11">
        <v>4</v>
      </c>
      <c r="D11" t="s">
        <v>282</v>
      </c>
      <c r="E11" t="s">
        <v>286</v>
      </c>
      <c r="F11" t="s">
        <v>287</v>
      </c>
      <c r="G11" t="s">
        <v>103</v>
      </c>
      <c r="H11" s="13">
        <v>522300</v>
      </c>
      <c r="I11" s="14">
        <v>43983</v>
      </c>
      <c r="J11" t="s">
        <v>449</v>
      </c>
      <c r="K11" s="14">
        <v>43650</v>
      </c>
      <c r="L11" s="19">
        <v>43672</v>
      </c>
      <c r="M11" s="19"/>
    </row>
    <row r="12" spans="1:13" x14ac:dyDescent="0.3">
      <c r="A12" t="s">
        <v>101</v>
      </c>
      <c r="B12" t="s">
        <v>448</v>
      </c>
      <c r="C12">
        <v>4</v>
      </c>
      <c r="D12" t="s">
        <v>282</v>
      </c>
      <c r="E12" t="s">
        <v>290</v>
      </c>
      <c r="F12" t="s">
        <v>291</v>
      </c>
      <c r="G12" t="s">
        <v>103</v>
      </c>
      <c r="H12" s="13">
        <v>522300</v>
      </c>
      <c r="I12" s="14">
        <v>43983</v>
      </c>
      <c r="J12" t="s">
        <v>449</v>
      </c>
      <c r="K12" s="14">
        <v>43650</v>
      </c>
      <c r="L12" s="19">
        <v>43672</v>
      </c>
      <c r="M12" s="19"/>
    </row>
    <row r="13" spans="1:13" x14ac:dyDescent="0.3">
      <c r="A13" t="s">
        <v>453</v>
      </c>
      <c r="B13" t="s">
        <v>448</v>
      </c>
      <c r="C13">
        <v>10</v>
      </c>
      <c r="D13" t="s">
        <v>305</v>
      </c>
      <c r="E13" t="s">
        <v>306</v>
      </c>
      <c r="F13" t="s">
        <v>307</v>
      </c>
      <c r="G13" t="s">
        <v>106</v>
      </c>
      <c r="H13" s="13">
        <v>269100</v>
      </c>
      <c r="I13" s="14">
        <v>43813</v>
      </c>
      <c r="J13" t="s">
        <v>449</v>
      </c>
      <c r="K13" s="14">
        <v>43639</v>
      </c>
      <c r="L13" s="19">
        <v>43642</v>
      </c>
      <c r="M13" s="19"/>
    </row>
    <row r="14" spans="1:13" x14ac:dyDescent="0.3">
      <c r="A14" t="s">
        <v>108</v>
      </c>
      <c r="B14" t="s">
        <v>448</v>
      </c>
      <c r="C14">
        <v>2</v>
      </c>
      <c r="D14" t="s">
        <v>343</v>
      </c>
      <c r="E14" t="s">
        <v>344</v>
      </c>
      <c r="F14" t="s">
        <v>345</v>
      </c>
      <c r="G14" t="s">
        <v>110</v>
      </c>
      <c r="H14" s="13">
        <v>669600</v>
      </c>
      <c r="I14" s="14">
        <v>43878</v>
      </c>
      <c r="J14" t="s">
        <v>449</v>
      </c>
      <c r="K14" s="14">
        <v>43631</v>
      </c>
      <c r="L14" s="19">
        <v>43642</v>
      </c>
      <c r="M14" s="19"/>
    </row>
    <row r="15" spans="1:13" x14ac:dyDescent="0.3">
      <c r="A15" t="s">
        <v>108</v>
      </c>
      <c r="B15" t="s">
        <v>448</v>
      </c>
      <c r="C15">
        <v>2</v>
      </c>
      <c r="D15" t="s">
        <v>343</v>
      </c>
      <c r="E15" t="s">
        <v>450</v>
      </c>
      <c r="F15" t="s">
        <v>451</v>
      </c>
      <c r="G15" t="s">
        <v>110</v>
      </c>
      <c r="H15" s="13">
        <v>669600</v>
      </c>
      <c r="I15" s="14">
        <v>43878</v>
      </c>
      <c r="J15" t="s">
        <v>449</v>
      </c>
      <c r="K15" s="14">
        <v>43631</v>
      </c>
      <c r="L15" s="19">
        <v>43642</v>
      </c>
      <c r="M15" s="19"/>
    </row>
    <row r="16" spans="1:13" x14ac:dyDescent="0.3">
      <c r="A16" t="s">
        <v>454</v>
      </c>
      <c r="B16" t="s">
        <v>308</v>
      </c>
      <c r="C16">
        <v>6</v>
      </c>
      <c r="D16" t="s">
        <v>309</v>
      </c>
      <c r="E16" t="s">
        <v>310</v>
      </c>
      <c r="F16" t="s">
        <v>311</v>
      </c>
      <c r="G16" t="s">
        <v>115</v>
      </c>
      <c r="H16" s="13">
        <v>370500</v>
      </c>
      <c r="I16" s="14">
        <v>43691</v>
      </c>
      <c r="J16" t="s">
        <v>285</v>
      </c>
      <c r="K16" s="14">
        <v>43623</v>
      </c>
      <c r="L16" s="19">
        <v>43629</v>
      </c>
      <c r="M16" s="19">
        <v>43672</v>
      </c>
    </row>
    <row r="17" spans="1:13" x14ac:dyDescent="0.3">
      <c r="A17" t="s">
        <v>455</v>
      </c>
      <c r="B17" t="s">
        <v>312</v>
      </c>
      <c r="C17">
        <v>0</v>
      </c>
      <c r="D17" t="s">
        <v>15</v>
      </c>
      <c r="E17" t="s">
        <v>295</v>
      </c>
      <c r="F17" t="s">
        <v>296</v>
      </c>
      <c r="G17" t="s">
        <v>119</v>
      </c>
      <c r="H17" s="13">
        <v>92800</v>
      </c>
      <c r="I17" s="14">
        <v>43673</v>
      </c>
      <c r="J17" t="s">
        <v>285</v>
      </c>
      <c r="K17" s="14">
        <v>43623</v>
      </c>
      <c r="L17" s="19">
        <v>43629</v>
      </c>
      <c r="M17" s="19">
        <v>43672</v>
      </c>
    </row>
    <row r="18" spans="1:13" x14ac:dyDescent="0.3">
      <c r="A18" t="s">
        <v>456</v>
      </c>
      <c r="B18" t="s">
        <v>313</v>
      </c>
      <c r="C18">
        <v>1</v>
      </c>
      <c r="D18" t="s">
        <v>298</v>
      </c>
      <c r="E18" t="s">
        <v>302</v>
      </c>
      <c r="F18" t="s">
        <v>303</v>
      </c>
      <c r="G18" t="s">
        <v>123</v>
      </c>
      <c r="H18" s="13">
        <v>32800</v>
      </c>
      <c r="I18" s="14">
        <v>43854</v>
      </c>
      <c r="J18" t="s">
        <v>285</v>
      </c>
      <c r="K18" s="14">
        <v>43619</v>
      </c>
      <c r="L18" s="19">
        <v>43629</v>
      </c>
      <c r="M18" s="19">
        <v>43672</v>
      </c>
    </row>
    <row r="19" spans="1:13" x14ac:dyDescent="0.3">
      <c r="A19" t="s">
        <v>456</v>
      </c>
      <c r="B19" t="s">
        <v>313</v>
      </c>
      <c r="C19">
        <v>1</v>
      </c>
      <c r="D19" t="s">
        <v>298</v>
      </c>
      <c r="E19" t="s">
        <v>314</v>
      </c>
      <c r="F19" t="s">
        <v>315</v>
      </c>
      <c r="G19" t="s">
        <v>123</v>
      </c>
      <c r="H19" s="13">
        <v>32800</v>
      </c>
      <c r="I19" s="14">
        <v>43854</v>
      </c>
      <c r="J19" t="s">
        <v>285</v>
      </c>
      <c r="K19" s="14">
        <v>43619</v>
      </c>
      <c r="L19" s="19">
        <v>43629</v>
      </c>
      <c r="M19" s="19">
        <v>43672</v>
      </c>
    </row>
    <row r="20" spans="1:13" x14ac:dyDescent="0.3">
      <c r="A20" t="s">
        <v>457</v>
      </c>
      <c r="B20" t="s">
        <v>448</v>
      </c>
      <c r="C20">
        <v>10</v>
      </c>
      <c r="D20" t="s">
        <v>305</v>
      </c>
      <c r="E20" t="s">
        <v>306</v>
      </c>
      <c r="F20" t="s">
        <v>307</v>
      </c>
      <c r="G20" t="s">
        <v>126</v>
      </c>
      <c r="H20" s="13">
        <v>896700</v>
      </c>
      <c r="I20" s="14">
        <v>43967</v>
      </c>
      <c r="J20" t="s">
        <v>449</v>
      </c>
      <c r="K20" s="14">
        <v>43617</v>
      </c>
      <c r="L20" s="19">
        <v>43629</v>
      </c>
      <c r="M20" s="19"/>
    </row>
    <row r="21" spans="1:13" x14ac:dyDescent="0.3">
      <c r="A21" t="s">
        <v>458</v>
      </c>
      <c r="B21" t="s">
        <v>448</v>
      </c>
      <c r="C21">
        <v>0</v>
      </c>
      <c r="D21" t="s">
        <v>15</v>
      </c>
      <c r="E21" t="s">
        <v>318</v>
      </c>
      <c r="F21" t="s">
        <v>319</v>
      </c>
      <c r="G21" t="s">
        <v>130</v>
      </c>
      <c r="H21" s="13">
        <v>157600</v>
      </c>
      <c r="I21" s="14">
        <v>43751</v>
      </c>
      <c r="J21" t="s">
        <v>449</v>
      </c>
      <c r="K21" s="14">
        <v>43617</v>
      </c>
      <c r="L21" s="19">
        <v>43629</v>
      </c>
      <c r="M21" s="19"/>
    </row>
    <row r="22" spans="1:13" x14ac:dyDescent="0.3">
      <c r="A22" t="s">
        <v>458</v>
      </c>
      <c r="B22" t="s">
        <v>448</v>
      </c>
      <c r="C22">
        <v>0</v>
      </c>
      <c r="D22" t="s">
        <v>15</v>
      </c>
      <c r="E22" t="s">
        <v>320</v>
      </c>
      <c r="F22" t="s">
        <v>321</v>
      </c>
      <c r="G22" t="s">
        <v>130</v>
      </c>
      <c r="H22" s="13">
        <v>157600</v>
      </c>
      <c r="I22" s="14">
        <v>43751</v>
      </c>
      <c r="J22" t="s">
        <v>449</v>
      </c>
      <c r="K22" s="14">
        <v>43617</v>
      </c>
      <c r="L22" s="19">
        <v>43629</v>
      </c>
      <c r="M22" s="19"/>
    </row>
    <row r="23" spans="1:13" x14ac:dyDescent="0.3">
      <c r="A23" t="s">
        <v>458</v>
      </c>
      <c r="B23" t="s">
        <v>448</v>
      </c>
      <c r="C23">
        <v>0</v>
      </c>
      <c r="D23" t="s">
        <v>15</v>
      </c>
      <c r="E23" t="s">
        <v>295</v>
      </c>
      <c r="F23" t="s">
        <v>296</v>
      </c>
      <c r="G23" t="s">
        <v>130</v>
      </c>
      <c r="H23" s="13">
        <v>157600</v>
      </c>
      <c r="I23" s="14">
        <v>43751</v>
      </c>
      <c r="J23" t="s">
        <v>449</v>
      </c>
      <c r="K23" s="14">
        <v>43617</v>
      </c>
      <c r="L23" s="19">
        <v>43629</v>
      </c>
      <c r="M23" s="19"/>
    </row>
    <row r="24" spans="1:13" x14ac:dyDescent="0.3">
      <c r="A24" t="s">
        <v>459</v>
      </c>
      <c r="B24" t="s">
        <v>448</v>
      </c>
      <c r="C24">
        <v>1</v>
      </c>
      <c r="D24" t="s">
        <v>298</v>
      </c>
      <c r="E24" t="s">
        <v>299</v>
      </c>
      <c r="F24" t="s">
        <v>300</v>
      </c>
      <c r="G24" t="s">
        <v>134</v>
      </c>
      <c r="H24" s="13">
        <v>728800</v>
      </c>
      <c r="I24" s="14">
        <v>43870</v>
      </c>
      <c r="J24" t="s">
        <v>449</v>
      </c>
      <c r="K24" s="14">
        <v>43609</v>
      </c>
      <c r="L24" s="19">
        <v>43611</v>
      </c>
      <c r="M24" s="19"/>
    </row>
    <row r="25" spans="1:13" x14ac:dyDescent="0.3">
      <c r="A25" t="s">
        <v>459</v>
      </c>
      <c r="B25" t="s">
        <v>448</v>
      </c>
      <c r="C25">
        <v>1</v>
      </c>
      <c r="D25" t="s">
        <v>298</v>
      </c>
      <c r="E25" t="s">
        <v>314</v>
      </c>
      <c r="F25" t="s">
        <v>315</v>
      </c>
      <c r="G25" t="s">
        <v>134</v>
      </c>
      <c r="H25" s="13">
        <v>728800</v>
      </c>
      <c r="I25" s="14">
        <v>43870</v>
      </c>
      <c r="J25" t="s">
        <v>449</v>
      </c>
      <c r="K25" s="14">
        <v>43609</v>
      </c>
      <c r="L25" s="19">
        <v>43611</v>
      </c>
      <c r="M25" s="19"/>
    </row>
    <row r="26" spans="1:13" x14ac:dyDescent="0.3">
      <c r="A26" t="s">
        <v>459</v>
      </c>
      <c r="B26" t="s">
        <v>448</v>
      </c>
      <c r="C26">
        <v>1</v>
      </c>
      <c r="D26" t="s">
        <v>298</v>
      </c>
      <c r="E26" t="s">
        <v>323</v>
      </c>
      <c r="F26" t="s">
        <v>324</v>
      </c>
      <c r="G26" t="s">
        <v>134</v>
      </c>
      <c r="H26" s="13">
        <v>728800</v>
      </c>
      <c r="I26" s="14">
        <v>43870</v>
      </c>
      <c r="J26" t="s">
        <v>449</v>
      </c>
      <c r="K26" s="14">
        <v>43609</v>
      </c>
      <c r="L26" s="19">
        <v>43611</v>
      </c>
      <c r="M26" s="19"/>
    </row>
    <row r="27" spans="1:13" x14ac:dyDescent="0.3">
      <c r="A27" t="s">
        <v>459</v>
      </c>
      <c r="B27" t="s">
        <v>448</v>
      </c>
      <c r="C27">
        <v>1</v>
      </c>
      <c r="D27" t="s">
        <v>298</v>
      </c>
      <c r="E27" t="s">
        <v>325</v>
      </c>
      <c r="F27" t="s">
        <v>326</v>
      </c>
      <c r="G27" t="s">
        <v>134</v>
      </c>
      <c r="H27" s="13">
        <v>728800</v>
      </c>
      <c r="I27" s="14">
        <v>43870</v>
      </c>
      <c r="J27" t="s">
        <v>449</v>
      </c>
      <c r="K27" s="14">
        <v>43609</v>
      </c>
      <c r="L27" s="19">
        <v>43611</v>
      </c>
      <c r="M27" s="19"/>
    </row>
    <row r="28" spans="1:13" x14ac:dyDescent="0.3">
      <c r="A28" t="s">
        <v>460</v>
      </c>
      <c r="B28" t="s">
        <v>327</v>
      </c>
      <c r="C28">
        <v>11</v>
      </c>
      <c r="D28" t="s">
        <v>328</v>
      </c>
      <c r="E28" t="s">
        <v>329</v>
      </c>
      <c r="F28" t="s">
        <v>330</v>
      </c>
      <c r="G28" t="s">
        <v>139</v>
      </c>
      <c r="H28" s="13">
        <v>297600</v>
      </c>
      <c r="I28" s="14">
        <v>43906</v>
      </c>
      <c r="J28" t="s">
        <v>285</v>
      </c>
      <c r="K28" s="14">
        <v>43604</v>
      </c>
      <c r="L28" s="19">
        <v>43611</v>
      </c>
      <c r="M28" s="19">
        <v>43672</v>
      </c>
    </row>
    <row r="29" spans="1:13" x14ac:dyDescent="0.3">
      <c r="A29" t="s">
        <v>460</v>
      </c>
      <c r="B29" t="s">
        <v>327</v>
      </c>
      <c r="C29">
        <v>11</v>
      </c>
      <c r="D29" t="s">
        <v>328</v>
      </c>
      <c r="E29" t="s">
        <v>331</v>
      </c>
      <c r="F29" t="s">
        <v>332</v>
      </c>
      <c r="G29" t="s">
        <v>139</v>
      </c>
      <c r="H29" s="13">
        <v>297600</v>
      </c>
      <c r="I29" s="14">
        <v>43906</v>
      </c>
      <c r="J29" t="s">
        <v>285</v>
      </c>
      <c r="K29" s="14">
        <v>43604</v>
      </c>
      <c r="L29" s="19">
        <v>43611</v>
      </c>
      <c r="M29" s="19">
        <v>43672</v>
      </c>
    </row>
    <row r="30" spans="1:13" x14ac:dyDescent="0.3">
      <c r="A30" t="s">
        <v>461</v>
      </c>
      <c r="B30" t="s">
        <v>448</v>
      </c>
      <c r="C30">
        <v>1</v>
      </c>
      <c r="D30" t="s">
        <v>298</v>
      </c>
      <c r="E30" t="s">
        <v>314</v>
      </c>
      <c r="F30" t="s">
        <v>315</v>
      </c>
      <c r="G30" t="s">
        <v>143</v>
      </c>
      <c r="H30" s="13">
        <v>277800</v>
      </c>
      <c r="I30" s="14">
        <v>43897</v>
      </c>
      <c r="J30" t="s">
        <v>449</v>
      </c>
      <c r="K30" s="14">
        <v>43603</v>
      </c>
      <c r="L30" s="19">
        <v>43611</v>
      </c>
      <c r="M30" s="19"/>
    </row>
    <row r="31" spans="1:13" x14ac:dyDescent="0.3">
      <c r="A31" t="s">
        <v>462</v>
      </c>
      <c r="B31" t="s">
        <v>334</v>
      </c>
      <c r="C31">
        <v>0</v>
      </c>
      <c r="D31" t="s">
        <v>15</v>
      </c>
      <c r="E31" t="s">
        <v>295</v>
      </c>
      <c r="F31" t="s">
        <v>296</v>
      </c>
      <c r="G31" t="s">
        <v>147</v>
      </c>
      <c r="H31" s="13">
        <v>17500</v>
      </c>
      <c r="I31" s="14">
        <v>43962</v>
      </c>
      <c r="J31" t="s">
        <v>285</v>
      </c>
      <c r="K31" s="14">
        <v>43603</v>
      </c>
      <c r="L31" s="19">
        <v>43611</v>
      </c>
      <c r="M31" s="19">
        <v>43672</v>
      </c>
    </row>
    <row r="32" spans="1:13" x14ac:dyDescent="0.3">
      <c r="A32" t="s">
        <v>462</v>
      </c>
      <c r="B32" t="s">
        <v>334</v>
      </c>
      <c r="C32">
        <v>0</v>
      </c>
      <c r="D32" t="s">
        <v>15</v>
      </c>
      <c r="E32" t="s">
        <v>320</v>
      </c>
      <c r="F32" t="s">
        <v>321</v>
      </c>
      <c r="G32" t="s">
        <v>147</v>
      </c>
      <c r="H32" s="13">
        <v>17500</v>
      </c>
      <c r="I32" s="14">
        <v>43962</v>
      </c>
      <c r="J32" t="s">
        <v>285</v>
      </c>
      <c r="K32" s="14">
        <v>43603</v>
      </c>
      <c r="L32" s="19">
        <v>43611</v>
      </c>
      <c r="M32" s="19">
        <v>43672</v>
      </c>
    </row>
    <row r="33" spans="1:13" x14ac:dyDescent="0.3">
      <c r="A33" t="s">
        <v>463</v>
      </c>
      <c r="B33" t="s">
        <v>335</v>
      </c>
      <c r="C33">
        <v>1</v>
      </c>
      <c r="D33" t="s">
        <v>298</v>
      </c>
      <c r="E33" t="s">
        <v>299</v>
      </c>
      <c r="F33" t="s">
        <v>300</v>
      </c>
      <c r="G33" t="s">
        <v>151</v>
      </c>
      <c r="H33" s="13">
        <v>79000</v>
      </c>
      <c r="I33" s="14">
        <v>43666</v>
      </c>
      <c r="J33" t="s">
        <v>285</v>
      </c>
      <c r="K33" s="14">
        <v>43594</v>
      </c>
      <c r="L33" s="19">
        <v>43611</v>
      </c>
      <c r="M33" s="19">
        <v>43672</v>
      </c>
    </row>
    <row r="34" spans="1:13" x14ac:dyDescent="0.3">
      <c r="A34" t="s">
        <v>463</v>
      </c>
      <c r="B34" t="s">
        <v>335</v>
      </c>
      <c r="C34">
        <v>1</v>
      </c>
      <c r="D34" t="s">
        <v>298</v>
      </c>
      <c r="E34" t="s">
        <v>325</v>
      </c>
      <c r="F34" t="s">
        <v>326</v>
      </c>
      <c r="G34" t="s">
        <v>151</v>
      </c>
      <c r="H34" s="13">
        <v>79000</v>
      </c>
      <c r="I34" s="14">
        <v>43666</v>
      </c>
      <c r="J34" t="s">
        <v>301</v>
      </c>
      <c r="K34" s="14">
        <v>43594</v>
      </c>
      <c r="L34" s="19">
        <v>43611</v>
      </c>
      <c r="M34" s="19">
        <v>43672</v>
      </c>
    </row>
    <row r="35" spans="1:13" x14ac:dyDescent="0.3">
      <c r="A35" t="s">
        <v>463</v>
      </c>
      <c r="B35" t="s">
        <v>335</v>
      </c>
      <c r="C35">
        <v>1</v>
      </c>
      <c r="D35" t="s">
        <v>298</v>
      </c>
      <c r="E35" t="s">
        <v>323</v>
      </c>
      <c r="F35" t="s">
        <v>324</v>
      </c>
      <c r="G35" t="s">
        <v>151</v>
      </c>
      <c r="H35" s="13">
        <v>79000</v>
      </c>
      <c r="I35" s="14">
        <v>43666</v>
      </c>
      <c r="J35" t="s">
        <v>285</v>
      </c>
      <c r="K35" s="14">
        <v>43594</v>
      </c>
      <c r="L35" s="19">
        <v>43611</v>
      </c>
      <c r="M35" s="19">
        <v>43672</v>
      </c>
    </row>
    <row r="36" spans="1:13" x14ac:dyDescent="0.3">
      <c r="A36" t="s">
        <v>463</v>
      </c>
      <c r="B36" t="s">
        <v>335</v>
      </c>
      <c r="C36">
        <v>1</v>
      </c>
      <c r="D36" t="s">
        <v>298</v>
      </c>
      <c r="E36" t="s">
        <v>314</v>
      </c>
      <c r="F36" t="s">
        <v>315</v>
      </c>
      <c r="G36" t="s">
        <v>151</v>
      </c>
      <c r="H36" s="13">
        <v>79000</v>
      </c>
      <c r="I36" s="14">
        <v>43666</v>
      </c>
      <c r="J36" t="s">
        <v>285</v>
      </c>
      <c r="K36" s="14">
        <v>43594</v>
      </c>
      <c r="L36" s="19">
        <v>43611</v>
      </c>
      <c r="M36" s="19">
        <v>43672</v>
      </c>
    </row>
    <row r="37" spans="1:13" x14ac:dyDescent="0.3">
      <c r="A37" t="s">
        <v>464</v>
      </c>
      <c r="B37" t="s">
        <v>336</v>
      </c>
      <c r="C37">
        <v>3</v>
      </c>
      <c r="D37" t="s">
        <v>337</v>
      </c>
      <c r="E37" t="s">
        <v>338</v>
      </c>
      <c r="F37" t="s">
        <v>339</v>
      </c>
      <c r="G37" t="s">
        <v>155</v>
      </c>
      <c r="H37" s="13">
        <v>347100</v>
      </c>
      <c r="I37" s="14">
        <v>43638</v>
      </c>
      <c r="J37" t="s">
        <v>285</v>
      </c>
      <c r="K37" s="14">
        <v>43592</v>
      </c>
      <c r="L37" s="19">
        <v>43611</v>
      </c>
      <c r="M37" s="19">
        <v>43672</v>
      </c>
    </row>
    <row r="38" spans="1:13" x14ac:dyDescent="0.3">
      <c r="A38" t="s">
        <v>464</v>
      </c>
      <c r="B38" t="s">
        <v>336</v>
      </c>
      <c r="C38">
        <v>3</v>
      </c>
      <c r="D38" t="s">
        <v>337</v>
      </c>
      <c r="E38" t="s">
        <v>340</v>
      </c>
      <c r="F38" t="s">
        <v>341</v>
      </c>
      <c r="G38" t="s">
        <v>155</v>
      </c>
      <c r="H38" s="13">
        <v>347100</v>
      </c>
      <c r="I38" s="14">
        <v>43638</v>
      </c>
      <c r="J38" t="s">
        <v>285</v>
      </c>
      <c r="K38" s="14">
        <v>43592</v>
      </c>
      <c r="L38" s="19">
        <v>43611</v>
      </c>
      <c r="M38" s="19">
        <v>43672</v>
      </c>
    </row>
    <row r="39" spans="1:13" x14ac:dyDescent="0.3">
      <c r="A39" t="s">
        <v>465</v>
      </c>
      <c r="B39" t="s">
        <v>342</v>
      </c>
      <c r="C39">
        <v>2</v>
      </c>
      <c r="D39" t="s">
        <v>343</v>
      </c>
      <c r="E39" t="s">
        <v>344</v>
      </c>
      <c r="F39" t="s">
        <v>345</v>
      </c>
      <c r="G39" t="s">
        <v>159</v>
      </c>
      <c r="H39" s="13">
        <v>200100</v>
      </c>
      <c r="I39" s="14">
        <v>43878</v>
      </c>
      <c r="J39" t="s">
        <v>285</v>
      </c>
      <c r="K39" s="14">
        <v>43592</v>
      </c>
      <c r="L39" s="19">
        <v>43611</v>
      </c>
      <c r="M39" s="19">
        <v>43672</v>
      </c>
    </row>
    <row r="40" spans="1:13" x14ac:dyDescent="0.3">
      <c r="A40" t="s">
        <v>466</v>
      </c>
      <c r="B40" t="s">
        <v>346</v>
      </c>
      <c r="C40">
        <v>0</v>
      </c>
      <c r="D40" t="s">
        <v>15</v>
      </c>
      <c r="E40" t="s">
        <v>295</v>
      </c>
      <c r="F40" t="s">
        <v>296</v>
      </c>
      <c r="G40" t="s">
        <v>162</v>
      </c>
      <c r="H40" s="13">
        <v>372300</v>
      </c>
      <c r="I40" s="14">
        <v>43790</v>
      </c>
      <c r="J40" t="s">
        <v>285</v>
      </c>
      <c r="K40" s="14">
        <v>43590</v>
      </c>
      <c r="L40" s="19">
        <v>43611</v>
      </c>
      <c r="M40" s="19">
        <v>43672</v>
      </c>
    </row>
    <row r="41" spans="1:13" x14ac:dyDescent="0.3">
      <c r="A41" t="s">
        <v>467</v>
      </c>
      <c r="B41" t="s">
        <v>347</v>
      </c>
      <c r="C41">
        <v>10</v>
      </c>
      <c r="D41" t="s">
        <v>305</v>
      </c>
      <c r="E41" t="s">
        <v>306</v>
      </c>
      <c r="F41" t="s">
        <v>307</v>
      </c>
      <c r="G41" t="s">
        <v>165</v>
      </c>
      <c r="H41" s="13">
        <v>656600</v>
      </c>
      <c r="I41" s="14">
        <v>43814</v>
      </c>
      <c r="J41" t="s">
        <v>285</v>
      </c>
      <c r="K41" s="14">
        <v>43575</v>
      </c>
      <c r="L41" s="19">
        <v>43611</v>
      </c>
      <c r="M41" s="19">
        <v>43642</v>
      </c>
    </row>
    <row r="42" spans="1:13" x14ac:dyDescent="0.3">
      <c r="A42" t="s">
        <v>468</v>
      </c>
      <c r="B42" t="s">
        <v>348</v>
      </c>
      <c r="C42">
        <v>0</v>
      </c>
      <c r="D42" t="s">
        <v>15</v>
      </c>
      <c r="E42" t="s">
        <v>295</v>
      </c>
      <c r="F42" t="s">
        <v>296</v>
      </c>
      <c r="G42" t="s">
        <v>169</v>
      </c>
      <c r="H42" s="13">
        <v>146900</v>
      </c>
      <c r="I42" s="14">
        <v>43917</v>
      </c>
      <c r="J42" t="s">
        <v>285</v>
      </c>
      <c r="K42" s="14">
        <v>43557</v>
      </c>
      <c r="L42" s="19">
        <v>43563</v>
      </c>
      <c r="M42" s="19">
        <v>43629</v>
      </c>
    </row>
    <row r="43" spans="1:13" x14ac:dyDescent="0.3">
      <c r="A43" t="s">
        <v>468</v>
      </c>
      <c r="B43" t="s">
        <v>348</v>
      </c>
      <c r="C43">
        <v>0</v>
      </c>
      <c r="D43" t="s">
        <v>15</v>
      </c>
      <c r="E43" t="s">
        <v>293</v>
      </c>
      <c r="F43" t="s">
        <v>294</v>
      </c>
      <c r="G43" t="s">
        <v>169</v>
      </c>
      <c r="H43" s="13">
        <v>146900</v>
      </c>
      <c r="I43" s="14">
        <v>43917</v>
      </c>
      <c r="J43" t="s">
        <v>285</v>
      </c>
      <c r="K43" s="14">
        <v>43557</v>
      </c>
      <c r="L43" s="19">
        <v>43563</v>
      </c>
      <c r="M43" s="19">
        <v>43629</v>
      </c>
    </row>
    <row r="44" spans="1:13" x14ac:dyDescent="0.3">
      <c r="A44" t="s">
        <v>468</v>
      </c>
      <c r="B44" t="s">
        <v>348</v>
      </c>
      <c r="C44">
        <v>0</v>
      </c>
      <c r="D44" t="s">
        <v>15</v>
      </c>
      <c r="E44" t="s">
        <v>318</v>
      </c>
      <c r="F44" t="s">
        <v>319</v>
      </c>
      <c r="G44" t="s">
        <v>169</v>
      </c>
      <c r="H44" s="13">
        <v>146900</v>
      </c>
      <c r="I44" s="14">
        <v>43917</v>
      </c>
      <c r="J44" t="s">
        <v>285</v>
      </c>
      <c r="K44" s="14">
        <v>43557</v>
      </c>
      <c r="L44" s="19">
        <v>43563</v>
      </c>
      <c r="M44" s="19">
        <v>43629</v>
      </c>
    </row>
    <row r="45" spans="1:13" x14ac:dyDescent="0.3">
      <c r="A45" t="s">
        <v>469</v>
      </c>
      <c r="B45" t="s">
        <v>349</v>
      </c>
      <c r="C45">
        <v>28</v>
      </c>
      <c r="D45" t="s">
        <v>350</v>
      </c>
      <c r="E45" t="s">
        <v>351</v>
      </c>
      <c r="F45" t="s">
        <v>352</v>
      </c>
      <c r="G45" t="s">
        <v>174</v>
      </c>
      <c r="H45" s="13">
        <v>230700</v>
      </c>
      <c r="I45" s="14">
        <v>43773</v>
      </c>
      <c r="J45" t="s">
        <v>301</v>
      </c>
      <c r="K45" s="14">
        <v>43550</v>
      </c>
      <c r="L45" s="19">
        <v>43563</v>
      </c>
      <c r="M45" s="19">
        <v>43629</v>
      </c>
    </row>
    <row r="46" spans="1:13" x14ac:dyDescent="0.3">
      <c r="A46" t="s">
        <v>470</v>
      </c>
      <c r="B46" t="s">
        <v>353</v>
      </c>
      <c r="C46">
        <v>5</v>
      </c>
      <c r="D46" t="s">
        <v>354</v>
      </c>
      <c r="E46" t="s">
        <v>355</v>
      </c>
      <c r="F46" t="s">
        <v>356</v>
      </c>
      <c r="G46" t="s">
        <v>178</v>
      </c>
      <c r="H46" s="13">
        <v>600400</v>
      </c>
      <c r="I46" s="14">
        <v>43619</v>
      </c>
      <c r="J46" t="s">
        <v>285</v>
      </c>
      <c r="K46" s="14">
        <v>43537</v>
      </c>
      <c r="L46" s="19">
        <v>43547</v>
      </c>
      <c r="M46" s="19">
        <v>43611</v>
      </c>
    </row>
    <row r="47" spans="1:13" x14ac:dyDescent="0.3">
      <c r="A47" t="s">
        <v>470</v>
      </c>
      <c r="B47" t="s">
        <v>353</v>
      </c>
      <c r="C47">
        <v>5</v>
      </c>
      <c r="D47" t="s">
        <v>354</v>
      </c>
      <c r="E47" t="s">
        <v>357</v>
      </c>
      <c r="F47" t="s">
        <v>358</v>
      </c>
      <c r="G47" t="s">
        <v>178</v>
      </c>
      <c r="H47" s="13">
        <v>600400</v>
      </c>
      <c r="I47" s="14">
        <v>43619</v>
      </c>
      <c r="J47" t="s">
        <v>285</v>
      </c>
      <c r="K47" s="14">
        <v>43537</v>
      </c>
      <c r="L47" s="19">
        <v>43547</v>
      </c>
      <c r="M47" s="19">
        <v>43611</v>
      </c>
    </row>
    <row r="48" spans="1:13" x14ac:dyDescent="0.3">
      <c r="A48" t="s">
        <v>471</v>
      </c>
      <c r="B48" t="s">
        <v>359</v>
      </c>
      <c r="C48">
        <v>1</v>
      </c>
      <c r="D48" t="s">
        <v>298</v>
      </c>
      <c r="E48" t="s">
        <v>323</v>
      </c>
      <c r="F48" t="s">
        <v>324</v>
      </c>
      <c r="G48" t="s">
        <v>182</v>
      </c>
      <c r="H48" s="13">
        <v>230100</v>
      </c>
      <c r="I48" s="14">
        <v>43869</v>
      </c>
      <c r="J48" t="s">
        <v>285</v>
      </c>
      <c r="K48" s="14">
        <v>43515</v>
      </c>
      <c r="L48" s="19">
        <v>43547</v>
      </c>
      <c r="M48" s="19">
        <v>43563</v>
      </c>
    </row>
    <row r="49" spans="1:13" x14ac:dyDescent="0.3">
      <c r="A49" t="s">
        <v>471</v>
      </c>
      <c r="B49" t="s">
        <v>359</v>
      </c>
      <c r="C49">
        <v>1</v>
      </c>
      <c r="D49" t="s">
        <v>298</v>
      </c>
      <c r="E49" t="s">
        <v>325</v>
      </c>
      <c r="F49" t="s">
        <v>326</v>
      </c>
      <c r="G49" t="s">
        <v>182</v>
      </c>
      <c r="H49" s="13">
        <v>230100</v>
      </c>
      <c r="I49" s="14">
        <v>43869</v>
      </c>
      <c r="J49" t="s">
        <v>285</v>
      </c>
      <c r="K49" s="14">
        <v>43515</v>
      </c>
      <c r="L49" s="19">
        <v>43547</v>
      </c>
      <c r="M49" s="19">
        <v>43563</v>
      </c>
    </row>
    <row r="50" spans="1:13" x14ac:dyDescent="0.3">
      <c r="A50" t="s">
        <v>471</v>
      </c>
      <c r="B50" t="s">
        <v>359</v>
      </c>
      <c r="C50">
        <v>1</v>
      </c>
      <c r="D50" t="s">
        <v>298</v>
      </c>
      <c r="E50" t="s">
        <v>314</v>
      </c>
      <c r="F50" t="s">
        <v>315</v>
      </c>
      <c r="G50" t="s">
        <v>182</v>
      </c>
      <c r="H50" s="13">
        <v>230100</v>
      </c>
      <c r="I50" s="14">
        <v>43869</v>
      </c>
      <c r="J50" t="s">
        <v>285</v>
      </c>
      <c r="K50" s="14">
        <v>43515</v>
      </c>
      <c r="L50" s="19">
        <v>43547</v>
      </c>
      <c r="M50" s="19">
        <v>43563</v>
      </c>
    </row>
    <row r="51" spans="1:13" x14ac:dyDescent="0.3">
      <c r="A51" t="s">
        <v>472</v>
      </c>
      <c r="B51" t="s">
        <v>360</v>
      </c>
      <c r="C51">
        <v>34</v>
      </c>
      <c r="D51" t="s">
        <v>361</v>
      </c>
      <c r="E51" t="s">
        <v>362</v>
      </c>
      <c r="F51" t="s">
        <v>363</v>
      </c>
      <c r="G51" t="s">
        <v>187</v>
      </c>
      <c r="H51" s="13">
        <v>834600</v>
      </c>
      <c r="I51" s="14">
        <v>43724</v>
      </c>
      <c r="J51" t="s">
        <v>285</v>
      </c>
      <c r="K51" s="14">
        <v>43514</v>
      </c>
      <c r="L51" s="19">
        <v>43547</v>
      </c>
      <c r="M51" s="19">
        <v>43563</v>
      </c>
    </row>
    <row r="52" spans="1:13" x14ac:dyDescent="0.3">
      <c r="A52" t="s">
        <v>473</v>
      </c>
      <c r="B52" t="s">
        <v>364</v>
      </c>
      <c r="C52">
        <v>0</v>
      </c>
      <c r="D52" t="s">
        <v>15</v>
      </c>
      <c r="E52" t="s">
        <v>320</v>
      </c>
      <c r="F52" t="s">
        <v>321</v>
      </c>
      <c r="G52" t="s">
        <v>191</v>
      </c>
      <c r="H52" s="13">
        <v>213200</v>
      </c>
      <c r="I52" s="14">
        <v>43701</v>
      </c>
      <c r="J52" t="s">
        <v>285</v>
      </c>
      <c r="K52" s="14">
        <v>43510</v>
      </c>
      <c r="L52" s="19">
        <v>43547</v>
      </c>
      <c r="M52" s="19">
        <v>43563</v>
      </c>
    </row>
    <row r="53" spans="1:13" x14ac:dyDescent="0.3">
      <c r="A53" t="s">
        <v>473</v>
      </c>
      <c r="B53" t="s">
        <v>364</v>
      </c>
      <c r="C53">
        <v>0</v>
      </c>
      <c r="D53" t="s">
        <v>15</v>
      </c>
      <c r="E53" t="s">
        <v>295</v>
      </c>
      <c r="F53" t="s">
        <v>296</v>
      </c>
      <c r="G53" t="s">
        <v>191</v>
      </c>
      <c r="H53" s="13">
        <v>213200</v>
      </c>
      <c r="I53" s="14">
        <v>43701</v>
      </c>
      <c r="J53" t="s">
        <v>285</v>
      </c>
      <c r="K53" s="14">
        <v>43510</v>
      </c>
      <c r="L53" s="19">
        <v>43547</v>
      </c>
      <c r="M53" s="19">
        <v>43563</v>
      </c>
    </row>
    <row r="54" spans="1:13" x14ac:dyDescent="0.3">
      <c r="A54" t="s">
        <v>474</v>
      </c>
      <c r="B54" t="s">
        <v>365</v>
      </c>
      <c r="C54">
        <v>7</v>
      </c>
      <c r="D54" t="s">
        <v>366</v>
      </c>
      <c r="E54" t="s">
        <v>367</v>
      </c>
      <c r="F54" t="s">
        <v>368</v>
      </c>
      <c r="G54" t="s">
        <v>196</v>
      </c>
      <c r="H54" s="13">
        <v>539400</v>
      </c>
      <c r="I54" s="14">
        <v>43588</v>
      </c>
      <c r="J54" t="s">
        <v>301</v>
      </c>
      <c r="K54" s="14">
        <v>43495</v>
      </c>
      <c r="L54" s="19">
        <v>43499</v>
      </c>
      <c r="M54" s="19">
        <v>43547</v>
      </c>
    </row>
    <row r="55" spans="1:13" x14ac:dyDescent="0.3">
      <c r="A55" t="s">
        <v>474</v>
      </c>
      <c r="B55" t="s">
        <v>365</v>
      </c>
      <c r="C55">
        <v>7</v>
      </c>
      <c r="D55" t="s">
        <v>366</v>
      </c>
      <c r="E55" t="s">
        <v>369</v>
      </c>
      <c r="F55" t="s">
        <v>370</v>
      </c>
      <c r="G55" t="s">
        <v>196</v>
      </c>
      <c r="H55" s="13">
        <v>539400</v>
      </c>
      <c r="I55" s="14">
        <v>43588</v>
      </c>
      <c r="J55" t="s">
        <v>301</v>
      </c>
      <c r="K55" s="14">
        <v>43495</v>
      </c>
      <c r="L55" s="19">
        <v>43499</v>
      </c>
      <c r="M55" s="19">
        <v>43547</v>
      </c>
    </row>
    <row r="56" spans="1:13" x14ac:dyDescent="0.3">
      <c r="A56" t="s">
        <v>474</v>
      </c>
      <c r="B56" t="s">
        <v>365</v>
      </c>
      <c r="C56">
        <v>7</v>
      </c>
      <c r="D56" t="s">
        <v>366</v>
      </c>
      <c r="E56" t="s">
        <v>371</v>
      </c>
      <c r="F56" t="s">
        <v>372</v>
      </c>
      <c r="G56" t="s">
        <v>196</v>
      </c>
      <c r="H56" s="13">
        <v>539400</v>
      </c>
      <c r="I56" s="14">
        <v>43588</v>
      </c>
      <c r="J56" t="s">
        <v>301</v>
      </c>
      <c r="K56" s="14">
        <v>43495</v>
      </c>
      <c r="L56" s="19">
        <v>43499</v>
      </c>
      <c r="M56" s="19">
        <v>43547</v>
      </c>
    </row>
    <row r="57" spans="1:13" x14ac:dyDescent="0.3">
      <c r="A57" t="s">
        <v>475</v>
      </c>
      <c r="B57" t="s">
        <v>373</v>
      </c>
      <c r="C57">
        <v>4</v>
      </c>
      <c r="D57" t="s">
        <v>282</v>
      </c>
      <c r="E57" t="s">
        <v>288</v>
      </c>
      <c r="F57" t="s">
        <v>289</v>
      </c>
      <c r="G57" t="s">
        <v>200</v>
      </c>
      <c r="H57" s="13">
        <v>377700</v>
      </c>
      <c r="I57" s="14">
        <v>43666</v>
      </c>
      <c r="J57" t="s">
        <v>301</v>
      </c>
      <c r="K57" s="14">
        <v>43488</v>
      </c>
      <c r="L57" s="19">
        <v>43499</v>
      </c>
      <c r="M57" s="19">
        <v>43547</v>
      </c>
    </row>
    <row r="58" spans="1:13" x14ac:dyDescent="0.3">
      <c r="A58" t="s">
        <v>475</v>
      </c>
      <c r="B58" t="s">
        <v>373</v>
      </c>
      <c r="C58">
        <v>4</v>
      </c>
      <c r="D58" t="s">
        <v>282</v>
      </c>
      <c r="E58" t="s">
        <v>283</v>
      </c>
      <c r="F58" t="s">
        <v>284</v>
      </c>
      <c r="G58" t="s">
        <v>200</v>
      </c>
      <c r="H58" s="13">
        <v>377700</v>
      </c>
      <c r="I58" s="14">
        <v>43666</v>
      </c>
      <c r="J58" t="s">
        <v>301</v>
      </c>
      <c r="K58" s="14">
        <v>43488</v>
      </c>
      <c r="L58" s="19">
        <v>43499</v>
      </c>
      <c r="M58" s="19">
        <v>43547</v>
      </c>
    </row>
    <row r="59" spans="1:13" x14ac:dyDescent="0.3">
      <c r="A59" t="s">
        <v>476</v>
      </c>
      <c r="B59" t="s">
        <v>374</v>
      </c>
      <c r="C59">
        <v>2</v>
      </c>
      <c r="D59" t="s">
        <v>343</v>
      </c>
      <c r="E59" t="s">
        <v>344</v>
      </c>
      <c r="F59" t="s">
        <v>345</v>
      </c>
      <c r="G59" t="s">
        <v>203</v>
      </c>
      <c r="H59" s="13">
        <v>166000</v>
      </c>
      <c r="I59" s="14">
        <v>43646</v>
      </c>
      <c r="J59" t="s">
        <v>285</v>
      </c>
      <c r="K59" s="14">
        <v>43487</v>
      </c>
      <c r="L59" s="19">
        <v>43499</v>
      </c>
      <c r="M59" s="19">
        <v>43547</v>
      </c>
    </row>
    <row r="60" spans="1:13" x14ac:dyDescent="0.3">
      <c r="A60" t="s">
        <v>477</v>
      </c>
      <c r="B60" t="s">
        <v>375</v>
      </c>
      <c r="C60">
        <v>10</v>
      </c>
      <c r="D60" t="s">
        <v>305</v>
      </c>
      <c r="E60" t="s">
        <v>306</v>
      </c>
      <c r="F60" t="s">
        <v>307</v>
      </c>
      <c r="G60" t="s">
        <v>206</v>
      </c>
      <c r="H60" s="13">
        <v>129300</v>
      </c>
      <c r="I60" s="14">
        <v>43650</v>
      </c>
      <c r="J60" t="s">
        <v>285</v>
      </c>
      <c r="K60" s="14">
        <v>43486</v>
      </c>
      <c r="L60" s="19">
        <v>43499</v>
      </c>
      <c r="M60" s="19">
        <v>43547</v>
      </c>
    </row>
    <row r="61" spans="1:13" x14ac:dyDescent="0.3">
      <c r="A61" t="s">
        <v>478</v>
      </c>
      <c r="B61" t="s">
        <v>376</v>
      </c>
      <c r="C61">
        <v>22</v>
      </c>
      <c r="D61" t="s">
        <v>377</v>
      </c>
      <c r="E61" t="s">
        <v>378</v>
      </c>
      <c r="F61" t="s">
        <v>379</v>
      </c>
      <c r="G61" t="s">
        <v>211</v>
      </c>
      <c r="H61" s="13">
        <v>225200</v>
      </c>
      <c r="I61" s="14">
        <v>43511</v>
      </c>
      <c r="J61" t="s">
        <v>285</v>
      </c>
      <c r="K61" s="14">
        <v>43458</v>
      </c>
      <c r="L61" s="19">
        <v>43459</v>
      </c>
      <c r="M61" s="19">
        <v>43547</v>
      </c>
    </row>
    <row r="62" spans="1:13" x14ac:dyDescent="0.3">
      <c r="A62" t="s">
        <v>479</v>
      </c>
      <c r="B62" t="s">
        <v>380</v>
      </c>
      <c r="C62">
        <v>7</v>
      </c>
      <c r="D62" t="s">
        <v>366</v>
      </c>
      <c r="E62" t="s">
        <v>367</v>
      </c>
      <c r="F62" t="s">
        <v>368</v>
      </c>
      <c r="G62" t="s">
        <v>215</v>
      </c>
      <c r="H62" s="13">
        <v>261200</v>
      </c>
      <c r="I62" s="14">
        <v>43507</v>
      </c>
      <c r="J62" t="s">
        <v>285</v>
      </c>
      <c r="K62" s="14">
        <v>43440</v>
      </c>
      <c r="L62" s="19">
        <v>43459</v>
      </c>
      <c r="M62" s="19">
        <v>43499</v>
      </c>
    </row>
    <row r="63" spans="1:13" x14ac:dyDescent="0.3">
      <c r="A63" t="s">
        <v>480</v>
      </c>
      <c r="B63" t="s">
        <v>381</v>
      </c>
      <c r="C63">
        <v>0</v>
      </c>
      <c r="D63" t="s">
        <v>15</v>
      </c>
      <c r="E63" t="s">
        <v>295</v>
      </c>
      <c r="F63" t="s">
        <v>296</v>
      </c>
      <c r="G63" t="s">
        <v>219</v>
      </c>
      <c r="H63" s="13">
        <v>90900</v>
      </c>
      <c r="I63" s="14">
        <v>43696</v>
      </c>
      <c r="J63" t="s">
        <v>285</v>
      </c>
      <c r="K63" s="14">
        <v>43435</v>
      </c>
      <c r="L63" s="19">
        <v>43459</v>
      </c>
      <c r="M63" s="19">
        <v>43499</v>
      </c>
    </row>
    <row r="64" spans="1:13" x14ac:dyDescent="0.3">
      <c r="A64" t="s">
        <v>480</v>
      </c>
      <c r="B64" t="s">
        <v>381</v>
      </c>
      <c r="C64">
        <v>0</v>
      </c>
      <c r="D64" t="s">
        <v>15</v>
      </c>
      <c r="E64" t="s">
        <v>318</v>
      </c>
      <c r="F64" t="s">
        <v>319</v>
      </c>
      <c r="G64" t="s">
        <v>219</v>
      </c>
      <c r="H64" s="13">
        <v>90900</v>
      </c>
      <c r="I64" s="14">
        <v>43696</v>
      </c>
      <c r="J64" t="s">
        <v>285</v>
      </c>
      <c r="K64" s="14">
        <v>43435</v>
      </c>
      <c r="L64" s="19">
        <v>43459</v>
      </c>
      <c r="M64" s="19">
        <v>43499</v>
      </c>
    </row>
    <row r="65" spans="1:13" x14ac:dyDescent="0.3">
      <c r="A65" t="s">
        <v>481</v>
      </c>
      <c r="B65" t="s">
        <v>382</v>
      </c>
      <c r="C65">
        <v>0</v>
      </c>
      <c r="D65" t="s">
        <v>15</v>
      </c>
      <c r="E65" t="s">
        <v>295</v>
      </c>
      <c r="F65" t="s">
        <v>296</v>
      </c>
      <c r="G65" t="s">
        <v>222</v>
      </c>
      <c r="H65" s="13">
        <v>203000</v>
      </c>
      <c r="I65" s="14">
        <v>43667</v>
      </c>
      <c r="J65" t="s">
        <v>285</v>
      </c>
      <c r="K65" s="14">
        <v>43415</v>
      </c>
      <c r="L65" s="19">
        <v>43421</v>
      </c>
      <c r="M65" s="19">
        <v>43459</v>
      </c>
    </row>
    <row r="66" spans="1:13" x14ac:dyDescent="0.3">
      <c r="A66" t="s">
        <v>482</v>
      </c>
      <c r="B66" t="s">
        <v>383</v>
      </c>
      <c r="C66">
        <v>3</v>
      </c>
      <c r="D66" t="s">
        <v>337</v>
      </c>
      <c r="E66" t="s">
        <v>384</v>
      </c>
      <c r="F66" t="s">
        <v>385</v>
      </c>
      <c r="G66" t="s">
        <v>226</v>
      </c>
      <c r="H66" s="13">
        <v>810300</v>
      </c>
      <c r="I66" s="14">
        <v>43710</v>
      </c>
      <c r="J66" t="s">
        <v>285</v>
      </c>
      <c r="K66" s="14">
        <v>43408</v>
      </c>
      <c r="L66" s="19">
        <v>43421</v>
      </c>
      <c r="M66" s="19">
        <v>43459</v>
      </c>
    </row>
    <row r="67" spans="1:13" x14ac:dyDescent="0.3">
      <c r="A67" t="s">
        <v>482</v>
      </c>
      <c r="B67" t="s">
        <v>383</v>
      </c>
      <c r="C67">
        <v>3</v>
      </c>
      <c r="D67" t="s">
        <v>337</v>
      </c>
      <c r="E67" t="s">
        <v>386</v>
      </c>
      <c r="F67" t="s">
        <v>387</v>
      </c>
      <c r="G67" t="s">
        <v>226</v>
      </c>
      <c r="H67" s="13">
        <v>810300</v>
      </c>
      <c r="I67" s="14">
        <v>43710</v>
      </c>
      <c r="J67" t="s">
        <v>285</v>
      </c>
      <c r="K67" s="14">
        <v>43408</v>
      </c>
      <c r="L67" s="19">
        <v>43421</v>
      </c>
      <c r="M67" s="19">
        <v>43459</v>
      </c>
    </row>
    <row r="68" spans="1:13" x14ac:dyDescent="0.3">
      <c r="A68" t="s">
        <v>483</v>
      </c>
      <c r="B68" t="s">
        <v>388</v>
      </c>
      <c r="C68">
        <v>2</v>
      </c>
      <c r="D68" t="s">
        <v>343</v>
      </c>
      <c r="E68" t="s">
        <v>344</v>
      </c>
      <c r="F68" t="s">
        <v>345</v>
      </c>
      <c r="G68" t="s">
        <v>229</v>
      </c>
      <c r="H68" s="13">
        <v>405500</v>
      </c>
      <c r="I68" s="14">
        <v>43710</v>
      </c>
      <c r="J68" t="s">
        <v>285</v>
      </c>
      <c r="K68" s="14">
        <v>43396</v>
      </c>
      <c r="L68" s="19">
        <v>43421</v>
      </c>
      <c r="M68" s="19">
        <v>43459</v>
      </c>
    </row>
    <row r="69" spans="1:13" x14ac:dyDescent="0.3">
      <c r="A69" t="s">
        <v>484</v>
      </c>
      <c r="B69" t="s">
        <v>389</v>
      </c>
      <c r="C69">
        <v>27</v>
      </c>
      <c r="D69" t="s">
        <v>390</v>
      </c>
      <c r="E69" t="s">
        <v>391</v>
      </c>
      <c r="F69" t="s">
        <v>392</v>
      </c>
      <c r="G69" t="s">
        <v>234</v>
      </c>
      <c r="H69" s="13">
        <v>239000</v>
      </c>
      <c r="I69" s="14">
        <v>43543</v>
      </c>
      <c r="J69" t="s">
        <v>285</v>
      </c>
      <c r="K69" s="14">
        <v>43391</v>
      </c>
      <c r="L69" s="19">
        <v>43421</v>
      </c>
      <c r="M69" s="19">
        <v>43459</v>
      </c>
    </row>
    <row r="70" spans="1:13" x14ac:dyDescent="0.3">
      <c r="A70" t="s">
        <v>485</v>
      </c>
      <c r="B70" t="s">
        <v>393</v>
      </c>
      <c r="C70">
        <v>23</v>
      </c>
      <c r="D70" t="s">
        <v>394</v>
      </c>
      <c r="E70" t="s">
        <v>395</v>
      </c>
      <c r="F70" t="s">
        <v>396</v>
      </c>
      <c r="G70" t="s">
        <v>239</v>
      </c>
      <c r="H70" s="13">
        <v>720100</v>
      </c>
      <c r="I70" s="14">
        <v>43744</v>
      </c>
      <c r="J70" t="s">
        <v>285</v>
      </c>
      <c r="K70" s="14">
        <v>43386</v>
      </c>
      <c r="L70" s="19">
        <v>43421</v>
      </c>
      <c r="M70" s="19">
        <v>43459</v>
      </c>
    </row>
    <row r="71" spans="1:13" x14ac:dyDescent="0.3">
      <c r="A71" t="s">
        <v>485</v>
      </c>
      <c r="B71" t="s">
        <v>393</v>
      </c>
      <c r="C71">
        <v>23</v>
      </c>
      <c r="D71" t="s">
        <v>394</v>
      </c>
      <c r="E71" t="s">
        <v>397</v>
      </c>
      <c r="F71" t="s">
        <v>398</v>
      </c>
      <c r="G71" t="s">
        <v>239</v>
      </c>
      <c r="H71" s="13">
        <v>720100</v>
      </c>
      <c r="I71" s="14">
        <v>43744</v>
      </c>
      <c r="J71" t="s">
        <v>285</v>
      </c>
      <c r="K71" s="14">
        <v>43386</v>
      </c>
      <c r="L71" s="19">
        <v>43421</v>
      </c>
      <c r="M71" s="19">
        <v>43459</v>
      </c>
    </row>
    <row r="72" spans="1:13" x14ac:dyDescent="0.3">
      <c r="A72" t="s">
        <v>486</v>
      </c>
      <c r="B72" t="s">
        <v>399</v>
      </c>
      <c r="C72">
        <v>3</v>
      </c>
      <c r="D72" t="s">
        <v>337</v>
      </c>
      <c r="E72" t="s">
        <v>384</v>
      </c>
      <c r="F72" t="s">
        <v>385</v>
      </c>
      <c r="G72" t="s">
        <v>243</v>
      </c>
      <c r="H72" s="13">
        <v>235600</v>
      </c>
      <c r="I72" s="14">
        <v>43437</v>
      </c>
      <c r="J72" t="s">
        <v>285</v>
      </c>
      <c r="K72" s="14">
        <v>43386</v>
      </c>
      <c r="L72" s="19">
        <v>43421</v>
      </c>
      <c r="M72" s="19">
        <v>43459</v>
      </c>
    </row>
    <row r="73" spans="1:13" x14ac:dyDescent="0.3">
      <c r="A73" t="s">
        <v>486</v>
      </c>
      <c r="B73" t="s">
        <v>399</v>
      </c>
      <c r="C73">
        <v>3</v>
      </c>
      <c r="D73" t="s">
        <v>337</v>
      </c>
      <c r="E73" t="s">
        <v>400</v>
      </c>
      <c r="F73" t="s">
        <v>401</v>
      </c>
      <c r="G73" t="s">
        <v>243</v>
      </c>
      <c r="H73" s="13">
        <v>235600</v>
      </c>
      <c r="I73" s="14">
        <v>43437</v>
      </c>
      <c r="J73" t="s">
        <v>285</v>
      </c>
      <c r="K73" s="14">
        <v>43386</v>
      </c>
      <c r="L73" s="19">
        <v>43421</v>
      </c>
      <c r="M73" s="19">
        <v>43459</v>
      </c>
    </row>
    <row r="74" spans="1:13" x14ac:dyDescent="0.3">
      <c r="A74" t="s">
        <v>486</v>
      </c>
      <c r="B74" t="s">
        <v>399</v>
      </c>
      <c r="C74">
        <v>3</v>
      </c>
      <c r="D74" t="s">
        <v>337</v>
      </c>
      <c r="E74" t="s">
        <v>386</v>
      </c>
      <c r="F74" t="s">
        <v>387</v>
      </c>
      <c r="G74" t="s">
        <v>243</v>
      </c>
      <c r="H74" s="13">
        <v>235600</v>
      </c>
      <c r="I74" s="14">
        <v>43437</v>
      </c>
      <c r="J74" t="s">
        <v>285</v>
      </c>
      <c r="K74" s="14">
        <v>43386</v>
      </c>
      <c r="L74" s="19">
        <v>43421</v>
      </c>
      <c r="M74" s="19">
        <v>43459</v>
      </c>
    </row>
    <row r="75" spans="1:13" x14ac:dyDescent="0.3">
      <c r="A75" t="s">
        <v>487</v>
      </c>
      <c r="B75" t="s">
        <v>402</v>
      </c>
      <c r="C75">
        <v>8</v>
      </c>
      <c r="D75" t="s">
        <v>403</v>
      </c>
      <c r="E75" t="s">
        <v>404</v>
      </c>
      <c r="F75" t="s">
        <v>405</v>
      </c>
      <c r="G75" t="s">
        <v>247</v>
      </c>
      <c r="H75" s="13">
        <v>956100</v>
      </c>
      <c r="I75" s="14">
        <v>43555</v>
      </c>
      <c r="J75" t="s">
        <v>301</v>
      </c>
      <c r="K75" s="14">
        <v>43377</v>
      </c>
      <c r="L75" s="19">
        <v>43383</v>
      </c>
      <c r="M75" s="19">
        <v>43459</v>
      </c>
    </row>
    <row r="76" spans="1:13" x14ac:dyDescent="0.3">
      <c r="A76" t="s">
        <v>488</v>
      </c>
      <c r="B76" t="s">
        <v>406</v>
      </c>
      <c r="C76">
        <v>1</v>
      </c>
      <c r="D76" t="s">
        <v>298</v>
      </c>
      <c r="E76" t="s">
        <v>323</v>
      </c>
      <c r="F76" t="s">
        <v>324</v>
      </c>
      <c r="G76" t="s">
        <v>251</v>
      </c>
      <c r="H76" s="13">
        <v>669000</v>
      </c>
      <c r="I76" s="14">
        <v>43658</v>
      </c>
      <c r="J76" t="s">
        <v>285</v>
      </c>
      <c r="K76" s="14">
        <v>43371</v>
      </c>
      <c r="L76" s="19">
        <v>43383</v>
      </c>
      <c r="M76" s="19">
        <v>43421</v>
      </c>
    </row>
    <row r="77" spans="1:13" x14ac:dyDescent="0.3">
      <c r="A77" t="s">
        <v>488</v>
      </c>
      <c r="B77" t="s">
        <v>406</v>
      </c>
      <c r="C77">
        <v>1</v>
      </c>
      <c r="D77" t="s">
        <v>298</v>
      </c>
      <c r="E77" t="s">
        <v>314</v>
      </c>
      <c r="F77" t="s">
        <v>315</v>
      </c>
      <c r="G77" t="s">
        <v>251</v>
      </c>
      <c r="H77" s="13">
        <v>669000</v>
      </c>
      <c r="I77" s="14">
        <v>43658</v>
      </c>
      <c r="J77" t="s">
        <v>285</v>
      </c>
      <c r="K77" s="14">
        <v>43371</v>
      </c>
      <c r="L77" s="19">
        <v>43383</v>
      </c>
      <c r="M77" s="19">
        <v>43421</v>
      </c>
    </row>
    <row r="78" spans="1:13" x14ac:dyDescent="0.3">
      <c r="A78" t="s">
        <v>489</v>
      </c>
      <c r="B78" t="s">
        <v>407</v>
      </c>
      <c r="C78">
        <v>0</v>
      </c>
      <c r="D78" t="s">
        <v>15</v>
      </c>
      <c r="E78" t="s">
        <v>318</v>
      </c>
      <c r="F78" t="s">
        <v>319</v>
      </c>
      <c r="G78" t="s">
        <v>255</v>
      </c>
      <c r="H78" s="13">
        <v>661900</v>
      </c>
      <c r="I78" s="14">
        <v>43472</v>
      </c>
      <c r="J78" t="s">
        <v>285</v>
      </c>
      <c r="K78" s="14">
        <v>43365</v>
      </c>
      <c r="L78" s="19">
        <v>43383</v>
      </c>
      <c r="M78" s="19">
        <v>43421</v>
      </c>
    </row>
    <row r="79" spans="1:13" x14ac:dyDescent="0.3">
      <c r="A79" t="s">
        <v>490</v>
      </c>
      <c r="B79" t="s">
        <v>408</v>
      </c>
      <c r="C79">
        <v>4</v>
      </c>
      <c r="D79" t="s">
        <v>282</v>
      </c>
      <c r="E79" t="s">
        <v>283</v>
      </c>
      <c r="F79" t="s">
        <v>284</v>
      </c>
      <c r="G79" t="s">
        <v>259</v>
      </c>
      <c r="H79" s="13">
        <v>115800</v>
      </c>
      <c r="I79" s="14">
        <v>43563</v>
      </c>
      <c r="J79" t="s">
        <v>301</v>
      </c>
      <c r="K79" s="14">
        <v>43362</v>
      </c>
      <c r="L79" s="19">
        <v>43383</v>
      </c>
      <c r="M79" s="19">
        <v>43421</v>
      </c>
    </row>
    <row r="80" spans="1:13" x14ac:dyDescent="0.3">
      <c r="A80" t="s">
        <v>491</v>
      </c>
      <c r="B80" t="s">
        <v>409</v>
      </c>
      <c r="C80">
        <v>5</v>
      </c>
      <c r="D80" t="s">
        <v>354</v>
      </c>
      <c r="E80" t="s">
        <v>355</v>
      </c>
      <c r="F80" t="s">
        <v>356</v>
      </c>
      <c r="G80" t="s">
        <v>263</v>
      </c>
      <c r="H80" s="13">
        <v>538400</v>
      </c>
      <c r="I80" s="14">
        <v>43661</v>
      </c>
      <c r="J80" t="s">
        <v>301</v>
      </c>
      <c r="K80" s="14">
        <v>43358</v>
      </c>
      <c r="L80" s="19">
        <v>43383</v>
      </c>
      <c r="M80" s="19">
        <v>43421</v>
      </c>
    </row>
    <row r="81" spans="1:13" x14ac:dyDescent="0.3">
      <c r="A81" t="s">
        <v>491</v>
      </c>
      <c r="B81" t="s">
        <v>409</v>
      </c>
      <c r="C81">
        <v>5</v>
      </c>
      <c r="D81" t="s">
        <v>354</v>
      </c>
      <c r="E81" t="s">
        <v>357</v>
      </c>
      <c r="F81" t="s">
        <v>358</v>
      </c>
      <c r="G81" t="s">
        <v>263</v>
      </c>
      <c r="H81" s="13">
        <v>538400</v>
      </c>
      <c r="I81" s="14">
        <v>43661</v>
      </c>
      <c r="J81" t="s">
        <v>301</v>
      </c>
      <c r="K81" s="14">
        <v>43358</v>
      </c>
      <c r="L81" s="19">
        <v>43383</v>
      </c>
      <c r="M81" s="19">
        <v>43421</v>
      </c>
    </row>
    <row r="82" spans="1:13" x14ac:dyDescent="0.3">
      <c r="A82" t="s">
        <v>491</v>
      </c>
      <c r="B82" t="s">
        <v>409</v>
      </c>
      <c r="C82">
        <v>5</v>
      </c>
      <c r="D82" t="s">
        <v>354</v>
      </c>
      <c r="E82" t="s">
        <v>410</v>
      </c>
      <c r="F82" t="s">
        <v>411</v>
      </c>
      <c r="G82" t="s">
        <v>263</v>
      </c>
      <c r="H82" s="13">
        <v>538400</v>
      </c>
      <c r="I82" s="14">
        <v>43661</v>
      </c>
      <c r="J82" t="s">
        <v>301</v>
      </c>
      <c r="K82" s="14">
        <v>43358</v>
      </c>
      <c r="L82" s="19">
        <v>43383</v>
      </c>
      <c r="M82" s="19">
        <v>43421</v>
      </c>
    </row>
    <row r="83" spans="1:13" x14ac:dyDescent="0.3">
      <c r="A83" t="s">
        <v>492</v>
      </c>
      <c r="B83" t="s">
        <v>412</v>
      </c>
      <c r="C83">
        <v>33</v>
      </c>
      <c r="D83" t="s">
        <v>413</v>
      </c>
      <c r="E83" t="s">
        <v>414</v>
      </c>
      <c r="F83" t="s">
        <v>415</v>
      </c>
      <c r="G83" t="s">
        <v>267</v>
      </c>
      <c r="H83" s="13">
        <v>718200</v>
      </c>
      <c r="I83" s="14">
        <v>43450</v>
      </c>
      <c r="J83" t="s">
        <v>285</v>
      </c>
      <c r="K83" s="14">
        <v>43354</v>
      </c>
      <c r="L83" s="19">
        <v>43383</v>
      </c>
      <c r="M83" s="19">
        <v>43421</v>
      </c>
    </row>
    <row r="84" spans="1:13" x14ac:dyDescent="0.3">
      <c r="A84" t="s">
        <v>492</v>
      </c>
      <c r="B84" t="s">
        <v>412</v>
      </c>
      <c r="C84">
        <v>33</v>
      </c>
      <c r="D84" t="s">
        <v>413</v>
      </c>
      <c r="E84" t="s">
        <v>416</v>
      </c>
      <c r="F84" t="s">
        <v>417</v>
      </c>
      <c r="G84" t="s">
        <v>267</v>
      </c>
      <c r="H84" s="13">
        <v>718200</v>
      </c>
      <c r="I84" s="14">
        <v>43450</v>
      </c>
      <c r="J84" t="s">
        <v>285</v>
      </c>
      <c r="K84" s="14">
        <v>43354</v>
      </c>
      <c r="L84" s="19">
        <v>43383</v>
      </c>
      <c r="M84" s="19">
        <v>43421</v>
      </c>
    </row>
    <row r="85" spans="1:13" x14ac:dyDescent="0.3">
      <c r="A85" t="s">
        <v>492</v>
      </c>
      <c r="B85" t="s">
        <v>412</v>
      </c>
      <c r="C85">
        <v>33</v>
      </c>
      <c r="D85" t="s">
        <v>413</v>
      </c>
      <c r="E85" t="s">
        <v>418</v>
      </c>
      <c r="F85" t="s">
        <v>419</v>
      </c>
      <c r="G85" t="s">
        <v>267</v>
      </c>
      <c r="H85" s="13">
        <v>718200</v>
      </c>
      <c r="I85" s="14">
        <v>43450</v>
      </c>
      <c r="J85" t="s">
        <v>285</v>
      </c>
      <c r="K85" s="14">
        <v>43354</v>
      </c>
      <c r="L85" s="19">
        <v>43383</v>
      </c>
      <c r="M85" s="19">
        <v>43421</v>
      </c>
    </row>
    <row r="86" spans="1:13" x14ac:dyDescent="0.3">
      <c r="A86" t="s">
        <v>493</v>
      </c>
      <c r="B86" t="s">
        <v>420</v>
      </c>
      <c r="C86">
        <v>0</v>
      </c>
      <c r="D86" t="s">
        <v>15</v>
      </c>
      <c r="E86" t="s">
        <v>295</v>
      </c>
      <c r="F86" t="s">
        <v>296</v>
      </c>
      <c r="G86" t="s">
        <v>270</v>
      </c>
      <c r="H86" s="13">
        <v>836200</v>
      </c>
      <c r="I86" s="14">
        <v>43455</v>
      </c>
      <c r="J86" t="s">
        <v>285</v>
      </c>
      <c r="K86" s="14">
        <v>43348</v>
      </c>
      <c r="L86" s="19">
        <v>43383</v>
      </c>
      <c r="M86" s="19">
        <v>43421</v>
      </c>
    </row>
    <row r="87" spans="1:13" x14ac:dyDescent="0.3">
      <c r="A87" t="s">
        <v>493</v>
      </c>
      <c r="B87" t="s">
        <v>420</v>
      </c>
      <c r="C87">
        <v>0</v>
      </c>
      <c r="D87" t="s">
        <v>15</v>
      </c>
      <c r="E87" t="s">
        <v>318</v>
      </c>
      <c r="F87" t="s">
        <v>319</v>
      </c>
      <c r="G87" t="s">
        <v>270</v>
      </c>
      <c r="H87" s="13">
        <v>836200</v>
      </c>
      <c r="I87" s="14">
        <v>43455</v>
      </c>
      <c r="J87" t="s">
        <v>285</v>
      </c>
      <c r="K87" s="14">
        <v>43348</v>
      </c>
      <c r="L87" s="19">
        <v>43383</v>
      </c>
      <c r="M87" s="19">
        <v>43421</v>
      </c>
    </row>
    <row r="88" spans="1:13" x14ac:dyDescent="0.3">
      <c r="A88" t="s">
        <v>494</v>
      </c>
      <c r="B88" t="s">
        <v>421</v>
      </c>
      <c r="C88">
        <v>3</v>
      </c>
      <c r="D88" t="s">
        <v>337</v>
      </c>
      <c r="E88" t="s">
        <v>400</v>
      </c>
      <c r="F88" t="s">
        <v>401</v>
      </c>
      <c r="G88" t="s">
        <v>422</v>
      </c>
      <c r="H88" s="13">
        <v>784900</v>
      </c>
      <c r="I88" s="14">
        <v>43436</v>
      </c>
      <c r="J88" t="s">
        <v>285</v>
      </c>
      <c r="K88" s="14">
        <v>43341</v>
      </c>
      <c r="L88" s="19">
        <v>43383</v>
      </c>
      <c r="M88" s="19">
        <v>43421</v>
      </c>
    </row>
    <row r="89" spans="1:13" x14ac:dyDescent="0.3">
      <c r="A89" t="s">
        <v>494</v>
      </c>
      <c r="B89" t="s">
        <v>421</v>
      </c>
      <c r="C89">
        <v>3</v>
      </c>
      <c r="D89" t="s">
        <v>337</v>
      </c>
      <c r="E89" t="s">
        <v>338</v>
      </c>
      <c r="F89" t="s">
        <v>339</v>
      </c>
      <c r="G89" t="s">
        <v>422</v>
      </c>
      <c r="H89" s="13">
        <v>784900</v>
      </c>
      <c r="I89" s="14">
        <v>43436</v>
      </c>
      <c r="J89" t="s">
        <v>285</v>
      </c>
      <c r="K89" s="14">
        <v>43341</v>
      </c>
      <c r="L89" s="19">
        <v>43383</v>
      </c>
      <c r="M89" s="19">
        <v>43421</v>
      </c>
    </row>
    <row r="90" spans="1:13" x14ac:dyDescent="0.3">
      <c r="A90" t="s">
        <v>495</v>
      </c>
      <c r="B90" t="s">
        <v>423</v>
      </c>
      <c r="C90">
        <v>0</v>
      </c>
      <c r="D90" t="s">
        <v>15</v>
      </c>
      <c r="E90" t="s">
        <v>293</v>
      </c>
      <c r="F90" t="s">
        <v>294</v>
      </c>
      <c r="G90" t="s">
        <v>424</v>
      </c>
      <c r="H90" s="13">
        <v>540700</v>
      </c>
      <c r="I90" s="14">
        <v>43475</v>
      </c>
      <c r="J90" t="s">
        <v>285</v>
      </c>
      <c r="K90" s="14">
        <v>43333</v>
      </c>
      <c r="L90" s="19">
        <v>43333</v>
      </c>
      <c r="M90" s="19">
        <v>43383</v>
      </c>
    </row>
    <row r="91" spans="1:13" x14ac:dyDescent="0.3">
      <c r="A91" t="s">
        <v>496</v>
      </c>
      <c r="B91" t="s">
        <v>425</v>
      </c>
      <c r="C91">
        <v>21</v>
      </c>
      <c r="D91" t="s">
        <v>426</v>
      </c>
      <c r="E91" t="s">
        <v>427</v>
      </c>
      <c r="F91" t="s">
        <v>428</v>
      </c>
      <c r="G91" t="s">
        <v>429</v>
      </c>
      <c r="H91" s="13">
        <v>314200</v>
      </c>
      <c r="I91" s="14">
        <v>43598</v>
      </c>
      <c r="J91" t="s">
        <v>285</v>
      </c>
      <c r="K91" s="14">
        <v>43321</v>
      </c>
      <c r="L91" s="19">
        <v>43333</v>
      </c>
      <c r="M91" s="19">
        <v>43383</v>
      </c>
    </row>
    <row r="92" spans="1:13" x14ac:dyDescent="0.3">
      <c r="A92" t="s">
        <v>496</v>
      </c>
      <c r="B92" t="s">
        <v>425</v>
      </c>
      <c r="C92">
        <v>21</v>
      </c>
      <c r="D92" t="s">
        <v>426</v>
      </c>
      <c r="E92" t="s">
        <v>430</v>
      </c>
      <c r="F92" t="s">
        <v>431</v>
      </c>
      <c r="G92" t="s">
        <v>429</v>
      </c>
      <c r="H92" s="13">
        <v>314200</v>
      </c>
      <c r="I92" s="14">
        <v>43598</v>
      </c>
      <c r="J92" t="s">
        <v>285</v>
      </c>
      <c r="K92" s="14">
        <v>43321</v>
      </c>
      <c r="L92" s="19">
        <v>43333</v>
      </c>
      <c r="M92" s="19">
        <v>43383</v>
      </c>
    </row>
    <row r="93" spans="1:13" x14ac:dyDescent="0.3">
      <c r="A93" t="s">
        <v>497</v>
      </c>
      <c r="B93" t="s">
        <v>432</v>
      </c>
      <c r="C93">
        <v>0</v>
      </c>
      <c r="D93" t="s">
        <v>15</v>
      </c>
      <c r="E93" t="s">
        <v>320</v>
      </c>
      <c r="F93" t="s">
        <v>321</v>
      </c>
      <c r="G93" t="s">
        <v>433</v>
      </c>
      <c r="H93" s="13">
        <v>324100</v>
      </c>
      <c r="I93" s="14">
        <v>43526</v>
      </c>
      <c r="J93" t="s">
        <v>301</v>
      </c>
      <c r="K93" s="14">
        <v>43320</v>
      </c>
      <c r="L93" s="19">
        <v>43333</v>
      </c>
      <c r="M93" s="19">
        <v>43383</v>
      </c>
    </row>
    <row r="94" spans="1:13" x14ac:dyDescent="0.3">
      <c r="A94" t="s">
        <v>497</v>
      </c>
      <c r="B94" t="s">
        <v>432</v>
      </c>
      <c r="C94">
        <v>0</v>
      </c>
      <c r="D94" t="s">
        <v>15</v>
      </c>
      <c r="E94" t="s">
        <v>293</v>
      </c>
      <c r="F94" t="s">
        <v>294</v>
      </c>
      <c r="G94" t="s">
        <v>433</v>
      </c>
      <c r="H94" s="13">
        <v>324100</v>
      </c>
      <c r="I94" s="14">
        <v>43526</v>
      </c>
      <c r="J94" t="s">
        <v>301</v>
      </c>
      <c r="K94" s="14">
        <v>43320</v>
      </c>
      <c r="L94" s="19">
        <v>43333</v>
      </c>
      <c r="M94" s="19">
        <v>43383</v>
      </c>
    </row>
    <row r="95" spans="1:13" x14ac:dyDescent="0.3">
      <c r="A95" t="s">
        <v>497</v>
      </c>
      <c r="B95" t="s">
        <v>432</v>
      </c>
      <c r="C95">
        <v>0</v>
      </c>
      <c r="D95" t="s">
        <v>15</v>
      </c>
      <c r="E95" t="s">
        <v>295</v>
      </c>
      <c r="F95" t="s">
        <v>296</v>
      </c>
      <c r="G95" t="s">
        <v>433</v>
      </c>
      <c r="H95" s="13">
        <v>324100</v>
      </c>
      <c r="I95" s="14">
        <v>43526</v>
      </c>
      <c r="J95" t="s">
        <v>301</v>
      </c>
      <c r="K95" s="14">
        <v>43320</v>
      </c>
      <c r="L95" s="19">
        <v>43333</v>
      </c>
      <c r="M95" s="19">
        <v>43383</v>
      </c>
    </row>
    <row r="96" spans="1:13" x14ac:dyDescent="0.3">
      <c r="A96" t="s">
        <v>498</v>
      </c>
      <c r="B96" t="s">
        <v>434</v>
      </c>
      <c r="C96">
        <v>2</v>
      </c>
      <c r="D96" t="s">
        <v>343</v>
      </c>
      <c r="E96" t="s">
        <v>344</v>
      </c>
      <c r="F96" t="s">
        <v>345</v>
      </c>
      <c r="G96" t="s">
        <v>435</v>
      </c>
      <c r="H96" s="13">
        <v>90200</v>
      </c>
      <c r="I96" s="14">
        <v>43375</v>
      </c>
      <c r="J96" t="s">
        <v>285</v>
      </c>
      <c r="K96" s="14">
        <v>43316</v>
      </c>
      <c r="L96" s="19">
        <v>43333</v>
      </c>
      <c r="M96" s="19">
        <v>43383</v>
      </c>
    </row>
    <row r="97" spans="1:13" x14ac:dyDescent="0.3">
      <c r="A97" t="s">
        <v>499</v>
      </c>
      <c r="B97" t="s">
        <v>436</v>
      </c>
      <c r="C97">
        <v>0</v>
      </c>
      <c r="D97" t="s">
        <v>15</v>
      </c>
      <c r="E97" t="s">
        <v>295</v>
      </c>
      <c r="F97" t="s">
        <v>296</v>
      </c>
      <c r="G97" t="s">
        <v>437</v>
      </c>
      <c r="H97" s="13">
        <v>916200</v>
      </c>
      <c r="I97" s="14">
        <v>43416</v>
      </c>
      <c r="J97" t="s">
        <v>285</v>
      </c>
      <c r="K97" s="14">
        <v>43313</v>
      </c>
      <c r="L97" s="19">
        <v>43333</v>
      </c>
      <c r="M97" s="19">
        <v>43383</v>
      </c>
    </row>
    <row r="98" spans="1:13" x14ac:dyDescent="0.3">
      <c r="A98" t="s">
        <v>500</v>
      </c>
      <c r="B98" t="s">
        <v>438</v>
      </c>
      <c r="C98">
        <v>0</v>
      </c>
      <c r="D98" t="s">
        <v>15</v>
      </c>
      <c r="E98" t="s">
        <v>295</v>
      </c>
      <c r="F98" t="s">
        <v>296</v>
      </c>
      <c r="G98" t="s">
        <v>439</v>
      </c>
      <c r="H98" s="13">
        <v>975900</v>
      </c>
      <c r="I98" s="14">
        <v>43616</v>
      </c>
      <c r="J98" t="s">
        <v>285</v>
      </c>
      <c r="K98" s="14">
        <v>43312</v>
      </c>
      <c r="L98" s="19">
        <v>43333</v>
      </c>
      <c r="M98" s="19">
        <v>43383</v>
      </c>
    </row>
    <row r="99" spans="1:13" x14ac:dyDescent="0.3">
      <c r="A99" t="s">
        <v>500</v>
      </c>
      <c r="B99" t="s">
        <v>438</v>
      </c>
      <c r="C99">
        <v>0</v>
      </c>
      <c r="D99" t="s">
        <v>15</v>
      </c>
      <c r="E99" t="s">
        <v>318</v>
      </c>
      <c r="F99" t="s">
        <v>319</v>
      </c>
      <c r="G99" t="s">
        <v>439</v>
      </c>
      <c r="H99" s="13">
        <v>975900</v>
      </c>
      <c r="I99" s="14">
        <v>43616</v>
      </c>
      <c r="J99" t="s">
        <v>285</v>
      </c>
      <c r="K99" s="14">
        <v>43312</v>
      </c>
      <c r="L99" s="19">
        <v>43333</v>
      </c>
      <c r="M99" s="19">
        <v>43383</v>
      </c>
    </row>
    <row r="100" spans="1:13" x14ac:dyDescent="0.3">
      <c r="A100" t="s">
        <v>500</v>
      </c>
      <c r="B100" t="s">
        <v>438</v>
      </c>
      <c r="C100">
        <v>0</v>
      </c>
      <c r="D100" t="s">
        <v>15</v>
      </c>
      <c r="E100" t="s">
        <v>293</v>
      </c>
      <c r="F100" t="s">
        <v>294</v>
      </c>
      <c r="G100" t="s">
        <v>439</v>
      </c>
      <c r="H100" s="13">
        <v>975900</v>
      </c>
      <c r="I100" s="14">
        <v>43616</v>
      </c>
      <c r="J100" t="s">
        <v>285</v>
      </c>
      <c r="K100" s="14">
        <v>43312</v>
      </c>
      <c r="L100" s="19">
        <v>43333</v>
      </c>
      <c r="M100" s="19">
        <v>43383</v>
      </c>
    </row>
    <row r="101" spans="1:13" x14ac:dyDescent="0.3">
      <c r="A101" t="s">
        <v>501</v>
      </c>
      <c r="B101" t="s">
        <v>440</v>
      </c>
      <c r="C101">
        <v>1</v>
      </c>
      <c r="D101" t="s">
        <v>298</v>
      </c>
      <c r="E101" t="s">
        <v>323</v>
      </c>
      <c r="F101" t="s">
        <v>324</v>
      </c>
      <c r="G101" t="s">
        <v>441</v>
      </c>
      <c r="H101" s="13">
        <v>527900</v>
      </c>
      <c r="I101" s="14">
        <v>43600</v>
      </c>
      <c r="J101" t="s">
        <v>285</v>
      </c>
      <c r="K101" s="14">
        <v>43309</v>
      </c>
      <c r="L101" s="19">
        <v>43333</v>
      </c>
      <c r="M101" s="19">
        <v>43383</v>
      </c>
    </row>
    <row r="102" spans="1:13" x14ac:dyDescent="0.3">
      <c r="A102" t="s">
        <v>501</v>
      </c>
      <c r="B102" t="s">
        <v>440</v>
      </c>
      <c r="C102">
        <v>1</v>
      </c>
      <c r="D102" t="s">
        <v>298</v>
      </c>
      <c r="E102" t="s">
        <v>302</v>
      </c>
      <c r="F102" t="s">
        <v>303</v>
      </c>
      <c r="G102" t="s">
        <v>441</v>
      </c>
      <c r="H102" s="13">
        <v>527900</v>
      </c>
      <c r="I102" s="14">
        <v>43600</v>
      </c>
      <c r="J102" t="s">
        <v>285</v>
      </c>
      <c r="K102" s="14">
        <v>43309</v>
      </c>
      <c r="L102" s="19">
        <v>43333</v>
      </c>
      <c r="M102" s="19">
        <v>43383</v>
      </c>
    </row>
    <row r="103" spans="1:13" x14ac:dyDescent="0.3">
      <c r="A103" t="s">
        <v>502</v>
      </c>
      <c r="B103" t="s">
        <v>442</v>
      </c>
      <c r="C103">
        <v>5</v>
      </c>
      <c r="D103" t="s">
        <v>354</v>
      </c>
      <c r="E103" t="s">
        <v>410</v>
      </c>
      <c r="F103" t="s">
        <v>411</v>
      </c>
      <c r="G103" t="s">
        <v>443</v>
      </c>
      <c r="H103" s="13">
        <v>300200</v>
      </c>
      <c r="I103" s="14">
        <v>43664</v>
      </c>
      <c r="J103" t="s">
        <v>285</v>
      </c>
      <c r="K103" s="14">
        <v>43302</v>
      </c>
      <c r="L103" s="19">
        <v>43333</v>
      </c>
      <c r="M103" s="19">
        <v>43383</v>
      </c>
    </row>
    <row r="104" spans="1:13" x14ac:dyDescent="0.3">
      <c r="A104" t="s">
        <v>503</v>
      </c>
      <c r="B104" t="s">
        <v>504</v>
      </c>
      <c r="C104">
        <v>4</v>
      </c>
      <c r="D104" t="s">
        <v>282</v>
      </c>
      <c r="E104" t="s">
        <v>290</v>
      </c>
      <c r="F104" t="s">
        <v>291</v>
      </c>
      <c r="G104" t="s">
        <v>106</v>
      </c>
      <c r="H104" s="13">
        <v>37900</v>
      </c>
      <c r="I104" s="14">
        <v>43652</v>
      </c>
      <c r="J104" t="s">
        <v>285</v>
      </c>
      <c r="K104" s="14">
        <v>43290</v>
      </c>
      <c r="L104" s="19">
        <v>43299</v>
      </c>
      <c r="M104" s="19">
        <v>43333</v>
      </c>
    </row>
    <row r="105" spans="1:13" x14ac:dyDescent="0.3">
      <c r="A105" t="s">
        <v>505</v>
      </c>
      <c r="B105" t="s">
        <v>506</v>
      </c>
      <c r="C105">
        <v>0</v>
      </c>
      <c r="D105" t="s">
        <v>15</v>
      </c>
      <c r="E105" t="s">
        <v>318</v>
      </c>
      <c r="F105" t="s">
        <v>319</v>
      </c>
      <c r="G105" t="s">
        <v>507</v>
      </c>
      <c r="H105" s="13">
        <v>821600</v>
      </c>
      <c r="I105" s="14">
        <v>43375</v>
      </c>
      <c r="J105" t="s">
        <v>285</v>
      </c>
      <c r="K105" s="14">
        <v>43284</v>
      </c>
      <c r="L105" s="19">
        <v>43299</v>
      </c>
      <c r="M105" s="19">
        <v>43333</v>
      </c>
    </row>
    <row r="106" spans="1:13" x14ac:dyDescent="0.3">
      <c r="A106" t="s">
        <v>505</v>
      </c>
      <c r="B106" t="s">
        <v>506</v>
      </c>
      <c r="C106">
        <v>0</v>
      </c>
      <c r="D106" t="s">
        <v>15</v>
      </c>
      <c r="E106" t="s">
        <v>295</v>
      </c>
      <c r="F106" t="s">
        <v>296</v>
      </c>
      <c r="G106" t="s">
        <v>507</v>
      </c>
      <c r="H106" s="13">
        <v>821600</v>
      </c>
      <c r="I106" s="14">
        <v>43375</v>
      </c>
      <c r="J106" t="s">
        <v>285</v>
      </c>
      <c r="K106" s="14">
        <v>43284</v>
      </c>
      <c r="L106" s="19">
        <v>43299</v>
      </c>
      <c r="M106" s="19">
        <v>43333</v>
      </c>
    </row>
    <row r="107" spans="1:13" x14ac:dyDescent="0.3">
      <c r="A107" t="s">
        <v>505</v>
      </c>
      <c r="B107" t="s">
        <v>506</v>
      </c>
      <c r="C107">
        <v>0</v>
      </c>
      <c r="D107" t="s">
        <v>15</v>
      </c>
      <c r="E107" t="s">
        <v>293</v>
      </c>
      <c r="F107" t="s">
        <v>294</v>
      </c>
      <c r="G107" t="s">
        <v>507</v>
      </c>
      <c r="H107" s="13">
        <v>821600</v>
      </c>
      <c r="I107" s="14">
        <v>43375</v>
      </c>
      <c r="J107" t="s">
        <v>285</v>
      </c>
      <c r="K107" s="14">
        <v>43284</v>
      </c>
      <c r="L107" s="19">
        <v>43299</v>
      </c>
      <c r="M107" s="19">
        <v>43333</v>
      </c>
    </row>
    <row r="108" spans="1:13" x14ac:dyDescent="0.3">
      <c r="A108" t="s">
        <v>508</v>
      </c>
      <c r="B108" t="s">
        <v>509</v>
      </c>
      <c r="C108">
        <v>0</v>
      </c>
      <c r="D108" t="s">
        <v>15</v>
      </c>
      <c r="E108" t="s">
        <v>295</v>
      </c>
      <c r="F108" t="s">
        <v>296</v>
      </c>
      <c r="G108" t="s">
        <v>143</v>
      </c>
      <c r="H108" s="13">
        <v>234700</v>
      </c>
      <c r="I108" s="14">
        <v>43637</v>
      </c>
      <c r="J108" t="s">
        <v>285</v>
      </c>
      <c r="K108" s="14">
        <v>43273</v>
      </c>
      <c r="L108" s="19">
        <v>43283</v>
      </c>
      <c r="M108" s="19">
        <v>43333</v>
      </c>
    </row>
    <row r="109" spans="1:13" x14ac:dyDescent="0.3">
      <c r="A109" t="s">
        <v>508</v>
      </c>
      <c r="B109" t="s">
        <v>509</v>
      </c>
      <c r="C109">
        <v>0</v>
      </c>
      <c r="D109" t="s">
        <v>15</v>
      </c>
      <c r="E109" t="s">
        <v>320</v>
      </c>
      <c r="F109" t="s">
        <v>321</v>
      </c>
      <c r="G109" t="s">
        <v>143</v>
      </c>
      <c r="H109" s="13">
        <v>234700</v>
      </c>
      <c r="I109" s="14">
        <v>43637</v>
      </c>
      <c r="J109" t="s">
        <v>285</v>
      </c>
      <c r="K109" s="14">
        <v>43273</v>
      </c>
      <c r="L109" s="19">
        <v>43283</v>
      </c>
      <c r="M109" s="19">
        <v>43333</v>
      </c>
    </row>
    <row r="110" spans="1:13" x14ac:dyDescent="0.3">
      <c r="A110" t="s">
        <v>510</v>
      </c>
      <c r="B110" t="s">
        <v>511</v>
      </c>
      <c r="C110">
        <v>1</v>
      </c>
      <c r="D110" t="s">
        <v>298</v>
      </c>
      <c r="E110" t="s">
        <v>302</v>
      </c>
      <c r="F110" t="s">
        <v>303</v>
      </c>
      <c r="G110" t="s">
        <v>512</v>
      </c>
      <c r="H110" s="13">
        <v>169700</v>
      </c>
      <c r="I110" s="14">
        <v>43500</v>
      </c>
      <c r="J110" t="s">
        <v>285</v>
      </c>
      <c r="K110" s="14">
        <v>43271</v>
      </c>
      <c r="L110" s="19">
        <v>43283</v>
      </c>
      <c r="M110" s="19">
        <v>43333</v>
      </c>
    </row>
    <row r="111" spans="1:13" x14ac:dyDescent="0.3">
      <c r="A111" t="s">
        <v>510</v>
      </c>
      <c r="B111" t="s">
        <v>511</v>
      </c>
      <c r="C111">
        <v>1</v>
      </c>
      <c r="D111" t="s">
        <v>298</v>
      </c>
      <c r="E111" t="s">
        <v>314</v>
      </c>
      <c r="F111" t="s">
        <v>315</v>
      </c>
      <c r="G111" t="s">
        <v>512</v>
      </c>
      <c r="H111" s="13">
        <v>169700</v>
      </c>
      <c r="I111" s="14">
        <v>43500</v>
      </c>
      <c r="J111" t="s">
        <v>285</v>
      </c>
      <c r="K111" s="14">
        <v>43271</v>
      </c>
      <c r="L111" s="19">
        <v>43283</v>
      </c>
      <c r="M111" s="19">
        <v>43333</v>
      </c>
    </row>
    <row r="112" spans="1:13" x14ac:dyDescent="0.3">
      <c r="A112" t="s">
        <v>510</v>
      </c>
      <c r="B112" t="s">
        <v>511</v>
      </c>
      <c r="C112">
        <v>1</v>
      </c>
      <c r="D112" t="s">
        <v>298</v>
      </c>
      <c r="E112" t="s">
        <v>323</v>
      </c>
      <c r="F112" t="s">
        <v>324</v>
      </c>
      <c r="G112" t="s">
        <v>512</v>
      </c>
      <c r="H112" s="13">
        <v>169700</v>
      </c>
      <c r="I112" s="14">
        <v>43500</v>
      </c>
      <c r="J112" t="s">
        <v>285</v>
      </c>
      <c r="K112" s="14">
        <v>43271</v>
      </c>
      <c r="L112" s="19">
        <v>43283</v>
      </c>
      <c r="M112" s="19">
        <v>43333</v>
      </c>
    </row>
    <row r="113" spans="1:13" x14ac:dyDescent="0.3">
      <c r="A113" t="s">
        <v>513</v>
      </c>
      <c r="B113" t="s">
        <v>514</v>
      </c>
      <c r="C113">
        <v>0</v>
      </c>
      <c r="D113" t="s">
        <v>15</v>
      </c>
      <c r="E113" t="s">
        <v>293</v>
      </c>
      <c r="F113" t="s">
        <v>294</v>
      </c>
      <c r="G113" t="s">
        <v>515</v>
      </c>
      <c r="H113" s="13">
        <v>200200</v>
      </c>
      <c r="I113" s="14">
        <v>43481</v>
      </c>
      <c r="J113" t="s">
        <v>301</v>
      </c>
      <c r="K113" s="14">
        <v>43271</v>
      </c>
      <c r="L113" s="19">
        <v>43283</v>
      </c>
      <c r="M113" s="19">
        <v>43333</v>
      </c>
    </row>
    <row r="114" spans="1:13" x14ac:dyDescent="0.3">
      <c r="A114" t="s">
        <v>513</v>
      </c>
      <c r="B114" t="s">
        <v>514</v>
      </c>
      <c r="C114">
        <v>0</v>
      </c>
      <c r="D114" t="s">
        <v>15</v>
      </c>
      <c r="E114" t="s">
        <v>295</v>
      </c>
      <c r="F114" t="s">
        <v>296</v>
      </c>
      <c r="G114" t="s">
        <v>515</v>
      </c>
      <c r="H114" s="13">
        <v>200200</v>
      </c>
      <c r="I114" s="14">
        <v>43481</v>
      </c>
      <c r="J114" t="s">
        <v>301</v>
      </c>
      <c r="K114" s="14">
        <v>43271</v>
      </c>
      <c r="L114" s="19">
        <v>43283</v>
      </c>
      <c r="M114" s="19">
        <v>43333</v>
      </c>
    </row>
    <row r="115" spans="1:13" x14ac:dyDescent="0.3">
      <c r="A115" t="s">
        <v>516</v>
      </c>
      <c r="B115" t="s">
        <v>517</v>
      </c>
      <c r="C115">
        <v>0</v>
      </c>
      <c r="D115" t="s">
        <v>15</v>
      </c>
      <c r="E115" t="s">
        <v>295</v>
      </c>
      <c r="F115" t="s">
        <v>296</v>
      </c>
      <c r="G115" t="s">
        <v>518</v>
      </c>
      <c r="H115" s="13">
        <v>430400</v>
      </c>
      <c r="I115" s="14">
        <v>43362</v>
      </c>
      <c r="J115" t="s">
        <v>285</v>
      </c>
      <c r="K115" s="14">
        <v>43258</v>
      </c>
      <c r="L115" s="19">
        <v>43283</v>
      </c>
      <c r="M115" s="19">
        <v>43333</v>
      </c>
    </row>
    <row r="116" spans="1:13" x14ac:dyDescent="0.3">
      <c r="A116" t="s">
        <v>516</v>
      </c>
      <c r="B116" t="s">
        <v>517</v>
      </c>
      <c r="C116">
        <v>0</v>
      </c>
      <c r="D116" t="s">
        <v>15</v>
      </c>
      <c r="E116" t="s">
        <v>318</v>
      </c>
      <c r="F116" t="s">
        <v>319</v>
      </c>
      <c r="G116" t="s">
        <v>518</v>
      </c>
      <c r="H116" s="13">
        <v>430400</v>
      </c>
      <c r="I116" s="14">
        <v>43362</v>
      </c>
      <c r="J116" t="s">
        <v>285</v>
      </c>
      <c r="K116" s="14">
        <v>43258</v>
      </c>
      <c r="L116" s="19">
        <v>43283</v>
      </c>
      <c r="M116" s="19">
        <v>43333</v>
      </c>
    </row>
    <row r="117" spans="1:13" x14ac:dyDescent="0.3">
      <c r="A117" t="s">
        <v>519</v>
      </c>
      <c r="B117" t="s">
        <v>520</v>
      </c>
      <c r="C117">
        <v>3</v>
      </c>
      <c r="D117" t="s">
        <v>337</v>
      </c>
      <c r="E117" t="s">
        <v>384</v>
      </c>
      <c r="F117" t="s">
        <v>385</v>
      </c>
      <c r="G117" t="s">
        <v>521</v>
      </c>
      <c r="H117" s="13">
        <v>799500</v>
      </c>
      <c r="I117" s="14">
        <v>43419</v>
      </c>
      <c r="J117" t="s">
        <v>285</v>
      </c>
      <c r="K117" s="14">
        <v>43257</v>
      </c>
      <c r="L117" s="19">
        <v>43283</v>
      </c>
      <c r="M117" s="19">
        <v>43333</v>
      </c>
    </row>
    <row r="118" spans="1:13" x14ac:dyDescent="0.3">
      <c r="A118" t="s">
        <v>519</v>
      </c>
      <c r="B118" t="s">
        <v>520</v>
      </c>
      <c r="C118">
        <v>3</v>
      </c>
      <c r="D118" t="s">
        <v>337</v>
      </c>
      <c r="E118" t="s">
        <v>340</v>
      </c>
      <c r="F118" t="s">
        <v>341</v>
      </c>
      <c r="G118" t="s">
        <v>521</v>
      </c>
      <c r="H118" s="13">
        <v>799500</v>
      </c>
      <c r="I118" s="14">
        <v>43419</v>
      </c>
      <c r="J118" t="s">
        <v>285</v>
      </c>
      <c r="K118" s="14">
        <v>43257</v>
      </c>
      <c r="L118" s="19">
        <v>43283</v>
      </c>
      <c r="M118" s="19">
        <v>43333</v>
      </c>
    </row>
    <row r="119" spans="1:13" x14ac:dyDescent="0.3">
      <c r="A119" t="s">
        <v>519</v>
      </c>
      <c r="B119" t="s">
        <v>520</v>
      </c>
      <c r="C119">
        <v>3</v>
      </c>
      <c r="D119" t="s">
        <v>337</v>
      </c>
      <c r="E119" t="s">
        <v>338</v>
      </c>
      <c r="F119" t="s">
        <v>339</v>
      </c>
      <c r="G119" t="s">
        <v>521</v>
      </c>
      <c r="H119" s="13">
        <v>799500</v>
      </c>
      <c r="I119" s="14">
        <v>43419</v>
      </c>
      <c r="J119" t="s">
        <v>285</v>
      </c>
      <c r="K119" s="14">
        <v>43257</v>
      </c>
      <c r="L119" s="19">
        <v>43283</v>
      </c>
      <c r="M119" s="19">
        <v>43333</v>
      </c>
    </row>
    <row r="120" spans="1:13" x14ac:dyDescent="0.3">
      <c r="A120" t="s">
        <v>519</v>
      </c>
      <c r="B120" t="s">
        <v>520</v>
      </c>
      <c r="C120">
        <v>3</v>
      </c>
      <c r="D120" t="s">
        <v>337</v>
      </c>
      <c r="E120" t="s">
        <v>400</v>
      </c>
      <c r="F120" t="s">
        <v>401</v>
      </c>
      <c r="G120" t="s">
        <v>521</v>
      </c>
      <c r="H120" s="13">
        <v>799500</v>
      </c>
      <c r="I120" s="14">
        <v>43419</v>
      </c>
      <c r="J120" t="s">
        <v>285</v>
      </c>
      <c r="K120" s="14">
        <v>43257</v>
      </c>
      <c r="L120" s="19">
        <v>43283</v>
      </c>
      <c r="M120" s="19">
        <v>43333</v>
      </c>
    </row>
    <row r="121" spans="1:13" x14ac:dyDescent="0.3">
      <c r="A121" t="s">
        <v>522</v>
      </c>
      <c r="B121" t="s">
        <v>523</v>
      </c>
      <c r="C121">
        <v>8</v>
      </c>
      <c r="D121" t="s">
        <v>403</v>
      </c>
      <c r="E121" t="s">
        <v>524</v>
      </c>
      <c r="F121" t="s">
        <v>525</v>
      </c>
      <c r="G121" t="s">
        <v>526</v>
      </c>
      <c r="H121" s="13">
        <v>329900</v>
      </c>
      <c r="I121" s="14">
        <v>43403</v>
      </c>
      <c r="J121" t="s">
        <v>285</v>
      </c>
      <c r="K121" s="14">
        <v>43238</v>
      </c>
      <c r="L121" s="19">
        <v>43242</v>
      </c>
      <c r="M121" s="19">
        <v>43299</v>
      </c>
    </row>
    <row r="122" spans="1:13" x14ac:dyDescent="0.3">
      <c r="A122" t="s">
        <v>527</v>
      </c>
      <c r="B122" t="s">
        <v>528</v>
      </c>
      <c r="C122">
        <v>1</v>
      </c>
      <c r="D122" t="s">
        <v>298</v>
      </c>
      <c r="E122" t="s">
        <v>302</v>
      </c>
      <c r="F122" t="s">
        <v>303</v>
      </c>
      <c r="G122" t="s">
        <v>529</v>
      </c>
      <c r="H122" s="13">
        <v>569000</v>
      </c>
      <c r="I122" s="14">
        <v>43436</v>
      </c>
      <c r="J122" t="s">
        <v>285</v>
      </c>
      <c r="K122" s="14">
        <v>43222</v>
      </c>
      <c r="L122" s="19">
        <v>43242</v>
      </c>
      <c r="M122" s="19">
        <v>43283</v>
      </c>
    </row>
    <row r="123" spans="1:13" x14ac:dyDescent="0.3">
      <c r="A123" t="s">
        <v>527</v>
      </c>
      <c r="B123" t="s">
        <v>528</v>
      </c>
      <c r="C123">
        <v>1</v>
      </c>
      <c r="D123" t="s">
        <v>298</v>
      </c>
      <c r="E123" t="s">
        <v>323</v>
      </c>
      <c r="F123" t="s">
        <v>324</v>
      </c>
      <c r="G123" t="s">
        <v>529</v>
      </c>
      <c r="H123" s="13">
        <v>569000</v>
      </c>
      <c r="I123" s="14">
        <v>43436</v>
      </c>
      <c r="J123" t="s">
        <v>285</v>
      </c>
      <c r="K123" s="14">
        <v>43222</v>
      </c>
      <c r="L123" s="19">
        <v>43242</v>
      </c>
      <c r="M123" s="19">
        <v>43283</v>
      </c>
    </row>
    <row r="124" spans="1:13" x14ac:dyDescent="0.3">
      <c r="A124" t="s">
        <v>527</v>
      </c>
      <c r="B124" t="s">
        <v>528</v>
      </c>
      <c r="C124">
        <v>1</v>
      </c>
      <c r="D124" t="s">
        <v>298</v>
      </c>
      <c r="E124" t="s">
        <v>325</v>
      </c>
      <c r="F124" t="s">
        <v>326</v>
      </c>
      <c r="G124" t="s">
        <v>529</v>
      </c>
      <c r="H124" s="13">
        <v>569000</v>
      </c>
      <c r="I124" s="14">
        <v>43436</v>
      </c>
      <c r="J124" t="s">
        <v>285</v>
      </c>
      <c r="K124" s="14">
        <v>43222</v>
      </c>
      <c r="L124" s="19">
        <v>43242</v>
      </c>
      <c r="M124" s="19">
        <v>43283</v>
      </c>
    </row>
    <row r="125" spans="1:13" x14ac:dyDescent="0.3">
      <c r="A125" t="s">
        <v>530</v>
      </c>
      <c r="B125" t="s">
        <v>531</v>
      </c>
      <c r="C125">
        <v>26</v>
      </c>
      <c r="D125" t="s">
        <v>532</v>
      </c>
      <c r="E125" t="s">
        <v>533</v>
      </c>
      <c r="F125" t="s">
        <v>534</v>
      </c>
      <c r="G125" t="s">
        <v>535</v>
      </c>
      <c r="H125" s="13">
        <v>263800</v>
      </c>
      <c r="I125" s="14">
        <v>43412</v>
      </c>
      <c r="J125" t="s">
        <v>285</v>
      </c>
      <c r="K125" s="14">
        <v>43222</v>
      </c>
      <c r="L125" s="19">
        <v>43242</v>
      </c>
      <c r="M125" s="19">
        <v>43283</v>
      </c>
    </row>
    <row r="126" spans="1:13" x14ac:dyDescent="0.3">
      <c r="A126" t="s">
        <v>536</v>
      </c>
      <c r="B126" t="s">
        <v>537</v>
      </c>
      <c r="C126">
        <v>0</v>
      </c>
      <c r="D126" t="s">
        <v>15</v>
      </c>
      <c r="E126" t="s">
        <v>320</v>
      </c>
      <c r="F126" t="s">
        <v>321</v>
      </c>
      <c r="G126" t="s">
        <v>538</v>
      </c>
      <c r="H126" s="13">
        <v>355800</v>
      </c>
      <c r="I126" s="14">
        <v>43518</v>
      </c>
      <c r="J126" t="s">
        <v>285</v>
      </c>
      <c r="K126" s="14">
        <v>43210</v>
      </c>
      <c r="L126" s="19">
        <v>43242</v>
      </c>
      <c r="M126" s="19">
        <v>43283</v>
      </c>
    </row>
    <row r="127" spans="1:13" x14ac:dyDescent="0.3">
      <c r="A127" t="s">
        <v>536</v>
      </c>
      <c r="B127" t="s">
        <v>537</v>
      </c>
      <c r="C127">
        <v>0</v>
      </c>
      <c r="D127" t="s">
        <v>15</v>
      </c>
      <c r="E127" t="s">
        <v>318</v>
      </c>
      <c r="F127" t="s">
        <v>319</v>
      </c>
      <c r="G127" t="s">
        <v>538</v>
      </c>
      <c r="H127" s="13">
        <v>355800</v>
      </c>
      <c r="I127" s="14">
        <v>43518</v>
      </c>
      <c r="J127" t="s">
        <v>285</v>
      </c>
      <c r="K127" s="14">
        <v>43210</v>
      </c>
      <c r="L127" s="19">
        <v>43242</v>
      </c>
      <c r="M127" s="19">
        <v>43283</v>
      </c>
    </row>
    <row r="128" spans="1:13" x14ac:dyDescent="0.3">
      <c r="A128" t="s">
        <v>536</v>
      </c>
      <c r="B128" t="s">
        <v>537</v>
      </c>
      <c r="C128">
        <v>0</v>
      </c>
      <c r="D128" t="s">
        <v>15</v>
      </c>
      <c r="E128" t="s">
        <v>295</v>
      </c>
      <c r="F128" t="s">
        <v>296</v>
      </c>
      <c r="G128" t="s">
        <v>538</v>
      </c>
      <c r="H128" s="13">
        <v>355800</v>
      </c>
      <c r="I128" s="14">
        <v>43518</v>
      </c>
      <c r="J128" t="s">
        <v>285</v>
      </c>
      <c r="K128" s="14">
        <v>43210</v>
      </c>
      <c r="L128" s="19">
        <v>43242</v>
      </c>
      <c r="M128" s="19">
        <v>43283</v>
      </c>
    </row>
    <row r="129" spans="1:13" x14ac:dyDescent="0.3">
      <c r="A129" t="s">
        <v>536</v>
      </c>
      <c r="B129" t="s">
        <v>537</v>
      </c>
      <c r="C129">
        <v>0</v>
      </c>
      <c r="D129" t="s">
        <v>15</v>
      </c>
      <c r="E129" t="s">
        <v>293</v>
      </c>
      <c r="F129" t="s">
        <v>294</v>
      </c>
      <c r="G129" t="s">
        <v>538</v>
      </c>
      <c r="H129" s="13">
        <v>355800</v>
      </c>
      <c r="I129" s="14">
        <v>43518</v>
      </c>
      <c r="J129" t="s">
        <v>285</v>
      </c>
      <c r="K129" s="14">
        <v>43210</v>
      </c>
      <c r="L129" s="19">
        <v>43242</v>
      </c>
      <c r="M129" s="19">
        <v>43283</v>
      </c>
    </row>
    <row r="130" spans="1:13" x14ac:dyDescent="0.3">
      <c r="A130" t="s">
        <v>539</v>
      </c>
      <c r="B130" t="s">
        <v>540</v>
      </c>
      <c r="C130">
        <v>0</v>
      </c>
      <c r="D130" t="s">
        <v>15</v>
      </c>
      <c r="E130" t="s">
        <v>318</v>
      </c>
      <c r="F130" t="s">
        <v>319</v>
      </c>
      <c r="G130" t="s">
        <v>541</v>
      </c>
      <c r="H130" s="13">
        <v>351300</v>
      </c>
      <c r="I130" s="14">
        <v>43447</v>
      </c>
      <c r="J130" t="s">
        <v>285</v>
      </c>
      <c r="K130" s="14">
        <v>43205</v>
      </c>
      <c r="L130" s="19">
        <v>43242</v>
      </c>
      <c r="M130" s="19">
        <v>43283</v>
      </c>
    </row>
    <row r="131" spans="1:13" x14ac:dyDescent="0.3">
      <c r="A131" t="s">
        <v>542</v>
      </c>
      <c r="B131" t="s">
        <v>543</v>
      </c>
      <c r="C131">
        <v>6</v>
      </c>
      <c r="D131" t="s">
        <v>309</v>
      </c>
      <c r="E131" t="s">
        <v>544</v>
      </c>
      <c r="F131" t="s">
        <v>545</v>
      </c>
      <c r="G131" t="s">
        <v>546</v>
      </c>
      <c r="H131" s="13">
        <v>809500</v>
      </c>
      <c r="I131" s="14">
        <v>43526</v>
      </c>
      <c r="J131" t="s">
        <v>285</v>
      </c>
      <c r="K131" s="14">
        <v>43203</v>
      </c>
      <c r="L131" s="19">
        <v>43242</v>
      </c>
      <c r="M131" s="19">
        <v>43283</v>
      </c>
    </row>
    <row r="132" spans="1:13" x14ac:dyDescent="0.3">
      <c r="A132" t="s">
        <v>547</v>
      </c>
      <c r="B132" t="s">
        <v>548</v>
      </c>
      <c r="C132">
        <v>0</v>
      </c>
      <c r="D132" t="s">
        <v>15</v>
      </c>
      <c r="E132" t="s">
        <v>320</v>
      </c>
      <c r="F132" t="s">
        <v>321</v>
      </c>
      <c r="G132" t="s">
        <v>549</v>
      </c>
      <c r="H132" s="13">
        <v>858000</v>
      </c>
      <c r="I132" s="14">
        <v>43495</v>
      </c>
      <c r="J132" t="s">
        <v>285</v>
      </c>
      <c r="K132" s="14">
        <v>43189</v>
      </c>
      <c r="L132" s="19">
        <v>43196</v>
      </c>
      <c r="M132" s="19">
        <v>43242</v>
      </c>
    </row>
    <row r="133" spans="1:13" x14ac:dyDescent="0.3">
      <c r="A133" t="s">
        <v>547</v>
      </c>
      <c r="B133" t="s">
        <v>548</v>
      </c>
      <c r="C133">
        <v>0</v>
      </c>
      <c r="D133" t="s">
        <v>15</v>
      </c>
      <c r="E133" t="s">
        <v>295</v>
      </c>
      <c r="F133" t="s">
        <v>296</v>
      </c>
      <c r="G133" t="s">
        <v>549</v>
      </c>
      <c r="H133" s="13">
        <v>858000</v>
      </c>
      <c r="I133" s="14">
        <v>43495</v>
      </c>
      <c r="J133" t="s">
        <v>285</v>
      </c>
      <c r="K133" s="14">
        <v>43189</v>
      </c>
      <c r="L133" s="19">
        <v>43196</v>
      </c>
      <c r="M133" s="19">
        <v>43242</v>
      </c>
    </row>
    <row r="134" spans="1:13" x14ac:dyDescent="0.3">
      <c r="A134" t="s">
        <v>550</v>
      </c>
      <c r="B134" t="s">
        <v>551</v>
      </c>
      <c r="C134">
        <v>2</v>
      </c>
      <c r="D134" t="s">
        <v>343</v>
      </c>
      <c r="E134" t="s">
        <v>344</v>
      </c>
      <c r="F134" t="s">
        <v>345</v>
      </c>
      <c r="G134" t="s">
        <v>159</v>
      </c>
      <c r="H134" s="13">
        <v>379300</v>
      </c>
      <c r="I134" s="14">
        <v>43507</v>
      </c>
      <c r="J134" t="s">
        <v>285</v>
      </c>
      <c r="K134" s="14">
        <v>43176</v>
      </c>
      <c r="L134" s="19">
        <v>43196</v>
      </c>
      <c r="M134" s="19">
        <v>43242</v>
      </c>
    </row>
    <row r="135" spans="1:13" x14ac:dyDescent="0.3">
      <c r="A135" t="s">
        <v>552</v>
      </c>
      <c r="B135" t="s">
        <v>553</v>
      </c>
      <c r="C135">
        <v>4</v>
      </c>
      <c r="D135" t="s">
        <v>282</v>
      </c>
      <c r="E135" t="s">
        <v>283</v>
      </c>
      <c r="F135" t="s">
        <v>284</v>
      </c>
      <c r="G135" t="s">
        <v>554</v>
      </c>
      <c r="H135" s="13">
        <v>737700</v>
      </c>
      <c r="I135" s="14">
        <v>43223</v>
      </c>
      <c r="J135" t="s">
        <v>285</v>
      </c>
      <c r="K135" s="14">
        <v>43161</v>
      </c>
      <c r="L135" s="19">
        <v>43196</v>
      </c>
      <c r="M135" s="19">
        <v>43242</v>
      </c>
    </row>
    <row r="136" spans="1:13" x14ac:dyDescent="0.3">
      <c r="A136" t="s">
        <v>555</v>
      </c>
      <c r="B136" t="s">
        <v>556</v>
      </c>
      <c r="C136">
        <v>1</v>
      </c>
      <c r="D136" t="s">
        <v>298</v>
      </c>
      <c r="E136" t="s">
        <v>299</v>
      </c>
      <c r="F136" t="s">
        <v>300</v>
      </c>
      <c r="G136" t="s">
        <v>557</v>
      </c>
      <c r="H136" s="13">
        <v>515900</v>
      </c>
      <c r="I136" s="14">
        <v>43210</v>
      </c>
      <c r="J136" t="s">
        <v>285</v>
      </c>
      <c r="K136" s="14">
        <v>43158</v>
      </c>
      <c r="L136" s="19">
        <v>43196</v>
      </c>
      <c r="M136" s="19">
        <v>43242</v>
      </c>
    </row>
    <row r="137" spans="1:13" x14ac:dyDescent="0.3">
      <c r="A137" t="s">
        <v>555</v>
      </c>
      <c r="B137" t="s">
        <v>556</v>
      </c>
      <c r="C137">
        <v>1</v>
      </c>
      <c r="D137" t="s">
        <v>298</v>
      </c>
      <c r="E137" t="s">
        <v>325</v>
      </c>
      <c r="F137" t="s">
        <v>326</v>
      </c>
      <c r="G137" t="s">
        <v>557</v>
      </c>
      <c r="H137" s="13">
        <v>515900</v>
      </c>
      <c r="I137" s="14">
        <v>43210</v>
      </c>
      <c r="J137" t="s">
        <v>285</v>
      </c>
      <c r="K137" s="14">
        <v>43158</v>
      </c>
      <c r="L137" s="19">
        <v>43196</v>
      </c>
      <c r="M137" s="19">
        <v>43242</v>
      </c>
    </row>
    <row r="138" spans="1:13" x14ac:dyDescent="0.3">
      <c r="A138" t="s">
        <v>555</v>
      </c>
      <c r="B138" t="s">
        <v>556</v>
      </c>
      <c r="C138">
        <v>1</v>
      </c>
      <c r="D138" t="s">
        <v>298</v>
      </c>
      <c r="E138" t="s">
        <v>314</v>
      </c>
      <c r="F138" t="s">
        <v>315</v>
      </c>
      <c r="G138" t="s">
        <v>557</v>
      </c>
      <c r="H138" s="13">
        <v>515900</v>
      </c>
      <c r="I138" s="14">
        <v>43210</v>
      </c>
      <c r="J138" t="s">
        <v>285</v>
      </c>
      <c r="K138" s="14">
        <v>43158</v>
      </c>
      <c r="L138" s="19">
        <v>43196</v>
      </c>
      <c r="M138" s="19">
        <v>43242</v>
      </c>
    </row>
    <row r="139" spans="1:13" x14ac:dyDescent="0.3">
      <c r="A139" t="s">
        <v>558</v>
      </c>
      <c r="B139" t="s">
        <v>559</v>
      </c>
      <c r="C139">
        <v>0</v>
      </c>
      <c r="D139" t="s">
        <v>15</v>
      </c>
      <c r="E139" t="s">
        <v>320</v>
      </c>
      <c r="F139" t="s">
        <v>321</v>
      </c>
      <c r="G139" t="s">
        <v>560</v>
      </c>
      <c r="H139" s="13">
        <v>513900</v>
      </c>
      <c r="I139" s="14">
        <v>43443</v>
      </c>
      <c r="J139" t="s">
        <v>285</v>
      </c>
      <c r="K139" s="14">
        <v>43154</v>
      </c>
      <c r="L139" s="19">
        <v>43156</v>
      </c>
      <c r="M139" s="19">
        <v>43242</v>
      </c>
    </row>
    <row r="140" spans="1:13" x14ac:dyDescent="0.3">
      <c r="A140" t="s">
        <v>561</v>
      </c>
      <c r="B140" t="s">
        <v>562</v>
      </c>
      <c r="C140">
        <v>10</v>
      </c>
      <c r="D140" t="s">
        <v>305</v>
      </c>
      <c r="E140" t="s">
        <v>306</v>
      </c>
      <c r="F140" t="s">
        <v>307</v>
      </c>
      <c r="G140" t="s">
        <v>563</v>
      </c>
      <c r="H140" s="13">
        <v>139800</v>
      </c>
      <c r="I140" s="14">
        <v>43398</v>
      </c>
      <c r="J140" t="s">
        <v>285</v>
      </c>
      <c r="K140" s="14">
        <v>43152</v>
      </c>
      <c r="L140" s="19">
        <v>43156</v>
      </c>
      <c r="M140" s="19">
        <v>43242</v>
      </c>
    </row>
    <row r="141" spans="1:13" x14ac:dyDescent="0.3">
      <c r="A141" t="s">
        <v>564</v>
      </c>
      <c r="B141" t="s">
        <v>565</v>
      </c>
      <c r="C141">
        <v>15</v>
      </c>
      <c r="D141" t="s">
        <v>566</v>
      </c>
      <c r="E141" t="s">
        <v>567</v>
      </c>
      <c r="F141" t="s">
        <v>568</v>
      </c>
      <c r="G141" t="s">
        <v>569</v>
      </c>
      <c r="H141" s="13">
        <v>315500</v>
      </c>
      <c r="I141" s="14">
        <v>43243</v>
      </c>
      <c r="J141" t="s">
        <v>285</v>
      </c>
      <c r="K141" s="14">
        <v>43149</v>
      </c>
      <c r="L141" s="19">
        <v>43156</v>
      </c>
      <c r="M141" s="19">
        <v>43242</v>
      </c>
    </row>
    <row r="142" spans="1:13" x14ac:dyDescent="0.3">
      <c r="A142" t="s">
        <v>570</v>
      </c>
      <c r="B142" t="s">
        <v>571</v>
      </c>
      <c r="C142">
        <v>5</v>
      </c>
      <c r="D142" t="s">
        <v>354</v>
      </c>
      <c r="E142" t="s">
        <v>355</v>
      </c>
      <c r="F142" t="s">
        <v>356</v>
      </c>
      <c r="G142" t="s">
        <v>572</v>
      </c>
      <c r="H142" s="13">
        <v>976100</v>
      </c>
      <c r="I142" s="14">
        <v>43420</v>
      </c>
      <c r="J142" t="s">
        <v>285</v>
      </c>
      <c r="K142" s="14">
        <v>43113</v>
      </c>
      <c r="L142" s="19">
        <v>43116</v>
      </c>
      <c r="M142" s="19">
        <v>43156</v>
      </c>
    </row>
    <row r="143" spans="1:13" x14ac:dyDescent="0.3">
      <c r="A143" t="s">
        <v>573</v>
      </c>
      <c r="B143" t="s">
        <v>574</v>
      </c>
      <c r="C143">
        <v>0</v>
      </c>
      <c r="D143" t="s">
        <v>15</v>
      </c>
      <c r="E143" t="s">
        <v>293</v>
      </c>
      <c r="F143" t="s">
        <v>294</v>
      </c>
      <c r="G143" t="s">
        <v>575</v>
      </c>
      <c r="H143" s="13">
        <v>677000</v>
      </c>
      <c r="I143" s="14">
        <v>43390</v>
      </c>
      <c r="J143" t="s">
        <v>285</v>
      </c>
      <c r="K143" s="14">
        <v>43096</v>
      </c>
      <c r="L143" s="19">
        <v>43116</v>
      </c>
      <c r="M143" s="19">
        <v>43156</v>
      </c>
    </row>
    <row r="144" spans="1:13" x14ac:dyDescent="0.3">
      <c r="A144" t="s">
        <v>573</v>
      </c>
      <c r="B144" t="s">
        <v>574</v>
      </c>
      <c r="C144">
        <v>0</v>
      </c>
      <c r="D144" t="s">
        <v>15</v>
      </c>
      <c r="E144" t="s">
        <v>320</v>
      </c>
      <c r="F144" t="s">
        <v>321</v>
      </c>
      <c r="G144" t="s">
        <v>575</v>
      </c>
      <c r="H144" s="13">
        <v>677000</v>
      </c>
      <c r="I144" s="14">
        <v>43390</v>
      </c>
      <c r="J144" t="s">
        <v>285</v>
      </c>
      <c r="K144" s="14">
        <v>43096</v>
      </c>
      <c r="L144" s="19">
        <v>43116</v>
      </c>
      <c r="M144" s="19">
        <v>43156</v>
      </c>
    </row>
    <row r="145" spans="1:13" x14ac:dyDescent="0.3">
      <c r="A145" t="s">
        <v>576</v>
      </c>
      <c r="B145" t="s">
        <v>577</v>
      </c>
      <c r="C145">
        <v>7</v>
      </c>
      <c r="D145" t="s">
        <v>366</v>
      </c>
      <c r="E145" t="s">
        <v>371</v>
      </c>
      <c r="F145" t="s">
        <v>372</v>
      </c>
      <c r="G145" t="s">
        <v>578</v>
      </c>
      <c r="H145" s="13">
        <v>294900</v>
      </c>
      <c r="I145" s="14">
        <v>43447</v>
      </c>
      <c r="J145" t="s">
        <v>285</v>
      </c>
      <c r="K145" s="14">
        <v>43094</v>
      </c>
      <c r="L145" s="19">
        <v>43116</v>
      </c>
      <c r="M145" s="19">
        <v>43156</v>
      </c>
    </row>
    <row r="146" spans="1:13" x14ac:dyDescent="0.3">
      <c r="A146" t="s">
        <v>576</v>
      </c>
      <c r="B146" t="s">
        <v>577</v>
      </c>
      <c r="C146">
        <v>7</v>
      </c>
      <c r="D146" t="s">
        <v>366</v>
      </c>
      <c r="E146" t="s">
        <v>367</v>
      </c>
      <c r="F146" t="s">
        <v>368</v>
      </c>
      <c r="G146" t="s">
        <v>578</v>
      </c>
      <c r="H146" s="13">
        <v>294900</v>
      </c>
      <c r="I146" s="14">
        <v>43447</v>
      </c>
      <c r="J146" t="s">
        <v>285</v>
      </c>
      <c r="K146" s="14">
        <v>43094</v>
      </c>
      <c r="L146" s="19">
        <v>43116</v>
      </c>
      <c r="M146" s="19">
        <v>43156</v>
      </c>
    </row>
    <row r="147" spans="1:13" x14ac:dyDescent="0.3">
      <c r="A147" t="s">
        <v>579</v>
      </c>
      <c r="B147" t="s">
        <v>580</v>
      </c>
      <c r="C147">
        <v>3</v>
      </c>
      <c r="D147" t="s">
        <v>337</v>
      </c>
      <c r="E147" t="s">
        <v>384</v>
      </c>
      <c r="F147" t="s">
        <v>385</v>
      </c>
      <c r="G147" t="s">
        <v>581</v>
      </c>
      <c r="H147" s="13">
        <v>42200</v>
      </c>
      <c r="I147" s="14">
        <v>43237</v>
      </c>
      <c r="J147" t="s">
        <v>285</v>
      </c>
      <c r="K147" s="14">
        <v>43086</v>
      </c>
      <c r="L147" s="19">
        <v>43116</v>
      </c>
      <c r="M147" s="19">
        <v>43156</v>
      </c>
    </row>
    <row r="148" spans="1:13" x14ac:dyDescent="0.3">
      <c r="A148" t="s">
        <v>582</v>
      </c>
      <c r="B148" t="s">
        <v>583</v>
      </c>
      <c r="C148">
        <v>16</v>
      </c>
      <c r="D148" t="s">
        <v>584</v>
      </c>
      <c r="E148" t="s">
        <v>585</v>
      </c>
      <c r="F148" t="s">
        <v>586</v>
      </c>
      <c r="G148" t="s">
        <v>587</v>
      </c>
      <c r="H148" s="13">
        <v>659300</v>
      </c>
      <c r="I148" s="14">
        <v>43427</v>
      </c>
      <c r="J148" t="s">
        <v>285</v>
      </c>
      <c r="K148" s="14">
        <v>43085</v>
      </c>
      <c r="L148" s="19">
        <v>43116</v>
      </c>
      <c r="M148" s="19">
        <v>43156</v>
      </c>
    </row>
    <row r="149" spans="1:13" x14ac:dyDescent="0.3">
      <c r="A149" t="s">
        <v>582</v>
      </c>
      <c r="B149" t="s">
        <v>583</v>
      </c>
      <c r="C149">
        <v>16</v>
      </c>
      <c r="D149" t="s">
        <v>584</v>
      </c>
      <c r="E149" t="s">
        <v>588</v>
      </c>
      <c r="F149" t="s">
        <v>589</v>
      </c>
      <c r="G149" t="s">
        <v>587</v>
      </c>
      <c r="H149" s="13">
        <v>659300</v>
      </c>
      <c r="I149" s="14">
        <v>43427</v>
      </c>
      <c r="J149" t="s">
        <v>285</v>
      </c>
      <c r="K149" s="14">
        <v>43085</v>
      </c>
      <c r="L149" s="19">
        <v>43116</v>
      </c>
      <c r="M149" s="19">
        <v>43156</v>
      </c>
    </row>
    <row r="150" spans="1:13" x14ac:dyDescent="0.3">
      <c r="A150" t="s">
        <v>582</v>
      </c>
      <c r="B150" t="s">
        <v>583</v>
      </c>
      <c r="C150">
        <v>16</v>
      </c>
      <c r="D150" t="s">
        <v>584</v>
      </c>
      <c r="E150" t="s">
        <v>590</v>
      </c>
      <c r="F150" t="s">
        <v>591</v>
      </c>
      <c r="G150" t="s">
        <v>587</v>
      </c>
      <c r="H150" s="13">
        <v>659300</v>
      </c>
      <c r="I150" s="14">
        <v>43427</v>
      </c>
      <c r="J150" t="s">
        <v>285</v>
      </c>
      <c r="K150" s="14">
        <v>43085</v>
      </c>
      <c r="L150" s="19">
        <v>43116</v>
      </c>
      <c r="M150" s="19">
        <v>43156</v>
      </c>
    </row>
    <row r="151" spans="1:13" x14ac:dyDescent="0.3">
      <c r="A151" t="s">
        <v>592</v>
      </c>
      <c r="B151" t="s">
        <v>593</v>
      </c>
      <c r="C151">
        <v>11</v>
      </c>
      <c r="D151" t="s">
        <v>328</v>
      </c>
      <c r="E151" t="s">
        <v>331</v>
      </c>
      <c r="F151" t="s">
        <v>332</v>
      </c>
      <c r="G151" t="s">
        <v>594</v>
      </c>
      <c r="H151" s="13">
        <v>503900</v>
      </c>
      <c r="I151" s="14">
        <v>43282</v>
      </c>
      <c r="J151" t="s">
        <v>285</v>
      </c>
      <c r="K151" s="14">
        <v>43084</v>
      </c>
      <c r="L151" s="19">
        <v>43116</v>
      </c>
      <c r="M151" s="19">
        <v>43156</v>
      </c>
    </row>
    <row r="152" spans="1:13" x14ac:dyDescent="0.3">
      <c r="A152" t="s">
        <v>592</v>
      </c>
      <c r="B152" t="s">
        <v>593</v>
      </c>
      <c r="C152">
        <v>11</v>
      </c>
      <c r="D152" t="s">
        <v>328</v>
      </c>
      <c r="E152" t="s">
        <v>329</v>
      </c>
      <c r="F152" t="s">
        <v>330</v>
      </c>
      <c r="G152" t="s">
        <v>594</v>
      </c>
      <c r="H152" s="13">
        <v>503900</v>
      </c>
      <c r="I152" s="14">
        <v>43282</v>
      </c>
      <c r="J152" t="s">
        <v>285</v>
      </c>
      <c r="K152" s="14">
        <v>43084</v>
      </c>
      <c r="L152" s="19">
        <v>43116</v>
      </c>
      <c r="M152" s="19">
        <v>43156</v>
      </c>
    </row>
    <row r="153" spans="1:13" x14ac:dyDescent="0.3">
      <c r="A153" t="s">
        <v>595</v>
      </c>
      <c r="B153" t="s">
        <v>596</v>
      </c>
      <c r="C153">
        <v>0</v>
      </c>
      <c r="D153" t="s">
        <v>15</v>
      </c>
      <c r="E153" t="s">
        <v>318</v>
      </c>
      <c r="F153" t="s">
        <v>319</v>
      </c>
      <c r="G153" t="s">
        <v>597</v>
      </c>
      <c r="H153" s="13">
        <v>816900</v>
      </c>
      <c r="I153" s="14">
        <v>43304</v>
      </c>
      <c r="J153" t="s">
        <v>285</v>
      </c>
      <c r="K153" s="14">
        <v>43075</v>
      </c>
      <c r="L153" s="19">
        <v>43078</v>
      </c>
      <c r="M153" s="19">
        <v>43156</v>
      </c>
    </row>
    <row r="154" spans="1:13" x14ac:dyDescent="0.3">
      <c r="A154" t="s">
        <v>595</v>
      </c>
      <c r="B154" t="s">
        <v>596</v>
      </c>
      <c r="C154">
        <v>0</v>
      </c>
      <c r="D154" t="s">
        <v>15</v>
      </c>
      <c r="E154" t="s">
        <v>295</v>
      </c>
      <c r="F154" t="s">
        <v>296</v>
      </c>
      <c r="G154" t="s">
        <v>597</v>
      </c>
      <c r="H154" s="13">
        <v>816900</v>
      </c>
      <c r="I154" s="14">
        <v>43304</v>
      </c>
      <c r="J154" t="s">
        <v>285</v>
      </c>
      <c r="K154" s="14">
        <v>43075</v>
      </c>
      <c r="L154" s="19">
        <v>43078</v>
      </c>
      <c r="M154" s="19">
        <v>43156</v>
      </c>
    </row>
    <row r="155" spans="1:13" x14ac:dyDescent="0.3">
      <c r="A155" t="s">
        <v>595</v>
      </c>
      <c r="B155" t="s">
        <v>596</v>
      </c>
      <c r="C155">
        <v>0</v>
      </c>
      <c r="D155" t="s">
        <v>15</v>
      </c>
      <c r="E155" t="s">
        <v>293</v>
      </c>
      <c r="F155" t="s">
        <v>294</v>
      </c>
      <c r="G155" t="s">
        <v>597</v>
      </c>
      <c r="H155" s="13">
        <v>816900</v>
      </c>
      <c r="I155" s="14">
        <v>43304</v>
      </c>
      <c r="J155" t="s">
        <v>285</v>
      </c>
      <c r="K155" s="14">
        <v>43075</v>
      </c>
      <c r="L155" s="19">
        <v>43078</v>
      </c>
      <c r="M155" s="19">
        <v>43156</v>
      </c>
    </row>
    <row r="156" spans="1:13" x14ac:dyDescent="0.3">
      <c r="A156" t="s">
        <v>598</v>
      </c>
      <c r="B156" t="s">
        <v>599</v>
      </c>
      <c r="C156">
        <v>8</v>
      </c>
      <c r="D156" t="s">
        <v>403</v>
      </c>
      <c r="E156" t="s">
        <v>524</v>
      </c>
      <c r="F156" t="s">
        <v>525</v>
      </c>
      <c r="G156" t="s">
        <v>600</v>
      </c>
      <c r="H156" s="13">
        <v>111100</v>
      </c>
      <c r="I156" s="14">
        <v>43329</v>
      </c>
      <c r="J156" t="s">
        <v>285</v>
      </c>
      <c r="K156" s="14">
        <v>43071</v>
      </c>
      <c r="L156" s="19">
        <v>43078</v>
      </c>
      <c r="M156" s="19">
        <v>43116</v>
      </c>
    </row>
    <row r="157" spans="1:13" x14ac:dyDescent="0.3">
      <c r="A157" t="s">
        <v>601</v>
      </c>
      <c r="B157" t="s">
        <v>602</v>
      </c>
      <c r="C157">
        <v>14</v>
      </c>
      <c r="D157" t="s">
        <v>603</v>
      </c>
      <c r="E157" t="s">
        <v>604</v>
      </c>
      <c r="F157" t="s">
        <v>605</v>
      </c>
      <c r="G157" t="s">
        <v>606</v>
      </c>
      <c r="H157" s="13">
        <v>543400</v>
      </c>
      <c r="I157" s="14">
        <v>43123</v>
      </c>
      <c r="J157" t="s">
        <v>301</v>
      </c>
      <c r="K157" s="14">
        <v>43058</v>
      </c>
      <c r="L157" s="19">
        <v>43078</v>
      </c>
      <c r="M157" s="19">
        <v>43116</v>
      </c>
    </row>
    <row r="158" spans="1:13" x14ac:dyDescent="0.3">
      <c r="A158" t="s">
        <v>607</v>
      </c>
      <c r="B158" t="s">
        <v>608</v>
      </c>
      <c r="C158">
        <v>3</v>
      </c>
      <c r="D158" t="s">
        <v>337</v>
      </c>
      <c r="E158" t="s">
        <v>400</v>
      </c>
      <c r="F158" t="s">
        <v>401</v>
      </c>
      <c r="G158" t="s">
        <v>609</v>
      </c>
      <c r="H158" s="13">
        <v>359500</v>
      </c>
      <c r="I158" s="14">
        <v>43314</v>
      </c>
      <c r="J158" t="s">
        <v>285</v>
      </c>
      <c r="K158" s="14">
        <v>43052</v>
      </c>
      <c r="L158" s="19">
        <v>43078</v>
      </c>
      <c r="M158" s="19">
        <v>43116</v>
      </c>
    </row>
    <row r="159" spans="1:13" x14ac:dyDescent="0.3">
      <c r="A159" t="s">
        <v>607</v>
      </c>
      <c r="B159" t="s">
        <v>608</v>
      </c>
      <c r="C159">
        <v>3</v>
      </c>
      <c r="D159" t="s">
        <v>337</v>
      </c>
      <c r="E159" t="s">
        <v>340</v>
      </c>
      <c r="F159" t="s">
        <v>341</v>
      </c>
      <c r="G159" t="s">
        <v>609</v>
      </c>
      <c r="H159" s="13">
        <v>359500</v>
      </c>
      <c r="I159" s="14">
        <v>43314</v>
      </c>
      <c r="J159" t="s">
        <v>285</v>
      </c>
      <c r="K159" s="14">
        <v>43052</v>
      </c>
      <c r="L159" s="19">
        <v>43078</v>
      </c>
      <c r="M159" s="19">
        <v>43116</v>
      </c>
    </row>
    <row r="160" spans="1:13" x14ac:dyDescent="0.3">
      <c r="A160" t="s">
        <v>607</v>
      </c>
      <c r="B160" t="s">
        <v>608</v>
      </c>
      <c r="C160">
        <v>3</v>
      </c>
      <c r="D160" t="s">
        <v>337</v>
      </c>
      <c r="E160" t="s">
        <v>386</v>
      </c>
      <c r="F160" t="s">
        <v>387</v>
      </c>
      <c r="G160" t="s">
        <v>609</v>
      </c>
      <c r="H160" s="13">
        <v>359500</v>
      </c>
      <c r="I160" s="14">
        <v>43314</v>
      </c>
      <c r="J160" t="s">
        <v>285</v>
      </c>
      <c r="K160" s="14">
        <v>43052</v>
      </c>
      <c r="L160" s="19">
        <v>43078</v>
      </c>
      <c r="M160" s="19">
        <v>43116</v>
      </c>
    </row>
    <row r="161" spans="1:13" x14ac:dyDescent="0.3">
      <c r="A161" t="s">
        <v>610</v>
      </c>
      <c r="B161" t="s">
        <v>611</v>
      </c>
      <c r="C161">
        <v>0</v>
      </c>
      <c r="D161" t="s">
        <v>15</v>
      </c>
      <c r="E161" t="s">
        <v>295</v>
      </c>
      <c r="F161" t="s">
        <v>296</v>
      </c>
      <c r="G161" t="s">
        <v>612</v>
      </c>
      <c r="H161" s="13">
        <v>314000</v>
      </c>
      <c r="I161" s="14">
        <v>43102</v>
      </c>
      <c r="J161" t="s">
        <v>301</v>
      </c>
      <c r="K161" s="14">
        <v>43051</v>
      </c>
      <c r="L161" s="19">
        <v>43078</v>
      </c>
      <c r="M161" s="19">
        <v>43116</v>
      </c>
    </row>
    <row r="162" spans="1:13" x14ac:dyDescent="0.3">
      <c r="A162" t="s">
        <v>610</v>
      </c>
      <c r="B162" t="s">
        <v>611</v>
      </c>
      <c r="C162">
        <v>0</v>
      </c>
      <c r="D162" t="s">
        <v>15</v>
      </c>
      <c r="E162" t="s">
        <v>320</v>
      </c>
      <c r="F162" t="s">
        <v>321</v>
      </c>
      <c r="G162" t="s">
        <v>612</v>
      </c>
      <c r="H162" s="13">
        <v>314000</v>
      </c>
      <c r="I162" s="14">
        <v>43102</v>
      </c>
      <c r="J162" t="s">
        <v>301</v>
      </c>
      <c r="K162" s="14">
        <v>43051</v>
      </c>
      <c r="L162" s="19">
        <v>43078</v>
      </c>
      <c r="M162" s="19">
        <v>43116</v>
      </c>
    </row>
    <row r="163" spans="1:13" x14ac:dyDescent="0.3">
      <c r="A163" t="s">
        <v>610</v>
      </c>
      <c r="B163" t="s">
        <v>611</v>
      </c>
      <c r="C163">
        <v>0</v>
      </c>
      <c r="D163" t="s">
        <v>15</v>
      </c>
      <c r="E163" t="s">
        <v>318</v>
      </c>
      <c r="F163" t="s">
        <v>319</v>
      </c>
      <c r="G163" t="s">
        <v>612</v>
      </c>
      <c r="H163" s="13">
        <v>314000</v>
      </c>
      <c r="I163" s="14">
        <v>43102</v>
      </c>
      <c r="J163" t="s">
        <v>301</v>
      </c>
      <c r="K163" s="14">
        <v>43051</v>
      </c>
      <c r="L163" s="19">
        <v>43078</v>
      </c>
      <c r="M163" s="19">
        <v>43116</v>
      </c>
    </row>
    <row r="164" spans="1:13" x14ac:dyDescent="0.3">
      <c r="A164" t="s">
        <v>613</v>
      </c>
      <c r="B164" t="s">
        <v>614</v>
      </c>
      <c r="C164">
        <v>19</v>
      </c>
      <c r="D164" t="s">
        <v>615</v>
      </c>
      <c r="E164" t="s">
        <v>616</v>
      </c>
      <c r="F164" t="s">
        <v>617</v>
      </c>
      <c r="G164" t="s">
        <v>618</v>
      </c>
      <c r="H164" s="13">
        <v>785200</v>
      </c>
      <c r="I164" s="14">
        <v>43190</v>
      </c>
      <c r="J164" t="s">
        <v>285</v>
      </c>
      <c r="K164" s="14">
        <v>43012</v>
      </c>
      <c r="L164" s="19">
        <v>43026</v>
      </c>
      <c r="M164" s="19">
        <v>43078</v>
      </c>
    </row>
    <row r="165" spans="1:13" x14ac:dyDescent="0.3">
      <c r="A165" t="s">
        <v>613</v>
      </c>
      <c r="B165" t="s">
        <v>614</v>
      </c>
      <c r="C165">
        <v>19</v>
      </c>
      <c r="D165" t="s">
        <v>615</v>
      </c>
      <c r="E165" t="s">
        <v>619</v>
      </c>
      <c r="F165" t="s">
        <v>620</v>
      </c>
      <c r="G165" t="s">
        <v>618</v>
      </c>
      <c r="H165" s="13">
        <v>785200</v>
      </c>
      <c r="I165" s="14">
        <v>43190</v>
      </c>
      <c r="J165" t="s">
        <v>285</v>
      </c>
      <c r="K165" s="14">
        <v>43012</v>
      </c>
      <c r="L165" s="19">
        <v>43026</v>
      </c>
      <c r="M165" s="19">
        <v>43078</v>
      </c>
    </row>
    <row r="166" spans="1:13" x14ac:dyDescent="0.3">
      <c r="A166" t="s">
        <v>613</v>
      </c>
      <c r="B166" t="s">
        <v>614</v>
      </c>
      <c r="C166">
        <v>19</v>
      </c>
      <c r="D166" t="s">
        <v>615</v>
      </c>
      <c r="E166" t="s">
        <v>621</v>
      </c>
      <c r="F166" t="s">
        <v>622</v>
      </c>
      <c r="G166" t="s">
        <v>618</v>
      </c>
      <c r="H166" s="13">
        <v>785200</v>
      </c>
      <c r="I166" s="14">
        <v>43190</v>
      </c>
      <c r="J166" t="s">
        <v>285</v>
      </c>
      <c r="K166" s="14">
        <v>43012</v>
      </c>
      <c r="L166" s="19">
        <v>43026</v>
      </c>
      <c r="M166" s="19">
        <v>43078</v>
      </c>
    </row>
    <row r="167" spans="1:13" x14ac:dyDescent="0.3">
      <c r="A167" t="s">
        <v>623</v>
      </c>
      <c r="B167" t="s">
        <v>624</v>
      </c>
      <c r="C167">
        <v>12</v>
      </c>
      <c r="D167" t="s">
        <v>625</v>
      </c>
      <c r="E167" t="s">
        <v>626</v>
      </c>
      <c r="F167" t="s">
        <v>627</v>
      </c>
      <c r="G167" t="s">
        <v>628</v>
      </c>
      <c r="H167" s="13">
        <v>172700</v>
      </c>
      <c r="I167" s="14">
        <v>43343</v>
      </c>
      <c r="J167" t="s">
        <v>285</v>
      </c>
      <c r="K167" s="14">
        <v>43007</v>
      </c>
      <c r="L167" s="19">
        <v>43026</v>
      </c>
      <c r="M167" s="19">
        <v>43078</v>
      </c>
    </row>
    <row r="168" spans="1:13" x14ac:dyDescent="0.3">
      <c r="A168" t="s">
        <v>629</v>
      </c>
      <c r="B168" t="s">
        <v>630</v>
      </c>
      <c r="C168">
        <v>6</v>
      </c>
      <c r="D168" t="s">
        <v>309</v>
      </c>
      <c r="E168" t="s">
        <v>310</v>
      </c>
      <c r="F168" t="s">
        <v>311</v>
      </c>
      <c r="G168" t="s">
        <v>631</v>
      </c>
      <c r="H168" s="13">
        <v>78900</v>
      </c>
      <c r="I168" s="14">
        <v>43073</v>
      </c>
      <c r="J168" t="s">
        <v>301</v>
      </c>
      <c r="K168" s="14">
        <v>42993</v>
      </c>
      <c r="L168" s="19">
        <v>43026</v>
      </c>
      <c r="M168" s="19">
        <v>43078</v>
      </c>
    </row>
    <row r="169" spans="1:13" x14ac:dyDescent="0.3">
      <c r="A169" t="s">
        <v>632</v>
      </c>
      <c r="B169" t="s">
        <v>633</v>
      </c>
      <c r="C169">
        <v>20</v>
      </c>
      <c r="D169" t="s">
        <v>634</v>
      </c>
      <c r="E169" t="s">
        <v>635</v>
      </c>
      <c r="F169" t="s">
        <v>636</v>
      </c>
      <c r="G169" t="s">
        <v>637</v>
      </c>
      <c r="H169" s="13">
        <v>917100</v>
      </c>
      <c r="I169" s="14">
        <v>43261</v>
      </c>
      <c r="J169" t="s">
        <v>285</v>
      </c>
      <c r="K169" s="14">
        <v>42992</v>
      </c>
      <c r="L169" s="19">
        <v>43026</v>
      </c>
      <c r="M169" s="19">
        <v>43078</v>
      </c>
    </row>
    <row r="170" spans="1:13" x14ac:dyDescent="0.3">
      <c r="A170" t="s">
        <v>638</v>
      </c>
      <c r="B170" t="s">
        <v>639</v>
      </c>
      <c r="C170">
        <v>5</v>
      </c>
      <c r="D170" t="s">
        <v>354</v>
      </c>
      <c r="E170" t="s">
        <v>410</v>
      </c>
      <c r="F170" t="s">
        <v>411</v>
      </c>
      <c r="G170" t="s">
        <v>640</v>
      </c>
      <c r="H170" s="13">
        <v>308100</v>
      </c>
      <c r="I170" s="14">
        <v>43273</v>
      </c>
      <c r="J170" t="s">
        <v>301</v>
      </c>
      <c r="K170" s="14">
        <v>42982</v>
      </c>
      <c r="L170" s="19">
        <v>43026</v>
      </c>
      <c r="M170" s="19">
        <v>43078</v>
      </c>
    </row>
    <row r="171" spans="1:13" x14ac:dyDescent="0.3">
      <c r="A171" t="s">
        <v>638</v>
      </c>
      <c r="B171" t="s">
        <v>639</v>
      </c>
      <c r="C171">
        <v>5</v>
      </c>
      <c r="D171" t="s">
        <v>354</v>
      </c>
      <c r="E171" t="s">
        <v>355</v>
      </c>
      <c r="F171" t="s">
        <v>356</v>
      </c>
      <c r="G171" t="s">
        <v>640</v>
      </c>
      <c r="H171" s="13">
        <v>308100</v>
      </c>
      <c r="I171" s="14">
        <v>43273</v>
      </c>
      <c r="J171" t="s">
        <v>301</v>
      </c>
      <c r="K171" s="14">
        <v>42982</v>
      </c>
      <c r="L171" s="19">
        <v>43026</v>
      </c>
      <c r="M171" s="19">
        <v>43078</v>
      </c>
    </row>
    <row r="172" spans="1:13" x14ac:dyDescent="0.3">
      <c r="A172" t="s">
        <v>641</v>
      </c>
      <c r="B172" t="s">
        <v>642</v>
      </c>
      <c r="C172">
        <v>1</v>
      </c>
      <c r="D172" t="s">
        <v>298</v>
      </c>
      <c r="E172" t="s">
        <v>314</v>
      </c>
      <c r="F172" t="s">
        <v>315</v>
      </c>
      <c r="G172" t="s">
        <v>643</v>
      </c>
      <c r="H172" s="13">
        <v>760000</v>
      </c>
      <c r="I172" s="14">
        <v>43023</v>
      </c>
      <c r="J172" t="s">
        <v>285</v>
      </c>
      <c r="K172" s="14">
        <v>42975</v>
      </c>
      <c r="L172" s="19">
        <v>42976</v>
      </c>
      <c r="M172" s="19">
        <v>43026</v>
      </c>
    </row>
    <row r="173" spans="1:13" x14ac:dyDescent="0.3">
      <c r="A173" t="s">
        <v>641</v>
      </c>
      <c r="B173" t="s">
        <v>642</v>
      </c>
      <c r="C173">
        <v>1</v>
      </c>
      <c r="D173" t="s">
        <v>298</v>
      </c>
      <c r="E173" t="s">
        <v>323</v>
      </c>
      <c r="F173" t="s">
        <v>324</v>
      </c>
      <c r="G173" t="s">
        <v>643</v>
      </c>
      <c r="H173" s="13">
        <v>760000</v>
      </c>
      <c r="I173" s="14">
        <v>43023</v>
      </c>
      <c r="J173" t="s">
        <v>285</v>
      </c>
      <c r="K173" s="14">
        <v>42975</v>
      </c>
      <c r="L173" s="19">
        <v>42976</v>
      </c>
      <c r="M173" s="19">
        <v>43026</v>
      </c>
    </row>
    <row r="174" spans="1:13" x14ac:dyDescent="0.3">
      <c r="A174" t="s">
        <v>641</v>
      </c>
      <c r="B174" t="s">
        <v>642</v>
      </c>
      <c r="C174">
        <v>1</v>
      </c>
      <c r="D174" t="s">
        <v>298</v>
      </c>
      <c r="E174" t="s">
        <v>325</v>
      </c>
      <c r="F174" t="s">
        <v>326</v>
      </c>
      <c r="G174" t="s">
        <v>643</v>
      </c>
      <c r="H174" s="13">
        <v>760000</v>
      </c>
      <c r="I174" s="14">
        <v>43023</v>
      </c>
      <c r="J174" t="s">
        <v>285</v>
      </c>
      <c r="K174" s="14">
        <v>42975</v>
      </c>
      <c r="L174" s="19">
        <v>42976</v>
      </c>
      <c r="M174" s="19">
        <v>43026</v>
      </c>
    </row>
    <row r="175" spans="1:13" x14ac:dyDescent="0.3">
      <c r="A175" t="s">
        <v>644</v>
      </c>
      <c r="B175" t="s">
        <v>645</v>
      </c>
      <c r="C175">
        <v>0</v>
      </c>
      <c r="D175" t="s">
        <v>15</v>
      </c>
      <c r="E175" t="s">
        <v>295</v>
      </c>
      <c r="F175" t="s">
        <v>296</v>
      </c>
      <c r="G175" t="s">
        <v>646</v>
      </c>
      <c r="H175" s="13">
        <v>525400</v>
      </c>
      <c r="I175" s="14">
        <v>43302</v>
      </c>
      <c r="J175" t="s">
        <v>285</v>
      </c>
      <c r="K175" s="14">
        <v>42957</v>
      </c>
      <c r="L175" s="19">
        <v>42976</v>
      </c>
      <c r="M175" s="19">
        <v>43026</v>
      </c>
    </row>
    <row r="176" spans="1:13" x14ac:dyDescent="0.3">
      <c r="A176" t="s">
        <v>647</v>
      </c>
      <c r="B176" t="s">
        <v>648</v>
      </c>
      <c r="C176">
        <v>1</v>
      </c>
      <c r="D176" t="s">
        <v>298</v>
      </c>
      <c r="E176" t="s">
        <v>325</v>
      </c>
      <c r="F176" t="s">
        <v>326</v>
      </c>
      <c r="G176" t="s">
        <v>649</v>
      </c>
      <c r="H176" s="13">
        <v>417500</v>
      </c>
      <c r="I176" s="14">
        <v>43285</v>
      </c>
      <c r="J176" t="s">
        <v>285</v>
      </c>
      <c r="K176" s="14">
        <v>42953</v>
      </c>
      <c r="L176" s="19">
        <v>42976</v>
      </c>
      <c r="M176" s="19">
        <v>43026</v>
      </c>
    </row>
    <row r="177" spans="1:13" x14ac:dyDescent="0.3">
      <c r="A177" t="s">
        <v>647</v>
      </c>
      <c r="B177" t="s">
        <v>648</v>
      </c>
      <c r="C177">
        <v>1</v>
      </c>
      <c r="D177" t="s">
        <v>298</v>
      </c>
      <c r="E177" t="s">
        <v>314</v>
      </c>
      <c r="F177" t="s">
        <v>315</v>
      </c>
      <c r="G177" t="s">
        <v>649</v>
      </c>
      <c r="H177" s="13">
        <v>417500</v>
      </c>
      <c r="I177" s="14">
        <v>43285</v>
      </c>
      <c r="J177" t="s">
        <v>285</v>
      </c>
      <c r="K177" s="14">
        <v>42953</v>
      </c>
      <c r="L177" s="19">
        <v>42976</v>
      </c>
      <c r="M177" s="19">
        <v>43026</v>
      </c>
    </row>
    <row r="178" spans="1:13" x14ac:dyDescent="0.3">
      <c r="A178" t="s">
        <v>650</v>
      </c>
      <c r="B178" t="s">
        <v>651</v>
      </c>
      <c r="C178">
        <v>0</v>
      </c>
      <c r="D178" t="s">
        <v>15</v>
      </c>
      <c r="E178" t="s">
        <v>320</v>
      </c>
      <c r="F178" t="s">
        <v>321</v>
      </c>
      <c r="G178" t="s">
        <v>652</v>
      </c>
      <c r="H178" s="13">
        <v>183000</v>
      </c>
      <c r="I178" s="14">
        <v>43064</v>
      </c>
      <c r="J178" t="s">
        <v>301</v>
      </c>
      <c r="K178" s="14">
        <v>42934</v>
      </c>
      <c r="L178" s="19">
        <v>42976</v>
      </c>
      <c r="M178" s="19">
        <v>42976</v>
      </c>
    </row>
    <row r="179" spans="1:13" x14ac:dyDescent="0.3">
      <c r="A179" t="s">
        <v>650</v>
      </c>
      <c r="B179" t="s">
        <v>651</v>
      </c>
      <c r="C179">
        <v>0</v>
      </c>
      <c r="D179" t="s">
        <v>15</v>
      </c>
      <c r="E179" t="s">
        <v>293</v>
      </c>
      <c r="F179" t="s">
        <v>294</v>
      </c>
      <c r="G179" t="s">
        <v>652</v>
      </c>
      <c r="H179" s="13">
        <v>183000</v>
      </c>
      <c r="I179" s="14">
        <v>43064</v>
      </c>
      <c r="J179" t="s">
        <v>301</v>
      </c>
      <c r="K179" s="14">
        <v>42934</v>
      </c>
      <c r="L179" s="19">
        <v>42976</v>
      </c>
      <c r="M179" s="19">
        <v>42976</v>
      </c>
    </row>
    <row r="180" spans="1:13" x14ac:dyDescent="0.3">
      <c r="A180" t="s">
        <v>650</v>
      </c>
      <c r="B180" t="s">
        <v>651</v>
      </c>
      <c r="C180">
        <v>0</v>
      </c>
      <c r="D180" t="s">
        <v>15</v>
      </c>
      <c r="E180" t="s">
        <v>295</v>
      </c>
      <c r="F180" t="s">
        <v>296</v>
      </c>
      <c r="G180" t="s">
        <v>652</v>
      </c>
      <c r="H180" s="13">
        <v>183000</v>
      </c>
      <c r="I180" s="14">
        <v>43064</v>
      </c>
      <c r="J180" t="s">
        <v>301</v>
      </c>
      <c r="K180" s="14">
        <v>42934</v>
      </c>
      <c r="L180" s="19">
        <v>42976</v>
      </c>
      <c r="M180" s="19">
        <v>42976</v>
      </c>
    </row>
    <row r="181" spans="1:13" x14ac:dyDescent="0.3">
      <c r="A181" t="s">
        <v>653</v>
      </c>
      <c r="B181" t="s">
        <v>654</v>
      </c>
      <c r="C181">
        <v>7</v>
      </c>
      <c r="D181" t="s">
        <v>366</v>
      </c>
      <c r="E181" t="s">
        <v>371</v>
      </c>
      <c r="F181" t="s">
        <v>372</v>
      </c>
      <c r="G181" t="s">
        <v>655</v>
      </c>
      <c r="H181" s="13">
        <v>463900</v>
      </c>
      <c r="I181" s="14">
        <v>43010</v>
      </c>
      <c r="J181" t="s">
        <v>301</v>
      </c>
      <c r="K181" s="14">
        <v>42934</v>
      </c>
      <c r="L181" s="19">
        <v>42976</v>
      </c>
      <c r="M181" s="19">
        <v>42976</v>
      </c>
    </row>
    <row r="182" spans="1:13" x14ac:dyDescent="0.3">
      <c r="A182" t="s">
        <v>653</v>
      </c>
      <c r="B182" t="s">
        <v>654</v>
      </c>
      <c r="C182">
        <v>7</v>
      </c>
      <c r="D182" t="s">
        <v>366</v>
      </c>
      <c r="E182" t="s">
        <v>656</v>
      </c>
      <c r="F182" t="s">
        <v>657</v>
      </c>
      <c r="G182" t="s">
        <v>655</v>
      </c>
      <c r="H182" s="13">
        <v>463900</v>
      </c>
      <c r="I182" s="14">
        <v>43010</v>
      </c>
      <c r="J182" t="s">
        <v>301</v>
      </c>
      <c r="K182" s="14">
        <v>42934</v>
      </c>
      <c r="L182" s="19">
        <v>42976</v>
      </c>
      <c r="M182" s="19">
        <v>42976</v>
      </c>
    </row>
    <row r="183" spans="1:13" x14ac:dyDescent="0.3">
      <c r="A183" t="s">
        <v>658</v>
      </c>
      <c r="B183" t="s">
        <v>659</v>
      </c>
      <c r="C183">
        <v>0</v>
      </c>
      <c r="D183" t="s">
        <v>15</v>
      </c>
      <c r="E183" t="s">
        <v>320</v>
      </c>
      <c r="F183" t="s">
        <v>321</v>
      </c>
      <c r="G183" t="s">
        <v>660</v>
      </c>
      <c r="H183" s="13">
        <v>121800</v>
      </c>
      <c r="I183" s="14">
        <v>43215</v>
      </c>
      <c r="J183" t="s">
        <v>285</v>
      </c>
      <c r="K183" s="14">
        <v>42918</v>
      </c>
      <c r="L183" s="19">
        <v>42918</v>
      </c>
      <c r="M183" s="19">
        <v>42976</v>
      </c>
    </row>
    <row r="184" spans="1:13" x14ac:dyDescent="0.3">
      <c r="A184" t="s">
        <v>658</v>
      </c>
      <c r="B184" t="s">
        <v>659</v>
      </c>
      <c r="C184">
        <v>0</v>
      </c>
      <c r="D184" t="s">
        <v>15</v>
      </c>
      <c r="E184" t="s">
        <v>318</v>
      </c>
      <c r="F184" t="s">
        <v>319</v>
      </c>
      <c r="G184" t="s">
        <v>660</v>
      </c>
      <c r="H184" s="13">
        <v>121800</v>
      </c>
      <c r="I184" s="14">
        <v>43215</v>
      </c>
      <c r="J184" t="s">
        <v>285</v>
      </c>
      <c r="K184" s="14">
        <v>42918</v>
      </c>
      <c r="L184" s="19">
        <v>42918</v>
      </c>
      <c r="M184" s="19">
        <v>42976</v>
      </c>
    </row>
    <row r="185" spans="1:13" x14ac:dyDescent="0.3">
      <c r="A185" t="s">
        <v>661</v>
      </c>
      <c r="B185" t="s">
        <v>662</v>
      </c>
      <c r="C185">
        <v>2</v>
      </c>
      <c r="D185" t="s">
        <v>343</v>
      </c>
      <c r="E185" t="s">
        <v>344</v>
      </c>
      <c r="F185" t="s">
        <v>345</v>
      </c>
      <c r="G185" t="s">
        <v>663</v>
      </c>
      <c r="H185" s="13">
        <v>468000</v>
      </c>
      <c r="I185" s="14">
        <v>43250</v>
      </c>
      <c r="J185" t="s">
        <v>285</v>
      </c>
      <c r="K185" s="14">
        <v>42913</v>
      </c>
      <c r="L185" s="19">
        <v>42918</v>
      </c>
      <c r="M185" s="19">
        <v>42976</v>
      </c>
    </row>
    <row r="186" spans="1:13" x14ac:dyDescent="0.3">
      <c r="A186" t="s">
        <v>664</v>
      </c>
      <c r="B186" t="s">
        <v>665</v>
      </c>
      <c r="C186">
        <v>1</v>
      </c>
      <c r="D186" t="s">
        <v>298</v>
      </c>
      <c r="E186" t="s">
        <v>299</v>
      </c>
      <c r="F186" t="s">
        <v>300</v>
      </c>
      <c r="G186" t="s">
        <v>666</v>
      </c>
      <c r="H186" s="13">
        <v>635600</v>
      </c>
      <c r="I186" s="14">
        <v>43186</v>
      </c>
      <c r="J186" t="s">
        <v>285</v>
      </c>
      <c r="K186" s="14">
        <v>42912</v>
      </c>
      <c r="L186" s="19">
        <v>42918</v>
      </c>
      <c r="M186" s="19">
        <v>42976</v>
      </c>
    </row>
    <row r="187" spans="1:13" x14ac:dyDescent="0.3">
      <c r="A187" t="s">
        <v>667</v>
      </c>
      <c r="B187" t="s">
        <v>668</v>
      </c>
      <c r="C187">
        <v>4</v>
      </c>
      <c r="D187" t="s">
        <v>282</v>
      </c>
      <c r="E187" t="s">
        <v>290</v>
      </c>
      <c r="F187" t="s">
        <v>291</v>
      </c>
      <c r="G187" t="s">
        <v>669</v>
      </c>
      <c r="H187" s="13">
        <v>782500</v>
      </c>
      <c r="I187" s="14">
        <v>43131</v>
      </c>
      <c r="J187" t="s">
        <v>285</v>
      </c>
      <c r="K187" s="14">
        <v>42897</v>
      </c>
      <c r="L187" s="19">
        <v>42918</v>
      </c>
      <c r="M187" s="19">
        <v>42976</v>
      </c>
    </row>
    <row r="188" spans="1:13" x14ac:dyDescent="0.3">
      <c r="A188" t="s">
        <v>670</v>
      </c>
      <c r="B188" t="s">
        <v>671</v>
      </c>
      <c r="C188">
        <v>2</v>
      </c>
      <c r="D188" t="s">
        <v>343</v>
      </c>
      <c r="E188" t="s">
        <v>450</v>
      </c>
      <c r="F188" t="s">
        <v>451</v>
      </c>
      <c r="G188" t="s">
        <v>672</v>
      </c>
      <c r="H188" s="13">
        <v>811300</v>
      </c>
      <c r="I188" s="14">
        <v>42949</v>
      </c>
      <c r="J188" t="s">
        <v>285</v>
      </c>
      <c r="K188" s="14">
        <v>42889</v>
      </c>
      <c r="L188" s="19">
        <v>42918</v>
      </c>
      <c r="M188" s="19">
        <v>42976</v>
      </c>
    </row>
    <row r="189" spans="1:13" x14ac:dyDescent="0.3">
      <c r="A189" t="s">
        <v>670</v>
      </c>
      <c r="B189" t="s">
        <v>671</v>
      </c>
      <c r="C189">
        <v>2</v>
      </c>
      <c r="D189" t="s">
        <v>343</v>
      </c>
      <c r="E189" t="s">
        <v>344</v>
      </c>
      <c r="F189" t="s">
        <v>345</v>
      </c>
      <c r="G189" t="s">
        <v>672</v>
      </c>
      <c r="H189" s="13">
        <v>811300</v>
      </c>
      <c r="I189" s="14">
        <v>42949</v>
      </c>
      <c r="J189" t="s">
        <v>285</v>
      </c>
      <c r="K189" s="14">
        <v>42889</v>
      </c>
      <c r="L189" s="19">
        <v>42918</v>
      </c>
      <c r="M189" s="19">
        <v>42976</v>
      </c>
    </row>
    <row r="190" spans="1:13" x14ac:dyDescent="0.3">
      <c r="A190" t="s">
        <v>673</v>
      </c>
      <c r="B190" t="s">
        <v>674</v>
      </c>
      <c r="C190">
        <v>3</v>
      </c>
      <c r="D190" t="s">
        <v>337</v>
      </c>
      <c r="E190" t="s">
        <v>384</v>
      </c>
      <c r="F190" t="s">
        <v>385</v>
      </c>
      <c r="G190" t="s">
        <v>675</v>
      </c>
      <c r="H190" s="13">
        <v>959500</v>
      </c>
      <c r="I190" s="14">
        <v>42933</v>
      </c>
      <c r="J190" t="s">
        <v>285</v>
      </c>
      <c r="K190" s="14">
        <v>42880</v>
      </c>
      <c r="L190" s="19">
        <v>42885</v>
      </c>
      <c r="M190" s="19">
        <v>42976</v>
      </c>
    </row>
    <row r="191" spans="1:13" x14ac:dyDescent="0.3">
      <c r="A191" t="s">
        <v>673</v>
      </c>
      <c r="B191" t="s">
        <v>674</v>
      </c>
      <c r="C191">
        <v>3</v>
      </c>
      <c r="D191" t="s">
        <v>337</v>
      </c>
      <c r="E191" t="s">
        <v>386</v>
      </c>
      <c r="F191" t="s">
        <v>387</v>
      </c>
      <c r="G191" t="s">
        <v>675</v>
      </c>
      <c r="H191" s="13">
        <v>959500</v>
      </c>
      <c r="I191" s="14">
        <v>42933</v>
      </c>
      <c r="J191" t="s">
        <v>285</v>
      </c>
      <c r="K191" s="14">
        <v>42880</v>
      </c>
      <c r="L191" s="19">
        <v>42885</v>
      </c>
      <c r="M191" s="19">
        <v>42976</v>
      </c>
    </row>
    <row r="192" spans="1:13" x14ac:dyDescent="0.3">
      <c r="A192" t="s">
        <v>673</v>
      </c>
      <c r="B192" t="s">
        <v>674</v>
      </c>
      <c r="C192">
        <v>3</v>
      </c>
      <c r="D192" t="s">
        <v>337</v>
      </c>
      <c r="E192" t="s">
        <v>338</v>
      </c>
      <c r="F192" t="s">
        <v>339</v>
      </c>
      <c r="G192" t="s">
        <v>675</v>
      </c>
      <c r="H192" s="13">
        <v>959500</v>
      </c>
      <c r="I192" s="14">
        <v>42933</v>
      </c>
      <c r="J192" t="s">
        <v>285</v>
      </c>
      <c r="K192" s="14">
        <v>42880</v>
      </c>
      <c r="L192" s="19">
        <v>42885</v>
      </c>
      <c r="M192" s="19">
        <v>42976</v>
      </c>
    </row>
    <row r="193" spans="1:13" x14ac:dyDescent="0.3">
      <c r="A193" t="s">
        <v>676</v>
      </c>
      <c r="B193" t="s">
        <v>677</v>
      </c>
      <c r="C193">
        <v>0</v>
      </c>
      <c r="D193" t="s">
        <v>15</v>
      </c>
      <c r="E193" t="s">
        <v>320</v>
      </c>
      <c r="F193" t="s">
        <v>321</v>
      </c>
      <c r="G193" t="s">
        <v>678</v>
      </c>
      <c r="H193" s="13">
        <v>63200</v>
      </c>
      <c r="I193" s="14">
        <v>43086</v>
      </c>
      <c r="J193" t="s">
        <v>285</v>
      </c>
      <c r="K193" s="14">
        <v>42867</v>
      </c>
      <c r="L193" s="19">
        <v>42885</v>
      </c>
      <c r="M193" s="19">
        <v>42918</v>
      </c>
    </row>
    <row r="194" spans="1:13" x14ac:dyDescent="0.3">
      <c r="A194" t="s">
        <v>676</v>
      </c>
      <c r="B194" t="s">
        <v>677</v>
      </c>
      <c r="C194">
        <v>0</v>
      </c>
      <c r="D194" t="s">
        <v>15</v>
      </c>
      <c r="E194" t="s">
        <v>295</v>
      </c>
      <c r="F194" t="s">
        <v>296</v>
      </c>
      <c r="G194" t="s">
        <v>678</v>
      </c>
      <c r="H194" s="13">
        <v>63200</v>
      </c>
      <c r="I194" s="14">
        <v>43086</v>
      </c>
      <c r="J194" t="s">
        <v>285</v>
      </c>
      <c r="K194" s="14">
        <v>42867</v>
      </c>
      <c r="L194" s="19">
        <v>42885</v>
      </c>
      <c r="M194" s="19">
        <v>42918</v>
      </c>
    </row>
    <row r="195" spans="1:13" x14ac:dyDescent="0.3">
      <c r="A195" t="s">
        <v>679</v>
      </c>
      <c r="B195" t="s">
        <v>680</v>
      </c>
      <c r="C195">
        <v>11</v>
      </c>
      <c r="D195" t="s">
        <v>328</v>
      </c>
      <c r="E195" t="s">
        <v>331</v>
      </c>
      <c r="F195" t="s">
        <v>332</v>
      </c>
      <c r="G195" t="s">
        <v>681</v>
      </c>
      <c r="H195" s="13">
        <v>826800</v>
      </c>
      <c r="I195" s="14">
        <v>43066</v>
      </c>
      <c r="J195" t="s">
        <v>285</v>
      </c>
      <c r="K195" s="14">
        <v>42854</v>
      </c>
      <c r="L195" s="19">
        <v>42864</v>
      </c>
      <c r="M195" s="19">
        <v>42918</v>
      </c>
    </row>
    <row r="196" spans="1:13" x14ac:dyDescent="0.3">
      <c r="A196" t="s">
        <v>682</v>
      </c>
      <c r="B196" t="s">
        <v>683</v>
      </c>
      <c r="C196">
        <v>0</v>
      </c>
      <c r="D196" t="s">
        <v>15</v>
      </c>
      <c r="E196" t="s">
        <v>293</v>
      </c>
      <c r="F196" t="s">
        <v>294</v>
      </c>
      <c r="G196" t="s">
        <v>684</v>
      </c>
      <c r="H196" s="13">
        <v>834800</v>
      </c>
      <c r="I196" s="14">
        <v>43181</v>
      </c>
      <c r="J196" t="s">
        <v>285</v>
      </c>
      <c r="K196" s="14">
        <v>42851</v>
      </c>
      <c r="L196" s="19">
        <v>42864</v>
      </c>
      <c r="M196" s="19">
        <v>42918</v>
      </c>
    </row>
    <row r="197" spans="1:13" x14ac:dyDescent="0.3">
      <c r="A197" t="s">
        <v>685</v>
      </c>
      <c r="B197" t="s">
        <v>686</v>
      </c>
      <c r="C197">
        <v>8</v>
      </c>
      <c r="D197" t="s">
        <v>403</v>
      </c>
      <c r="E197" t="s">
        <v>404</v>
      </c>
      <c r="F197" t="s">
        <v>405</v>
      </c>
      <c r="G197" t="s">
        <v>687</v>
      </c>
      <c r="H197" s="13">
        <v>491800</v>
      </c>
      <c r="I197" s="14">
        <v>43131</v>
      </c>
      <c r="J197" t="s">
        <v>285</v>
      </c>
      <c r="K197" s="14">
        <v>42851</v>
      </c>
      <c r="L197" s="19">
        <v>42864</v>
      </c>
      <c r="M197" s="19">
        <v>42918</v>
      </c>
    </row>
    <row r="198" spans="1:13" x14ac:dyDescent="0.3">
      <c r="A198" t="s">
        <v>688</v>
      </c>
      <c r="B198" t="s">
        <v>689</v>
      </c>
      <c r="C198">
        <v>3</v>
      </c>
      <c r="D198" t="s">
        <v>337</v>
      </c>
      <c r="E198" t="s">
        <v>338</v>
      </c>
      <c r="F198" t="s">
        <v>339</v>
      </c>
      <c r="G198" t="s">
        <v>690</v>
      </c>
      <c r="H198" s="13">
        <v>887200</v>
      </c>
      <c r="I198" s="14">
        <v>42990</v>
      </c>
      <c r="J198" t="s">
        <v>285</v>
      </c>
      <c r="K198" s="14">
        <v>42831</v>
      </c>
      <c r="L198" s="19">
        <v>42835</v>
      </c>
      <c r="M198" s="19">
        <v>42885</v>
      </c>
    </row>
    <row r="199" spans="1:13" x14ac:dyDescent="0.3">
      <c r="A199" t="s">
        <v>688</v>
      </c>
      <c r="B199" t="s">
        <v>689</v>
      </c>
      <c r="C199">
        <v>3</v>
      </c>
      <c r="D199" t="s">
        <v>337</v>
      </c>
      <c r="E199" t="s">
        <v>384</v>
      </c>
      <c r="F199" t="s">
        <v>385</v>
      </c>
      <c r="G199" t="s">
        <v>690</v>
      </c>
      <c r="H199" s="13">
        <v>887200</v>
      </c>
      <c r="I199" s="14">
        <v>42990</v>
      </c>
      <c r="J199" t="s">
        <v>285</v>
      </c>
      <c r="K199" s="14">
        <v>42831</v>
      </c>
      <c r="L199" s="19">
        <v>42835</v>
      </c>
      <c r="M199" s="19">
        <v>42885</v>
      </c>
    </row>
    <row r="200" spans="1:13" x14ac:dyDescent="0.3">
      <c r="A200" t="s">
        <v>691</v>
      </c>
      <c r="B200" t="s">
        <v>692</v>
      </c>
      <c r="C200">
        <v>4</v>
      </c>
      <c r="D200" t="s">
        <v>282</v>
      </c>
      <c r="E200" t="s">
        <v>283</v>
      </c>
      <c r="F200" t="s">
        <v>284</v>
      </c>
      <c r="G200" t="s">
        <v>693</v>
      </c>
      <c r="H200" s="13">
        <v>549800</v>
      </c>
      <c r="I200" s="14">
        <v>42967</v>
      </c>
      <c r="J200" t="s">
        <v>285</v>
      </c>
      <c r="K200" s="14">
        <v>42818</v>
      </c>
      <c r="L200" s="19">
        <v>42835</v>
      </c>
      <c r="M200" s="19">
        <v>42885</v>
      </c>
    </row>
    <row r="201" spans="1:13" x14ac:dyDescent="0.3">
      <c r="A201" t="s">
        <v>694</v>
      </c>
      <c r="B201" t="s">
        <v>695</v>
      </c>
      <c r="C201">
        <v>7</v>
      </c>
      <c r="D201" t="s">
        <v>366</v>
      </c>
      <c r="E201" t="s">
        <v>369</v>
      </c>
      <c r="F201" t="s">
        <v>370</v>
      </c>
      <c r="G201" t="s">
        <v>696</v>
      </c>
      <c r="H201" s="13">
        <v>696200</v>
      </c>
      <c r="I201" s="14">
        <v>43136</v>
      </c>
      <c r="J201" t="s">
        <v>285</v>
      </c>
      <c r="K201" s="14">
        <v>42816</v>
      </c>
      <c r="L201" s="19">
        <v>42835</v>
      </c>
      <c r="M201" s="19">
        <v>42885</v>
      </c>
    </row>
    <row r="202" spans="1:13" x14ac:dyDescent="0.3">
      <c r="A202" t="s">
        <v>694</v>
      </c>
      <c r="B202" t="s">
        <v>695</v>
      </c>
      <c r="C202">
        <v>7</v>
      </c>
      <c r="D202" t="s">
        <v>366</v>
      </c>
      <c r="E202" t="s">
        <v>656</v>
      </c>
      <c r="F202" t="s">
        <v>657</v>
      </c>
      <c r="G202" t="s">
        <v>696</v>
      </c>
      <c r="H202" s="13">
        <v>696200</v>
      </c>
      <c r="I202" s="14">
        <v>43136</v>
      </c>
      <c r="J202" t="s">
        <v>285</v>
      </c>
      <c r="K202" s="14">
        <v>42816</v>
      </c>
      <c r="L202" s="19">
        <v>42835</v>
      </c>
      <c r="M202" s="19">
        <v>42885</v>
      </c>
    </row>
    <row r="203" spans="1:13" x14ac:dyDescent="0.3">
      <c r="A203" t="s">
        <v>697</v>
      </c>
      <c r="B203" t="s">
        <v>698</v>
      </c>
      <c r="C203">
        <v>0</v>
      </c>
      <c r="D203" t="s">
        <v>15</v>
      </c>
      <c r="E203" t="s">
        <v>293</v>
      </c>
      <c r="F203" t="s">
        <v>294</v>
      </c>
      <c r="G203" t="s">
        <v>699</v>
      </c>
      <c r="H203" s="13">
        <v>323200</v>
      </c>
      <c r="I203" s="14">
        <v>43003</v>
      </c>
      <c r="J203" t="s">
        <v>301</v>
      </c>
      <c r="K203" s="14">
        <v>42807</v>
      </c>
      <c r="L203" s="19">
        <v>42810</v>
      </c>
      <c r="M203" s="19">
        <v>42864</v>
      </c>
    </row>
    <row r="204" spans="1:13" x14ac:dyDescent="0.3">
      <c r="A204" t="s">
        <v>697</v>
      </c>
      <c r="B204" t="s">
        <v>698</v>
      </c>
      <c r="C204">
        <v>0</v>
      </c>
      <c r="D204" t="s">
        <v>15</v>
      </c>
      <c r="E204" t="s">
        <v>320</v>
      </c>
      <c r="F204" t="s">
        <v>321</v>
      </c>
      <c r="G204" t="s">
        <v>699</v>
      </c>
      <c r="H204" s="13">
        <v>323200</v>
      </c>
      <c r="I204" s="14">
        <v>43003</v>
      </c>
      <c r="J204" t="s">
        <v>301</v>
      </c>
      <c r="K204" s="14">
        <v>42807</v>
      </c>
      <c r="L204" s="19">
        <v>42810</v>
      </c>
      <c r="M204" s="19">
        <v>42864</v>
      </c>
    </row>
    <row r="205" spans="1:13" x14ac:dyDescent="0.3">
      <c r="A205" t="s">
        <v>700</v>
      </c>
      <c r="B205" t="s">
        <v>701</v>
      </c>
      <c r="C205">
        <v>1</v>
      </c>
      <c r="D205" t="s">
        <v>298</v>
      </c>
      <c r="E205" t="s">
        <v>323</v>
      </c>
      <c r="F205" t="s">
        <v>324</v>
      </c>
      <c r="G205" t="s">
        <v>702</v>
      </c>
      <c r="H205" s="13">
        <v>29400</v>
      </c>
      <c r="I205" s="14">
        <v>42906</v>
      </c>
      <c r="J205" t="s">
        <v>301</v>
      </c>
      <c r="K205" s="14">
        <v>42806</v>
      </c>
      <c r="L205" s="19">
        <v>42810</v>
      </c>
      <c r="M205" s="19">
        <v>42864</v>
      </c>
    </row>
    <row r="206" spans="1:13" x14ac:dyDescent="0.3">
      <c r="A206" t="s">
        <v>700</v>
      </c>
      <c r="B206" t="s">
        <v>701</v>
      </c>
      <c r="C206">
        <v>1</v>
      </c>
      <c r="D206" t="s">
        <v>298</v>
      </c>
      <c r="E206" t="s">
        <v>299</v>
      </c>
      <c r="F206" t="s">
        <v>300</v>
      </c>
      <c r="G206" t="s">
        <v>702</v>
      </c>
      <c r="H206" s="13">
        <v>29400</v>
      </c>
      <c r="I206" s="14">
        <v>42906</v>
      </c>
      <c r="J206" t="s">
        <v>301</v>
      </c>
      <c r="K206" s="14">
        <v>42806</v>
      </c>
      <c r="L206" s="19">
        <v>42810</v>
      </c>
      <c r="M206" s="19">
        <v>42864</v>
      </c>
    </row>
    <row r="207" spans="1:13" x14ac:dyDescent="0.3">
      <c r="A207" t="s">
        <v>703</v>
      </c>
      <c r="B207" t="s">
        <v>704</v>
      </c>
      <c r="C207">
        <v>14</v>
      </c>
      <c r="D207" t="s">
        <v>603</v>
      </c>
      <c r="E207" t="s">
        <v>604</v>
      </c>
      <c r="F207" t="s">
        <v>605</v>
      </c>
      <c r="G207" t="s">
        <v>705</v>
      </c>
      <c r="H207" s="13">
        <v>579500</v>
      </c>
      <c r="I207" s="14">
        <v>43044</v>
      </c>
      <c r="J207" t="s">
        <v>301</v>
      </c>
      <c r="K207" s="14">
        <v>42802</v>
      </c>
      <c r="L207" s="19">
        <v>42810</v>
      </c>
      <c r="M207" s="19">
        <v>42864</v>
      </c>
    </row>
    <row r="208" spans="1:13" x14ac:dyDescent="0.3">
      <c r="A208" t="s">
        <v>706</v>
      </c>
      <c r="B208" t="s">
        <v>707</v>
      </c>
      <c r="C208">
        <v>2</v>
      </c>
      <c r="D208" t="s">
        <v>343</v>
      </c>
      <c r="E208" t="s">
        <v>450</v>
      </c>
      <c r="F208" t="s">
        <v>451</v>
      </c>
      <c r="G208" t="s">
        <v>708</v>
      </c>
      <c r="H208" s="13">
        <v>541100</v>
      </c>
      <c r="I208" s="14">
        <v>42938</v>
      </c>
      <c r="J208" t="s">
        <v>285</v>
      </c>
      <c r="K208" s="14">
        <v>42797</v>
      </c>
      <c r="L208" s="19">
        <v>42810</v>
      </c>
      <c r="M208" s="19">
        <v>42864</v>
      </c>
    </row>
    <row r="209" spans="1:13" x14ac:dyDescent="0.3">
      <c r="A209" t="s">
        <v>706</v>
      </c>
      <c r="B209" t="s">
        <v>707</v>
      </c>
      <c r="C209">
        <v>2</v>
      </c>
      <c r="D209" t="s">
        <v>343</v>
      </c>
      <c r="E209" t="s">
        <v>344</v>
      </c>
      <c r="F209" t="s">
        <v>345</v>
      </c>
      <c r="G209" t="s">
        <v>708</v>
      </c>
      <c r="H209" s="13">
        <v>541100</v>
      </c>
      <c r="I209" s="14">
        <v>42938</v>
      </c>
      <c r="J209" t="s">
        <v>285</v>
      </c>
      <c r="K209" s="14">
        <v>42797</v>
      </c>
      <c r="L209" s="19">
        <v>42810</v>
      </c>
      <c r="M209" s="19">
        <v>42864</v>
      </c>
    </row>
    <row r="210" spans="1:13" x14ac:dyDescent="0.3">
      <c r="A210" t="s">
        <v>709</v>
      </c>
      <c r="B210" t="s">
        <v>710</v>
      </c>
      <c r="C210">
        <v>1</v>
      </c>
      <c r="D210" t="s">
        <v>298</v>
      </c>
      <c r="E210" t="s">
        <v>323</v>
      </c>
      <c r="F210" t="s">
        <v>324</v>
      </c>
      <c r="G210" t="s">
        <v>711</v>
      </c>
      <c r="H210" s="13">
        <v>884300</v>
      </c>
      <c r="I210" s="14">
        <v>43039</v>
      </c>
      <c r="J210" t="s">
        <v>285</v>
      </c>
      <c r="K210" s="14">
        <v>42782</v>
      </c>
      <c r="L210" s="19">
        <v>42791</v>
      </c>
      <c r="M210" s="19">
        <v>42835</v>
      </c>
    </row>
    <row r="211" spans="1:13" x14ac:dyDescent="0.3">
      <c r="A211" t="s">
        <v>709</v>
      </c>
      <c r="B211" t="s">
        <v>710</v>
      </c>
      <c r="C211">
        <v>1</v>
      </c>
      <c r="D211" t="s">
        <v>298</v>
      </c>
      <c r="E211" t="s">
        <v>302</v>
      </c>
      <c r="F211" t="s">
        <v>303</v>
      </c>
      <c r="G211" t="s">
        <v>711</v>
      </c>
      <c r="H211" s="13">
        <v>884300</v>
      </c>
      <c r="I211" s="14">
        <v>43039</v>
      </c>
      <c r="J211" t="s">
        <v>285</v>
      </c>
      <c r="K211" s="14">
        <v>42782</v>
      </c>
      <c r="L211" s="19">
        <v>42791</v>
      </c>
      <c r="M211" s="19">
        <v>42835</v>
      </c>
    </row>
    <row r="212" spans="1:13" x14ac:dyDescent="0.3">
      <c r="A212" t="s">
        <v>712</v>
      </c>
      <c r="B212" t="s">
        <v>713</v>
      </c>
      <c r="C212">
        <v>17</v>
      </c>
      <c r="D212" t="s">
        <v>714</v>
      </c>
      <c r="E212" t="s">
        <v>715</v>
      </c>
      <c r="F212" t="s">
        <v>716</v>
      </c>
      <c r="G212" t="s">
        <v>717</v>
      </c>
      <c r="H212" s="13">
        <v>250400</v>
      </c>
      <c r="I212" s="14">
        <v>42902</v>
      </c>
      <c r="J212" t="s">
        <v>285</v>
      </c>
      <c r="K212" s="14">
        <v>42770</v>
      </c>
      <c r="L212" s="19">
        <v>42779</v>
      </c>
      <c r="M212" s="19">
        <v>42835</v>
      </c>
    </row>
    <row r="213" spans="1:13" x14ac:dyDescent="0.3">
      <c r="A213" t="s">
        <v>712</v>
      </c>
      <c r="B213" t="s">
        <v>713</v>
      </c>
      <c r="C213">
        <v>17</v>
      </c>
      <c r="D213" t="s">
        <v>714</v>
      </c>
      <c r="E213" t="s">
        <v>718</v>
      </c>
      <c r="F213" t="s">
        <v>719</v>
      </c>
      <c r="G213" t="s">
        <v>717</v>
      </c>
      <c r="H213" s="13">
        <v>250400</v>
      </c>
      <c r="I213" s="14">
        <v>42902</v>
      </c>
      <c r="J213" t="s">
        <v>285</v>
      </c>
      <c r="K213" s="14">
        <v>42770</v>
      </c>
      <c r="L213" s="19">
        <v>42779</v>
      </c>
      <c r="M213" s="19">
        <v>42835</v>
      </c>
    </row>
    <row r="214" spans="1:13" x14ac:dyDescent="0.3">
      <c r="A214" t="s">
        <v>712</v>
      </c>
      <c r="B214" t="s">
        <v>713</v>
      </c>
      <c r="C214">
        <v>17</v>
      </c>
      <c r="D214" t="s">
        <v>714</v>
      </c>
      <c r="E214" t="s">
        <v>720</v>
      </c>
      <c r="F214" t="s">
        <v>721</v>
      </c>
      <c r="G214" t="s">
        <v>717</v>
      </c>
      <c r="H214" s="13">
        <v>250400</v>
      </c>
      <c r="I214" s="14">
        <v>42902</v>
      </c>
      <c r="J214" t="s">
        <v>285</v>
      </c>
      <c r="K214" s="14">
        <v>42770</v>
      </c>
      <c r="L214" s="19">
        <v>42779</v>
      </c>
      <c r="M214" s="19">
        <v>42835</v>
      </c>
    </row>
    <row r="215" spans="1:13" x14ac:dyDescent="0.3">
      <c r="A215" t="s">
        <v>722</v>
      </c>
      <c r="B215" t="s">
        <v>723</v>
      </c>
      <c r="C215">
        <v>4</v>
      </c>
      <c r="D215" t="s">
        <v>282</v>
      </c>
      <c r="E215" t="s">
        <v>283</v>
      </c>
      <c r="F215" t="s">
        <v>284</v>
      </c>
      <c r="G215" t="s">
        <v>724</v>
      </c>
      <c r="H215" s="13">
        <v>691900</v>
      </c>
      <c r="I215" s="14">
        <v>43113</v>
      </c>
      <c r="J215" t="s">
        <v>285</v>
      </c>
      <c r="K215" s="14">
        <v>42769</v>
      </c>
      <c r="L215" s="19">
        <v>42779</v>
      </c>
      <c r="M215" s="19">
        <v>42835</v>
      </c>
    </row>
    <row r="216" spans="1:13" x14ac:dyDescent="0.3">
      <c r="A216" t="s">
        <v>725</v>
      </c>
      <c r="B216" t="s">
        <v>726</v>
      </c>
      <c r="C216">
        <v>2</v>
      </c>
      <c r="D216" t="s">
        <v>343</v>
      </c>
      <c r="E216" t="s">
        <v>344</v>
      </c>
      <c r="F216" t="s">
        <v>345</v>
      </c>
      <c r="G216" t="s">
        <v>727</v>
      </c>
      <c r="H216" s="13">
        <v>435300</v>
      </c>
      <c r="I216" s="14">
        <v>42876</v>
      </c>
      <c r="J216" t="s">
        <v>301</v>
      </c>
      <c r="K216" s="14">
        <v>42757</v>
      </c>
      <c r="L216" s="19">
        <v>42779</v>
      </c>
      <c r="M216" s="19">
        <v>42810</v>
      </c>
    </row>
    <row r="217" spans="1:13" x14ac:dyDescent="0.3">
      <c r="A217" t="s">
        <v>725</v>
      </c>
      <c r="B217" t="s">
        <v>726</v>
      </c>
      <c r="C217">
        <v>2</v>
      </c>
      <c r="D217" t="s">
        <v>343</v>
      </c>
      <c r="E217" t="s">
        <v>450</v>
      </c>
      <c r="F217" t="s">
        <v>451</v>
      </c>
      <c r="G217" t="s">
        <v>727</v>
      </c>
      <c r="H217" s="13">
        <v>435300</v>
      </c>
      <c r="I217" s="14">
        <v>42876</v>
      </c>
      <c r="J217" t="s">
        <v>301</v>
      </c>
      <c r="K217" s="14">
        <v>42757</v>
      </c>
      <c r="L217" s="19">
        <v>42779</v>
      </c>
      <c r="M217" s="19">
        <v>42810</v>
      </c>
    </row>
    <row r="218" spans="1:13" x14ac:dyDescent="0.3">
      <c r="A218" t="s">
        <v>728</v>
      </c>
      <c r="B218" t="s">
        <v>729</v>
      </c>
      <c r="C218">
        <v>7</v>
      </c>
      <c r="D218" t="s">
        <v>366</v>
      </c>
      <c r="E218" t="s">
        <v>371</v>
      </c>
      <c r="F218" t="s">
        <v>372</v>
      </c>
      <c r="G218" t="s">
        <v>730</v>
      </c>
      <c r="H218" s="13">
        <v>716700</v>
      </c>
      <c r="I218" s="14">
        <v>42810</v>
      </c>
      <c r="J218" t="s">
        <v>285</v>
      </c>
      <c r="K218" s="14">
        <v>42740</v>
      </c>
      <c r="L218" s="19">
        <v>42746</v>
      </c>
      <c r="M218" s="19">
        <v>42791</v>
      </c>
    </row>
    <row r="219" spans="1:13" x14ac:dyDescent="0.3">
      <c r="A219" t="s">
        <v>728</v>
      </c>
      <c r="B219" t="s">
        <v>729</v>
      </c>
      <c r="C219">
        <v>7</v>
      </c>
      <c r="D219" t="s">
        <v>366</v>
      </c>
      <c r="E219" t="s">
        <v>367</v>
      </c>
      <c r="F219" t="s">
        <v>368</v>
      </c>
      <c r="G219" t="s">
        <v>730</v>
      </c>
      <c r="H219" s="13">
        <v>716700</v>
      </c>
      <c r="I219" s="14">
        <v>42810</v>
      </c>
      <c r="J219" t="s">
        <v>285</v>
      </c>
      <c r="K219" s="14">
        <v>42740</v>
      </c>
      <c r="L219" s="19">
        <v>42746</v>
      </c>
      <c r="M219" s="19">
        <v>42791</v>
      </c>
    </row>
    <row r="220" spans="1:13" x14ac:dyDescent="0.3">
      <c r="A220" t="s">
        <v>731</v>
      </c>
      <c r="B220" t="s">
        <v>732</v>
      </c>
      <c r="C220">
        <v>17</v>
      </c>
      <c r="D220" t="s">
        <v>714</v>
      </c>
      <c r="E220" t="s">
        <v>733</v>
      </c>
      <c r="F220" t="s">
        <v>734</v>
      </c>
      <c r="G220" t="s">
        <v>735</v>
      </c>
      <c r="H220" s="13">
        <v>529900</v>
      </c>
      <c r="I220" s="14">
        <v>43012</v>
      </c>
      <c r="J220" t="s">
        <v>285</v>
      </c>
      <c r="K220" s="14">
        <v>42738</v>
      </c>
      <c r="L220" s="19">
        <v>42746</v>
      </c>
      <c r="M220" s="19">
        <v>42791</v>
      </c>
    </row>
    <row r="221" spans="1:13" x14ac:dyDescent="0.3">
      <c r="A221" t="s">
        <v>731</v>
      </c>
      <c r="B221" t="s">
        <v>732</v>
      </c>
      <c r="C221">
        <v>17</v>
      </c>
      <c r="D221" t="s">
        <v>714</v>
      </c>
      <c r="E221" t="s">
        <v>718</v>
      </c>
      <c r="F221" t="s">
        <v>719</v>
      </c>
      <c r="G221" t="s">
        <v>735</v>
      </c>
      <c r="H221" s="13">
        <v>529900</v>
      </c>
      <c r="I221" s="14">
        <v>43012</v>
      </c>
      <c r="J221" t="s">
        <v>285</v>
      </c>
      <c r="K221" s="14">
        <v>42738</v>
      </c>
      <c r="L221" s="19">
        <v>42746</v>
      </c>
      <c r="M221" s="19">
        <v>42791</v>
      </c>
    </row>
    <row r="222" spans="1:13" x14ac:dyDescent="0.3">
      <c r="A222" t="s">
        <v>731</v>
      </c>
      <c r="B222" t="s">
        <v>732</v>
      </c>
      <c r="C222">
        <v>17</v>
      </c>
      <c r="D222" t="s">
        <v>714</v>
      </c>
      <c r="E222" t="s">
        <v>720</v>
      </c>
      <c r="F222" t="s">
        <v>721</v>
      </c>
      <c r="G222" t="s">
        <v>735</v>
      </c>
      <c r="H222" s="13">
        <v>529900</v>
      </c>
      <c r="I222" s="14">
        <v>43012</v>
      </c>
      <c r="J222" t="s">
        <v>285</v>
      </c>
      <c r="K222" s="14">
        <v>42738</v>
      </c>
      <c r="L222" s="19">
        <v>42746</v>
      </c>
      <c r="M222" s="19">
        <v>42791</v>
      </c>
    </row>
    <row r="223" spans="1:13" x14ac:dyDescent="0.3">
      <c r="A223" t="s">
        <v>736</v>
      </c>
      <c r="B223" t="s">
        <v>737</v>
      </c>
      <c r="C223">
        <v>0</v>
      </c>
      <c r="D223" t="s">
        <v>15</v>
      </c>
      <c r="E223" t="s">
        <v>295</v>
      </c>
      <c r="F223" t="s">
        <v>296</v>
      </c>
      <c r="G223" t="s">
        <v>435</v>
      </c>
      <c r="H223" s="13">
        <v>602100</v>
      </c>
      <c r="I223" s="14">
        <v>42985</v>
      </c>
      <c r="J223" t="s">
        <v>285</v>
      </c>
      <c r="K223" s="14">
        <v>42737</v>
      </c>
      <c r="L223" s="19">
        <v>42746</v>
      </c>
      <c r="M223" s="19">
        <v>42791</v>
      </c>
    </row>
    <row r="224" spans="1:13" x14ac:dyDescent="0.3">
      <c r="A224" t="s">
        <v>736</v>
      </c>
      <c r="B224" t="s">
        <v>737</v>
      </c>
      <c r="C224">
        <v>0</v>
      </c>
      <c r="D224" t="s">
        <v>15</v>
      </c>
      <c r="E224" t="s">
        <v>320</v>
      </c>
      <c r="F224" t="s">
        <v>321</v>
      </c>
      <c r="G224" t="s">
        <v>435</v>
      </c>
      <c r="H224" s="13">
        <v>602100</v>
      </c>
      <c r="I224" s="14">
        <v>42985</v>
      </c>
      <c r="J224" t="s">
        <v>285</v>
      </c>
      <c r="K224" s="14">
        <v>42737</v>
      </c>
      <c r="L224" s="19">
        <v>42746</v>
      </c>
      <c r="M224" s="19">
        <v>42791</v>
      </c>
    </row>
    <row r="225" spans="1:13" x14ac:dyDescent="0.3">
      <c r="A225" t="s">
        <v>738</v>
      </c>
      <c r="B225" t="s">
        <v>739</v>
      </c>
      <c r="C225">
        <v>0</v>
      </c>
      <c r="D225" t="s">
        <v>15</v>
      </c>
      <c r="E225" t="s">
        <v>293</v>
      </c>
      <c r="F225" t="s">
        <v>294</v>
      </c>
      <c r="G225" t="s">
        <v>740</v>
      </c>
      <c r="H225" s="13">
        <v>839000</v>
      </c>
      <c r="I225" s="14">
        <v>42985</v>
      </c>
      <c r="J225" t="s">
        <v>285</v>
      </c>
      <c r="K225" s="14">
        <v>42736</v>
      </c>
      <c r="L225" s="19">
        <v>42746</v>
      </c>
      <c r="M225" s="19">
        <v>42791</v>
      </c>
    </row>
    <row r="226" spans="1:13" x14ac:dyDescent="0.3">
      <c r="A226" t="s">
        <v>738</v>
      </c>
      <c r="B226" t="s">
        <v>739</v>
      </c>
      <c r="C226">
        <v>0</v>
      </c>
      <c r="D226" t="s">
        <v>15</v>
      </c>
      <c r="E226" t="s">
        <v>295</v>
      </c>
      <c r="F226" t="s">
        <v>296</v>
      </c>
      <c r="G226" t="s">
        <v>740</v>
      </c>
      <c r="H226" s="13">
        <v>839000</v>
      </c>
      <c r="I226" s="14">
        <v>42985</v>
      </c>
      <c r="J226" t="s">
        <v>285</v>
      </c>
      <c r="K226" s="14">
        <v>42736</v>
      </c>
      <c r="L226" s="19">
        <v>42746</v>
      </c>
      <c r="M226" s="19">
        <v>42791</v>
      </c>
    </row>
    <row r="227" spans="1:13" x14ac:dyDescent="0.3">
      <c r="A227" t="s">
        <v>738</v>
      </c>
      <c r="B227" t="s">
        <v>739</v>
      </c>
      <c r="C227">
        <v>0</v>
      </c>
      <c r="D227" t="s">
        <v>15</v>
      </c>
      <c r="E227" t="s">
        <v>320</v>
      </c>
      <c r="F227" t="s">
        <v>321</v>
      </c>
      <c r="G227" t="s">
        <v>740</v>
      </c>
      <c r="H227" s="13">
        <v>839000</v>
      </c>
      <c r="I227" s="14">
        <v>42985</v>
      </c>
      <c r="J227" t="s">
        <v>285</v>
      </c>
      <c r="K227" s="14">
        <v>42736</v>
      </c>
      <c r="L227" s="19">
        <v>42746</v>
      </c>
      <c r="M227" s="19">
        <v>42791</v>
      </c>
    </row>
    <row r="228" spans="1:13" x14ac:dyDescent="0.3">
      <c r="A228" t="s">
        <v>741</v>
      </c>
      <c r="B228" t="s">
        <v>742</v>
      </c>
      <c r="C228">
        <v>1</v>
      </c>
      <c r="D228" t="s">
        <v>298</v>
      </c>
      <c r="E228" t="s">
        <v>299</v>
      </c>
      <c r="F228" t="s">
        <v>300</v>
      </c>
      <c r="G228" t="s">
        <v>743</v>
      </c>
      <c r="H228" s="13">
        <v>649200</v>
      </c>
      <c r="I228" s="14">
        <v>42886</v>
      </c>
      <c r="J228" t="s">
        <v>301</v>
      </c>
      <c r="K228" s="14">
        <v>42731</v>
      </c>
      <c r="L228" s="19">
        <v>42746</v>
      </c>
      <c r="M228" s="19">
        <v>42791</v>
      </c>
    </row>
    <row r="229" spans="1:13" x14ac:dyDescent="0.3">
      <c r="A229" t="s">
        <v>741</v>
      </c>
      <c r="B229" t="s">
        <v>742</v>
      </c>
      <c r="C229">
        <v>1</v>
      </c>
      <c r="D229" t="s">
        <v>298</v>
      </c>
      <c r="E229" t="s">
        <v>302</v>
      </c>
      <c r="F229" t="s">
        <v>303</v>
      </c>
      <c r="G229" t="s">
        <v>743</v>
      </c>
      <c r="H229" s="13">
        <v>649200</v>
      </c>
      <c r="I229" s="14">
        <v>42886</v>
      </c>
      <c r="J229" t="s">
        <v>301</v>
      </c>
      <c r="K229" s="14">
        <v>42731</v>
      </c>
      <c r="L229" s="19">
        <v>42746</v>
      </c>
      <c r="M229" s="19">
        <v>42791</v>
      </c>
    </row>
    <row r="230" spans="1:13" x14ac:dyDescent="0.3">
      <c r="A230" t="s">
        <v>741</v>
      </c>
      <c r="B230" t="s">
        <v>742</v>
      </c>
      <c r="C230">
        <v>1</v>
      </c>
      <c r="D230" t="s">
        <v>298</v>
      </c>
      <c r="E230" t="s">
        <v>323</v>
      </c>
      <c r="F230" t="s">
        <v>324</v>
      </c>
      <c r="G230" t="s">
        <v>743</v>
      </c>
      <c r="H230" s="13">
        <v>649200</v>
      </c>
      <c r="I230" s="14">
        <v>42886</v>
      </c>
      <c r="J230" t="s">
        <v>301</v>
      </c>
      <c r="K230" s="14">
        <v>42731</v>
      </c>
      <c r="L230" s="19">
        <v>42746</v>
      </c>
      <c r="M230" s="19">
        <v>42791</v>
      </c>
    </row>
    <row r="231" spans="1:13" x14ac:dyDescent="0.3">
      <c r="A231" t="s">
        <v>741</v>
      </c>
      <c r="B231" t="s">
        <v>742</v>
      </c>
      <c r="C231">
        <v>1</v>
      </c>
      <c r="D231" t="s">
        <v>298</v>
      </c>
      <c r="E231" t="s">
        <v>325</v>
      </c>
      <c r="F231" t="s">
        <v>326</v>
      </c>
      <c r="G231" t="s">
        <v>743</v>
      </c>
      <c r="H231" s="13">
        <v>649200</v>
      </c>
      <c r="I231" s="14">
        <v>42886</v>
      </c>
      <c r="J231" t="s">
        <v>301</v>
      </c>
      <c r="K231" s="14">
        <v>42731</v>
      </c>
      <c r="L231" s="19">
        <v>42746</v>
      </c>
      <c r="M231" s="19">
        <v>42791</v>
      </c>
    </row>
    <row r="232" spans="1:13" x14ac:dyDescent="0.3">
      <c r="A232" t="s">
        <v>744</v>
      </c>
      <c r="B232" t="s">
        <v>745</v>
      </c>
      <c r="C232">
        <v>1</v>
      </c>
      <c r="D232" t="s">
        <v>298</v>
      </c>
      <c r="E232" t="s">
        <v>325</v>
      </c>
      <c r="F232" t="s">
        <v>326</v>
      </c>
      <c r="G232" t="s">
        <v>746</v>
      </c>
      <c r="H232" s="13">
        <v>107700</v>
      </c>
      <c r="I232" s="14">
        <v>42914</v>
      </c>
      <c r="J232" t="s">
        <v>285</v>
      </c>
      <c r="K232" s="14">
        <v>42721</v>
      </c>
      <c r="L232" s="19">
        <v>42722</v>
      </c>
      <c r="M232" s="19">
        <v>42779</v>
      </c>
    </row>
    <row r="233" spans="1:13" x14ac:dyDescent="0.3">
      <c r="A233" t="s">
        <v>744</v>
      </c>
      <c r="B233" t="s">
        <v>745</v>
      </c>
      <c r="C233">
        <v>1</v>
      </c>
      <c r="D233" t="s">
        <v>298</v>
      </c>
      <c r="E233" t="s">
        <v>323</v>
      </c>
      <c r="F233" t="s">
        <v>324</v>
      </c>
      <c r="G233" t="s">
        <v>746</v>
      </c>
      <c r="H233" s="13">
        <v>107700</v>
      </c>
      <c r="I233" s="14">
        <v>42914</v>
      </c>
      <c r="J233" t="s">
        <v>285</v>
      </c>
      <c r="K233" s="14">
        <v>42721</v>
      </c>
      <c r="L233" s="19">
        <v>42722</v>
      </c>
      <c r="M233" s="19">
        <v>42779</v>
      </c>
    </row>
    <row r="234" spans="1:13" x14ac:dyDescent="0.3">
      <c r="A234" t="s">
        <v>744</v>
      </c>
      <c r="B234" t="s">
        <v>745</v>
      </c>
      <c r="C234">
        <v>1</v>
      </c>
      <c r="D234" t="s">
        <v>298</v>
      </c>
      <c r="E234" t="s">
        <v>314</v>
      </c>
      <c r="F234" t="s">
        <v>315</v>
      </c>
      <c r="G234" t="s">
        <v>746</v>
      </c>
      <c r="H234" s="13">
        <v>107700</v>
      </c>
      <c r="I234" s="14">
        <v>42914</v>
      </c>
      <c r="J234" t="s">
        <v>285</v>
      </c>
      <c r="K234" s="14">
        <v>42721</v>
      </c>
      <c r="L234" s="19">
        <v>42722</v>
      </c>
      <c r="M234" s="19">
        <v>42779</v>
      </c>
    </row>
    <row r="235" spans="1:13" x14ac:dyDescent="0.3">
      <c r="A235" t="s">
        <v>747</v>
      </c>
      <c r="B235" t="s">
        <v>748</v>
      </c>
      <c r="C235">
        <v>2</v>
      </c>
      <c r="D235" t="s">
        <v>343</v>
      </c>
      <c r="E235" t="s">
        <v>450</v>
      </c>
      <c r="F235" t="s">
        <v>451</v>
      </c>
      <c r="G235" t="s">
        <v>749</v>
      </c>
      <c r="H235" s="13">
        <v>307600</v>
      </c>
      <c r="I235" s="14">
        <v>42939</v>
      </c>
      <c r="J235" t="s">
        <v>285</v>
      </c>
      <c r="K235" s="14">
        <v>42720</v>
      </c>
      <c r="L235" s="19">
        <v>42722</v>
      </c>
      <c r="M235" s="19">
        <v>42779</v>
      </c>
    </row>
    <row r="236" spans="1:13" x14ac:dyDescent="0.3">
      <c r="A236" t="s">
        <v>747</v>
      </c>
      <c r="B236" t="s">
        <v>748</v>
      </c>
      <c r="C236">
        <v>2</v>
      </c>
      <c r="D236" t="s">
        <v>343</v>
      </c>
      <c r="E236" t="s">
        <v>344</v>
      </c>
      <c r="F236" t="s">
        <v>345</v>
      </c>
      <c r="G236" t="s">
        <v>749</v>
      </c>
      <c r="H236" s="13">
        <v>307600</v>
      </c>
      <c r="I236" s="14">
        <v>42939</v>
      </c>
      <c r="J236" t="s">
        <v>285</v>
      </c>
      <c r="K236" s="14">
        <v>42720</v>
      </c>
      <c r="L236" s="19">
        <v>42722</v>
      </c>
      <c r="M236" s="19">
        <v>42779</v>
      </c>
    </row>
    <row r="237" spans="1:13" x14ac:dyDescent="0.3">
      <c r="A237" t="s">
        <v>750</v>
      </c>
      <c r="B237" t="s">
        <v>751</v>
      </c>
      <c r="C237">
        <v>5</v>
      </c>
      <c r="D237" t="s">
        <v>354</v>
      </c>
      <c r="E237" t="s">
        <v>355</v>
      </c>
      <c r="F237" t="s">
        <v>356</v>
      </c>
      <c r="G237" t="s">
        <v>752</v>
      </c>
      <c r="H237" s="13">
        <v>425000</v>
      </c>
      <c r="I237" s="14">
        <v>43058</v>
      </c>
      <c r="J237" t="s">
        <v>285</v>
      </c>
      <c r="K237" s="14">
        <v>42714</v>
      </c>
      <c r="L237" s="19">
        <v>42722</v>
      </c>
      <c r="M237" s="19">
        <v>42779</v>
      </c>
    </row>
    <row r="238" spans="1:13" x14ac:dyDescent="0.3">
      <c r="A238" t="s">
        <v>750</v>
      </c>
      <c r="B238" t="s">
        <v>751</v>
      </c>
      <c r="C238">
        <v>5</v>
      </c>
      <c r="D238" t="s">
        <v>354</v>
      </c>
      <c r="E238" t="s">
        <v>410</v>
      </c>
      <c r="F238" t="s">
        <v>411</v>
      </c>
      <c r="G238" t="s">
        <v>752</v>
      </c>
      <c r="H238" s="13">
        <v>425000</v>
      </c>
      <c r="I238" s="14">
        <v>43058</v>
      </c>
      <c r="J238" t="s">
        <v>285</v>
      </c>
      <c r="K238" s="14">
        <v>42714</v>
      </c>
      <c r="L238" s="19">
        <v>42722</v>
      </c>
      <c r="M238" s="19">
        <v>42779</v>
      </c>
    </row>
    <row r="239" spans="1:13" x14ac:dyDescent="0.3">
      <c r="A239" t="s">
        <v>753</v>
      </c>
      <c r="B239" t="s">
        <v>754</v>
      </c>
      <c r="C239">
        <v>1</v>
      </c>
      <c r="D239" t="s">
        <v>298</v>
      </c>
      <c r="E239" t="s">
        <v>299</v>
      </c>
      <c r="F239" t="s">
        <v>300</v>
      </c>
      <c r="G239" t="s">
        <v>755</v>
      </c>
      <c r="H239" s="13">
        <v>294400</v>
      </c>
      <c r="I239" s="14">
        <v>43051</v>
      </c>
      <c r="J239" t="s">
        <v>756</v>
      </c>
      <c r="K239" s="14">
        <v>42710</v>
      </c>
      <c r="L239" s="19">
        <v>42722</v>
      </c>
      <c r="M239" s="19">
        <v>42779</v>
      </c>
    </row>
    <row r="240" spans="1:13" x14ac:dyDescent="0.3">
      <c r="A240" t="s">
        <v>753</v>
      </c>
      <c r="B240" t="s">
        <v>754</v>
      </c>
      <c r="C240">
        <v>1</v>
      </c>
      <c r="D240" t="s">
        <v>298</v>
      </c>
      <c r="E240" t="s">
        <v>323</v>
      </c>
      <c r="F240" t="s">
        <v>324</v>
      </c>
      <c r="G240" t="s">
        <v>755</v>
      </c>
      <c r="H240" s="13">
        <v>294400</v>
      </c>
      <c r="I240" s="14">
        <v>43051</v>
      </c>
      <c r="J240" t="s">
        <v>756</v>
      </c>
      <c r="K240" s="14">
        <v>42710</v>
      </c>
      <c r="L240" s="19">
        <v>42722</v>
      </c>
      <c r="M240" s="19">
        <v>42779</v>
      </c>
    </row>
    <row r="241" spans="1:13" x14ac:dyDescent="0.3">
      <c r="A241" t="s">
        <v>753</v>
      </c>
      <c r="B241" t="s">
        <v>754</v>
      </c>
      <c r="C241">
        <v>1</v>
      </c>
      <c r="D241" t="s">
        <v>298</v>
      </c>
      <c r="E241" t="s">
        <v>325</v>
      </c>
      <c r="F241" t="s">
        <v>326</v>
      </c>
      <c r="G241" t="s">
        <v>755</v>
      </c>
      <c r="H241" s="13">
        <v>294400</v>
      </c>
      <c r="I241" s="14">
        <v>43051</v>
      </c>
      <c r="J241" t="s">
        <v>756</v>
      </c>
      <c r="K241" s="14">
        <v>42710</v>
      </c>
      <c r="L241" s="19">
        <v>42722</v>
      </c>
      <c r="M241" s="19">
        <v>42779</v>
      </c>
    </row>
    <row r="242" spans="1:13" x14ac:dyDescent="0.3">
      <c r="A242" t="s">
        <v>753</v>
      </c>
      <c r="B242" t="s">
        <v>754</v>
      </c>
      <c r="C242">
        <v>1</v>
      </c>
      <c r="D242" t="s">
        <v>298</v>
      </c>
      <c r="E242" t="s">
        <v>314</v>
      </c>
      <c r="F242" t="s">
        <v>315</v>
      </c>
      <c r="G242" t="s">
        <v>755</v>
      </c>
      <c r="H242" s="13">
        <v>294400</v>
      </c>
      <c r="I242" s="14">
        <v>43051</v>
      </c>
      <c r="J242" t="s">
        <v>756</v>
      </c>
      <c r="K242" s="14">
        <v>42710</v>
      </c>
      <c r="L242" s="19">
        <v>42722</v>
      </c>
      <c r="M242" s="19">
        <v>42779</v>
      </c>
    </row>
    <row r="243" spans="1:13" x14ac:dyDescent="0.3">
      <c r="A243" t="s">
        <v>757</v>
      </c>
      <c r="B243" t="s">
        <v>758</v>
      </c>
      <c r="C243">
        <v>4</v>
      </c>
      <c r="D243" t="s">
        <v>282</v>
      </c>
      <c r="E243" t="s">
        <v>283</v>
      </c>
      <c r="F243" t="s">
        <v>284</v>
      </c>
      <c r="G243" t="s">
        <v>759</v>
      </c>
      <c r="H243" s="13">
        <v>236200</v>
      </c>
      <c r="I243" s="14">
        <v>42763</v>
      </c>
      <c r="J243" t="s">
        <v>285</v>
      </c>
      <c r="K243" s="14">
        <v>42710</v>
      </c>
      <c r="L243" s="19">
        <v>42722</v>
      </c>
      <c r="M243" s="19">
        <v>42779</v>
      </c>
    </row>
    <row r="244" spans="1:13" x14ac:dyDescent="0.3">
      <c r="A244" t="s">
        <v>757</v>
      </c>
      <c r="B244" t="s">
        <v>758</v>
      </c>
      <c r="C244">
        <v>4</v>
      </c>
      <c r="D244" t="s">
        <v>282</v>
      </c>
      <c r="E244" t="s">
        <v>288</v>
      </c>
      <c r="F244" t="s">
        <v>289</v>
      </c>
      <c r="G244" t="s">
        <v>759</v>
      </c>
      <c r="H244" s="13">
        <v>236200</v>
      </c>
      <c r="I244" s="14">
        <v>42763</v>
      </c>
      <c r="J244" t="s">
        <v>285</v>
      </c>
      <c r="K244" s="14">
        <v>42710</v>
      </c>
      <c r="L244" s="19">
        <v>42722</v>
      </c>
      <c r="M244" s="19">
        <v>42779</v>
      </c>
    </row>
    <row r="245" spans="1:13" x14ac:dyDescent="0.3">
      <c r="A245" t="s">
        <v>760</v>
      </c>
      <c r="B245" t="s">
        <v>761</v>
      </c>
      <c r="C245">
        <v>1</v>
      </c>
      <c r="D245" t="s">
        <v>298</v>
      </c>
      <c r="E245" t="s">
        <v>323</v>
      </c>
      <c r="F245" t="s">
        <v>324</v>
      </c>
      <c r="G245" t="s">
        <v>762</v>
      </c>
      <c r="H245" s="13">
        <v>304700</v>
      </c>
      <c r="I245" s="14">
        <v>42994</v>
      </c>
      <c r="J245" t="s">
        <v>285</v>
      </c>
      <c r="K245" s="14">
        <v>42706</v>
      </c>
      <c r="L245" s="19">
        <v>42722</v>
      </c>
      <c r="M245" s="19">
        <v>42779</v>
      </c>
    </row>
    <row r="246" spans="1:13" x14ac:dyDescent="0.3">
      <c r="A246" t="s">
        <v>760</v>
      </c>
      <c r="B246" t="s">
        <v>761</v>
      </c>
      <c r="C246">
        <v>1</v>
      </c>
      <c r="D246" t="s">
        <v>298</v>
      </c>
      <c r="E246" t="s">
        <v>314</v>
      </c>
      <c r="F246" t="s">
        <v>315</v>
      </c>
      <c r="G246" t="s">
        <v>762</v>
      </c>
      <c r="H246" s="13">
        <v>304700</v>
      </c>
      <c r="I246" s="14">
        <v>42994</v>
      </c>
      <c r="J246" t="s">
        <v>285</v>
      </c>
      <c r="K246" s="14">
        <v>42706</v>
      </c>
      <c r="L246" s="19">
        <v>42722</v>
      </c>
      <c r="M246" s="19">
        <v>42779</v>
      </c>
    </row>
    <row r="247" spans="1:13" x14ac:dyDescent="0.3">
      <c r="A247" t="s">
        <v>763</v>
      </c>
      <c r="B247" t="s">
        <v>764</v>
      </c>
      <c r="C247">
        <v>1</v>
      </c>
      <c r="D247" t="s">
        <v>298</v>
      </c>
      <c r="E247" t="s">
        <v>314</v>
      </c>
      <c r="F247" t="s">
        <v>315</v>
      </c>
      <c r="G247" t="s">
        <v>765</v>
      </c>
      <c r="H247" s="13">
        <v>848100</v>
      </c>
      <c r="I247" s="14">
        <v>42947</v>
      </c>
      <c r="J247" t="s">
        <v>301</v>
      </c>
      <c r="K247" s="14">
        <v>42687</v>
      </c>
      <c r="L247" s="19">
        <v>42722</v>
      </c>
      <c r="M247" s="19">
        <v>42746</v>
      </c>
    </row>
    <row r="248" spans="1:13" x14ac:dyDescent="0.3">
      <c r="A248" t="s">
        <v>763</v>
      </c>
      <c r="B248" t="s">
        <v>764</v>
      </c>
      <c r="C248">
        <v>1</v>
      </c>
      <c r="D248" t="s">
        <v>298</v>
      </c>
      <c r="E248" t="s">
        <v>323</v>
      </c>
      <c r="F248" t="s">
        <v>324</v>
      </c>
      <c r="G248" t="s">
        <v>765</v>
      </c>
      <c r="H248" s="13">
        <v>848100</v>
      </c>
      <c r="I248" s="14">
        <v>42947</v>
      </c>
      <c r="J248" t="s">
        <v>301</v>
      </c>
      <c r="K248" s="14">
        <v>42687</v>
      </c>
      <c r="L248" s="19">
        <v>42722</v>
      </c>
      <c r="M248" s="19">
        <v>42746</v>
      </c>
    </row>
    <row r="249" spans="1:13" x14ac:dyDescent="0.3">
      <c r="A249" t="s">
        <v>763</v>
      </c>
      <c r="B249" t="s">
        <v>764</v>
      </c>
      <c r="C249">
        <v>1</v>
      </c>
      <c r="D249" t="s">
        <v>298</v>
      </c>
      <c r="E249" t="s">
        <v>325</v>
      </c>
      <c r="F249" t="s">
        <v>326</v>
      </c>
      <c r="G249" t="s">
        <v>765</v>
      </c>
      <c r="H249" s="13">
        <v>848100</v>
      </c>
      <c r="I249" s="14">
        <v>42947</v>
      </c>
      <c r="J249" t="s">
        <v>301</v>
      </c>
      <c r="K249" s="14">
        <v>42687</v>
      </c>
      <c r="L249" s="19">
        <v>42722</v>
      </c>
      <c r="M249" s="19">
        <v>42746</v>
      </c>
    </row>
    <row r="250" spans="1:13" x14ac:dyDescent="0.3">
      <c r="A250" t="s">
        <v>766</v>
      </c>
      <c r="B250" t="s">
        <v>767</v>
      </c>
      <c r="C250">
        <v>9</v>
      </c>
      <c r="D250" t="s">
        <v>768</v>
      </c>
      <c r="E250" t="s">
        <v>769</v>
      </c>
      <c r="F250" t="s">
        <v>770</v>
      </c>
      <c r="G250" t="s">
        <v>762</v>
      </c>
      <c r="H250" s="13">
        <v>107400</v>
      </c>
      <c r="I250" s="14">
        <v>42747</v>
      </c>
      <c r="J250" t="s">
        <v>301</v>
      </c>
      <c r="K250" s="14">
        <v>42679</v>
      </c>
      <c r="L250" s="19">
        <v>42722</v>
      </c>
      <c r="M250" s="19">
        <v>42722</v>
      </c>
    </row>
    <row r="251" spans="1:13" x14ac:dyDescent="0.3">
      <c r="A251" t="s">
        <v>771</v>
      </c>
      <c r="B251" t="s">
        <v>772</v>
      </c>
      <c r="C251">
        <v>0</v>
      </c>
      <c r="D251" t="s">
        <v>15</v>
      </c>
      <c r="E251" t="s">
        <v>320</v>
      </c>
      <c r="F251" t="s">
        <v>321</v>
      </c>
      <c r="G251" t="s">
        <v>773</v>
      </c>
      <c r="H251" s="13">
        <v>307200</v>
      </c>
      <c r="I251" s="14">
        <v>42870</v>
      </c>
      <c r="J251" t="s">
        <v>285</v>
      </c>
      <c r="K251" s="14">
        <v>42665</v>
      </c>
      <c r="L251" s="19">
        <v>42667</v>
      </c>
      <c r="M251" s="19">
        <v>42722</v>
      </c>
    </row>
    <row r="252" spans="1:13" x14ac:dyDescent="0.3">
      <c r="A252" t="s">
        <v>774</v>
      </c>
      <c r="B252" t="s">
        <v>775</v>
      </c>
      <c r="C252">
        <v>6</v>
      </c>
      <c r="D252" t="s">
        <v>309</v>
      </c>
      <c r="E252" t="s">
        <v>544</v>
      </c>
      <c r="F252" t="s">
        <v>545</v>
      </c>
      <c r="G252" t="s">
        <v>776</v>
      </c>
      <c r="H252" s="13">
        <v>917600</v>
      </c>
      <c r="I252" s="14">
        <v>42806</v>
      </c>
      <c r="J252" t="s">
        <v>285</v>
      </c>
      <c r="K252" s="14">
        <v>42664</v>
      </c>
      <c r="L252" s="19">
        <v>42667</v>
      </c>
      <c r="M252" s="19">
        <v>42722</v>
      </c>
    </row>
    <row r="253" spans="1:13" x14ac:dyDescent="0.3">
      <c r="A253" t="s">
        <v>777</v>
      </c>
      <c r="B253" t="s">
        <v>778</v>
      </c>
      <c r="C253">
        <v>2</v>
      </c>
      <c r="D253" t="s">
        <v>343</v>
      </c>
      <c r="E253" t="s">
        <v>450</v>
      </c>
      <c r="F253" t="s">
        <v>451</v>
      </c>
      <c r="G253" t="s">
        <v>779</v>
      </c>
      <c r="H253" s="13">
        <v>427600</v>
      </c>
      <c r="I253" s="14">
        <v>42714</v>
      </c>
      <c r="J253" t="s">
        <v>285</v>
      </c>
      <c r="K253" s="14">
        <v>42662</v>
      </c>
      <c r="L253" s="19">
        <v>42667</v>
      </c>
      <c r="M253" s="19">
        <v>42722</v>
      </c>
    </row>
    <row r="254" spans="1:13" x14ac:dyDescent="0.3">
      <c r="A254" t="s">
        <v>777</v>
      </c>
      <c r="B254" t="s">
        <v>778</v>
      </c>
      <c r="C254">
        <v>2</v>
      </c>
      <c r="D254" t="s">
        <v>343</v>
      </c>
      <c r="E254" t="s">
        <v>344</v>
      </c>
      <c r="F254" t="s">
        <v>345</v>
      </c>
      <c r="G254" t="s">
        <v>779</v>
      </c>
      <c r="H254" s="13">
        <v>427600</v>
      </c>
      <c r="I254" s="14">
        <v>42714</v>
      </c>
      <c r="J254" t="s">
        <v>285</v>
      </c>
      <c r="K254" s="14">
        <v>42662</v>
      </c>
      <c r="L254" s="19">
        <v>42667</v>
      </c>
      <c r="M254" s="19">
        <v>42722</v>
      </c>
    </row>
    <row r="255" spans="1:13" x14ac:dyDescent="0.3">
      <c r="A255" t="s">
        <v>780</v>
      </c>
      <c r="B255" t="s">
        <v>781</v>
      </c>
      <c r="C255">
        <v>9</v>
      </c>
      <c r="D255" t="s">
        <v>768</v>
      </c>
      <c r="E255" t="s">
        <v>769</v>
      </c>
      <c r="F255" t="s">
        <v>770</v>
      </c>
      <c r="G255" t="s">
        <v>782</v>
      </c>
      <c r="H255" s="13">
        <v>993600</v>
      </c>
      <c r="I255" s="14">
        <v>43015</v>
      </c>
      <c r="J255" t="s">
        <v>285</v>
      </c>
      <c r="K255" s="14">
        <v>42657</v>
      </c>
      <c r="L255" s="19">
        <v>42667</v>
      </c>
      <c r="M255" s="19">
        <v>42722</v>
      </c>
    </row>
    <row r="256" spans="1:13" x14ac:dyDescent="0.3">
      <c r="A256" t="s">
        <v>783</v>
      </c>
      <c r="B256" t="s">
        <v>784</v>
      </c>
      <c r="C256">
        <v>18</v>
      </c>
      <c r="D256" t="s">
        <v>785</v>
      </c>
      <c r="E256" t="s">
        <v>786</v>
      </c>
      <c r="F256" t="s">
        <v>787</v>
      </c>
      <c r="G256" t="s">
        <v>788</v>
      </c>
      <c r="H256" s="13">
        <v>291800</v>
      </c>
      <c r="I256" s="14">
        <v>42887</v>
      </c>
      <c r="J256" t="s">
        <v>285</v>
      </c>
      <c r="K256" s="14">
        <v>42646</v>
      </c>
      <c r="L256" s="19">
        <v>42667</v>
      </c>
      <c r="M256" s="19">
        <v>42722</v>
      </c>
    </row>
    <row r="257" spans="1:13" x14ac:dyDescent="0.3">
      <c r="A257" t="s">
        <v>789</v>
      </c>
      <c r="B257" t="s">
        <v>790</v>
      </c>
      <c r="C257">
        <v>1</v>
      </c>
      <c r="D257" t="s">
        <v>298</v>
      </c>
      <c r="E257" t="s">
        <v>325</v>
      </c>
      <c r="F257" t="s">
        <v>326</v>
      </c>
      <c r="G257" t="s">
        <v>791</v>
      </c>
      <c r="H257" s="13">
        <v>761500</v>
      </c>
      <c r="I257" s="14">
        <v>42772</v>
      </c>
      <c r="J257" t="s">
        <v>285</v>
      </c>
      <c r="K257" s="14">
        <v>42643</v>
      </c>
      <c r="L257" s="19">
        <v>42667</v>
      </c>
      <c r="M257" s="19">
        <v>42722</v>
      </c>
    </row>
    <row r="258" spans="1:13" x14ac:dyDescent="0.3">
      <c r="A258" t="s">
        <v>789</v>
      </c>
      <c r="B258" t="s">
        <v>790</v>
      </c>
      <c r="C258">
        <v>1</v>
      </c>
      <c r="D258" t="s">
        <v>298</v>
      </c>
      <c r="E258" t="s">
        <v>314</v>
      </c>
      <c r="F258" t="s">
        <v>315</v>
      </c>
      <c r="G258" t="s">
        <v>791</v>
      </c>
      <c r="H258" s="13">
        <v>761500</v>
      </c>
      <c r="I258" s="14">
        <v>42772</v>
      </c>
      <c r="J258" t="s">
        <v>285</v>
      </c>
      <c r="K258" s="14">
        <v>42643</v>
      </c>
      <c r="L258" s="19">
        <v>42667</v>
      </c>
      <c r="M258" s="19">
        <v>42722</v>
      </c>
    </row>
    <row r="259" spans="1:13" x14ac:dyDescent="0.3">
      <c r="A259" t="s">
        <v>789</v>
      </c>
      <c r="B259" t="s">
        <v>790</v>
      </c>
      <c r="C259">
        <v>1</v>
      </c>
      <c r="D259" t="s">
        <v>298</v>
      </c>
      <c r="E259" t="s">
        <v>299</v>
      </c>
      <c r="F259" t="s">
        <v>300</v>
      </c>
      <c r="G259" t="s">
        <v>791</v>
      </c>
      <c r="H259" s="13">
        <v>761500</v>
      </c>
      <c r="I259" s="14">
        <v>42772</v>
      </c>
      <c r="J259" t="s">
        <v>285</v>
      </c>
      <c r="K259" s="14">
        <v>42643</v>
      </c>
      <c r="L259" s="19">
        <v>42667</v>
      </c>
      <c r="M259" s="19">
        <v>42722</v>
      </c>
    </row>
    <row r="260" spans="1:13" x14ac:dyDescent="0.3">
      <c r="A260" t="s">
        <v>792</v>
      </c>
      <c r="B260" t="s">
        <v>793</v>
      </c>
      <c r="C260">
        <v>19</v>
      </c>
      <c r="D260" t="s">
        <v>615</v>
      </c>
      <c r="E260" t="s">
        <v>619</v>
      </c>
      <c r="F260" t="s">
        <v>620</v>
      </c>
      <c r="G260" t="s">
        <v>794</v>
      </c>
      <c r="H260" s="13">
        <v>495800</v>
      </c>
      <c r="I260" s="14">
        <v>42752</v>
      </c>
      <c r="J260" t="s">
        <v>285</v>
      </c>
      <c r="K260" s="14">
        <v>42638</v>
      </c>
      <c r="L260" s="19">
        <v>42667</v>
      </c>
      <c r="M260" s="19">
        <v>42722</v>
      </c>
    </row>
    <row r="261" spans="1:13" x14ac:dyDescent="0.3">
      <c r="A261" t="s">
        <v>795</v>
      </c>
      <c r="B261" t="s">
        <v>796</v>
      </c>
      <c r="C261">
        <v>1</v>
      </c>
      <c r="D261" t="s">
        <v>298</v>
      </c>
      <c r="E261" t="s">
        <v>323</v>
      </c>
      <c r="F261" t="s">
        <v>324</v>
      </c>
      <c r="G261" t="s">
        <v>797</v>
      </c>
      <c r="H261" s="13">
        <v>385000</v>
      </c>
      <c r="I261" s="14">
        <v>42806</v>
      </c>
      <c r="J261" t="s">
        <v>285</v>
      </c>
      <c r="K261" s="14">
        <v>42637</v>
      </c>
      <c r="L261" s="19">
        <v>42667</v>
      </c>
      <c r="M261" s="19">
        <v>42722</v>
      </c>
    </row>
    <row r="262" spans="1:13" x14ac:dyDescent="0.3">
      <c r="A262" t="s">
        <v>798</v>
      </c>
      <c r="B262" t="s">
        <v>799</v>
      </c>
      <c r="C262">
        <v>1</v>
      </c>
      <c r="D262" t="s">
        <v>298</v>
      </c>
      <c r="E262" t="s">
        <v>325</v>
      </c>
      <c r="F262" t="s">
        <v>326</v>
      </c>
      <c r="G262" t="s">
        <v>800</v>
      </c>
      <c r="H262" s="13">
        <v>425100</v>
      </c>
      <c r="I262" s="14">
        <v>42778</v>
      </c>
      <c r="J262" t="s">
        <v>301</v>
      </c>
      <c r="K262" s="14">
        <v>42602</v>
      </c>
      <c r="L262" s="19">
        <v>42617</v>
      </c>
      <c r="M262" s="19">
        <v>42667</v>
      </c>
    </row>
    <row r="263" spans="1:13" x14ac:dyDescent="0.3">
      <c r="A263" t="s">
        <v>801</v>
      </c>
      <c r="B263" t="s">
        <v>802</v>
      </c>
      <c r="C263">
        <v>29</v>
      </c>
      <c r="D263" t="s">
        <v>803</v>
      </c>
      <c r="E263" t="s">
        <v>804</v>
      </c>
      <c r="F263" t="s">
        <v>805</v>
      </c>
      <c r="G263" t="s">
        <v>806</v>
      </c>
      <c r="H263" s="13">
        <v>146700</v>
      </c>
      <c r="I263" s="14">
        <v>42708</v>
      </c>
      <c r="J263" t="s">
        <v>285</v>
      </c>
      <c r="K263" s="14">
        <v>42602</v>
      </c>
      <c r="L263" s="19">
        <v>42617</v>
      </c>
      <c r="M263" s="19">
        <v>42667</v>
      </c>
    </row>
    <row r="264" spans="1:13" x14ac:dyDescent="0.3">
      <c r="A264" t="s">
        <v>807</v>
      </c>
      <c r="B264" t="s">
        <v>808</v>
      </c>
      <c r="C264">
        <v>3</v>
      </c>
      <c r="D264" t="s">
        <v>337</v>
      </c>
      <c r="E264" t="s">
        <v>384</v>
      </c>
      <c r="F264" t="s">
        <v>385</v>
      </c>
      <c r="G264" t="s">
        <v>809</v>
      </c>
      <c r="H264" s="13">
        <v>282600</v>
      </c>
      <c r="I264" s="14">
        <v>42737</v>
      </c>
      <c r="J264" t="s">
        <v>301</v>
      </c>
      <c r="K264" s="14">
        <v>42600</v>
      </c>
      <c r="L264" s="19">
        <v>42617</v>
      </c>
      <c r="M264" s="19">
        <v>42667</v>
      </c>
    </row>
    <row r="265" spans="1:13" x14ac:dyDescent="0.3">
      <c r="A265" t="s">
        <v>807</v>
      </c>
      <c r="B265" t="s">
        <v>808</v>
      </c>
      <c r="C265">
        <v>3</v>
      </c>
      <c r="D265" t="s">
        <v>337</v>
      </c>
      <c r="E265" t="s">
        <v>400</v>
      </c>
      <c r="F265" t="s">
        <v>401</v>
      </c>
      <c r="G265" t="s">
        <v>809</v>
      </c>
      <c r="H265" s="13">
        <v>282600</v>
      </c>
      <c r="I265" s="14">
        <v>42737</v>
      </c>
      <c r="J265" t="s">
        <v>301</v>
      </c>
      <c r="K265" s="14">
        <v>42600</v>
      </c>
      <c r="L265" s="19">
        <v>42617</v>
      </c>
      <c r="M265" s="19">
        <v>42667</v>
      </c>
    </row>
    <row r="266" spans="1:13" x14ac:dyDescent="0.3">
      <c r="A266" t="s">
        <v>807</v>
      </c>
      <c r="B266" t="s">
        <v>808</v>
      </c>
      <c r="C266">
        <v>3</v>
      </c>
      <c r="D266" t="s">
        <v>337</v>
      </c>
      <c r="E266" t="s">
        <v>340</v>
      </c>
      <c r="F266" t="s">
        <v>341</v>
      </c>
      <c r="G266" t="s">
        <v>809</v>
      </c>
      <c r="H266" s="13">
        <v>282600</v>
      </c>
      <c r="I266" s="14">
        <v>42737</v>
      </c>
      <c r="J266" t="s">
        <v>301</v>
      </c>
      <c r="K266" s="14">
        <v>42600</v>
      </c>
      <c r="L266" s="19">
        <v>42617</v>
      </c>
      <c r="M266" s="19">
        <v>42667</v>
      </c>
    </row>
    <row r="267" spans="1:13" x14ac:dyDescent="0.3">
      <c r="A267" t="s">
        <v>810</v>
      </c>
      <c r="B267" t="s">
        <v>811</v>
      </c>
      <c r="C267">
        <v>2</v>
      </c>
      <c r="D267" t="s">
        <v>343</v>
      </c>
      <c r="E267" t="s">
        <v>344</v>
      </c>
      <c r="F267" t="s">
        <v>345</v>
      </c>
      <c r="G267" t="s">
        <v>812</v>
      </c>
      <c r="H267" s="13">
        <v>884900</v>
      </c>
      <c r="I267" s="14">
        <v>42916</v>
      </c>
      <c r="J267" t="s">
        <v>285</v>
      </c>
      <c r="K267" s="14">
        <v>42581</v>
      </c>
      <c r="L267" s="19">
        <v>42617</v>
      </c>
      <c r="M267" s="19">
        <v>42667</v>
      </c>
    </row>
    <row r="268" spans="1:13" x14ac:dyDescent="0.3">
      <c r="A268" t="s">
        <v>810</v>
      </c>
      <c r="B268" t="s">
        <v>811</v>
      </c>
      <c r="C268">
        <v>2</v>
      </c>
      <c r="D268" t="s">
        <v>343</v>
      </c>
      <c r="E268" t="s">
        <v>450</v>
      </c>
      <c r="F268" t="s">
        <v>451</v>
      </c>
      <c r="G268" t="s">
        <v>812</v>
      </c>
      <c r="H268" s="13">
        <v>884900</v>
      </c>
      <c r="I268" s="14">
        <v>42916</v>
      </c>
      <c r="J268" t="s">
        <v>285</v>
      </c>
      <c r="K268" s="14">
        <v>42581</v>
      </c>
      <c r="L268" s="19">
        <v>42617</v>
      </c>
      <c r="M268" s="19">
        <v>42667</v>
      </c>
    </row>
    <row r="269" spans="1:13" x14ac:dyDescent="0.3">
      <c r="A269" t="s">
        <v>813</v>
      </c>
      <c r="B269" t="s">
        <v>814</v>
      </c>
      <c r="C269">
        <v>12</v>
      </c>
      <c r="D269" t="s">
        <v>625</v>
      </c>
      <c r="E269" t="s">
        <v>626</v>
      </c>
      <c r="F269" t="s">
        <v>627</v>
      </c>
      <c r="G269" t="s">
        <v>815</v>
      </c>
      <c r="H269" s="13">
        <v>225700</v>
      </c>
      <c r="I269" s="14">
        <v>42656</v>
      </c>
      <c r="J269" t="s">
        <v>285</v>
      </c>
      <c r="K269" s="14">
        <v>42579</v>
      </c>
      <c r="L269" s="19">
        <v>42617</v>
      </c>
      <c r="M269" s="19">
        <v>42667</v>
      </c>
    </row>
    <row r="270" spans="1:13" x14ac:dyDescent="0.3">
      <c r="A270" t="s">
        <v>816</v>
      </c>
      <c r="B270" t="s">
        <v>817</v>
      </c>
      <c r="C270">
        <v>31</v>
      </c>
      <c r="D270" t="s">
        <v>818</v>
      </c>
      <c r="E270" t="s">
        <v>819</v>
      </c>
      <c r="F270" t="s">
        <v>820</v>
      </c>
      <c r="G270" t="s">
        <v>821</v>
      </c>
      <c r="H270" s="13">
        <v>245700</v>
      </c>
      <c r="I270" s="14">
        <v>42760</v>
      </c>
      <c r="J270" t="s">
        <v>301</v>
      </c>
      <c r="K270" s="14">
        <v>42544</v>
      </c>
      <c r="L270" s="19">
        <v>42545</v>
      </c>
      <c r="M270" s="19">
        <v>42617</v>
      </c>
    </row>
    <row r="271" spans="1:13" x14ac:dyDescent="0.3">
      <c r="A271" t="s">
        <v>816</v>
      </c>
      <c r="B271" t="s">
        <v>817</v>
      </c>
      <c r="C271">
        <v>31</v>
      </c>
      <c r="D271" t="s">
        <v>818</v>
      </c>
      <c r="E271" t="s">
        <v>822</v>
      </c>
      <c r="F271" t="s">
        <v>823</v>
      </c>
      <c r="G271" t="s">
        <v>821</v>
      </c>
      <c r="H271" s="13">
        <v>245700</v>
      </c>
      <c r="I271" s="14">
        <v>42760</v>
      </c>
      <c r="J271" t="s">
        <v>301</v>
      </c>
      <c r="K271" s="14">
        <v>42544</v>
      </c>
      <c r="L271" s="19">
        <v>42545</v>
      </c>
      <c r="M271" s="19">
        <v>42617</v>
      </c>
    </row>
    <row r="272" spans="1:13" x14ac:dyDescent="0.3">
      <c r="A272" t="s">
        <v>824</v>
      </c>
      <c r="B272" t="s">
        <v>825</v>
      </c>
      <c r="C272">
        <v>2</v>
      </c>
      <c r="D272" t="s">
        <v>343</v>
      </c>
      <c r="E272" t="s">
        <v>344</v>
      </c>
      <c r="F272" t="s">
        <v>345</v>
      </c>
      <c r="G272" t="s">
        <v>826</v>
      </c>
      <c r="H272" s="13">
        <v>916600</v>
      </c>
      <c r="I272" s="14">
        <v>42622</v>
      </c>
      <c r="J272" t="s">
        <v>285</v>
      </c>
      <c r="K272" s="14">
        <v>42532</v>
      </c>
      <c r="L272" s="19">
        <v>42545</v>
      </c>
      <c r="M272" s="19">
        <v>42617</v>
      </c>
    </row>
    <row r="273" spans="1:13" x14ac:dyDescent="0.3">
      <c r="A273" t="s">
        <v>827</v>
      </c>
      <c r="B273" t="s">
        <v>828</v>
      </c>
      <c r="C273">
        <v>12</v>
      </c>
      <c r="D273" t="s">
        <v>625</v>
      </c>
      <c r="E273" t="s">
        <v>829</v>
      </c>
      <c r="F273" t="s">
        <v>830</v>
      </c>
      <c r="G273" t="s">
        <v>831</v>
      </c>
      <c r="H273" s="13">
        <v>725900</v>
      </c>
      <c r="I273" s="14">
        <v>42859</v>
      </c>
      <c r="J273" t="s">
        <v>285</v>
      </c>
      <c r="K273" s="14">
        <v>42515</v>
      </c>
      <c r="L273" s="19">
        <v>42531</v>
      </c>
      <c r="M273" s="19">
        <v>42617</v>
      </c>
    </row>
    <row r="274" spans="1:13" x14ac:dyDescent="0.3">
      <c r="A274" t="s">
        <v>827</v>
      </c>
      <c r="B274" t="s">
        <v>828</v>
      </c>
      <c r="C274">
        <v>12</v>
      </c>
      <c r="D274" t="s">
        <v>625</v>
      </c>
      <c r="E274" t="s">
        <v>626</v>
      </c>
      <c r="F274" t="s">
        <v>627</v>
      </c>
      <c r="G274" t="s">
        <v>831</v>
      </c>
      <c r="H274" s="13">
        <v>725900</v>
      </c>
      <c r="I274" s="14">
        <v>42859</v>
      </c>
      <c r="J274" t="s">
        <v>285</v>
      </c>
      <c r="K274" s="14">
        <v>42515</v>
      </c>
      <c r="L274" s="19">
        <v>42531</v>
      </c>
      <c r="M274" s="19">
        <v>42617</v>
      </c>
    </row>
    <row r="275" spans="1:13" x14ac:dyDescent="0.3">
      <c r="A275" t="s">
        <v>832</v>
      </c>
      <c r="B275" t="s">
        <v>833</v>
      </c>
      <c r="C275">
        <v>3</v>
      </c>
      <c r="D275" t="s">
        <v>337</v>
      </c>
      <c r="E275" t="s">
        <v>338</v>
      </c>
      <c r="F275" t="s">
        <v>339</v>
      </c>
      <c r="G275" t="s">
        <v>834</v>
      </c>
      <c r="H275" s="13">
        <v>666700</v>
      </c>
      <c r="I275" s="14">
        <v>42789</v>
      </c>
      <c r="J275" t="s">
        <v>285</v>
      </c>
      <c r="K275" s="14">
        <v>42510</v>
      </c>
      <c r="L275" s="19">
        <v>42531</v>
      </c>
      <c r="M275" s="19">
        <v>42617</v>
      </c>
    </row>
    <row r="276" spans="1:13" x14ac:dyDescent="0.3">
      <c r="A276" t="s">
        <v>832</v>
      </c>
      <c r="B276" t="s">
        <v>833</v>
      </c>
      <c r="C276">
        <v>3</v>
      </c>
      <c r="D276" t="s">
        <v>337</v>
      </c>
      <c r="E276" t="s">
        <v>386</v>
      </c>
      <c r="F276" t="s">
        <v>387</v>
      </c>
      <c r="G276" t="s">
        <v>834</v>
      </c>
      <c r="H276" s="13">
        <v>666700</v>
      </c>
      <c r="I276" s="14">
        <v>42789</v>
      </c>
      <c r="J276" t="s">
        <v>285</v>
      </c>
      <c r="K276" s="14">
        <v>42510</v>
      </c>
      <c r="L276" s="19">
        <v>42531</v>
      </c>
      <c r="M276" s="19">
        <v>42617</v>
      </c>
    </row>
    <row r="277" spans="1:13" x14ac:dyDescent="0.3">
      <c r="A277" t="s">
        <v>835</v>
      </c>
      <c r="B277" t="s">
        <v>836</v>
      </c>
      <c r="C277">
        <v>4</v>
      </c>
      <c r="D277" t="s">
        <v>282</v>
      </c>
      <c r="E277" t="s">
        <v>288</v>
      </c>
      <c r="F277" t="s">
        <v>289</v>
      </c>
      <c r="G277" t="s">
        <v>837</v>
      </c>
      <c r="H277" s="13">
        <v>284800</v>
      </c>
      <c r="I277" s="14">
        <v>42855</v>
      </c>
      <c r="J277" t="s">
        <v>285</v>
      </c>
      <c r="K277" s="14">
        <v>42502</v>
      </c>
      <c r="L277" s="19">
        <v>42531</v>
      </c>
      <c r="M277" s="19">
        <v>42545</v>
      </c>
    </row>
    <row r="278" spans="1:13" x14ac:dyDescent="0.3">
      <c r="A278" t="s">
        <v>835</v>
      </c>
      <c r="B278" t="s">
        <v>836</v>
      </c>
      <c r="C278">
        <v>4</v>
      </c>
      <c r="D278" t="s">
        <v>282</v>
      </c>
      <c r="E278" t="s">
        <v>286</v>
      </c>
      <c r="F278" t="s">
        <v>287</v>
      </c>
      <c r="G278" t="s">
        <v>837</v>
      </c>
      <c r="H278" s="13">
        <v>284800</v>
      </c>
      <c r="I278" s="14">
        <v>42855</v>
      </c>
      <c r="J278" t="s">
        <v>285</v>
      </c>
      <c r="K278" s="14">
        <v>42502</v>
      </c>
      <c r="L278" s="19">
        <v>42531</v>
      </c>
      <c r="M278" s="19">
        <v>42545</v>
      </c>
    </row>
    <row r="279" spans="1:13" x14ac:dyDescent="0.3">
      <c r="A279" t="s">
        <v>835</v>
      </c>
      <c r="B279" t="s">
        <v>836</v>
      </c>
      <c r="C279">
        <v>4</v>
      </c>
      <c r="D279" t="s">
        <v>282</v>
      </c>
      <c r="E279" t="s">
        <v>290</v>
      </c>
      <c r="F279" t="s">
        <v>291</v>
      </c>
      <c r="G279" t="s">
        <v>837</v>
      </c>
      <c r="H279" s="13">
        <v>284800</v>
      </c>
      <c r="I279" s="14">
        <v>42855</v>
      </c>
      <c r="J279" t="s">
        <v>285</v>
      </c>
      <c r="K279" s="14">
        <v>42502</v>
      </c>
      <c r="L279" s="19">
        <v>42531</v>
      </c>
      <c r="M279" s="19">
        <v>42545</v>
      </c>
    </row>
    <row r="280" spans="1:13" x14ac:dyDescent="0.3">
      <c r="A280" t="s">
        <v>838</v>
      </c>
      <c r="B280" t="s">
        <v>839</v>
      </c>
      <c r="C280">
        <v>1</v>
      </c>
      <c r="D280" t="s">
        <v>298</v>
      </c>
      <c r="E280" t="s">
        <v>302</v>
      </c>
      <c r="F280" t="s">
        <v>303</v>
      </c>
      <c r="G280" t="s">
        <v>840</v>
      </c>
      <c r="H280" s="13">
        <v>751000</v>
      </c>
      <c r="I280" s="14">
        <v>42761</v>
      </c>
      <c r="J280" t="s">
        <v>285</v>
      </c>
      <c r="K280" s="14">
        <v>42494</v>
      </c>
      <c r="L280" s="19">
        <v>42531</v>
      </c>
      <c r="M280" s="19">
        <v>42545</v>
      </c>
    </row>
    <row r="281" spans="1:13" x14ac:dyDescent="0.3">
      <c r="A281" t="s">
        <v>838</v>
      </c>
      <c r="B281" t="s">
        <v>839</v>
      </c>
      <c r="C281">
        <v>1</v>
      </c>
      <c r="D281" t="s">
        <v>298</v>
      </c>
      <c r="E281" t="s">
        <v>299</v>
      </c>
      <c r="F281" t="s">
        <v>300</v>
      </c>
      <c r="G281" t="s">
        <v>840</v>
      </c>
      <c r="H281" s="13">
        <v>751000</v>
      </c>
      <c r="I281" s="14">
        <v>42761</v>
      </c>
      <c r="J281" t="s">
        <v>285</v>
      </c>
      <c r="K281" s="14">
        <v>42494</v>
      </c>
      <c r="L281" s="19">
        <v>42531</v>
      </c>
      <c r="M281" s="19">
        <v>42545</v>
      </c>
    </row>
    <row r="282" spans="1:13" x14ac:dyDescent="0.3">
      <c r="A282" t="s">
        <v>838</v>
      </c>
      <c r="B282" t="s">
        <v>839</v>
      </c>
      <c r="C282">
        <v>1</v>
      </c>
      <c r="D282" t="s">
        <v>298</v>
      </c>
      <c r="E282" t="s">
        <v>323</v>
      </c>
      <c r="F282" t="s">
        <v>324</v>
      </c>
      <c r="G282" t="s">
        <v>840</v>
      </c>
      <c r="H282" s="13">
        <v>751000</v>
      </c>
      <c r="I282" s="14">
        <v>42761</v>
      </c>
      <c r="J282" t="s">
        <v>285</v>
      </c>
      <c r="K282" s="14">
        <v>42494</v>
      </c>
      <c r="L282" s="19">
        <v>42531</v>
      </c>
      <c r="M282" s="19">
        <v>42545</v>
      </c>
    </row>
    <row r="283" spans="1:13" x14ac:dyDescent="0.3">
      <c r="A283" t="s">
        <v>841</v>
      </c>
      <c r="B283" t="s">
        <v>842</v>
      </c>
      <c r="C283">
        <v>0</v>
      </c>
      <c r="D283" t="s">
        <v>15</v>
      </c>
      <c r="E283" t="s">
        <v>320</v>
      </c>
      <c r="F283" t="s">
        <v>321</v>
      </c>
      <c r="G283" t="s">
        <v>843</v>
      </c>
      <c r="H283" s="13">
        <v>837700</v>
      </c>
      <c r="I283" s="14">
        <v>42597</v>
      </c>
      <c r="J283" t="s">
        <v>285</v>
      </c>
      <c r="K283" s="14">
        <v>42487</v>
      </c>
      <c r="L283" s="19">
        <v>42531</v>
      </c>
      <c r="M283" s="19">
        <v>42545</v>
      </c>
    </row>
    <row r="284" spans="1:13" x14ac:dyDescent="0.3">
      <c r="A284" t="s">
        <v>841</v>
      </c>
      <c r="B284" t="s">
        <v>842</v>
      </c>
      <c r="C284">
        <v>0</v>
      </c>
      <c r="D284" t="s">
        <v>15</v>
      </c>
      <c r="E284" t="s">
        <v>293</v>
      </c>
      <c r="F284" t="s">
        <v>294</v>
      </c>
      <c r="G284" t="s">
        <v>843</v>
      </c>
      <c r="H284" s="13">
        <v>837700</v>
      </c>
      <c r="I284" s="14">
        <v>42597</v>
      </c>
      <c r="J284" t="s">
        <v>285</v>
      </c>
      <c r="K284" s="14">
        <v>42487</v>
      </c>
      <c r="L284" s="19">
        <v>42531</v>
      </c>
      <c r="M284" s="19">
        <v>42545</v>
      </c>
    </row>
    <row r="285" spans="1:13" x14ac:dyDescent="0.3">
      <c r="A285" t="s">
        <v>844</v>
      </c>
      <c r="B285" t="s">
        <v>845</v>
      </c>
      <c r="C285">
        <v>5</v>
      </c>
      <c r="D285" t="s">
        <v>354</v>
      </c>
      <c r="E285" t="s">
        <v>410</v>
      </c>
      <c r="F285" t="s">
        <v>411</v>
      </c>
      <c r="G285" t="s">
        <v>846</v>
      </c>
      <c r="H285" s="13">
        <v>543400</v>
      </c>
      <c r="I285" s="14">
        <v>42671</v>
      </c>
      <c r="J285" t="s">
        <v>285</v>
      </c>
      <c r="K285" s="14">
        <v>42479</v>
      </c>
      <c r="L285" s="19">
        <v>42480</v>
      </c>
      <c r="M285" s="19">
        <v>42545</v>
      </c>
    </row>
    <row r="286" spans="1:13" x14ac:dyDescent="0.3">
      <c r="A286" t="s">
        <v>844</v>
      </c>
      <c r="B286" t="s">
        <v>845</v>
      </c>
      <c r="C286">
        <v>5</v>
      </c>
      <c r="D286" t="s">
        <v>354</v>
      </c>
      <c r="E286" t="s">
        <v>355</v>
      </c>
      <c r="F286" t="s">
        <v>356</v>
      </c>
      <c r="G286" t="s">
        <v>846</v>
      </c>
      <c r="H286" s="13">
        <v>543400</v>
      </c>
      <c r="I286" s="14">
        <v>42671</v>
      </c>
      <c r="J286" t="s">
        <v>285</v>
      </c>
      <c r="K286" s="14">
        <v>42479</v>
      </c>
      <c r="L286" s="19">
        <v>42480</v>
      </c>
      <c r="M286" s="19">
        <v>42545</v>
      </c>
    </row>
    <row r="287" spans="1:13" x14ac:dyDescent="0.3">
      <c r="A287" t="s">
        <v>847</v>
      </c>
      <c r="B287" t="s">
        <v>848</v>
      </c>
      <c r="C287">
        <v>1</v>
      </c>
      <c r="D287" t="s">
        <v>298</v>
      </c>
      <c r="E287" t="s">
        <v>314</v>
      </c>
      <c r="F287" t="s">
        <v>315</v>
      </c>
      <c r="G287" t="s">
        <v>849</v>
      </c>
      <c r="H287" s="13">
        <v>362300</v>
      </c>
      <c r="I287" s="14">
        <v>42559</v>
      </c>
      <c r="J287" t="s">
        <v>301</v>
      </c>
      <c r="K287" s="14">
        <v>42478</v>
      </c>
      <c r="L287" s="19">
        <v>42480</v>
      </c>
      <c r="M287" s="19">
        <v>42545</v>
      </c>
    </row>
    <row r="288" spans="1:13" x14ac:dyDescent="0.3">
      <c r="A288" t="s">
        <v>847</v>
      </c>
      <c r="B288" t="s">
        <v>848</v>
      </c>
      <c r="C288">
        <v>1</v>
      </c>
      <c r="D288" t="s">
        <v>298</v>
      </c>
      <c r="E288" t="s">
        <v>302</v>
      </c>
      <c r="F288" t="s">
        <v>303</v>
      </c>
      <c r="G288" t="s">
        <v>849</v>
      </c>
      <c r="H288" s="13">
        <v>362300</v>
      </c>
      <c r="I288" s="14">
        <v>42559</v>
      </c>
      <c r="J288" t="s">
        <v>301</v>
      </c>
      <c r="K288" s="14">
        <v>42478</v>
      </c>
      <c r="L288" s="19">
        <v>42480</v>
      </c>
      <c r="M288" s="19">
        <v>42545</v>
      </c>
    </row>
    <row r="289" spans="1:13" x14ac:dyDescent="0.3">
      <c r="A289" t="s">
        <v>850</v>
      </c>
      <c r="B289" t="s">
        <v>851</v>
      </c>
      <c r="C289">
        <v>2</v>
      </c>
      <c r="D289" t="s">
        <v>343</v>
      </c>
      <c r="E289" t="s">
        <v>450</v>
      </c>
      <c r="F289" t="s">
        <v>451</v>
      </c>
      <c r="G289" t="s">
        <v>852</v>
      </c>
      <c r="H289" s="13">
        <v>542100</v>
      </c>
      <c r="I289" s="14">
        <v>42612</v>
      </c>
      <c r="J289" t="s">
        <v>285</v>
      </c>
      <c r="K289" s="14">
        <v>42472</v>
      </c>
      <c r="L289" s="19">
        <v>42480</v>
      </c>
      <c r="M289" s="19">
        <v>42531</v>
      </c>
    </row>
    <row r="290" spans="1:13" x14ac:dyDescent="0.3">
      <c r="A290" t="s">
        <v>853</v>
      </c>
      <c r="B290" t="s">
        <v>854</v>
      </c>
      <c r="C290">
        <v>1</v>
      </c>
      <c r="D290" t="s">
        <v>298</v>
      </c>
      <c r="E290" t="s">
        <v>302</v>
      </c>
      <c r="F290" t="s">
        <v>303</v>
      </c>
      <c r="G290" t="s">
        <v>855</v>
      </c>
      <c r="H290" s="13">
        <v>434000</v>
      </c>
      <c r="I290" s="14">
        <v>42521</v>
      </c>
      <c r="J290" t="s">
        <v>285</v>
      </c>
      <c r="K290" s="14">
        <v>42472</v>
      </c>
      <c r="L290" s="19">
        <v>42480</v>
      </c>
      <c r="M290" s="19">
        <v>42531</v>
      </c>
    </row>
    <row r="291" spans="1:13" x14ac:dyDescent="0.3">
      <c r="A291" t="s">
        <v>856</v>
      </c>
      <c r="B291" t="s">
        <v>857</v>
      </c>
      <c r="C291">
        <v>8</v>
      </c>
      <c r="D291" t="s">
        <v>403</v>
      </c>
      <c r="E291" t="s">
        <v>404</v>
      </c>
      <c r="F291" t="s">
        <v>405</v>
      </c>
      <c r="G291" t="s">
        <v>858</v>
      </c>
      <c r="H291" s="13">
        <v>46100</v>
      </c>
      <c r="I291" s="14">
        <v>42605</v>
      </c>
      <c r="J291" t="s">
        <v>756</v>
      </c>
      <c r="K291" s="14">
        <v>42448</v>
      </c>
      <c r="L291" s="19">
        <v>42480</v>
      </c>
      <c r="M291" s="19">
        <v>42531</v>
      </c>
    </row>
    <row r="292" spans="1:13" x14ac:dyDescent="0.3">
      <c r="A292" t="s">
        <v>859</v>
      </c>
      <c r="B292" t="s">
        <v>860</v>
      </c>
      <c r="C292">
        <v>1</v>
      </c>
      <c r="D292" t="s">
        <v>298</v>
      </c>
      <c r="E292" t="s">
        <v>314</v>
      </c>
      <c r="F292" t="s">
        <v>315</v>
      </c>
      <c r="G292" t="s">
        <v>861</v>
      </c>
      <c r="H292" s="13">
        <v>158400</v>
      </c>
      <c r="I292" s="14">
        <v>42699</v>
      </c>
      <c r="J292" t="s">
        <v>301</v>
      </c>
      <c r="K292" s="14">
        <v>42420</v>
      </c>
      <c r="L292" s="19">
        <v>42438</v>
      </c>
      <c r="M292" s="19">
        <v>42480</v>
      </c>
    </row>
    <row r="293" spans="1:13" x14ac:dyDescent="0.3">
      <c r="A293" t="s">
        <v>862</v>
      </c>
      <c r="B293" t="s">
        <v>863</v>
      </c>
      <c r="C293">
        <v>1</v>
      </c>
      <c r="D293" t="s">
        <v>298</v>
      </c>
      <c r="E293" t="s">
        <v>325</v>
      </c>
      <c r="F293" t="s">
        <v>326</v>
      </c>
      <c r="G293" t="s">
        <v>864</v>
      </c>
      <c r="H293" s="13">
        <v>809700</v>
      </c>
      <c r="I293" s="14">
        <v>42476</v>
      </c>
      <c r="J293" t="s">
        <v>285</v>
      </c>
      <c r="K293" s="14">
        <v>42415</v>
      </c>
      <c r="L293" s="19">
        <v>42438</v>
      </c>
      <c r="M293" s="19">
        <v>42480</v>
      </c>
    </row>
    <row r="294" spans="1:13" x14ac:dyDescent="0.3">
      <c r="A294" t="s">
        <v>862</v>
      </c>
      <c r="B294" t="s">
        <v>863</v>
      </c>
      <c r="C294">
        <v>1</v>
      </c>
      <c r="D294" t="s">
        <v>298</v>
      </c>
      <c r="E294" t="s">
        <v>314</v>
      </c>
      <c r="F294" t="s">
        <v>315</v>
      </c>
      <c r="G294" t="s">
        <v>864</v>
      </c>
      <c r="H294" s="13">
        <v>809700</v>
      </c>
      <c r="I294" s="14">
        <v>42476</v>
      </c>
      <c r="J294" t="s">
        <v>285</v>
      </c>
      <c r="K294" s="14">
        <v>42415</v>
      </c>
      <c r="L294" s="19">
        <v>42438</v>
      </c>
      <c r="M294" s="19">
        <v>42480</v>
      </c>
    </row>
    <row r="295" spans="1:13" x14ac:dyDescent="0.3">
      <c r="A295" t="s">
        <v>862</v>
      </c>
      <c r="B295" t="s">
        <v>863</v>
      </c>
      <c r="C295">
        <v>1</v>
      </c>
      <c r="D295" t="s">
        <v>298</v>
      </c>
      <c r="E295" t="s">
        <v>302</v>
      </c>
      <c r="F295" t="s">
        <v>303</v>
      </c>
      <c r="G295" t="s">
        <v>864</v>
      </c>
      <c r="H295" s="13">
        <v>809700</v>
      </c>
      <c r="I295" s="14">
        <v>42476</v>
      </c>
      <c r="J295" t="s">
        <v>285</v>
      </c>
      <c r="K295" s="14">
        <v>42415</v>
      </c>
      <c r="L295" s="19">
        <v>42438</v>
      </c>
      <c r="M295" s="19">
        <v>42480</v>
      </c>
    </row>
    <row r="296" spans="1:13" x14ac:dyDescent="0.3">
      <c r="A296" t="s">
        <v>865</v>
      </c>
      <c r="B296" t="s">
        <v>866</v>
      </c>
      <c r="C296">
        <v>4</v>
      </c>
      <c r="D296" t="s">
        <v>282</v>
      </c>
      <c r="E296" t="s">
        <v>286</v>
      </c>
      <c r="F296" t="s">
        <v>287</v>
      </c>
      <c r="G296" t="s">
        <v>867</v>
      </c>
      <c r="H296" s="13">
        <v>666200</v>
      </c>
      <c r="I296" s="14">
        <v>42534</v>
      </c>
      <c r="J296" t="s">
        <v>285</v>
      </c>
      <c r="K296" s="14">
        <v>42405</v>
      </c>
      <c r="L296" s="19">
        <v>42438</v>
      </c>
      <c r="M296" s="19">
        <v>42480</v>
      </c>
    </row>
    <row r="297" spans="1:13" x14ac:dyDescent="0.3">
      <c r="A297" t="s">
        <v>865</v>
      </c>
      <c r="B297" t="s">
        <v>866</v>
      </c>
      <c r="C297">
        <v>4</v>
      </c>
      <c r="D297" t="s">
        <v>282</v>
      </c>
      <c r="E297" t="s">
        <v>290</v>
      </c>
      <c r="F297" t="s">
        <v>291</v>
      </c>
      <c r="G297" t="s">
        <v>867</v>
      </c>
      <c r="H297" s="13">
        <v>666200</v>
      </c>
      <c r="I297" s="14">
        <v>42534</v>
      </c>
      <c r="J297" t="s">
        <v>285</v>
      </c>
      <c r="K297" s="14">
        <v>42405</v>
      </c>
      <c r="L297" s="19">
        <v>42438</v>
      </c>
      <c r="M297" s="19">
        <v>42480</v>
      </c>
    </row>
    <row r="298" spans="1:13" x14ac:dyDescent="0.3">
      <c r="A298" t="s">
        <v>865</v>
      </c>
      <c r="B298" t="s">
        <v>866</v>
      </c>
      <c r="C298">
        <v>4</v>
      </c>
      <c r="D298" t="s">
        <v>282</v>
      </c>
      <c r="E298" t="s">
        <v>288</v>
      </c>
      <c r="F298" t="s">
        <v>289</v>
      </c>
      <c r="G298" t="s">
        <v>867</v>
      </c>
      <c r="H298" s="13">
        <v>666200</v>
      </c>
      <c r="I298" s="14">
        <v>42534</v>
      </c>
      <c r="J298" t="s">
        <v>285</v>
      </c>
      <c r="K298" s="14">
        <v>42405</v>
      </c>
      <c r="L298" s="19">
        <v>42438</v>
      </c>
      <c r="M298" s="19">
        <v>42480</v>
      </c>
    </row>
    <row r="299" spans="1:13" x14ac:dyDescent="0.3">
      <c r="A299" t="s">
        <v>868</v>
      </c>
      <c r="B299" t="s">
        <v>869</v>
      </c>
      <c r="C299">
        <v>2</v>
      </c>
      <c r="D299" t="s">
        <v>343</v>
      </c>
      <c r="E299" t="s">
        <v>450</v>
      </c>
      <c r="F299" t="s">
        <v>451</v>
      </c>
      <c r="G299" t="s">
        <v>870</v>
      </c>
      <c r="H299" s="13">
        <v>762800</v>
      </c>
      <c r="I299" s="14">
        <v>42552</v>
      </c>
      <c r="J299" t="s">
        <v>285</v>
      </c>
      <c r="K299" s="14">
        <v>42399</v>
      </c>
      <c r="L299" s="19">
        <v>42438</v>
      </c>
      <c r="M299" s="19">
        <v>42480</v>
      </c>
    </row>
    <row r="300" spans="1:13" x14ac:dyDescent="0.3">
      <c r="A300" t="s">
        <v>871</v>
      </c>
      <c r="B300" t="s">
        <v>872</v>
      </c>
      <c r="C300">
        <v>0</v>
      </c>
      <c r="D300" t="s">
        <v>15</v>
      </c>
      <c r="E300" t="s">
        <v>318</v>
      </c>
      <c r="F300" t="s">
        <v>319</v>
      </c>
      <c r="G300" t="s">
        <v>873</v>
      </c>
      <c r="H300" s="13">
        <v>43800</v>
      </c>
      <c r="I300" s="14">
        <v>42674</v>
      </c>
      <c r="J300" t="s">
        <v>285</v>
      </c>
      <c r="K300" s="14">
        <v>42378</v>
      </c>
      <c r="L300" s="19">
        <v>42387</v>
      </c>
      <c r="M300" s="19">
        <v>42438</v>
      </c>
    </row>
    <row r="301" spans="1:13" x14ac:dyDescent="0.3">
      <c r="A301" t="s">
        <v>871</v>
      </c>
      <c r="B301" t="s">
        <v>872</v>
      </c>
      <c r="C301">
        <v>0</v>
      </c>
      <c r="D301" t="s">
        <v>15</v>
      </c>
      <c r="E301" t="s">
        <v>295</v>
      </c>
      <c r="F301" t="s">
        <v>296</v>
      </c>
      <c r="G301" t="s">
        <v>873</v>
      </c>
      <c r="H301" s="13">
        <v>43800</v>
      </c>
      <c r="I301" s="14">
        <v>42674</v>
      </c>
      <c r="J301" t="s">
        <v>285</v>
      </c>
      <c r="K301" s="14">
        <v>42378</v>
      </c>
      <c r="L301" s="19">
        <v>42387</v>
      </c>
      <c r="M301" s="19">
        <v>42438</v>
      </c>
    </row>
    <row r="302" spans="1:13" x14ac:dyDescent="0.3">
      <c r="A302" t="s">
        <v>874</v>
      </c>
      <c r="B302" t="s">
        <v>875</v>
      </c>
      <c r="C302">
        <v>18</v>
      </c>
      <c r="D302" t="s">
        <v>785</v>
      </c>
      <c r="E302" t="s">
        <v>786</v>
      </c>
      <c r="F302" t="s">
        <v>787</v>
      </c>
      <c r="G302" t="s">
        <v>187</v>
      </c>
      <c r="H302" s="13">
        <v>182400</v>
      </c>
      <c r="I302" s="14">
        <v>42426</v>
      </c>
      <c r="J302" t="s">
        <v>285</v>
      </c>
      <c r="K302" s="14">
        <v>42368</v>
      </c>
      <c r="L302" s="19">
        <v>42387</v>
      </c>
      <c r="M302" s="19">
        <v>42438</v>
      </c>
    </row>
    <row r="303" spans="1:13" x14ac:dyDescent="0.3">
      <c r="A303" t="s">
        <v>874</v>
      </c>
      <c r="B303" t="s">
        <v>875</v>
      </c>
      <c r="C303">
        <v>18</v>
      </c>
      <c r="D303" t="s">
        <v>785</v>
      </c>
      <c r="E303" t="s">
        <v>876</v>
      </c>
      <c r="F303" t="s">
        <v>877</v>
      </c>
      <c r="G303" t="s">
        <v>187</v>
      </c>
      <c r="H303" s="13">
        <v>182400</v>
      </c>
      <c r="I303" s="14">
        <v>42426</v>
      </c>
      <c r="J303" t="s">
        <v>285</v>
      </c>
      <c r="K303" s="14">
        <v>42368</v>
      </c>
      <c r="L303" s="19">
        <v>42387</v>
      </c>
      <c r="M303" s="19">
        <v>42438</v>
      </c>
    </row>
    <row r="304" spans="1:13" x14ac:dyDescent="0.3">
      <c r="A304" t="s">
        <v>878</v>
      </c>
      <c r="B304" t="s">
        <v>879</v>
      </c>
      <c r="C304">
        <v>1</v>
      </c>
      <c r="D304" t="s">
        <v>298</v>
      </c>
      <c r="E304" t="s">
        <v>323</v>
      </c>
      <c r="F304" t="s">
        <v>324</v>
      </c>
      <c r="G304" t="s">
        <v>880</v>
      </c>
      <c r="H304" s="13">
        <v>676900</v>
      </c>
      <c r="I304" s="14">
        <v>42703</v>
      </c>
      <c r="J304" t="s">
        <v>285</v>
      </c>
      <c r="K304" s="14">
        <v>42354</v>
      </c>
      <c r="L304" s="19">
        <v>42387</v>
      </c>
      <c r="M304" s="19">
        <v>42438</v>
      </c>
    </row>
    <row r="305" spans="1:13" x14ac:dyDescent="0.3">
      <c r="A305" t="s">
        <v>878</v>
      </c>
      <c r="B305" t="s">
        <v>879</v>
      </c>
      <c r="C305">
        <v>1</v>
      </c>
      <c r="D305" t="s">
        <v>298</v>
      </c>
      <c r="E305" t="s">
        <v>325</v>
      </c>
      <c r="F305" t="s">
        <v>326</v>
      </c>
      <c r="G305" t="s">
        <v>880</v>
      </c>
      <c r="H305" s="13">
        <v>676900</v>
      </c>
      <c r="I305" s="14">
        <v>42703</v>
      </c>
      <c r="J305" t="s">
        <v>285</v>
      </c>
      <c r="K305" s="14">
        <v>42354</v>
      </c>
      <c r="L305" s="19">
        <v>42387</v>
      </c>
      <c r="M305" s="19">
        <v>42438</v>
      </c>
    </row>
    <row r="306" spans="1:13" x14ac:dyDescent="0.3">
      <c r="A306" t="s">
        <v>878</v>
      </c>
      <c r="B306" t="s">
        <v>879</v>
      </c>
      <c r="C306">
        <v>1</v>
      </c>
      <c r="D306" t="s">
        <v>298</v>
      </c>
      <c r="E306" t="s">
        <v>314</v>
      </c>
      <c r="F306" t="s">
        <v>315</v>
      </c>
      <c r="G306" t="s">
        <v>880</v>
      </c>
      <c r="H306" s="13">
        <v>676900</v>
      </c>
      <c r="I306" s="14">
        <v>42703</v>
      </c>
      <c r="J306" t="s">
        <v>285</v>
      </c>
      <c r="K306" s="14">
        <v>42354</v>
      </c>
      <c r="L306" s="19">
        <v>42387</v>
      </c>
      <c r="M306" s="19">
        <v>42438</v>
      </c>
    </row>
    <row r="307" spans="1:13" x14ac:dyDescent="0.3">
      <c r="A307" t="s">
        <v>881</v>
      </c>
      <c r="B307" t="s">
        <v>882</v>
      </c>
      <c r="C307">
        <v>4</v>
      </c>
      <c r="D307" t="s">
        <v>282</v>
      </c>
      <c r="E307" t="s">
        <v>288</v>
      </c>
      <c r="F307" t="s">
        <v>289</v>
      </c>
      <c r="G307" t="s">
        <v>883</v>
      </c>
      <c r="H307" s="13">
        <v>740200</v>
      </c>
      <c r="I307" s="14">
        <v>42539</v>
      </c>
      <c r="J307" t="s">
        <v>285</v>
      </c>
      <c r="K307" s="14">
        <v>42353</v>
      </c>
      <c r="L307" s="19">
        <v>42387</v>
      </c>
      <c r="M307" s="19">
        <v>42438</v>
      </c>
    </row>
    <row r="308" spans="1:13" x14ac:dyDescent="0.3">
      <c r="A308" t="s">
        <v>884</v>
      </c>
      <c r="B308" t="s">
        <v>885</v>
      </c>
      <c r="C308">
        <v>6</v>
      </c>
      <c r="D308" t="s">
        <v>309</v>
      </c>
      <c r="E308" t="s">
        <v>544</v>
      </c>
      <c r="F308" t="s">
        <v>545</v>
      </c>
      <c r="G308" t="s">
        <v>612</v>
      </c>
      <c r="H308" s="13">
        <v>911900</v>
      </c>
      <c r="I308" s="14">
        <v>42585</v>
      </c>
      <c r="J308" t="s">
        <v>285</v>
      </c>
      <c r="K308" s="14">
        <v>42334</v>
      </c>
      <c r="L308" s="19">
        <v>42344</v>
      </c>
      <c r="M308" s="19">
        <v>42387</v>
      </c>
    </row>
    <row r="309" spans="1:13" x14ac:dyDescent="0.3">
      <c r="A309" t="s">
        <v>886</v>
      </c>
      <c r="B309" t="s">
        <v>887</v>
      </c>
      <c r="C309">
        <v>17</v>
      </c>
      <c r="D309" t="s">
        <v>714</v>
      </c>
      <c r="E309" t="s">
        <v>715</v>
      </c>
      <c r="F309" t="s">
        <v>716</v>
      </c>
      <c r="G309" t="s">
        <v>888</v>
      </c>
      <c r="H309" s="13">
        <v>692200</v>
      </c>
      <c r="I309" s="14">
        <v>42554</v>
      </c>
      <c r="J309" t="s">
        <v>285</v>
      </c>
      <c r="K309" s="14">
        <v>42334</v>
      </c>
      <c r="L309" s="19">
        <v>42344</v>
      </c>
      <c r="M309" s="19">
        <v>42387</v>
      </c>
    </row>
    <row r="310" spans="1:13" x14ac:dyDescent="0.3">
      <c r="A310" t="s">
        <v>886</v>
      </c>
      <c r="B310" t="s">
        <v>887</v>
      </c>
      <c r="C310">
        <v>17</v>
      </c>
      <c r="D310" t="s">
        <v>714</v>
      </c>
      <c r="E310" t="s">
        <v>733</v>
      </c>
      <c r="F310" t="s">
        <v>734</v>
      </c>
      <c r="G310" t="s">
        <v>888</v>
      </c>
      <c r="H310" s="13">
        <v>692200</v>
      </c>
      <c r="I310" s="14">
        <v>42554</v>
      </c>
      <c r="J310" t="s">
        <v>285</v>
      </c>
      <c r="K310" s="14">
        <v>42334</v>
      </c>
      <c r="L310" s="19">
        <v>42344</v>
      </c>
      <c r="M310" s="19">
        <v>42387</v>
      </c>
    </row>
    <row r="311" spans="1:13" x14ac:dyDescent="0.3">
      <c r="A311" t="s">
        <v>889</v>
      </c>
      <c r="B311" t="s">
        <v>890</v>
      </c>
      <c r="C311">
        <v>0</v>
      </c>
      <c r="D311" t="s">
        <v>15</v>
      </c>
      <c r="E311" t="s">
        <v>295</v>
      </c>
      <c r="F311" t="s">
        <v>296</v>
      </c>
      <c r="G311" t="s">
        <v>891</v>
      </c>
      <c r="H311" s="13">
        <v>726800</v>
      </c>
      <c r="I311" s="14">
        <v>42664</v>
      </c>
      <c r="J311" t="s">
        <v>285</v>
      </c>
      <c r="K311" s="14">
        <v>42309</v>
      </c>
      <c r="L311" s="19">
        <v>42317</v>
      </c>
      <c r="M311" s="19">
        <v>42387</v>
      </c>
    </row>
    <row r="312" spans="1:13" x14ac:dyDescent="0.3">
      <c r="A312" t="s">
        <v>889</v>
      </c>
      <c r="B312" t="s">
        <v>890</v>
      </c>
      <c r="C312">
        <v>0</v>
      </c>
      <c r="D312" t="s">
        <v>15</v>
      </c>
      <c r="E312" t="s">
        <v>320</v>
      </c>
      <c r="F312" t="s">
        <v>321</v>
      </c>
      <c r="G312" t="s">
        <v>891</v>
      </c>
      <c r="H312" s="13">
        <v>726800</v>
      </c>
      <c r="I312" s="14">
        <v>42664</v>
      </c>
      <c r="J312" t="s">
        <v>285</v>
      </c>
      <c r="K312" s="14">
        <v>42309</v>
      </c>
      <c r="L312" s="19">
        <v>42317</v>
      </c>
      <c r="M312" s="19">
        <v>42387</v>
      </c>
    </row>
    <row r="313" spans="1:13" x14ac:dyDescent="0.3">
      <c r="A313" t="s">
        <v>892</v>
      </c>
      <c r="B313" t="s">
        <v>893</v>
      </c>
      <c r="C313">
        <v>1</v>
      </c>
      <c r="D313" t="s">
        <v>298</v>
      </c>
      <c r="E313" t="s">
        <v>314</v>
      </c>
      <c r="F313" t="s">
        <v>315</v>
      </c>
      <c r="G313" t="s">
        <v>894</v>
      </c>
      <c r="H313" s="13">
        <v>738900</v>
      </c>
      <c r="I313" s="14">
        <v>42371</v>
      </c>
      <c r="J313" t="s">
        <v>285</v>
      </c>
      <c r="K313" s="14">
        <v>42299</v>
      </c>
      <c r="L313" s="19">
        <v>42317</v>
      </c>
      <c r="M313" s="19">
        <v>42387</v>
      </c>
    </row>
    <row r="314" spans="1:13" x14ac:dyDescent="0.3">
      <c r="A314" t="s">
        <v>892</v>
      </c>
      <c r="B314" t="s">
        <v>893</v>
      </c>
      <c r="C314">
        <v>1</v>
      </c>
      <c r="D314" t="s">
        <v>298</v>
      </c>
      <c r="E314" t="s">
        <v>325</v>
      </c>
      <c r="F314" t="s">
        <v>326</v>
      </c>
      <c r="G314" t="s">
        <v>894</v>
      </c>
      <c r="H314" s="13">
        <v>738900</v>
      </c>
      <c r="I314" s="14">
        <v>42371</v>
      </c>
      <c r="J314" t="s">
        <v>285</v>
      </c>
      <c r="K314" s="14">
        <v>42299</v>
      </c>
      <c r="L314" s="19">
        <v>42317</v>
      </c>
      <c r="M314" s="19">
        <v>42387</v>
      </c>
    </row>
    <row r="315" spans="1:13" x14ac:dyDescent="0.3">
      <c r="A315" t="s">
        <v>895</v>
      </c>
      <c r="B315" t="s">
        <v>896</v>
      </c>
      <c r="C315">
        <v>1</v>
      </c>
      <c r="D315" t="s">
        <v>298</v>
      </c>
      <c r="E315" t="s">
        <v>323</v>
      </c>
      <c r="F315" t="s">
        <v>324</v>
      </c>
      <c r="G315" t="s">
        <v>897</v>
      </c>
      <c r="H315" s="13">
        <v>38100</v>
      </c>
      <c r="I315" s="14">
        <v>42650</v>
      </c>
      <c r="J315" t="s">
        <v>285</v>
      </c>
      <c r="K315" s="14">
        <v>42296</v>
      </c>
      <c r="L315" s="19">
        <v>42317</v>
      </c>
      <c r="M315" s="19">
        <v>42387</v>
      </c>
    </row>
    <row r="316" spans="1:13" x14ac:dyDescent="0.3">
      <c r="A316" t="s">
        <v>895</v>
      </c>
      <c r="B316" t="s">
        <v>896</v>
      </c>
      <c r="C316">
        <v>1</v>
      </c>
      <c r="D316" t="s">
        <v>298</v>
      </c>
      <c r="E316" t="s">
        <v>302</v>
      </c>
      <c r="F316" t="s">
        <v>303</v>
      </c>
      <c r="G316" t="s">
        <v>897</v>
      </c>
      <c r="H316" s="13">
        <v>38100</v>
      </c>
      <c r="I316" s="14">
        <v>42650</v>
      </c>
      <c r="J316" t="s">
        <v>285</v>
      </c>
      <c r="K316" s="14">
        <v>42296</v>
      </c>
      <c r="L316" s="19">
        <v>42317</v>
      </c>
      <c r="M316" s="19">
        <v>42387</v>
      </c>
    </row>
    <row r="317" spans="1:13" x14ac:dyDescent="0.3">
      <c r="A317" t="s">
        <v>898</v>
      </c>
      <c r="B317" t="s">
        <v>899</v>
      </c>
      <c r="C317">
        <v>0</v>
      </c>
      <c r="D317" t="s">
        <v>15</v>
      </c>
      <c r="E317" t="s">
        <v>320</v>
      </c>
      <c r="F317" t="s">
        <v>321</v>
      </c>
      <c r="G317" t="s">
        <v>900</v>
      </c>
      <c r="H317" s="13">
        <v>935900</v>
      </c>
      <c r="I317" s="14">
        <v>42394</v>
      </c>
      <c r="J317" t="s">
        <v>285</v>
      </c>
      <c r="K317" s="14">
        <v>42274</v>
      </c>
      <c r="L317" s="19">
        <v>42290</v>
      </c>
      <c r="M317" s="19">
        <v>42344</v>
      </c>
    </row>
    <row r="318" spans="1:13" x14ac:dyDescent="0.3">
      <c r="A318" t="s">
        <v>898</v>
      </c>
      <c r="B318" t="s">
        <v>899</v>
      </c>
      <c r="C318">
        <v>0</v>
      </c>
      <c r="D318" t="s">
        <v>15</v>
      </c>
      <c r="E318" t="s">
        <v>295</v>
      </c>
      <c r="F318" t="s">
        <v>296</v>
      </c>
      <c r="G318" t="s">
        <v>900</v>
      </c>
      <c r="H318" s="13">
        <v>935900</v>
      </c>
      <c r="I318" s="14">
        <v>42394</v>
      </c>
      <c r="J318" t="s">
        <v>285</v>
      </c>
      <c r="K318" s="14">
        <v>42274</v>
      </c>
      <c r="L318" s="19">
        <v>42290</v>
      </c>
      <c r="M318" s="19">
        <v>42344</v>
      </c>
    </row>
    <row r="319" spans="1:13" x14ac:dyDescent="0.3">
      <c r="A319" t="s">
        <v>901</v>
      </c>
      <c r="B319" t="s">
        <v>902</v>
      </c>
      <c r="C319">
        <v>2</v>
      </c>
      <c r="D319" t="s">
        <v>343</v>
      </c>
      <c r="E319" t="s">
        <v>450</v>
      </c>
      <c r="F319" t="s">
        <v>451</v>
      </c>
      <c r="G319" t="s">
        <v>903</v>
      </c>
      <c r="H319" s="13">
        <v>245000</v>
      </c>
      <c r="I319" s="14">
        <v>42544</v>
      </c>
      <c r="J319" t="s">
        <v>285</v>
      </c>
      <c r="K319" s="14">
        <v>42265</v>
      </c>
      <c r="L319" s="19">
        <v>42290</v>
      </c>
      <c r="M319" s="19">
        <v>42317</v>
      </c>
    </row>
    <row r="320" spans="1:13" x14ac:dyDescent="0.3">
      <c r="A320" t="s">
        <v>904</v>
      </c>
      <c r="B320" t="s">
        <v>905</v>
      </c>
      <c r="C320">
        <v>0</v>
      </c>
      <c r="D320" t="s">
        <v>15</v>
      </c>
      <c r="E320" t="s">
        <v>293</v>
      </c>
      <c r="F320" t="s">
        <v>294</v>
      </c>
      <c r="G320" t="s">
        <v>906</v>
      </c>
      <c r="H320" s="13">
        <v>53900</v>
      </c>
      <c r="I320" s="14">
        <v>42395</v>
      </c>
      <c r="J320" t="s">
        <v>301</v>
      </c>
      <c r="K320" s="14">
        <v>42250</v>
      </c>
      <c r="L320" s="19">
        <v>42290</v>
      </c>
      <c r="M320" s="19">
        <v>42317</v>
      </c>
    </row>
    <row r="321" spans="1:13" x14ac:dyDescent="0.3">
      <c r="A321" t="s">
        <v>904</v>
      </c>
      <c r="B321" t="s">
        <v>905</v>
      </c>
      <c r="C321">
        <v>0</v>
      </c>
      <c r="D321" t="s">
        <v>15</v>
      </c>
      <c r="E321" t="s">
        <v>318</v>
      </c>
      <c r="F321" t="s">
        <v>319</v>
      </c>
      <c r="G321" t="s">
        <v>906</v>
      </c>
      <c r="H321" s="13">
        <v>53900</v>
      </c>
      <c r="I321" s="14">
        <v>42395</v>
      </c>
      <c r="J321" t="s">
        <v>301</v>
      </c>
      <c r="K321" s="14">
        <v>42250</v>
      </c>
      <c r="L321" s="19">
        <v>42290</v>
      </c>
      <c r="M321" s="19">
        <v>42317</v>
      </c>
    </row>
    <row r="322" spans="1:13" x14ac:dyDescent="0.3">
      <c r="A322" t="s">
        <v>907</v>
      </c>
      <c r="B322" t="s">
        <v>908</v>
      </c>
      <c r="C322">
        <v>1</v>
      </c>
      <c r="D322" t="s">
        <v>298</v>
      </c>
      <c r="E322" t="s">
        <v>325</v>
      </c>
      <c r="F322" t="s">
        <v>326</v>
      </c>
      <c r="G322" t="s">
        <v>909</v>
      </c>
      <c r="H322" s="13">
        <v>184600</v>
      </c>
      <c r="I322" s="14">
        <v>42322</v>
      </c>
      <c r="J322" t="s">
        <v>301</v>
      </c>
      <c r="K322" s="14">
        <v>42230</v>
      </c>
      <c r="L322" s="19">
        <v>42240</v>
      </c>
      <c r="M322" s="19">
        <v>42290</v>
      </c>
    </row>
    <row r="323" spans="1:13" x14ac:dyDescent="0.3">
      <c r="A323" t="s">
        <v>910</v>
      </c>
      <c r="B323" t="s">
        <v>911</v>
      </c>
      <c r="C323">
        <v>2</v>
      </c>
      <c r="D323" t="s">
        <v>343</v>
      </c>
      <c r="E323" t="s">
        <v>450</v>
      </c>
      <c r="F323" t="s">
        <v>451</v>
      </c>
      <c r="G323" t="s">
        <v>912</v>
      </c>
      <c r="H323" s="13">
        <v>113700</v>
      </c>
      <c r="I323" s="14">
        <v>42444</v>
      </c>
      <c r="J323" t="s">
        <v>285</v>
      </c>
      <c r="K323" s="14">
        <v>42218</v>
      </c>
      <c r="L323" s="19">
        <v>42222</v>
      </c>
      <c r="M323" s="19">
        <v>42290</v>
      </c>
    </row>
    <row r="324" spans="1:13" x14ac:dyDescent="0.3">
      <c r="A324" t="s">
        <v>913</v>
      </c>
      <c r="B324" t="s">
        <v>914</v>
      </c>
      <c r="C324">
        <v>5</v>
      </c>
      <c r="D324" t="s">
        <v>354</v>
      </c>
      <c r="E324" t="s">
        <v>355</v>
      </c>
      <c r="F324" t="s">
        <v>356</v>
      </c>
      <c r="G324" t="s">
        <v>915</v>
      </c>
      <c r="H324" s="13">
        <v>705700</v>
      </c>
      <c r="I324" s="14">
        <v>42382</v>
      </c>
      <c r="J324" t="s">
        <v>285</v>
      </c>
      <c r="K324" s="14">
        <v>42216</v>
      </c>
      <c r="L324" s="19">
        <v>42222</v>
      </c>
      <c r="M324" s="19">
        <v>42290</v>
      </c>
    </row>
    <row r="325" spans="1:13" x14ac:dyDescent="0.3">
      <c r="A325" t="s">
        <v>916</v>
      </c>
      <c r="B325" t="s">
        <v>917</v>
      </c>
      <c r="C325">
        <v>1</v>
      </c>
      <c r="D325" t="s">
        <v>298</v>
      </c>
      <c r="E325" t="s">
        <v>325</v>
      </c>
      <c r="F325" t="s">
        <v>326</v>
      </c>
      <c r="G325" t="s">
        <v>918</v>
      </c>
      <c r="H325" s="13">
        <v>132200</v>
      </c>
      <c r="I325" s="14">
        <v>42557</v>
      </c>
      <c r="J325" t="s">
        <v>285</v>
      </c>
      <c r="K325" s="14">
        <v>42215</v>
      </c>
      <c r="L325" s="19">
        <v>42222</v>
      </c>
      <c r="M325" s="19">
        <v>42290</v>
      </c>
    </row>
    <row r="326" spans="1:13" x14ac:dyDescent="0.3">
      <c r="A326" t="s">
        <v>916</v>
      </c>
      <c r="B326" t="s">
        <v>917</v>
      </c>
      <c r="C326">
        <v>1</v>
      </c>
      <c r="D326" t="s">
        <v>298</v>
      </c>
      <c r="E326" t="s">
        <v>314</v>
      </c>
      <c r="F326" t="s">
        <v>315</v>
      </c>
      <c r="G326" t="s">
        <v>918</v>
      </c>
      <c r="H326" s="13">
        <v>132200</v>
      </c>
      <c r="I326" s="14">
        <v>42557</v>
      </c>
      <c r="J326" t="s">
        <v>285</v>
      </c>
      <c r="K326" s="14">
        <v>42215</v>
      </c>
      <c r="L326" s="19">
        <v>42222</v>
      </c>
      <c r="M326" s="19">
        <v>42290</v>
      </c>
    </row>
    <row r="327" spans="1:13" x14ac:dyDescent="0.3">
      <c r="A327" t="s">
        <v>919</v>
      </c>
      <c r="B327" t="s">
        <v>920</v>
      </c>
      <c r="C327">
        <v>6</v>
      </c>
      <c r="D327" t="s">
        <v>309</v>
      </c>
      <c r="E327" t="s">
        <v>310</v>
      </c>
      <c r="F327" t="s">
        <v>311</v>
      </c>
      <c r="G327" t="s">
        <v>526</v>
      </c>
      <c r="H327" s="13">
        <v>489300</v>
      </c>
      <c r="I327" s="14">
        <v>42256</v>
      </c>
      <c r="J327" t="s">
        <v>301</v>
      </c>
      <c r="K327" s="14">
        <v>42180</v>
      </c>
      <c r="L327" s="19">
        <v>42182</v>
      </c>
      <c r="M327" s="19">
        <v>42240</v>
      </c>
    </row>
    <row r="328" spans="1:13" x14ac:dyDescent="0.3">
      <c r="A328" t="s">
        <v>921</v>
      </c>
      <c r="B328" t="s">
        <v>922</v>
      </c>
      <c r="C328">
        <v>1</v>
      </c>
      <c r="D328" t="s">
        <v>298</v>
      </c>
      <c r="E328" t="s">
        <v>323</v>
      </c>
      <c r="F328" t="s">
        <v>324</v>
      </c>
      <c r="G328" t="s">
        <v>923</v>
      </c>
      <c r="H328" s="13">
        <v>56800</v>
      </c>
      <c r="I328" s="14">
        <v>42228</v>
      </c>
      <c r="J328" t="s">
        <v>285</v>
      </c>
      <c r="K328" s="14">
        <v>42176</v>
      </c>
      <c r="L328" s="19">
        <v>42182</v>
      </c>
      <c r="M328" s="19">
        <v>42222</v>
      </c>
    </row>
    <row r="329" spans="1:13" x14ac:dyDescent="0.3">
      <c r="A329" t="s">
        <v>924</v>
      </c>
      <c r="B329" t="s">
        <v>925</v>
      </c>
      <c r="C329">
        <v>13</v>
      </c>
      <c r="D329" t="s">
        <v>926</v>
      </c>
      <c r="E329" t="s">
        <v>927</v>
      </c>
      <c r="F329" t="s">
        <v>928</v>
      </c>
      <c r="G329" t="s">
        <v>929</v>
      </c>
      <c r="H329" s="13">
        <v>796900</v>
      </c>
      <c r="I329" s="14">
        <v>42533</v>
      </c>
      <c r="J329" t="s">
        <v>285</v>
      </c>
      <c r="K329" s="14">
        <v>42173</v>
      </c>
      <c r="L329" s="19">
        <v>42182</v>
      </c>
      <c r="M329" s="19">
        <v>42222</v>
      </c>
    </row>
    <row r="330" spans="1:13" x14ac:dyDescent="0.3">
      <c r="A330" t="s">
        <v>924</v>
      </c>
      <c r="B330" t="s">
        <v>925</v>
      </c>
      <c r="C330">
        <v>13</v>
      </c>
      <c r="D330" t="s">
        <v>926</v>
      </c>
      <c r="E330" t="s">
        <v>930</v>
      </c>
      <c r="F330" t="s">
        <v>931</v>
      </c>
      <c r="G330" t="s">
        <v>929</v>
      </c>
      <c r="H330" s="13">
        <v>796900</v>
      </c>
      <c r="I330" s="14">
        <v>42533</v>
      </c>
      <c r="J330" t="s">
        <v>285</v>
      </c>
      <c r="K330" s="14">
        <v>42173</v>
      </c>
      <c r="L330" s="19">
        <v>42182</v>
      </c>
      <c r="M330" s="19">
        <v>42222</v>
      </c>
    </row>
    <row r="331" spans="1:13" x14ac:dyDescent="0.3">
      <c r="A331" t="s">
        <v>932</v>
      </c>
      <c r="B331" t="s">
        <v>933</v>
      </c>
      <c r="C331">
        <v>13</v>
      </c>
      <c r="D331" t="s">
        <v>926</v>
      </c>
      <c r="E331" t="s">
        <v>927</v>
      </c>
      <c r="F331" t="s">
        <v>928</v>
      </c>
      <c r="G331" t="s">
        <v>923</v>
      </c>
      <c r="H331" s="13">
        <v>948400</v>
      </c>
      <c r="I331" s="14">
        <v>42407</v>
      </c>
      <c r="J331" t="s">
        <v>285</v>
      </c>
      <c r="K331" s="14">
        <v>42167</v>
      </c>
      <c r="L331" s="19">
        <v>42182</v>
      </c>
      <c r="M331" s="19">
        <v>42222</v>
      </c>
    </row>
    <row r="332" spans="1:13" x14ac:dyDescent="0.3">
      <c r="A332" t="s">
        <v>932</v>
      </c>
      <c r="B332" t="s">
        <v>933</v>
      </c>
      <c r="C332">
        <v>13</v>
      </c>
      <c r="D332" t="s">
        <v>926</v>
      </c>
      <c r="E332" t="s">
        <v>934</v>
      </c>
      <c r="F332" t="s">
        <v>935</v>
      </c>
      <c r="G332" t="s">
        <v>923</v>
      </c>
      <c r="H332" s="13">
        <v>948400</v>
      </c>
      <c r="I332" s="14">
        <v>42407</v>
      </c>
      <c r="J332" t="s">
        <v>285</v>
      </c>
      <c r="K332" s="14">
        <v>42167</v>
      </c>
      <c r="L332" s="19">
        <v>42182</v>
      </c>
      <c r="M332" s="19">
        <v>42222</v>
      </c>
    </row>
    <row r="333" spans="1:13" x14ac:dyDescent="0.3">
      <c r="A333" t="s">
        <v>936</v>
      </c>
      <c r="B333" t="s">
        <v>937</v>
      </c>
      <c r="C333">
        <v>16</v>
      </c>
      <c r="D333" t="s">
        <v>584</v>
      </c>
      <c r="E333" t="s">
        <v>590</v>
      </c>
      <c r="F333" t="s">
        <v>591</v>
      </c>
      <c r="G333" t="s">
        <v>219</v>
      </c>
      <c r="H333" s="13">
        <v>778500</v>
      </c>
      <c r="I333" s="14">
        <v>42492</v>
      </c>
      <c r="J333" t="s">
        <v>285</v>
      </c>
      <c r="K333" s="14">
        <v>42161</v>
      </c>
      <c r="L333" s="19">
        <v>42182</v>
      </c>
      <c r="M333" s="19">
        <v>42222</v>
      </c>
    </row>
    <row r="334" spans="1:13" x14ac:dyDescent="0.3">
      <c r="A334" t="s">
        <v>938</v>
      </c>
      <c r="B334" t="s">
        <v>939</v>
      </c>
      <c r="C334">
        <v>11</v>
      </c>
      <c r="D334" t="s">
        <v>328</v>
      </c>
      <c r="E334" t="s">
        <v>940</v>
      </c>
      <c r="F334" t="s">
        <v>941</v>
      </c>
      <c r="G334" t="s">
        <v>942</v>
      </c>
      <c r="H334" s="13">
        <v>155000</v>
      </c>
      <c r="I334" s="14">
        <v>42408</v>
      </c>
      <c r="J334" t="s">
        <v>285</v>
      </c>
      <c r="K334" s="14">
        <v>42156</v>
      </c>
      <c r="L334" s="19">
        <v>42182</v>
      </c>
      <c r="M334" s="19">
        <v>42222</v>
      </c>
    </row>
    <row r="335" spans="1:13" x14ac:dyDescent="0.3">
      <c r="A335" t="s">
        <v>938</v>
      </c>
      <c r="B335" t="s">
        <v>939</v>
      </c>
      <c r="C335">
        <v>11</v>
      </c>
      <c r="D335" t="s">
        <v>328</v>
      </c>
      <c r="E335" t="s">
        <v>331</v>
      </c>
      <c r="F335" t="s">
        <v>332</v>
      </c>
      <c r="G335" t="s">
        <v>942</v>
      </c>
      <c r="H335" s="13">
        <v>155000</v>
      </c>
      <c r="I335" s="14">
        <v>42408</v>
      </c>
      <c r="J335" t="s">
        <v>285</v>
      </c>
      <c r="K335" s="14">
        <v>42156</v>
      </c>
      <c r="L335" s="19">
        <v>42182</v>
      </c>
      <c r="M335" s="19">
        <v>42222</v>
      </c>
    </row>
    <row r="336" spans="1:13" x14ac:dyDescent="0.3">
      <c r="A336" t="s">
        <v>943</v>
      </c>
      <c r="B336" t="s">
        <v>944</v>
      </c>
      <c r="C336">
        <v>1</v>
      </c>
      <c r="D336" t="s">
        <v>298</v>
      </c>
      <c r="E336" t="s">
        <v>299</v>
      </c>
      <c r="F336" t="s">
        <v>300</v>
      </c>
      <c r="G336" t="s">
        <v>945</v>
      </c>
      <c r="H336" s="13">
        <v>984600</v>
      </c>
      <c r="I336" s="14">
        <v>42280</v>
      </c>
      <c r="J336" t="s">
        <v>285</v>
      </c>
      <c r="K336" s="14">
        <v>42142</v>
      </c>
      <c r="L336" s="19">
        <v>42152</v>
      </c>
      <c r="M336" s="19">
        <v>42222</v>
      </c>
    </row>
    <row r="337" spans="1:13" x14ac:dyDescent="0.3">
      <c r="A337" t="s">
        <v>943</v>
      </c>
      <c r="B337" t="s">
        <v>944</v>
      </c>
      <c r="C337">
        <v>1</v>
      </c>
      <c r="D337" t="s">
        <v>298</v>
      </c>
      <c r="E337" t="s">
        <v>325</v>
      </c>
      <c r="F337" t="s">
        <v>326</v>
      </c>
      <c r="G337" t="s">
        <v>945</v>
      </c>
      <c r="H337" s="13">
        <v>984600</v>
      </c>
      <c r="I337" s="14">
        <v>42280</v>
      </c>
      <c r="J337" t="s">
        <v>285</v>
      </c>
      <c r="K337" s="14">
        <v>42142</v>
      </c>
      <c r="L337" s="19">
        <v>42152</v>
      </c>
      <c r="M337" s="19">
        <v>42222</v>
      </c>
    </row>
    <row r="338" spans="1:13" x14ac:dyDescent="0.3">
      <c r="A338" t="s">
        <v>943</v>
      </c>
      <c r="B338" t="s">
        <v>944</v>
      </c>
      <c r="C338">
        <v>1</v>
      </c>
      <c r="D338" t="s">
        <v>298</v>
      </c>
      <c r="E338" t="s">
        <v>302</v>
      </c>
      <c r="F338" t="s">
        <v>303</v>
      </c>
      <c r="G338" t="s">
        <v>945</v>
      </c>
      <c r="H338" s="13">
        <v>984600</v>
      </c>
      <c r="I338" s="14">
        <v>42280</v>
      </c>
      <c r="J338" t="s">
        <v>285</v>
      </c>
      <c r="K338" s="14">
        <v>42142</v>
      </c>
      <c r="L338" s="19">
        <v>42152</v>
      </c>
      <c r="M338" s="19">
        <v>42222</v>
      </c>
    </row>
    <row r="339" spans="1:13" x14ac:dyDescent="0.3">
      <c r="A339" t="s">
        <v>946</v>
      </c>
      <c r="B339" t="s">
        <v>947</v>
      </c>
      <c r="C339">
        <v>3</v>
      </c>
      <c r="D339" t="s">
        <v>337</v>
      </c>
      <c r="E339" t="s">
        <v>340</v>
      </c>
      <c r="F339" t="s">
        <v>341</v>
      </c>
      <c r="G339" t="s">
        <v>740</v>
      </c>
      <c r="H339" s="13">
        <v>332100</v>
      </c>
      <c r="I339" s="14">
        <v>42244</v>
      </c>
      <c r="J339" t="s">
        <v>301</v>
      </c>
      <c r="K339" s="14">
        <v>42140</v>
      </c>
      <c r="L339" s="19">
        <v>42152</v>
      </c>
      <c r="M339" s="19">
        <v>42222</v>
      </c>
    </row>
    <row r="340" spans="1:13" x14ac:dyDescent="0.3">
      <c r="A340" t="s">
        <v>948</v>
      </c>
      <c r="B340" t="s">
        <v>949</v>
      </c>
      <c r="C340">
        <v>20</v>
      </c>
      <c r="D340" t="s">
        <v>634</v>
      </c>
      <c r="E340" t="s">
        <v>950</v>
      </c>
      <c r="F340" t="s">
        <v>951</v>
      </c>
      <c r="G340" t="s">
        <v>952</v>
      </c>
      <c r="H340" s="13">
        <v>305900</v>
      </c>
      <c r="I340" s="14">
        <v>42389</v>
      </c>
      <c r="J340" t="s">
        <v>285</v>
      </c>
      <c r="K340" s="14">
        <v>42128</v>
      </c>
      <c r="L340" s="19">
        <v>42152</v>
      </c>
      <c r="M340" s="19">
        <v>42182</v>
      </c>
    </row>
    <row r="341" spans="1:13" x14ac:dyDescent="0.3">
      <c r="A341" t="s">
        <v>953</v>
      </c>
      <c r="B341" t="s">
        <v>954</v>
      </c>
      <c r="C341">
        <v>35</v>
      </c>
      <c r="D341" t="s">
        <v>955</v>
      </c>
      <c r="E341" t="s">
        <v>956</v>
      </c>
      <c r="F341" t="s">
        <v>957</v>
      </c>
      <c r="G341" t="s">
        <v>958</v>
      </c>
      <c r="H341" s="13">
        <v>709400</v>
      </c>
      <c r="I341" s="14">
        <v>42366</v>
      </c>
      <c r="J341" t="s">
        <v>285</v>
      </c>
      <c r="K341" s="14">
        <v>42125</v>
      </c>
      <c r="L341" s="19">
        <v>42152</v>
      </c>
      <c r="M341" s="19">
        <v>42182</v>
      </c>
    </row>
    <row r="342" spans="1:13" x14ac:dyDescent="0.3">
      <c r="A342" t="s">
        <v>959</v>
      </c>
      <c r="B342" t="s">
        <v>960</v>
      </c>
      <c r="C342">
        <v>4</v>
      </c>
      <c r="D342" t="s">
        <v>282</v>
      </c>
      <c r="E342" t="s">
        <v>288</v>
      </c>
      <c r="F342" t="s">
        <v>289</v>
      </c>
      <c r="G342" t="s">
        <v>961</v>
      </c>
      <c r="H342" s="13">
        <v>192500</v>
      </c>
      <c r="I342" s="14">
        <v>42375</v>
      </c>
      <c r="J342" t="s">
        <v>285</v>
      </c>
      <c r="K342" s="14">
        <v>42119</v>
      </c>
      <c r="L342" s="19">
        <v>42152</v>
      </c>
      <c r="M342" s="19">
        <v>42182</v>
      </c>
    </row>
    <row r="343" spans="1:13" x14ac:dyDescent="0.3">
      <c r="A343" t="s">
        <v>962</v>
      </c>
      <c r="B343" t="s">
        <v>963</v>
      </c>
      <c r="C343">
        <v>1</v>
      </c>
      <c r="D343" t="s">
        <v>298</v>
      </c>
      <c r="E343" t="s">
        <v>314</v>
      </c>
      <c r="F343" t="s">
        <v>315</v>
      </c>
      <c r="G343" t="s">
        <v>749</v>
      </c>
      <c r="H343" s="13">
        <v>532600</v>
      </c>
      <c r="I343" s="14">
        <v>42208</v>
      </c>
      <c r="J343" t="s">
        <v>301</v>
      </c>
      <c r="K343" s="14">
        <v>42117</v>
      </c>
      <c r="L343" s="19">
        <v>42152</v>
      </c>
      <c r="M343" s="19">
        <v>42182</v>
      </c>
    </row>
    <row r="344" spans="1:13" x14ac:dyDescent="0.3">
      <c r="A344" t="s">
        <v>962</v>
      </c>
      <c r="B344" t="s">
        <v>963</v>
      </c>
      <c r="C344">
        <v>1</v>
      </c>
      <c r="D344" t="s">
        <v>298</v>
      </c>
      <c r="E344" t="s">
        <v>299</v>
      </c>
      <c r="F344" t="s">
        <v>300</v>
      </c>
      <c r="G344" t="s">
        <v>749</v>
      </c>
      <c r="H344" s="13">
        <v>532600</v>
      </c>
      <c r="I344" s="14">
        <v>42208</v>
      </c>
      <c r="J344" t="s">
        <v>301</v>
      </c>
      <c r="K344" s="14">
        <v>42117</v>
      </c>
      <c r="L344" s="19">
        <v>42152</v>
      </c>
      <c r="M344" s="19">
        <v>42182</v>
      </c>
    </row>
    <row r="345" spans="1:13" x14ac:dyDescent="0.3">
      <c r="A345" t="s">
        <v>964</v>
      </c>
      <c r="B345" t="s">
        <v>965</v>
      </c>
      <c r="C345">
        <v>1</v>
      </c>
      <c r="D345" t="s">
        <v>298</v>
      </c>
      <c r="E345" t="s">
        <v>325</v>
      </c>
      <c r="F345" t="s">
        <v>326</v>
      </c>
      <c r="G345" t="s">
        <v>966</v>
      </c>
      <c r="H345" s="13">
        <v>623900</v>
      </c>
      <c r="I345" s="14">
        <v>42340</v>
      </c>
      <c r="J345" t="s">
        <v>301</v>
      </c>
      <c r="K345" s="14">
        <v>42109</v>
      </c>
      <c r="L345" s="19">
        <v>42113</v>
      </c>
      <c r="M345" s="19">
        <v>42182</v>
      </c>
    </row>
    <row r="346" spans="1:13" x14ac:dyDescent="0.3">
      <c r="A346" t="s">
        <v>964</v>
      </c>
      <c r="B346" t="s">
        <v>965</v>
      </c>
      <c r="C346">
        <v>1</v>
      </c>
      <c r="D346" t="s">
        <v>298</v>
      </c>
      <c r="E346" t="s">
        <v>299</v>
      </c>
      <c r="F346" t="s">
        <v>300</v>
      </c>
      <c r="G346" t="s">
        <v>966</v>
      </c>
      <c r="H346" s="13">
        <v>623900</v>
      </c>
      <c r="I346" s="14">
        <v>42340</v>
      </c>
      <c r="J346" t="s">
        <v>301</v>
      </c>
      <c r="K346" s="14">
        <v>42109</v>
      </c>
      <c r="L346" s="19">
        <v>42113</v>
      </c>
      <c r="M346" s="19">
        <v>42182</v>
      </c>
    </row>
    <row r="347" spans="1:13" x14ac:dyDescent="0.3">
      <c r="A347" t="s">
        <v>964</v>
      </c>
      <c r="B347" t="s">
        <v>965</v>
      </c>
      <c r="C347">
        <v>1</v>
      </c>
      <c r="D347" t="s">
        <v>298</v>
      </c>
      <c r="E347" t="s">
        <v>302</v>
      </c>
      <c r="F347" t="s">
        <v>303</v>
      </c>
      <c r="G347" t="s">
        <v>966</v>
      </c>
      <c r="H347" s="13">
        <v>623900</v>
      </c>
      <c r="I347" s="14">
        <v>42340</v>
      </c>
      <c r="J347" t="s">
        <v>301</v>
      </c>
      <c r="K347" s="14">
        <v>42109</v>
      </c>
      <c r="L347" s="19">
        <v>42113</v>
      </c>
      <c r="M347" s="19">
        <v>42182</v>
      </c>
    </row>
    <row r="348" spans="1:13" x14ac:dyDescent="0.3">
      <c r="A348" t="s">
        <v>967</v>
      </c>
      <c r="B348" t="s">
        <v>968</v>
      </c>
      <c r="C348">
        <v>1</v>
      </c>
      <c r="D348" t="s">
        <v>298</v>
      </c>
      <c r="E348" t="s">
        <v>299</v>
      </c>
      <c r="F348" t="s">
        <v>300</v>
      </c>
      <c r="G348" t="s">
        <v>969</v>
      </c>
      <c r="H348" s="13">
        <v>248800</v>
      </c>
      <c r="I348" s="14">
        <v>42326</v>
      </c>
      <c r="J348" t="s">
        <v>285</v>
      </c>
      <c r="K348" s="14">
        <v>42102</v>
      </c>
      <c r="L348" s="19">
        <v>42113</v>
      </c>
      <c r="M348" s="19">
        <v>42182</v>
      </c>
    </row>
    <row r="349" spans="1:13" x14ac:dyDescent="0.3">
      <c r="A349" t="s">
        <v>967</v>
      </c>
      <c r="B349" t="s">
        <v>968</v>
      </c>
      <c r="C349">
        <v>1</v>
      </c>
      <c r="D349" t="s">
        <v>298</v>
      </c>
      <c r="E349" t="s">
        <v>314</v>
      </c>
      <c r="F349" t="s">
        <v>315</v>
      </c>
      <c r="G349" t="s">
        <v>969</v>
      </c>
      <c r="H349" s="13">
        <v>248800</v>
      </c>
      <c r="I349" s="14">
        <v>42326</v>
      </c>
      <c r="J349" t="s">
        <v>285</v>
      </c>
      <c r="K349" s="14">
        <v>42102</v>
      </c>
      <c r="L349" s="19">
        <v>42113</v>
      </c>
      <c r="M349" s="19">
        <v>42182</v>
      </c>
    </row>
    <row r="350" spans="1:13" x14ac:dyDescent="0.3">
      <c r="A350" t="s">
        <v>970</v>
      </c>
      <c r="B350" t="s">
        <v>971</v>
      </c>
      <c r="C350">
        <v>24</v>
      </c>
      <c r="D350" t="s">
        <v>972</v>
      </c>
      <c r="E350" t="s">
        <v>973</v>
      </c>
      <c r="F350" t="s">
        <v>974</v>
      </c>
      <c r="G350" t="s">
        <v>975</v>
      </c>
      <c r="H350" s="13">
        <v>651900</v>
      </c>
      <c r="I350" s="14">
        <v>42318</v>
      </c>
      <c r="J350" t="s">
        <v>301</v>
      </c>
      <c r="K350" s="14">
        <v>42072</v>
      </c>
      <c r="L350" s="19">
        <v>42113</v>
      </c>
      <c r="M350" s="19">
        <v>42152</v>
      </c>
    </row>
    <row r="351" spans="1:13" x14ac:dyDescent="0.3">
      <c r="A351" t="s">
        <v>976</v>
      </c>
      <c r="B351" t="s">
        <v>977</v>
      </c>
      <c r="C351">
        <v>0</v>
      </c>
      <c r="D351" t="s">
        <v>15</v>
      </c>
      <c r="E351" t="s">
        <v>320</v>
      </c>
      <c r="F351" t="s">
        <v>321</v>
      </c>
      <c r="G351" t="s">
        <v>978</v>
      </c>
      <c r="H351" s="13">
        <v>583700</v>
      </c>
      <c r="I351" s="14">
        <v>42151</v>
      </c>
      <c r="J351" t="s">
        <v>301</v>
      </c>
      <c r="K351" s="14">
        <v>42069</v>
      </c>
      <c r="L351" s="19">
        <v>42113</v>
      </c>
      <c r="M351" s="19">
        <v>42152</v>
      </c>
    </row>
    <row r="352" spans="1:13" x14ac:dyDescent="0.3">
      <c r="A352" t="s">
        <v>979</v>
      </c>
      <c r="B352" t="s">
        <v>980</v>
      </c>
      <c r="C352">
        <v>1</v>
      </c>
      <c r="D352" t="s">
        <v>298</v>
      </c>
      <c r="E352" t="s">
        <v>314</v>
      </c>
      <c r="F352" t="s">
        <v>315</v>
      </c>
      <c r="G352" t="s">
        <v>981</v>
      </c>
      <c r="H352" s="13">
        <v>237000</v>
      </c>
      <c r="I352" s="14">
        <v>42178</v>
      </c>
      <c r="J352" t="s">
        <v>285</v>
      </c>
      <c r="K352" s="14">
        <v>42063</v>
      </c>
      <c r="L352" s="19">
        <v>42066</v>
      </c>
      <c r="M352" s="19">
        <v>42113</v>
      </c>
    </row>
    <row r="353" spans="1:13" x14ac:dyDescent="0.3">
      <c r="A353" t="s">
        <v>979</v>
      </c>
      <c r="B353" t="s">
        <v>980</v>
      </c>
      <c r="C353">
        <v>1</v>
      </c>
      <c r="D353" t="s">
        <v>298</v>
      </c>
      <c r="E353" t="s">
        <v>323</v>
      </c>
      <c r="F353" t="s">
        <v>324</v>
      </c>
      <c r="G353" t="s">
        <v>981</v>
      </c>
      <c r="H353" s="13">
        <v>237000</v>
      </c>
      <c r="I353" s="14">
        <v>42178</v>
      </c>
      <c r="J353" t="s">
        <v>285</v>
      </c>
      <c r="K353" s="14">
        <v>42063</v>
      </c>
      <c r="L353" s="19">
        <v>42066</v>
      </c>
      <c r="M353" s="19">
        <v>42113</v>
      </c>
    </row>
    <row r="354" spans="1:13" x14ac:dyDescent="0.3">
      <c r="A354" t="s">
        <v>982</v>
      </c>
      <c r="B354" t="s">
        <v>983</v>
      </c>
      <c r="C354">
        <v>2</v>
      </c>
      <c r="D354" t="s">
        <v>343</v>
      </c>
      <c r="E354" t="s">
        <v>450</v>
      </c>
      <c r="F354" t="s">
        <v>451</v>
      </c>
      <c r="G354" t="s">
        <v>984</v>
      </c>
      <c r="H354" s="13">
        <v>938200</v>
      </c>
      <c r="I354" s="14">
        <v>42390</v>
      </c>
      <c r="J354" t="s">
        <v>301</v>
      </c>
      <c r="K354" s="14">
        <v>42062</v>
      </c>
      <c r="L354" s="19">
        <v>42066</v>
      </c>
      <c r="M354" s="19">
        <v>42113</v>
      </c>
    </row>
    <row r="355" spans="1:13" x14ac:dyDescent="0.3">
      <c r="A355" t="s">
        <v>985</v>
      </c>
      <c r="B355" t="s">
        <v>986</v>
      </c>
      <c r="C355">
        <v>1</v>
      </c>
      <c r="D355" t="s">
        <v>298</v>
      </c>
      <c r="E355" t="s">
        <v>325</v>
      </c>
      <c r="F355" t="s">
        <v>326</v>
      </c>
      <c r="G355" t="s">
        <v>987</v>
      </c>
      <c r="H355" s="13">
        <v>699000</v>
      </c>
      <c r="I355" s="14">
        <v>42259</v>
      </c>
      <c r="J355" t="s">
        <v>285</v>
      </c>
      <c r="K355" s="14">
        <v>42058</v>
      </c>
      <c r="L355" s="19">
        <v>42066</v>
      </c>
      <c r="M355" s="19">
        <v>42113</v>
      </c>
    </row>
    <row r="356" spans="1:13" x14ac:dyDescent="0.3">
      <c r="A356" t="s">
        <v>988</v>
      </c>
      <c r="B356" t="s">
        <v>989</v>
      </c>
      <c r="C356">
        <v>6</v>
      </c>
      <c r="D356" t="s">
        <v>309</v>
      </c>
      <c r="E356" t="s">
        <v>310</v>
      </c>
      <c r="F356" t="s">
        <v>311</v>
      </c>
      <c r="G356" t="s">
        <v>990</v>
      </c>
      <c r="H356" s="13">
        <v>859100</v>
      </c>
      <c r="I356" s="14">
        <v>42385</v>
      </c>
      <c r="J356" t="s">
        <v>285</v>
      </c>
      <c r="K356" s="14">
        <v>42054</v>
      </c>
      <c r="L356" s="19">
        <v>42066</v>
      </c>
      <c r="M356" s="19">
        <v>42113</v>
      </c>
    </row>
    <row r="357" spans="1:13" x14ac:dyDescent="0.3">
      <c r="A357" t="s">
        <v>991</v>
      </c>
      <c r="B357" t="s">
        <v>992</v>
      </c>
      <c r="C357">
        <v>1</v>
      </c>
      <c r="D357" t="s">
        <v>298</v>
      </c>
      <c r="E357" t="s">
        <v>302</v>
      </c>
      <c r="F357" t="s">
        <v>303</v>
      </c>
      <c r="G357" t="s">
        <v>993</v>
      </c>
      <c r="H357" s="13">
        <v>964700</v>
      </c>
      <c r="I357" s="14">
        <v>42164</v>
      </c>
      <c r="J357" t="s">
        <v>285</v>
      </c>
      <c r="K357" s="14">
        <v>42050</v>
      </c>
      <c r="L357" s="19">
        <v>42066</v>
      </c>
      <c r="M357" s="19">
        <v>42113</v>
      </c>
    </row>
    <row r="358" spans="1:13" x14ac:dyDescent="0.3">
      <c r="A358" t="s">
        <v>994</v>
      </c>
      <c r="B358" t="s">
        <v>995</v>
      </c>
      <c r="C358">
        <v>5</v>
      </c>
      <c r="D358" t="s">
        <v>354</v>
      </c>
      <c r="E358" t="s">
        <v>355</v>
      </c>
      <c r="F358" t="s">
        <v>356</v>
      </c>
      <c r="G358" t="s">
        <v>996</v>
      </c>
      <c r="H358" s="13">
        <v>253400</v>
      </c>
      <c r="I358" s="14">
        <v>42254</v>
      </c>
      <c r="J358" t="s">
        <v>285</v>
      </c>
      <c r="K358" s="14">
        <v>42038</v>
      </c>
      <c r="L358" s="19">
        <v>42066</v>
      </c>
      <c r="M358" s="19">
        <v>42113</v>
      </c>
    </row>
    <row r="359" spans="1:13" x14ac:dyDescent="0.3">
      <c r="A359" t="s">
        <v>994</v>
      </c>
      <c r="B359" t="s">
        <v>995</v>
      </c>
      <c r="C359">
        <v>5</v>
      </c>
      <c r="D359" t="s">
        <v>354</v>
      </c>
      <c r="E359" t="s">
        <v>357</v>
      </c>
      <c r="F359" t="s">
        <v>358</v>
      </c>
      <c r="G359" t="s">
        <v>996</v>
      </c>
      <c r="H359" s="13">
        <v>253400</v>
      </c>
      <c r="I359" s="14">
        <v>42254</v>
      </c>
      <c r="J359" t="s">
        <v>285</v>
      </c>
      <c r="K359" s="14">
        <v>42038</v>
      </c>
      <c r="L359" s="19">
        <v>42066</v>
      </c>
      <c r="M359" s="19">
        <v>42113</v>
      </c>
    </row>
    <row r="360" spans="1:13" x14ac:dyDescent="0.3">
      <c r="A360" t="s">
        <v>994</v>
      </c>
      <c r="B360" t="s">
        <v>995</v>
      </c>
      <c r="C360">
        <v>5</v>
      </c>
      <c r="D360" t="s">
        <v>354</v>
      </c>
      <c r="E360" t="s">
        <v>410</v>
      </c>
      <c r="F360" t="s">
        <v>411</v>
      </c>
      <c r="G360" t="s">
        <v>996</v>
      </c>
      <c r="H360" s="13">
        <v>253400</v>
      </c>
      <c r="I360" s="14">
        <v>42254</v>
      </c>
      <c r="J360" t="s">
        <v>285</v>
      </c>
      <c r="K360" s="14">
        <v>42038</v>
      </c>
      <c r="L360" s="19">
        <v>42066</v>
      </c>
      <c r="M360" s="19">
        <v>42113</v>
      </c>
    </row>
    <row r="361" spans="1:13" x14ac:dyDescent="0.3">
      <c r="A361" t="s">
        <v>997</v>
      </c>
      <c r="B361" t="s">
        <v>998</v>
      </c>
      <c r="C361">
        <v>1</v>
      </c>
      <c r="D361" t="s">
        <v>298</v>
      </c>
      <c r="E361" t="s">
        <v>314</v>
      </c>
      <c r="F361" t="s">
        <v>315</v>
      </c>
      <c r="G361" t="s">
        <v>999</v>
      </c>
      <c r="H361" s="13">
        <v>812700</v>
      </c>
      <c r="I361" s="14">
        <v>42074</v>
      </c>
      <c r="J361" t="s">
        <v>285</v>
      </c>
      <c r="K361" s="14">
        <v>42001</v>
      </c>
      <c r="L361" s="19">
        <v>42024</v>
      </c>
      <c r="M361" s="19">
        <v>42066</v>
      </c>
    </row>
    <row r="362" spans="1:13" x14ac:dyDescent="0.3">
      <c r="A362" t="s">
        <v>997</v>
      </c>
      <c r="B362" t="s">
        <v>998</v>
      </c>
      <c r="C362">
        <v>1</v>
      </c>
      <c r="D362" t="s">
        <v>298</v>
      </c>
      <c r="E362" t="s">
        <v>299</v>
      </c>
      <c r="F362" t="s">
        <v>300</v>
      </c>
      <c r="G362" t="s">
        <v>999</v>
      </c>
      <c r="H362" s="13">
        <v>812700</v>
      </c>
      <c r="I362" s="14">
        <v>42074</v>
      </c>
      <c r="J362" t="s">
        <v>285</v>
      </c>
      <c r="K362" s="14">
        <v>42001</v>
      </c>
      <c r="L362" s="19">
        <v>42024</v>
      </c>
      <c r="M362" s="19">
        <v>42066</v>
      </c>
    </row>
    <row r="363" spans="1:13" x14ac:dyDescent="0.3">
      <c r="A363" t="s">
        <v>1000</v>
      </c>
      <c r="B363" t="s">
        <v>1001</v>
      </c>
      <c r="C363">
        <v>6</v>
      </c>
      <c r="D363" t="s">
        <v>309</v>
      </c>
      <c r="E363" t="s">
        <v>544</v>
      </c>
      <c r="F363" t="s">
        <v>545</v>
      </c>
      <c r="G363" t="s">
        <v>1002</v>
      </c>
      <c r="H363" s="13">
        <v>488600</v>
      </c>
      <c r="I363" s="14">
        <v>42108</v>
      </c>
      <c r="J363" t="s">
        <v>285</v>
      </c>
      <c r="K363" s="14">
        <v>41990</v>
      </c>
      <c r="L363" s="19">
        <v>41992</v>
      </c>
      <c r="M363" s="19">
        <v>42066</v>
      </c>
    </row>
    <row r="364" spans="1:13" x14ac:dyDescent="0.3">
      <c r="A364" t="s">
        <v>1003</v>
      </c>
      <c r="B364" t="s">
        <v>1004</v>
      </c>
      <c r="C364">
        <v>1</v>
      </c>
      <c r="D364" t="s">
        <v>298</v>
      </c>
      <c r="E364" t="s">
        <v>302</v>
      </c>
      <c r="F364" t="s">
        <v>303</v>
      </c>
      <c r="G364" t="s">
        <v>1005</v>
      </c>
      <c r="H364" s="13">
        <v>793800</v>
      </c>
      <c r="I364" s="14">
        <v>42033</v>
      </c>
      <c r="J364" t="s">
        <v>285</v>
      </c>
      <c r="K364" s="14">
        <v>41982</v>
      </c>
      <c r="L364" s="19">
        <v>41992</v>
      </c>
      <c r="M364" s="19">
        <v>42066</v>
      </c>
    </row>
    <row r="365" spans="1:13" x14ac:dyDescent="0.3">
      <c r="A365" t="s">
        <v>1003</v>
      </c>
      <c r="B365" t="s">
        <v>1004</v>
      </c>
      <c r="C365">
        <v>1</v>
      </c>
      <c r="D365" t="s">
        <v>298</v>
      </c>
      <c r="E365" t="s">
        <v>325</v>
      </c>
      <c r="F365" t="s">
        <v>326</v>
      </c>
      <c r="G365" t="s">
        <v>1005</v>
      </c>
      <c r="H365" s="13">
        <v>793800</v>
      </c>
      <c r="I365" s="14">
        <v>42033</v>
      </c>
      <c r="J365" t="s">
        <v>285</v>
      </c>
      <c r="K365" s="14">
        <v>41982</v>
      </c>
      <c r="L365" s="19">
        <v>41992</v>
      </c>
      <c r="M365" s="19">
        <v>42066</v>
      </c>
    </row>
    <row r="366" spans="1:13" x14ac:dyDescent="0.3">
      <c r="A366" t="s">
        <v>1006</v>
      </c>
      <c r="B366" t="s">
        <v>1007</v>
      </c>
      <c r="C366">
        <v>6</v>
      </c>
      <c r="D366" t="s">
        <v>309</v>
      </c>
      <c r="E366" t="s">
        <v>544</v>
      </c>
      <c r="F366" t="s">
        <v>545</v>
      </c>
      <c r="G366" t="s">
        <v>1008</v>
      </c>
      <c r="H366" s="13">
        <v>434000</v>
      </c>
      <c r="I366" s="14">
        <v>42257</v>
      </c>
      <c r="J366" t="s">
        <v>285</v>
      </c>
      <c r="K366" s="14">
        <v>41972</v>
      </c>
      <c r="L366" s="19">
        <v>41973</v>
      </c>
      <c r="M366" s="19">
        <v>42066</v>
      </c>
    </row>
    <row r="367" spans="1:13" x14ac:dyDescent="0.3">
      <c r="A367" t="s">
        <v>1009</v>
      </c>
      <c r="B367" t="s">
        <v>1010</v>
      </c>
      <c r="C367">
        <v>11</v>
      </c>
      <c r="D367" t="s">
        <v>328</v>
      </c>
      <c r="E367" t="s">
        <v>331</v>
      </c>
      <c r="F367" t="s">
        <v>332</v>
      </c>
      <c r="G367" t="s">
        <v>649</v>
      </c>
      <c r="H367" s="13">
        <v>625000</v>
      </c>
      <c r="I367" s="14">
        <v>42280</v>
      </c>
      <c r="J367" t="s">
        <v>285</v>
      </c>
      <c r="K367" s="14">
        <v>41971</v>
      </c>
      <c r="L367" s="19">
        <v>41973</v>
      </c>
      <c r="M367" s="19">
        <v>42066</v>
      </c>
    </row>
    <row r="368" spans="1:13" x14ac:dyDescent="0.3">
      <c r="A368" t="s">
        <v>1011</v>
      </c>
      <c r="B368" t="s">
        <v>1012</v>
      </c>
      <c r="C368">
        <v>0</v>
      </c>
      <c r="D368" t="s">
        <v>15</v>
      </c>
      <c r="E368" t="s">
        <v>318</v>
      </c>
      <c r="F368" t="s">
        <v>319</v>
      </c>
      <c r="G368" t="s">
        <v>1013</v>
      </c>
      <c r="H368" s="13">
        <v>645800</v>
      </c>
      <c r="I368" s="14">
        <v>42226</v>
      </c>
      <c r="J368" t="s">
        <v>301</v>
      </c>
      <c r="K368" s="14">
        <v>41971</v>
      </c>
      <c r="L368" s="19">
        <v>41973</v>
      </c>
      <c r="M368" s="19">
        <v>42066</v>
      </c>
    </row>
    <row r="369" spans="1:13" x14ac:dyDescent="0.3">
      <c r="A369" t="s">
        <v>1014</v>
      </c>
      <c r="B369" t="s">
        <v>1015</v>
      </c>
      <c r="C369">
        <v>5</v>
      </c>
      <c r="D369" t="s">
        <v>354</v>
      </c>
      <c r="E369" t="s">
        <v>355</v>
      </c>
      <c r="F369" t="s">
        <v>356</v>
      </c>
      <c r="G369" t="s">
        <v>1016</v>
      </c>
      <c r="H369" s="13">
        <v>293200</v>
      </c>
      <c r="I369" s="14">
        <v>42050</v>
      </c>
      <c r="J369" t="s">
        <v>285</v>
      </c>
      <c r="K369" s="14">
        <v>41969</v>
      </c>
      <c r="L369" s="19">
        <v>41973</v>
      </c>
      <c r="M369" s="19">
        <v>42066</v>
      </c>
    </row>
    <row r="370" spans="1:13" x14ac:dyDescent="0.3">
      <c r="A370" t="s">
        <v>1017</v>
      </c>
      <c r="B370" t="s">
        <v>1018</v>
      </c>
      <c r="C370">
        <v>1</v>
      </c>
      <c r="D370" t="s">
        <v>298</v>
      </c>
      <c r="E370" t="s">
        <v>302</v>
      </c>
      <c r="F370" t="s">
        <v>303</v>
      </c>
      <c r="G370" t="s">
        <v>1019</v>
      </c>
      <c r="H370" s="13">
        <v>823800</v>
      </c>
      <c r="I370" s="14">
        <v>42115</v>
      </c>
      <c r="J370" t="s">
        <v>285</v>
      </c>
      <c r="K370" s="14">
        <v>41968</v>
      </c>
      <c r="L370" s="19">
        <v>41973</v>
      </c>
      <c r="M370" s="19">
        <v>42066</v>
      </c>
    </row>
    <row r="371" spans="1:13" x14ac:dyDescent="0.3">
      <c r="A371" t="s">
        <v>1017</v>
      </c>
      <c r="B371" t="s">
        <v>1018</v>
      </c>
      <c r="C371">
        <v>1</v>
      </c>
      <c r="D371" t="s">
        <v>298</v>
      </c>
      <c r="E371" t="s">
        <v>299</v>
      </c>
      <c r="F371" t="s">
        <v>300</v>
      </c>
      <c r="G371" t="s">
        <v>1019</v>
      </c>
      <c r="H371" s="13">
        <v>823800</v>
      </c>
      <c r="I371" s="14">
        <v>42115</v>
      </c>
      <c r="J371" t="s">
        <v>285</v>
      </c>
      <c r="K371" s="14">
        <v>41968</v>
      </c>
      <c r="L371" s="19">
        <v>41973</v>
      </c>
      <c r="M371" s="19">
        <v>42066</v>
      </c>
    </row>
    <row r="372" spans="1:13" x14ac:dyDescent="0.3">
      <c r="A372" t="s">
        <v>1020</v>
      </c>
      <c r="B372" t="s">
        <v>1021</v>
      </c>
      <c r="C372">
        <v>1</v>
      </c>
      <c r="D372" t="s">
        <v>298</v>
      </c>
      <c r="E372" t="s">
        <v>299</v>
      </c>
      <c r="F372" t="s">
        <v>300</v>
      </c>
      <c r="G372" t="s">
        <v>1022</v>
      </c>
      <c r="H372" s="13">
        <v>279000</v>
      </c>
      <c r="I372" s="14">
        <v>42189</v>
      </c>
      <c r="J372" t="s">
        <v>285</v>
      </c>
      <c r="K372" s="14">
        <v>41964</v>
      </c>
      <c r="L372" s="19">
        <v>41973</v>
      </c>
      <c r="M372" s="19">
        <v>42066</v>
      </c>
    </row>
    <row r="373" spans="1:13" x14ac:dyDescent="0.3">
      <c r="A373" t="s">
        <v>1020</v>
      </c>
      <c r="B373" t="s">
        <v>1021</v>
      </c>
      <c r="C373">
        <v>1</v>
      </c>
      <c r="D373" t="s">
        <v>298</v>
      </c>
      <c r="E373" t="s">
        <v>302</v>
      </c>
      <c r="F373" t="s">
        <v>303</v>
      </c>
      <c r="G373" t="s">
        <v>1022</v>
      </c>
      <c r="H373" s="13">
        <v>279000</v>
      </c>
      <c r="I373" s="14">
        <v>42189</v>
      </c>
      <c r="J373" t="s">
        <v>285</v>
      </c>
      <c r="K373" s="14">
        <v>41964</v>
      </c>
      <c r="L373" s="19">
        <v>41973</v>
      </c>
      <c r="M373" s="19">
        <v>42066</v>
      </c>
    </row>
    <row r="374" spans="1:13" x14ac:dyDescent="0.3">
      <c r="A374" t="s">
        <v>1020</v>
      </c>
      <c r="B374" t="s">
        <v>1021</v>
      </c>
      <c r="C374">
        <v>1</v>
      </c>
      <c r="D374" t="s">
        <v>298</v>
      </c>
      <c r="E374" t="s">
        <v>314</v>
      </c>
      <c r="F374" t="s">
        <v>315</v>
      </c>
      <c r="G374" t="s">
        <v>1022</v>
      </c>
      <c r="H374" s="13">
        <v>279000</v>
      </c>
      <c r="I374" s="14">
        <v>42189</v>
      </c>
      <c r="J374" t="s">
        <v>285</v>
      </c>
      <c r="K374" s="14">
        <v>41964</v>
      </c>
      <c r="L374" s="19">
        <v>41973</v>
      </c>
      <c r="M374" s="19">
        <v>42066</v>
      </c>
    </row>
    <row r="375" spans="1:13" x14ac:dyDescent="0.3">
      <c r="A375" t="s">
        <v>1020</v>
      </c>
      <c r="B375" t="s">
        <v>1021</v>
      </c>
      <c r="C375">
        <v>1</v>
      </c>
      <c r="D375" t="s">
        <v>298</v>
      </c>
      <c r="E375" t="s">
        <v>323</v>
      </c>
      <c r="F375" t="s">
        <v>324</v>
      </c>
      <c r="G375" t="s">
        <v>1022</v>
      </c>
      <c r="H375" s="13">
        <v>279000</v>
      </c>
      <c r="I375" s="14">
        <v>42189</v>
      </c>
      <c r="J375" t="s">
        <v>285</v>
      </c>
      <c r="K375" s="14">
        <v>41964</v>
      </c>
      <c r="L375" s="19">
        <v>41973</v>
      </c>
      <c r="M375" s="19">
        <v>42066</v>
      </c>
    </row>
    <row r="376" spans="1:13" x14ac:dyDescent="0.3">
      <c r="A376" t="s">
        <v>1023</v>
      </c>
      <c r="B376" t="s">
        <v>1024</v>
      </c>
      <c r="C376">
        <v>12</v>
      </c>
      <c r="D376" t="s">
        <v>625</v>
      </c>
      <c r="E376" t="s">
        <v>829</v>
      </c>
      <c r="F376" t="s">
        <v>830</v>
      </c>
      <c r="G376" t="s">
        <v>1025</v>
      </c>
      <c r="H376" s="13">
        <v>411100</v>
      </c>
      <c r="I376" s="14">
        <v>42152</v>
      </c>
      <c r="J376" t="s">
        <v>285</v>
      </c>
      <c r="K376" s="14">
        <v>41960</v>
      </c>
      <c r="L376" s="19">
        <v>41973</v>
      </c>
      <c r="M376" s="19">
        <v>42024</v>
      </c>
    </row>
    <row r="377" spans="1:13" x14ac:dyDescent="0.3">
      <c r="A377" t="s">
        <v>1023</v>
      </c>
      <c r="B377" t="s">
        <v>1024</v>
      </c>
      <c r="C377">
        <v>12</v>
      </c>
      <c r="D377" t="s">
        <v>625</v>
      </c>
      <c r="E377" t="s">
        <v>626</v>
      </c>
      <c r="F377" t="s">
        <v>627</v>
      </c>
      <c r="G377" t="s">
        <v>1025</v>
      </c>
      <c r="H377" s="13">
        <v>411100</v>
      </c>
      <c r="I377" s="14">
        <v>42152</v>
      </c>
      <c r="J377" t="s">
        <v>285</v>
      </c>
      <c r="K377" s="14">
        <v>41960</v>
      </c>
      <c r="L377" s="19">
        <v>41973</v>
      </c>
      <c r="M377" s="19">
        <v>42024</v>
      </c>
    </row>
    <row r="378" spans="1:13" x14ac:dyDescent="0.3">
      <c r="A378" t="s">
        <v>1026</v>
      </c>
      <c r="B378" t="s">
        <v>1027</v>
      </c>
      <c r="C378">
        <v>0</v>
      </c>
      <c r="D378" t="s">
        <v>15</v>
      </c>
      <c r="E378" t="s">
        <v>320</v>
      </c>
      <c r="F378" t="s">
        <v>321</v>
      </c>
      <c r="G378" t="s">
        <v>1028</v>
      </c>
      <c r="H378" s="13">
        <v>727400</v>
      </c>
      <c r="I378" s="14">
        <v>42077</v>
      </c>
      <c r="J378" t="s">
        <v>285</v>
      </c>
      <c r="K378" s="14">
        <v>41938</v>
      </c>
      <c r="L378" s="19">
        <v>41973</v>
      </c>
      <c r="M378" s="19">
        <v>41992</v>
      </c>
    </row>
    <row r="379" spans="1:13" x14ac:dyDescent="0.3">
      <c r="A379" t="s">
        <v>1029</v>
      </c>
      <c r="B379" t="s">
        <v>1030</v>
      </c>
      <c r="C379">
        <v>2</v>
      </c>
      <c r="D379" t="s">
        <v>343</v>
      </c>
      <c r="E379" t="s">
        <v>450</v>
      </c>
      <c r="F379" t="s">
        <v>451</v>
      </c>
      <c r="G379" t="s">
        <v>1031</v>
      </c>
      <c r="H379" s="13">
        <v>552900</v>
      </c>
      <c r="I379" s="14">
        <v>42110</v>
      </c>
      <c r="J379" t="s">
        <v>301</v>
      </c>
      <c r="K379" s="14">
        <v>41888</v>
      </c>
      <c r="L379" s="19">
        <v>41911</v>
      </c>
      <c r="M379" s="19">
        <v>41973</v>
      </c>
    </row>
    <row r="380" spans="1:13" x14ac:dyDescent="0.3">
      <c r="A380" t="s">
        <v>1032</v>
      </c>
      <c r="B380" t="s">
        <v>1033</v>
      </c>
      <c r="C380">
        <v>3</v>
      </c>
      <c r="D380" t="s">
        <v>337</v>
      </c>
      <c r="E380" t="s">
        <v>340</v>
      </c>
      <c r="F380" t="s">
        <v>341</v>
      </c>
      <c r="G380" t="s">
        <v>1034</v>
      </c>
      <c r="H380" s="13">
        <v>650800</v>
      </c>
      <c r="I380" s="14">
        <v>42195</v>
      </c>
      <c r="J380" t="s">
        <v>285</v>
      </c>
      <c r="K380" s="14">
        <v>41875</v>
      </c>
      <c r="L380" s="19">
        <v>41911</v>
      </c>
      <c r="M380" s="19">
        <v>41973</v>
      </c>
    </row>
    <row r="381" spans="1:13" x14ac:dyDescent="0.3">
      <c r="A381" t="s">
        <v>1035</v>
      </c>
      <c r="B381" t="s">
        <v>1036</v>
      </c>
      <c r="C381">
        <v>0</v>
      </c>
      <c r="D381" t="s">
        <v>15</v>
      </c>
      <c r="E381" t="s">
        <v>295</v>
      </c>
      <c r="F381" t="s">
        <v>296</v>
      </c>
      <c r="G381" t="s">
        <v>239</v>
      </c>
      <c r="H381" s="13">
        <v>507400</v>
      </c>
      <c r="I381" s="14">
        <v>41988</v>
      </c>
      <c r="J381" t="s">
        <v>285</v>
      </c>
      <c r="K381" s="14">
        <v>41846</v>
      </c>
      <c r="L381" s="19">
        <v>41863</v>
      </c>
      <c r="M381" s="19">
        <v>41911</v>
      </c>
    </row>
    <row r="382" spans="1:13" x14ac:dyDescent="0.3">
      <c r="A382" t="s">
        <v>1037</v>
      </c>
      <c r="B382" t="s">
        <v>1038</v>
      </c>
      <c r="C382">
        <v>0</v>
      </c>
      <c r="D382" t="s">
        <v>15</v>
      </c>
      <c r="E382" t="s">
        <v>318</v>
      </c>
      <c r="F382" t="s">
        <v>319</v>
      </c>
      <c r="G382" t="s">
        <v>1039</v>
      </c>
      <c r="H382" s="13">
        <v>763000</v>
      </c>
      <c r="I382" s="14">
        <v>41909</v>
      </c>
      <c r="J382" t="s">
        <v>285</v>
      </c>
      <c r="K382" s="14">
        <v>41839</v>
      </c>
      <c r="L382" s="19">
        <v>41844</v>
      </c>
      <c r="M382" s="19">
        <v>41911</v>
      </c>
    </row>
    <row r="383" spans="1:13" x14ac:dyDescent="0.3">
      <c r="A383" t="s">
        <v>1037</v>
      </c>
      <c r="B383" t="s">
        <v>1038</v>
      </c>
      <c r="C383">
        <v>0</v>
      </c>
      <c r="D383" t="s">
        <v>15</v>
      </c>
      <c r="E383" t="s">
        <v>295</v>
      </c>
      <c r="F383" t="s">
        <v>296</v>
      </c>
      <c r="G383" t="s">
        <v>1039</v>
      </c>
      <c r="H383" s="13">
        <v>763000</v>
      </c>
      <c r="I383" s="14">
        <v>41909</v>
      </c>
      <c r="J383" t="s">
        <v>285</v>
      </c>
      <c r="K383" s="14">
        <v>41839</v>
      </c>
      <c r="L383" s="19">
        <v>41844</v>
      </c>
      <c r="M383" s="19">
        <v>41911</v>
      </c>
    </row>
    <row r="384" spans="1:13" x14ac:dyDescent="0.3">
      <c r="A384" t="s">
        <v>1040</v>
      </c>
      <c r="B384" t="s">
        <v>1041</v>
      </c>
      <c r="C384">
        <v>0</v>
      </c>
      <c r="D384" t="s">
        <v>15</v>
      </c>
      <c r="E384" t="s">
        <v>318</v>
      </c>
      <c r="F384" t="s">
        <v>319</v>
      </c>
      <c r="G384" t="s">
        <v>1034</v>
      </c>
      <c r="H384" s="13">
        <v>999000</v>
      </c>
      <c r="I384" s="14">
        <v>41980</v>
      </c>
      <c r="J384" t="s">
        <v>285</v>
      </c>
      <c r="K384" s="14">
        <v>41829</v>
      </c>
      <c r="L384" s="19">
        <v>41844</v>
      </c>
      <c r="M384" s="19">
        <v>41911</v>
      </c>
    </row>
    <row r="385" spans="1:13" x14ac:dyDescent="0.3">
      <c r="A385" t="s">
        <v>1042</v>
      </c>
      <c r="B385" t="s">
        <v>1043</v>
      </c>
      <c r="C385">
        <v>21</v>
      </c>
      <c r="D385" t="s">
        <v>426</v>
      </c>
      <c r="E385" t="s">
        <v>1044</v>
      </c>
      <c r="F385" t="s">
        <v>1045</v>
      </c>
      <c r="G385" t="s">
        <v>1046</v>
      </c>
      <c r="H385" s="13">
        <v>504500</v>
      </c>
      <c r="I385" s="14">
        <v>42061</v>
      </c>
      <c r="J385" t="s">
        <v>285</v>
      </c>
      <c r="K385" s="14">
        <v>41802</v>
      </c>
      <c r="L385" s="19">
        <v>41827</v>
      </c>
      <c r="M385" s="19">
        <v>41863</v>
      </c>
    </row>
    <row r="386" spans="1:13" x14ac:dyDescent="0.3">
      <c r="A386" t="s">
        <v>1047</v>
      </c>
      <c r="B386" t="s">
        <v>1048</v>
      </c>
      <c r="C386">
        <v>0</v>
      </c>
      <c r="D386" t="s">
        <v>15</v>
      </c>
      <c r="E386" t="s">
        <v>295</v>
      </c>
      <c r="F386" t="s">
        <v>296</v>
      </c>
      <c r="G386" t="s">
        <v>1049</v>
      </c>
      <c r="H386" s="13">
        <v>573900</v>
      </c>
      <c r="I386" s="14">
        <v>42018</v>
      </c>
      <c r="J386" t="s">
        <v>301</v>
      </c>
      <c r="K386" s="14">
        <v>41795</v>
      </c>
      <c r="L386" s="19">
        <v>41827</v>
      </c>
      <c r="M386" s="19">
        <v>41844</v>
      </c>
    </row>
    <row r="387" spans="1:13" x14ac:dyDescent="0.3">
      <c r="A387" t="s">
        <v>1047</v>
      </c>
      <c r="B387" t="s">
        <v>1048</v>
      </c>
      <c r="C387">
        <v>0</v>
      </c>
      <c r="D387" t="s">
        <v>15</v>
      </c>
      <c r="E387" t="s">
        <v>293</v>
      </c>
      <c r="F387" t="s">
        <v>294</v>
      </c>
      <c r="G387" t="s">
        <v>1049</v>
      </c>
      <c r="H387" s="13">
        <v>573900</v>
      </c>
      <c r="I387" s="14">
        <v>42018</v>
      </c>
      <c r="J387" t="s">
        <v>301</v>
      </c>
      <c r="K387" s="14">
        <v>41795</v>
      </c>
      <c r="L387" s="19">
        <v>41827</v>
      </c>
      <c r="M387" s="19">
        <v>41844</v>
      </c>
    </row>
    <row r="388" spans="1:13" x14ac:dyDescent="0.3">
      <c r="A388" t="s">
        <v>1047</v>
      </c>
      <c r="B388" t="s">
        <v>1048</v>
      </c>
      <c r="C388">
        <v>0</v>
      </c>
      <c r="D388" t="s">
        <v>15</v>
      </c>
      <c r="E388" t="s">
        <v>320</v>
      </c>
      <c r="F388" t="s">
        <v>321</v>
      </c>
      <c r="G388" t="s">
        <v>1049</v>
      </c>
      <c r="H388" s="13">
        <v>573900</v>
      </c>
      <c r="I388" s="14">
        <v>42018</v>
      </c>
      <c r="J388" t="s">
        <v>301</v>
      </c>
      <c r="K388" s="14">
        <v>41795</v>
      </c>
      <c r="L388" s="19">
        <v>41827</v>
      </c>
      <c r="M388" s="19">
        <v>41844</v>
      </c>
    </row>
    <row r="389" spans="1:13" x14ac:dyDescent="0.3">
      <c r="A389" t="s">
        <v>1050</v>
      </c>
      <c r="B389" t="s">
        <v>1051</v>
      </c>
      <c r="C389">
        <v>1</v>
      </c>
      <c r="D389" t="s">
        <v>298</v>
      </c>
      <c r="E389" t="s">
        <v>323</v>
      </c>
      <c r="F389" t="s">
        <v>324</v>
      </c>
      <c r="G389" t="s">
        <v>1052</v>
      </c>
      <c r="H389" s="13">
        <v>176800</v>
      </c>
      <c r="I389" s="14">
        <v>41924</v>
      </c>
      <c r="J389" t="s">
        <v>301</v>
      </c>
      <c r="K389" s="14">
        <v>41790</v>
      </c>
      <c r="L389" s="19">
        <v>41827</v>
      </c>
      <c r="M389" s="19">
        <v>41844</v>
      </c>
    </row>
    <row r="390" spans="1:13" x14ac:dyDescent="0.3">
      <c r="A390" t="s">
        <v>1053</v>
      </c>
      <c r="B390" t="s">
        <v>1054</v>
      </c>
      <c r="C390">
        <v>3</v>
      </c>
      <c r="D390" t="s">
        <v>337</v>
      </c>
      <c r="E390" t="s">
        <v>386</v>
      </c>
      <c r="F390" t="s">
        <v>387</v>
      </c>
      <c r="G390" t="s">
        <v>705</v>
      </c>
      <c r="H390" s="13">
        <v>475900</v>
      </c>
      <c r="I390" s="14">
        <v>42088</v>
      </c>
      <c r="J390" t="s">
        <v>285</v>
      </c>
      <c r="K390" s="14">
        <v>41789</v>
      </c>
      <c r="L390" s="19">
        <v>41827</v>
      </c>
      <c r="M390" s="19">
        <v>41844</v>
      </c>
    </row>
    <row r="391" spans="1:13" x14ac:dyDescent="0.3">
      <c r="A391" t="s">
        <v>1053</v>
      </c>
      <c r="B391" t="s">
        <v>1054</v>
      </c>
      <c r="C391">
        <v>3</v>
      </c>
      <c r="D391" t="s">
        <v>337</v>
      </c>
      <c r="E391" t="s">
        <v>400</v>
      </c>
      <c r="F391" t="s">
        <v>401</v>
      </c>
      <c r="G391" t="s">
        <v>705</v>
      </c>
      <c r="H391" s="13">
        <v>475900</v>
      </c>
      <c r="I391" s="14">
        <v>42088</v>
      </c>
      <c r="J391" t="s">
        <v>285</v>
      </c>
      <c r="K391" s="14">
        <v>41789</v>
      </c>
      <c r="L391" s="19">
        <v>41827</v>
      </c>
      <c r="M391" s="19">
        <v>41844</v>
      </c>
    </row>
    <row r="392" spans="1:13" x14ac:dyDescent="0.3">
      <c r="A392" t="s">
        <v>1053</v>
      </c>
      <c r="B392" t="s">
        <v>1054</v>
      </c>
      <c r="C392">
        <v>3</v>
      </c>
      <c r="D392" t="s">
        <v>337</v>
      </c>
      <c r="E392" t="s">
        <v>338</v>
      </c>
      <c r="F392" t="s">
        <v>339</v>
      </c>
      <c r="G392" t="s">
        <v>705</v>
      </c>
      <c r="H392" s="13">
        <v>475900</v>
      </c>
      <c r="I392" s="14">
        <v>42088</v>
      </c>
      <c r="J392" t="s">
        <v>285</v>
      </c>
      <c r="K392" s="14">
        <v>41789</v>
      </c>
      <c r="L392" s="19">
        <v>41827</v>
      </c>
      <c r="M392" s="19">
        <v>41844</v>
      </c>
    </row>
    <row r="393" spans="1:13" x14ac:dyDescent="0.3">
      <c r="A393" t="s">
        <v>1053</v>
      </c>
      <c r="B393" t="s">
        <v>1054</v>
      </c>
      <c r="C393">
        <v>3</v>
      </c>
      <c r="D393" t="s">
        <v>337</v>
      </c>
      <c r="E393" t="s">
        <v>384</v>
      </c>
      <c r="F393" t="s">
        <v>385</v>
      </c>
      <c r="G393" t="s">
        <v>705</v>
      </c>
      <c r="H393" s="13">
        <v>475900</v>
      </c>
      <c r="I393" s="14">
        <v>42088</v>
      </c>
      <c r="J393" t="s">
        <v>285</v>
      </c>
      <c r="K393" s="14">
        <v>41789</v>
      </c>
      <c r="L393" s="19">
        <v>41827</v>
      </c>
      <c r="M393" s="19">
        <v>41844</v>
      </c>
    </row>
    <row r="394" spans="1:13" x14ac:dyDescent="0.3">
      <c r="A394" t="s">
        <v>1055</v>
      </c>
      <c r="B394" t="s">
        <v>1056</v>
      </c>
      <c r="C394">
        <v>25</v>
      </c>
      <c r="D394" t="s">
        <v>1057</v>
      </c>
      <c r="E394" t="s">
        <v>1058</v>
      </c>
      <c r="F394" t="s">
        <v>1059</v>
      </c>
      <c r="G394" t="s">
        <v>1060</v>
      </c>
      <c r="H394" s="13">
        <v>135300</v>
      </c>
      <c r="I394" s="14">
        <v>41996</v>
      </c>
      <c r="J394" t="s">
        <v>285</v>
      </c>
      <c r="K394" s="14">
        <v>41764</v>
      </c>
      <c r="L394" s="19">
        <v>41771</v>
      </c>
      <c r="M394" s="19">
        <v>41844</v>
      </c>
    </row>
    <row r="395" spans="1:13" x14ac:dyDescent="0.3">
      <c r="A395" t="s">
        <v>1061</v>
      </c>
      <c r="B395" t="s">
        <v>1062</v>
      </c>
      <c r="C395">
        <v>8</v>
      </c>
      <c r="D395" t="s">
        <v>403</v>
      </c>
      <c r="E395" t="s">
        <v>524</v>
      </c>
      <c r="F395" t="s">
        <v>525</v>
      </c>
      <c r="G395" t="s">
        <v>717</v>
      </c>
      <c r="H395" s="13">
        <v>661700</v>
      </c>
      <c r="I395" s="14">
        <v>41806</v>
      </c>
      <c r="J395" t="s">
        <v>756</v>
      </c>
      <c r="K395" s="14">
        <v>41746</v>
      </c>
      <c r="L395" s="19">
        <v>41771</v>
      </c>
      <c r="M395" s="19">
        <v>41827</v>
      </c>
    </row>
    <row r="396" spans="1:13" x14ac:dyDescent="0.3">
      <c r="A396" t="s">
        <v>1063</v>
      </c>
      <c r="B396" t="s">
        <v>1064</v>
      </c>
      <c r="C396">
        <v>6</v>
      </c>
      <c r="D396" t="s">
        <v>309</v>
      </c>
      <c r="E396" t="s">
        <v>310</v>
      </c>
      <c r="F396" t="s">
        <v>311</v>
      </c>
      <c r="G396" t="s">
        <v>1065</v>
      </c>
      <c r="H396" s="13">
        <v>646600</v>
      </c>
      <c r="I396" s="14">
        <v>41927</v>
      </c>
      <c r="J396" t="s">
        <v>301</v>
      </c>
      <c r="K396" s="14">
        <v>41723</v>
      </c>
      <c r="L396" s="19">
        <v>41736</v>
      </c>
      <c r="M396" s="19">
        <v>41771</v>
      </c>
    </row>
    <row r="397" spans="1:13" x14ac:dyDescent="0.3">
      <c r="A397" t="s">
        <v>1066</v>
      </c>
      <c r="B397" t="s">
        <v>1067</v>
      </c>
      <c r="C397">
        <v>1</v>
      </c>
      <c r="D397" t="s">
        <v>298</v>
      </c>
      <c r="E397" t="s">
        <v>323</v>
      </c>
      <c r="F397" t="s">
        <v>324</v>
      </c>
      <c r="G397" t="s">
        <v>1068</v>
      </c>
      <c r="H397" s="13">
        <v>198700</v>
      </c>
      <c r="I397" s="14">
        <v>41896</v>
      </c>
      <c r="J397" t="s">
        <v>285</v>
      </c>
      <c r="K397" s="14">
        <v>41711</v>
      </c>
      <c r="L397" s="19">
        <v>41736</v>
      </c>
      <c r="M397" s="19">
        <v>41771</v>
      </c>
    </row>
    <row r="398" spans="1:13" x14ac:dyDescent="0.3">
      <c r="A398" t="s">
        <v>1066</v>
      </c>
      <c r="B398" t="s">
        <v>1067</v>
      </c>
      <c r="C398">
        <v>1</v>
      </c>
      <c r="D398" t="s">
        <v>298</v>
      </c>
      <c r="E398" t="s">
        <v>314</v>
      </c>
      <c r="F398" t="s">
        <v>315</v>
      </c>
      <c r="G398" t="s">
        <v>1068</v>
      </c>
      <c r="H398" s="13">
        <v>198700</v>
      </c>
      <c r="I398" s="14">
        <v>41896</v>
      </c>
      <c r="J398" t="s">
        <v>285</v>
      </c>
      <c r="K398" s="14">
        <v>41711</v>
      </c>
      <c r="L398" s="19">
        <v>41736</v>
      </c>
      <c r="M398" s="19">
        <v>41771</v>
      </c>
    </row>
    <row r="399" spans="1:13" x14ac:dyDescent="0.3">
      <c r="A399" t="s">
        <v>1069</v>
      </c>
      <c r="B399" t="s">
        <v>1070</v>
      </c>
      <c r="C399">
        <v>2</v>
      </c>
      <c r="D399" t="s">
        <v>343</v>
      </c>
      <c r="E399" t="s">
        <v>450</v>
      </c>
      <c r="F399" t="s">
        <v>451</v>
      </c>
      <c r="G399" t="s">
        <v>1071</v>
      </c>
      <c r="H399" s="13">
        <v>250300</v>
      </c>
      <c r="I399" s="14">
        <v>42009</v>
      </c>
      <c r="J399" t="s">
        <v>285</v>
      </c>
      <c r="K399" s="14">
        <v>41707</v>
      </c>
      <c r="L399" s="19">
        <v>41736</v>
      </c>
      <c r="M399" s="19">
        <v>41771</v>
      </c>
    </row>
    <row r="400" spans="1:13" x14ac:dyDescent="0.3">
      <c r="A400" t="s">
        <v>1072</v>
      </c>
      <c r="B400" t="s">
        <v>1073</v>
      </c>
      <c r="C400">
        <v>0</v>
      </c>
      <c r="D400" t="s">
        <v>15</v>
      </c>
      <c r="E400" t="s">
        <v>320</v>
      </c>
      <c r="F400" t="s">
        <v>321</v>
      </c>
      <c r="G400" t="s">
        <v>1074</v>
      </c>
      <c r="H400" s="13">
        <v>566000</v>
      </c>
      <c r="I400" s="14">
        <v>41996</v>
      </c>
      <c r="J400" t="s">
        <v>285</v>
      </c>
      <c r="K400" s="14">
        <v>41674</v>
      </c>
      <c r="L400" s="19">
        <v>41676</v>
      </c>
      <c r="M400" s="19">
        <v>41736</v>
      </c>
    </row>
    <row r="401" spans="1:13" x14ac:dyDescent="0.3">
      <c r="A401" t="s">
        <v>1072</v>
      </c>
      <c r="B401" t="s">
        <v>1073</v>
      </c>
      <c r="C401">
        <v>0</v>
      </c>
      <c r="D401" t="s">
        <v>15</v>
      </c>
      <c r="E401" t="s">
        <v>295</v>
      </c>
      <c r="F401" t="s">
        <v>296</v>
      </c>
      <c r="G401" t="s">
        <v>1074</v>
      </c>
      <c r="H401" s="13">
        <v>566000</v>
      </c>
      <c r="I401" s="14">
        <v>41996</v>
      </c>
      <c r="J401" t="s">
        <v>285</v>
      </c>
      <c r="K401" s="14">
        <v>41674</v>
      </c>
      <c r="L401" s="19">
        <v>41676</v>
      </c>
      <c r="M401" s="19">
        <v>41736</v>
      </c>
    </row>
    <row r="402" spans="1:13" x14ac:dyDescent="0.3">
      <c r="A402" t="s">
        <v>1075</v>
      </c>
      <c r="B402" t="s">
        <v>1076</v>
      </c>
      <c r="C402">
        <v>5</v>
      </c>
      <c r="D402" t="s">
        <v>354</v>
      </c>
      <c r="E402" t="s">
        <v>357</v>
      </c>
      <c r="F402" t="s">
        <v>358</v>
      </c>
      <c r="G402" t="s">
        <v>1077</v>
      </c>
      <c r="H402" s="13">
        <v>771600</v>
      </c>
      <c r="I402" s="14">
        <v>41738</v>
      </c>
      <c r="J402" t="s">
        <v>285</v>
      </c>
      <c r="K402" s="14">
        <v>41667</v>
      </c>
      <c r="L402" s="19">
        <v>41676</v>
      </c>
      <c r="M402" s="19">
        <v>41736</v>
      </c>
    </row>
    <row r="403" spans="1:13" x14ac:dyDescent="0.3">
      <c r="A403" t="s">
        <v>1075</v>
      </c>
      <c r="B403" t="s">
        <v>1076</v>
      </c>
      <c r="C403">
        <v>5</v>
      </c>
      <c r="D403" t="s">
        <v>354</v>
      </c>
      <c r="E403" t="s">
        <v>355</v>
      </c>
      <c r="F403" t="s">
        <v>356</v>
      </c>
      <c r="G403" t="s">
        <v>1077</v>
      </c>
      <c r="H403" s="13">
        <v>771600</v>
      </c>
      <c r="I403" s="14">
        <v>41738</v>
      </c>
      <c r="J403" t="s">
        <v>285</v>
      </c>
      <c r="K403" s="14">
        <v>41667</v>
      </c>
      <c r="L403" s="19">
        <v>41676</v>
      </c>
      <c r="M403" s="19">
        <v>41736</v>
      </c>
    </row>
    <row r="404" spans="1:13" x14ac:dyDescent="0.3">
      <c r="A404" t="s">
        <v>1078</v>
      </c>
      <c r="B404" t="s">
        <v>1079</v>
      </c>
      <c r="C404">
        <v>1</v>
      </c>
      <c r="D404" t="s">
        <v>298</v>
      </c>
      <c r="E404" t="s">
        <v>299</v>
      </c>
      <c r="F404" t="s">
        <v>300</v>
      </c>
      <c r="G404" t="s">
        <v>1080</v>
      </c>
      <c r="H404" s="13">
        <v>646800</v>
      </c>
      <c r="I404" s="14">
        <v>41805</v>
      </c>
      <c r="J404" t="s">
        <v>285</v>
      </c>
      <c r="K404" s="14">
        <v>41655</v>
      </c>
      <c r="L404" s="19">
        <v>41676</v>
      </c>
      <c r="M404" s="19">
        <v>41736</v>
      </c>
    </row>
    <row r="405" spans="1:13" x14ac:dyDescent="0.3">
      <c r="A405" t="s">
        <v>1078</v>
      </c>
      <c r="B405" t="s">
        <v>1079</v>
      </c>
      <c r="C405">
        <v>1</v>
      </c>
      <c r="D405" t="s">
        <v>298</v>
      </c>
      <c r="E405" t="s">
        <v>314</v>
      </c>
      <c r="F405" t="s">
        <v>315</v>
      </c>
      <c r="G405" t="s">
        <v>1080</v>
      </c>
      <c r="H405" s="13">
        <v>646800</v>
      </c>
      <c r="I405" s="14">
        <v>41805</v>
      </c>
      <c r="J405" t="s">
        <v>285</v>
      </c>
      <c r="K405" s="14">
        <v>41655</v>
      </c>
      <c r="L405" s="19">
        <v>41676</v>
      </c>
      <c r="M405" s="19">
        <v>41736</v>
      </c>
    </row>
    <row r="406" spans="1:13" x14ac:dyDescent="0.3">
      <c r="A406" t="s">
        <v>1078</v>
      </c>
      <c r="B406" t="s">
        <v>1079</v>
      </c>
      <c r="C406">
        <v>1</v>
      </c>
      <c r="D406" t="s">
        <v>298</v>
      </c>
      <c r="E406" t="s">
        <v>302</v>
      </c>
      <c r="F406" t="s">
        <v>303</v>
      </c>
      <c r="G406" t="s">
        <v>1080</v>
      </c>
      <c r="H406" s="13">
        <v>646800</v>
      </c>
      <c r="I406" s="14">
        <v>41805</v>
      </c>
      <c r="J406" t="s">
        <v>285</v>
      </c>
      <c r="K406" s="14">
        <v>41655</v>
      </c>
      <c r="L406" s="19">
        <v>41676</v>
      </c>
      <c r="M406" s="19">
        <v>41736</v>
      </c>
    </row>
    <row r="407" spans="1:13" x14ac:dyDescent="0.3">
      <c r="A407" t="s">
        <v>1078</v>
      </c>
      <c r="B407" t="s">
        <v>1079</v>
      </c>
      <c r="C407">
        <v>1</v>
      </c>
      <c r="D407" t="s">
        <v>298</v>
      </c>
      <c r="E407" t="s">
        <v>323</v>
      </c>
      <c r="F407" t="s">
        <v>324</v>
      </c>
      <c r="G407" t="s">
        <v>1080</v>
      </c>
      <c r="H407" s="13">
        <v>646800</v>
      </c>
      <c r="I407" s="14">
        <v>41805</v>
      </c>
      <c r="J407" t="s">
        <v>285</v>
      </c>
      <c r="K407" s="14">
        <v>41655</v>
      </c>
      <c r="L407" s="19">
        <v>41676</v>
      </c>
      <c r="M407" s="19">
        <v>41736</v>
      </c>
    </row>
    <row r="408" spans="1:13" x14ac:dyDescent="0.3">
      <c r="A408" t="s">
        <v>1081</v>
      </c>
      <c r="B408" t="s">
        <v>1082</v>
      </c>
      <c r="C408">
        <v>0</v>
      </c>
      <c r="D408" t="s">
        <v>15</v>
      </c>
      <c r="E408" t="s">
        <v>293</v>
      </c>
      <c r="F408" t="s">
        <v>294</v>
      </c>
      <c r="G408" t="s">
        <v>1083</v>
      </c>
      <c r="H408" s="13">
        <v>335200</v>
      </c>
      <c r="I408" s="14">
        <v>41906</v>
      </c>
      <c r="J408" t="s">
        <v>285</v>
      </c>
      <c r="K408" s="14">
        <v>41651</v>
      </c>
      <c r="L408" s="19">
        <v>41676</v>
      </c>
      <c r="M408" s="19">
        <v>41736</v>
      </c>
    </row>
    <row r="409" spans="1:13" x14ac:dyDescent="0.3">
      <c r="A409" t="s">
        <v>1081</v>
      </c>
      <c r="B409" t="s">
        <v>1082</v>
      </c>
      <c r="C409">
        <v>0</v>
      </c>
      <c r="D409" t="s">
        <v>15</v>
      </c>
      <c r="E409" t="s">
        <v>295</v>
      </c>
      <c r="F409" t="s">
        <v>296</v>
      </c>
      <c r="G409" t="s">
        <v>1083</v>
      </c>
      <c r="H409" s="13">
        <v>335200</v>
      </c>
      <c r="I409" s="14">
        <v>41906</v>
      </c>
      <c r="J409" t="s">
        <v>285</v>
      </c>
      <c r="K409" s="14">
        <v>41651</v>
      </c>
      <c r="L409" s="19">
        <v>41676</v>
      </c>
      <c r="M409" s="19">
        <v>41736</v>
      </c>
    </row>
    <row r="410" spans="1:13" x14ac:dyDescent="0.3">
      <c r="A410" t="s">
        <v>1081</v>
      </c>
      <c r="B410" t="s">
        <v>1082</v>
      </c>
      <c r="C410">
        <v>0</v>
      </c>
      <c r="D410" t="s">
        <v>15</v>
      </c>
      <c r="E410" t="s">
        <v>320</v>
      </c>
      <c r="F410" t="s">
        <v>321</v>
      </c>
      <c r="G410" t="s">
        <v>1083</v>
      </c>
      <c r="H410" s="13">
        <v>335200</v>
      </c>
      <c r="I410" s="14">
        <v>41906</v>
      </c>
      <c r="J410" t="s">
        <v>285</v>
      </c>
      <c r="K410" s="14">
        <v>41651</v>
      </c>
      <c r="L410" s="19">
        <v>41676</v>
      </c>
      <c r="M410" s="19">
        <v>41736</v>
      </c>
    </row>
    <row r="411" spans="1:13" x14ac:dyDescent="0.3">
      <c r="A411" t="s">
        <v>1084</v>
      </c>
      <c r="B411" t="s">
        <v>1085</v>
      </c>
      <c r="C411">
        <v>1</v>
      </c>
      <c r="D411" t="s">
        <v>298</v>
      </c>
      <c r="E411" t="s">
        <v>302</v>
      </c>
      <c r="F411" t="s">
        <v>303</v>
      </c>
      <c r="G411" t="s">
        <v>1086</v>
      </c>
      <c r="H411" s="13">
        <v>757700</v>
      </c>
      <c r="I411" s="14">
        <v>41809</v>
      </c>
      <c r="J411" t="s">
        <v>285</v>
      </c>
      <c r="K411" s="14">
        <v>41630</v>
      </c>
      <c r="L411" s="19">
        <v>41641</v>
      </c>
      <c r="M411" s="19">
        <v>41676</v>
      </c>
    </row>
    <row r="412" spans="1:13" x14ac:dyDescent="0.3">
      <c r="A412" t="s">
        <v>1084</v>
      </c>
      <c r="B412" t="s">
        <v>1085</v>
      </c>
      <c r="C412">
        <v>1</v>
      </c>
      <c r="D412" t="s">
        <v>298</v>
      </c>
      <c r="E412" t="s">
        <v>323</v>
      </c>
      <c r="F412" t="s">
        <v>324</v>
      </c>
      <c r="G412" t="s">
        <v>1086</v>
      </c>
      <c r="H412" s="13">
        <v>757700</v>
      </c>
      <c r="I412" s="14">
        <v>41809</v>
      </c>
      <c r="J412" t="s">
        <v>285</v>
      </c>
      <c r="K412" s="14">
        <v>41630</v>
      </c>
      <c r="L412" s="19">
        <v>41641</v>
      </c>
      <c r="M412" s="19">
        <v>41676</v>
      </c>
    </row>
    <row r="413" spans="1:13" x14ac:dyDescent="0.3">
      <c r="A413" t="s">
        <v>1084</v>
      </c>
      <c r="B413" t="s">
        <v>1085</v>
      </c>
      <c r="C413">
        <v>1</v>
      </c>
      <c r="D413" t="s">
        <v>298</v>
      </c>
      <c r="E413" t="s">
        <v>325</v>
      </c>
      <c r="F413" t="s">
        <v>326</v>
      </c>
      <c r="G413" t="s">
        <v>1086</v>
      </c>
      <c r="H413" s="13">
        <v>757700</v>
      </c>
      <c r="I413" s="14">
        <v>41809</v>
      </c>
      <c r="J413" t="s">
        <v>285</v>
      </c>
      <c r="K413" s="14">
        <v>41630</v>
      </c>
      <c r="L413" s="19">
        <v>41641</v>
      </c>
      <c r="M413" s="19">
        <v>41676</v>
      </c>
    </row>
    <row r="414" spans="1:13" x14ac:dyDescent="0.3">
      <c r="A414" t="s">
        <v>1084</v>
      </c>
      <c r="B414" t="s">
        <v>1085</v>
      </c>
      <c r="C414">
        <v>1</v>
      </c>
      <c r="D414" t="s">
        <v>298</v>
      </c>
      <c r="E414" t="s">
        <v>299</v>
      </c>
      <c r="F414" t="s">
        <v>300</v>
      </c>
      <c r="G414" t="s">
        <v>1086</v>
      </c>
      <c r="H414" s="13">
        <v>757700</v>
      </c>
      <c r="I414" s="14">
        <v>41809</v>
      </c>
      <c r="J414" t="s">
        <v>285</v>
      </c>
      <c r="K414" s="14">
        <v>41630</v>
      </c>
      <c r="L414" s="19">
        <v>41641</v>
      </c>
      <c r="M414" s="19">
        <v>41676</v>
      </c>
    </row>
    <row r="415" spans="1:13" x14ac:dyDescent="0.3">
      <c r="A415" t="s">
        <v>1087</v>
      </c>
      <c r="B415" t="s">
        <v>1088</v>
      </c>
      <c r="C415">
        <v>6</v>
      </c>
      <c r="D415" t="s">
        <v>309</v>
      </c>
      <c r="E415" t="s">
        <v>310</v>
      </c>
      <c r="F415" t="s">
        <v>311</v>
      </c>
      <c r="G415" t="s">
        <v>1089</v>
      </c>
      <c r="H415" s="13">
        <v>515400</v>
      </c>
      <c r="I415" s="14">
        <v>41803</v>
      </c>
      <c r="J415" t="s">
        <v>285</v>
      </c>
      <c r="K415" s="14">
        <v>41617</v>
      </c>
      <c r="L415" s="19">
        <v>41617</v>
      </c>
      <c r="M415" s="19">
        <v>41676</v>
      </c>
    </row>
    <row r="416" spans="1:13" x14ac:dyDescent="0.3">
      <c r="A416" t="s">
        <v>1087</v>
      </c>
      <c r="B416" t="s">
        <v>1088</v>
      </c>
      <c r="C416">
        <v>6</v>
      </c>
      <c r="D416" t="s">
        <v>309</v>
      </c>
      <c r="E416" t="s">
        <v>544</v>
      </c>
      <c r="F416" t="s">
        <v>545</v>
      </c>
      <c r="G416" t="s">
        <v>1089</v>
      </c>
      <c r="H416" s="13">
        <v>515400</v>
      </c>
      <c r="I416" s="14">
        <v>41803</v>
      </c>
      <c r="J416" t="s">
        <v>285</v>
      </c>
      <c r="K416" s="14">
        <v>41617</v>
      </c>
      <c r="L416" s="19">
        <v>41617</v>
      </c>
      <c r="M416" s="19">
        <v>41676</v>
      </c>
    </row>
    <row r="417" spans="1:13" x14ac:dyDescent="0.3">
      <c r="A417" t="s">
        <v>1090</v>
      </c>
      <c r="B417" t="s">
        <v>1091</v>
      </c>
      <c r="C417">
        <v>0</v>
      </c>
      <c r="D417" t="s">
        <v>15</v>
      </c>
      <c r="E417" t="s">
        <v>293</v>
      </c>
      <c r="F417" t="s">
        <v>294</v>
      </c>
      <c r="G417" t="s">
        <v>1092</v>
      </c>
      <c r="H417" s="13">
        <v>95600</v>
      </c>
      <c r="I417" s="14">
        <v>41820</v>
      </c>
      <c r="J417" t="s">
        <v>285</v>
      </c>
      <c r="K417" s="14">
        <v>41614</v>
      </c>
      <c r="L417" s="19">
        <v>41617</v>
      </c>
      <c r="M417" s="19">
        <v>41676</v>
      </c>
    </row>
    <row r="418" spans="1:13" x14ac:dyDescent="0.3">
      <c r="A418" t="s">
        <v>1093</v>
      </c>
      <c r="B418" t="s">
        <v>1094</v>
      </c>
      <c r="C418">
        <v>0</v>
      </c>
      <c r="D418" t="s">
        <v>15</v>
      </c>
      <c r="E418" t="s">
        <v>293</v>
      </c>
      <c r="F418" t="s">
        <v>294</v>
      </c>
      <c r="G418" t="s">
        <v>1095</v>
      </c>
      <c r="H418" s="13">
        <v>132400</v>
      </c>
      <c r="I418" s="14">
        <v>41690</v>
      </c>
      <c r="J418" t="s">
        <v>285</v>
      </c>
      <c r="K418" s="14">
        <v>41613</v>
      </c>
      <c r="L418" s="19">
        <v>41617</v>
      </c>
      <c r="M418" s="19">
        <v>41676</v>
      </c>
    </row>
    <row r="419" spans="1:13" x14ac:dyDescent="0.3">
      <c r="A419" t="s">
        <v>1093</v>
      </c>
      <c r="B419" t="s">
        <v>1094</v>
      </c>
      <c r="C419">
        <v>0</v>
      </c>
      <c r="D419" t="s">
        <v>15</v>
      </c>
      <c r="E419" t="s">
        <v>295</v>
      </c>
      <c r="F419" t="s">
        <v>296</v>
      </c>
      <c r="G419" t="s">
        <v>1095</v>
      </c>
      <c r="H419" s="13">
        <v>132400</v>
      </c>
      <c r="I419" s="14">
        <v>41690</v>
      </c>
      <c r="J419" t="s">
        <v>285</v>
      </c>
      <c r="K419" s="14">
        <v>41613</v>
      </c>
      <c r="L419" s="19">
        <v>41617</v>
      </c>
      <c r="M419" s="19">
        <v>41676</v>
      </c>
    </row>
    <row r="420" spans="1:13" x14ac:dyDescent="0.3">
      <c r="A420" t="s">
        <v>1093</v>
      </c>
      <c r="B420" t="s">
        <v>1094</v>
      </c>
      <c r="C420">
        <v>0</v>
      </c>
      <c r="D420" t="s">
        <v>15</v>
      </c>
      <c r="E420" t="s">
        <v>318</v>
      </c>
      <c r="F420" t="s">
        <v>319</v>
      </c>
      <c r="G420" t="s">
        <v>1095</v>
      </c>
      <c r="H420" s="13">
        <v>132400</v>
      </c>
      <c r="I420" s="14">
        <v>41690</v>
      </c>
      <c r="J420" t="s">
        <v>285</v>
      </c>
      <c r="K420" s="14">
        <v>41613</v>
      </c>
      <c r="L420" s="19">
        <v>41617</v>
      </c>
      <c r="M420" s="19">
        <v>41676</v>
      </c>
    </row>
    <row r="421" spans="1:13" x14ac:dyDescent="0.3">
      <c r="A421" t="s">
        <v>1096</v>
      </c>
      <c r="B421" t="s">
        <v>1097</v>
      </c>
      <c r="C421">
        <v>14</v>
      </c>
      <c r="D421" t="s">
        <v>603</v>
      </c>
      <c r="E421" t="s">
        <v>604</v>
      </c>
      <c r="F421" t="s">
        <v>605</v>
      </c>
      <c r="G421" t="s">
        <v>1098</v>
      </c>
      <c r="H421" s="13">
        <v>239500</v>
      </c>
      <c r="I421" s="14">
        <v>41683</v>
      </c>
      <c r="J421" t="s">
        <v>285</v>
      </c>
      <c r="K421" s="14">
        <v>41606</v>
      </c>
      <c r="L421" s="19">
        <v>41617</v>
      </c>
      <c r="M421" s="19">
        <v>41676</v>
      </c>
    </row>
    <row r="422" spans="1:13" x14ac:dyDescent="0.3">
      <c r="A422" t="s">
        <v>1099</v>
      </c>
      <c r="B422" t="s">
        <v>1100</v>
      </c>
      <c r="C422">
        <v>5</v>
      </c>
      <c r="D422" t="s">
        <v>354</v>
      </c>
      <c r="E422" t="s">
        <v>355</v>
      </c>
      <c r="F422" t="s">
        <v>356</v>
      </c>
      <c r="G422" t="s">
        <v>1101</v>
      </c>
      <c r="H422" s="13">
        <v>234200</v>
      </c>
      <c r="I422" s="14">
        <v>41937</v>
      </c>
      <c r="J422" t="s">
        <v>285</v>
      </c>
      <c r="K422" s="14">
        <v>41595</v>
      </c>
      <c r="L422" s="19">
        <v>41602</v>
      </c>
      <c r="M422" s="19">
        <v>41676</v>
      </c>
    </row>
    <row r="423" spans="1:13" x14ac:dyDescent="0.3">
      <c r="A423" t="s">
        <v>1099</v>
      </c>
      <c r="B423" t="s">
        <v>1100</v>
      </c>
      <c r="C423">
        <v>5</v>
      </c>
      <c r="D423" t="s">
        <v>354</v>
      </c>
      <c r="E423" t="s">
        <v>410</v>
      </c>
      <c r="F423" t="s">
        <v>411</v>
      </c>
      <c r="G423" t="s">
        <v>1101</v>
      </c>
      <c r="H423" s="13">
        <v>234200</v>
      </c>
      <c r="I423" s="14">
        <v>41937</v>
      </c>
      <c r="J423" t="s">
        <v>285</v>
      </c>
      <c r="K423" s="14">
        <v>41595</v>
      </c>
      <c r="L423" s="19">
        <v>41602</v>
      </c>
      <c r="M423" s="19">
        <v>41676</v>
      </c>
    </row>
    <row r="424" spans="1:13" x14ac:dyDescent="0.3">
      <c r="A424" t="s">
        <v>1102</v>
      </c>
      <c r="B424" t="s">
        <v>1103</v>
      </c>
      <c r="C424">
        <v>2</v>
      </c>
      <c r="D424" t="s">
        <v>343</v>
      </c>
      <c r="E424" t="s">
        <v>450</v>
      </c>
      <c r="F424" t="s">
        <v>451</v>
      </c>
      <c r="G424" t="s">
        <v>1104</v>
      </c>
      <c r="H424" s="13">
        <v>62900</v>
      </c>
      <c r="I424" s="14">
        <v>41862</v>
      </c>
      <c r="J424" t="s">
        <v>285</v>
      </c>
      <c r="K424" s="14">
        <v>41593</v>
      </c>
      <c r="L424" s="19">
        <v>41602</v>
      </c>
      <c r="M424" s="19">
        <v>41676</v>
      </c>
    </row>
    <row r="425" spans="1:13" x14ac:dyDescent="0.3">
      <c r="A425" t="s">
        <v>1105</v>
      </c>
      <c r="B425" t="s">
        <v>1106</v>
      </c>
      <c r="C425">
        <v>9</v>
      </c>
      <c r="D425" t="s">
        <v>768</v>
      </c>
      <c r="E425" t="s">
        <v>769</v>
      </c>
      <c r="F425" t="s">
        <v>770</v>
      </c>
      <c r="G425" t="s">
        <v>1107</v>
      </c>
      <c r="H425" s="13">
        <v>256900</v>
      </c>
      <c r="I425" s="14">
        <v>41805</v>
      </c>
      <c r="J425" t="s">
        <v>285</v>
      </c>
      <c r="K425" s="14">
        <v>41586</v>
      </c>
      <c r="L425" s="19">
        <v>41602</v>
      </c>
      <c r="M425" s="19">
        <v>41641</v>
      </c>
    </row>
    <row r="426" spans="1:13" x14ac:dyDescent="0.3">
      <c r="A426" t="s">
        <v>1108</v>
      </c>
      <c r="B426" t="s">
        <v>1109</v>
      </c>
      <c r="C426">
        <v>2</v>
      </c>
      <c r="D426" t="s">
        <v>343</v>
      </c>
      <c r="E426" t="s">
        <v>450</v>
      </c>
      <c r="F426" t="s">
        <v>451</v>
      </c>
      <c r="G426" t="s">
        <v>1110</v>
      </c>
      <c r="H426" s="13">
        <v>679800</v>
      </c>
      <c r="I426" s="14">
        <v>41858</v>
      </c>
      <c r="J426" t="s">
        <v>285</v>
      </c>
      <c r="K426" s="14">
        <v>41584</v>
      </c>
      <c r="L426" s="19">
        <v>41602</v>
      </c>
      <c r="M426" s="19">
        <v>41641</v>
      </c>
    </row>
    <row r="427" spans="1:13" x14ac:dyDescent="0.3">
      <c r="A427" t="s">
        <v>1111</v>
      </c>
      <c r="B427" t="s">
        <v>1112</v>
      </c>
      <c r="C427">
        <v>0</v>
      </c>
      <c r="D427" t="s">
        <v>15</v>
      </c>
      <c r="E427" t="s">
        <v>320</v>
      </c>
      <c r="F427" t="s">
        <v>321</v>
      </c>
      <c r="G427" t="s">
        <v>640</v>
      </c>
      <c r="H427" s="13">
        <v>484300</v>
      </c>
      <c r="I427" s="14">
        <v>41810</v>
      </c>
      <c r="J427" t="s">
        <v>285</v>
      </c>
      <c r="K427" s="14">
        <v>41584</v>
      </c>
      <c r="L427" s="19">
        <v>41602</v>
      </c>
      <c r="M427" s="19">
        <v>41641</v>
      </c>
    </row>
    <row r="428" spans="1:13" x14ac:dyDescent="0.3">
      <c r="A428" t="s">
        <v>1111</v>
      </c>
      <c r="B428" t="s">
        <v>1112</v>
      </c>
      <c r="C428">
        <v>0</v>
      </c>
      <c r="D428" t="s">
        <v>15</v>
      </c>
      <c r="E428" t="s">
        <v>295</v>
      </c>
      <c r="F428" t="s">
        <v>296</v>
      </c>
      <c r="G428" t="s">
        <v>640</v>
      </c>
      <c r="H428" s="13">
        <v>484300</v>
      </c>
      <c r="I428" s="14">
        <v>41810</v>
      </c>
      <c r="J428" t="s">
        <v>285</v>
      </c>
      <c r="K428" s="14">
        <v>41584</v>
      </c>
      <c r="L428" s="19">
        <v>41602</v>
      </c>
      <c r="M428" s="19">
        <v>41641</v>
      </c>
    </row>
    <row r="429" spans="1:13" x14ac:dyDescent="0.3">
      <c r="A429" t="s">
        <v>1111</v>
      </c>
      <c r="B429" t="s">
        <v>1112</v>
      </c>
      <c r="C429">
        <v>0</v>
      </c>
      <c r="D429" t="s">
        <v>15</v>
      </c>
      <c r="E429" t="s">
        <v>318</v>
      </c>
      <c r="F429" t="s">
        <v>319</v>
      </c>
      <c r="G429" t="s">
        <v>640</v>
      </c>
      <c r="H429" s="13">
        <v>484300</v>
      </c>
      <c r="I429" s="14">
        <v>41810</v>
      </c>
      <c r="J429" t="s">
        <v>285</v>
      </c>
      <c r="K429" s="14">
        <v>41584</v>
      </c>
      <c r="L429" s="19">
        <v>41602</v>
      </c>
      <c r="M429" s="19">
        <v>41641</v>
      </c>
    </row>
    <row r="430" spans="1:13" x14ac:dyDescent="0.3">
      <c r="A430" t="s">
        <v>1113</v>
      </c>
      <c r="B430" t="s">
        <v>1114</v>
      </c>
      <c r="C430">
        <v>2</v>
      </c>
      <c r="D430" t="s">
        <v>343</v>
      </c>
      <c r="E430" t="s">
        <v>450</v>
      </c>
      <c r="F430" t="s">
        <v>451</v>
      </c>
      <c r="G430" t="s">
        <v>1115</v>
      </c>
      <c r="H430" s="13">
        <v>683500</v>
      </c>
      <c r="I430" s="14">
        <v>41697</v>
      </c>
      <c r="J430" t="s">
        <v>285</v>
      </c>
      <c r="K430" s="14">
        <v>41561</v>
      </c>
      <c r="L430" s="19">
        <v>41568</v>
      </c>
      <c r="M430" s="19">
        <v>41617</v>
      </c>
    </row>
    <row r="431" spans="1:13" x14ac:dyDescent="0.3">
      <c r="A431" t="s">
        <v>1116</v>
      </c>
      <c r="B431" t="s">
        <v>1117</v>
      </c>
      <c r="C431">
        <v>0</v>
      </c>
      <c r="D431" t="s">
        <v>15</v>
      </c>
      <c r="E431" t="s">
        <v>295</v>
      </c>
      <c r="F431" t="s">
        <v>296</v>
      </c>
      <c r="G431" t="s">
        <v>1118</v>
      </c>
      <c r="H431" s="13">
        <v>478100</v>
      </c>
      <c r="I431" s="14">
        <v>41905</v>
      </c>
      <c r="J431" t="s">
        <v>301</v>
      </c>
      <c r="K431" s="14">
        <v>41559</v>
      </c>
      <c r="L431" s="19">
        <v>41568</v>
      </c>
      <c r="M431" s="19">
        <v>41617</v>
      </c>
    </row>
    <row r="432" spans="1:13" x14ac:dyDescent="0.3">
      <c r="A432" t="s">
        <v>1116</v>
      </c>
      <c r="B432" t="s">
        <v>1117</v>
      </c>
      <c r="C432">
        <v>0</v>
      </c>
      <c r="D432" t="s">
        <v>15</v>
      </c>
      <c r="E432" t="s">
        <v>318</v>
      </c>
      <c r="F432" t="s">
        <v>319</v>
      </c>
      <c r="G432" t="s">
        <v>1118</v>
      </c>
      <c r="H432" s="13">
        <v>478100</v>
      </c>
      <c r="I432" s="14">
        <v>41905</v>
      </c>
      <c r="J432" t="s">
        <v>301</v>
      </c>
      <c r="K432" s="14">
        <v>41559</v>
      </c>
      <c r="L432" s="19">
        <v>41568</v>
      </c>
      <c r="M432" s="19">
        <v>41617</v>
      </c>
    </row>
    <row r="433" spans="1:13" x14ac:dyDescent="0.3">
      <c r="A433" t="s">
        <v>1119</v>
      </c>
      <c r="B433" t="s">
        <v>1120</v>
      </c>
      <c r="C433">
        <v>36</v>
      </c>
      <c r="D433" t="s">
        <v>1121</v>
      </c>
      <c r="E433" t="s">
        <v>1122</v>
      </c>
      <c r="F433" t="s">
        <v>1123</v>
      </c>
      <c r="G433" t="s">
        <v>1124</v>
      </c>
      <c r="H433" s="13">
        <v>961800</v>
      </c>
      <c r="I433" s="14">
        <v>41687</v>
      </c>
      <c r="J433" t="s">
        <v>301</v>
      </c>
      <c r="K433" s="14">
        <v>41553</v>
      </c>
      <c r="L433" s="19">
        <v>41568</v>
      </c>
      <c r="M433" s="19">
        <v>41602</v>
      </c>
    </row>
    <row r="434" spans="1:13" x14ac:dyDescent="0.3">
      <c r="A434" t="s">
        <v>1119</v>
      </c>
      <c r="B434" t="s">
        <v>1120</v>
      </c>
      <c r="C434">
        <v>36</v>
      </c>
      <c r="D434" t="s">
        <v>1121</v>
      </c>
      <c r="E434" t="s">
        <v>1125</v>
      </c>
      <c r="F434" t="s">
        <v>1126</v>
      </c>
      <c r="G434" t="s">
        <v>1124</v>
      </c>
      <c r="H434" s="13">
        <v>961800</v>
      </c>
      <c r="I434" s="14">
        <v>41687</v>
      </c>
      <c r="J434" t="s">
        <v>301</v>
      </c>
      <c r="K434" s="14">
        <v>41553</v>
      </c>
      <c r="L434" s="19">
        <v>41568</v>
      </c>
      <c r="M434" s="19">
        <v>41602</v>
      </c>
    </row>
    <row r="435" spans="1:13" x14ac:dyDescent="0.3">
      <c r="A435" t="s">
        <v>1119</v>
      </c>
      <c r="B435" t="s">
        <v>1120</v>
      </c>
      <c r="C435">
        <v>36</v>
      </c>
      <c r="D435" t="s">
        <v>1121</v>
      </c>
      <c r="E435" t="s">
        <v>1127</v>
      </c>
      <c r="F435" t="s">
        <v>1128</v>
      </c>
      <c r="G435" t="s">
        <v>1124</v>
      </c>
      <c r="H435" s="13">
        <v>961800</v>
      </c>
      <c r="I435" s="14">
        <v>41687</v>
      </c>
      <c r="J435" t="s">
        <v>301</v>
      </c>
      <c r="K435" s="14">
        <v>41553</v>
      </c>
      <c r="L435" s="19">
        <v>41568</v>
      </c>
      <c r="M435" s="19">
        <v>41602</v>
      </c>
    </row>
    <row r="436" spans="1:13" x14ac:dyDescent="0.3">
      <c r="A436" t="s">
        <v>1129</v>
      </c>
      <c r="B436" t="s">
        <v>1130</v>
      </c>
      <c r="C436">
        <v>2</v>
      </c>
      <c r="D436" t="s">
        <v>343</v>
      </c>
      <c r="E436" t="s">
        <v>450</v>
      </c>
      <c r="F436" t="s">
        <v>451</v>
      </c>
      <c r="G436" t="s">
        <v>776</v>
      </c>
      <c r="H436" s="13">
        <v>316000</v>
      </c>
      <c r="I436" s="14">
        <v>41879</v>
      </c>
      <c r="J436" t="s">
        <v>285</v>
      </c>
      <c r="K436" s="14">
        <v>41547</v>
      </c>
      <c r="L436" s="19">
        <v>41548</v>
      </c>
      <c r="M436" s="19">
        <v>41602</v>
      </c>
    </row>
    <row r="437" spans="1:13" x14ac:dyDescent="0.3">
      <c r="A437" t="s">
        <v>1131</v>
      </c>
      <c r="B437" t="s">
        <v>1132</v>
      </c>
      <c r="C437">
        <v>6</v>
      </c>
      <c r="D437" t="s">
        <v>309</v>
      </c>
      <c r="E437" t="s">
        <v>310</v>
      </c>
      <c r="F437" t="s">
        <v>311</v>
      </c>
      <c r="G437" t="s">
        <v>581</v>
      </c>
      <c r="H437" s="13">
        <v>677400</v>
      </c>
      <c r="I437" s="14">
        <v>41684</v>
      </c>
      <c r="J437" t="s">
        <v>301</v>
      </c>
      <c r="K437" s="14">
        <v>41544</v>
      </c>
      <c r="L437" s="19">
        <v>41548</v>
      </c>
      <c r="M437" s="19">
        <v>41602</v>
      </c>
    </row>
    <row r="438" spans="1:13" x14ac:dyDescent="0.3">
      <c r="A438" t="s">
        <v>1131</v>
      </c>
      <c r="B438" t="s">
        <v>1132</v>
      </c>
      <c r="C438">
        <v>6</v>
      </c>
      <c r="D438" t="s">
        <v>309</v>
      </c>
      <c r="E438" t="s">
        <v>544</v>
      </c>
      <c r="F438" t="s">
        <v>545</v>
      </c>
      <c r="G438" t="s">
        <v>581</v>
      </c>
      <c r="H438" s="13">
        <v>677400</v>
      </c>
      <c r="I438" s="14">
        <v>41684</v>
      </c>
      <c r="J438" t="s">
        <v>301</v>
      </c>
      <c r="K438" s="14">
        <v>41544</v>
      </c>
      <c r="L438" s="19">
        <v>41548</v>
      </c>
      <c r="M438" s="19">
        <v>41602</v>
      </c>
    </row>
    <row r="439" spans="1:13" x14ac:dyDescent="0.3">
      <c r="A439" t="s">
        <v>1133</v>
      </c>
      <c r="B439" t="s">
        <v>1134</v>
      </c>
      <c r="C439">
        <v>5</v>
      </c>
      <c r="D439" t="s">
        <v>354</v>
      </c>
      <c r="E439" t="s">
        <v>357</v>
      </c>
      <c r="F439" t="s">
        <v>358</v>
      </c>
      <c r="G439" t="s">
        <v>1135</v>
      </c>
      <c r="H439" s="13">
        <v>839400</v>
      </c>
      <c r="I439" s="14">
        <v>41724</v>
      </c>
      <c r="J439" t="s">
        <v>285</v>
      </c>
      <c r="K439" s="14">
        <v>41534</v>
      </c>
      <c r="L439" s="19">
        <v>41548</v>
      </c>
      <c r="M439" s="19">
        <v>41602</v>
      </c>
    </row>
    <row r="440" spans="1:13" x14ac:dyDescent="0.3">
      <c r="A440" t="s">
        <v>1133</v>
      </c>
      <c r="B440" t="s">
        <v>1134</v>
      </c>
      <c r="C440">
        <v>5</v>
      </c>
      <c r="D440" t="s">
        <v>354</v>
      </c>
      <c r="E440" t="s">
        <v>355</v>
      </c>
      <c r="F440" t="s">
        <v>356</v>
      </c>
      <c r="G440" t="s">
        <v>1135</v>
      </c>
      <c r="H440" s="13">
        <v>839400</v>
      </c>
      <c r="I440" s="14">
        <v>41724</v>
      </c>
      <c r="J440" t="s">
        <v>285</v>
      </c>
      <c r="K440" s="14">
        <v>41534</v>
      </c>
      <c r="L440" s="19">
        <v>41548</v>
      </c>
      <c r="M440" s="19">
        <v>41602</v>
      </c>
    </row>
    <row r="441" spans="1:13" x14ac:dyDescent="0.3">
      <c r="A441" t="s">
        <v>1133</v>
      </c>
      <c r="B441" t="s">
        <v>1134</v>
      </c>
      <c r="C441">
        <v>5</v>
      </c>
      <c r="D441" t="s">
        <v>354</v>
      </c>
      <c r="E441" t="s">
        <v>410</v>
      </c>
      <c r="F441" t="s">
        <v>411</v>
      </c>
      <c r="G441" t="s">
        <v>1135</v>
      </c>
      <c r="H441" s="13">
        <v>839400</v>
      </c>
      <c r="I441" s="14">
        <v>41724</v>
      </c>
      <c r="J441" t="s">
        <v>285</v>
      </c>
      <c r="K441" s="14">
        <v>41534</v>
      </c>
      <c r="L441" s="19">
        <v>41548</v>
      </c>
      <c r="M441" s="19">
        <v>41602</v>
      </c>
    </row>
    <row r="442" spans="1:13" x14ac:dyDescent="0.3">
      <c r="A442" t="s">
        <v>1136</v>
      </c>
      <c r="B442" t="s">
        <v>1137</v>
      </c>
      <c r="C442">
        <v>0</v>
      </c>
      <c r="D442" t="s">
        <v>15</v>
      </c>
      <c r="E442" t="s">
        <v>295</v>
      </c>
      <c r="F442" t="s">
        <v>296</v>
      </c>
      <c r="G442" t="s">
        <v>1138</v>
      </c>
      <c r="H442" s="13">
        <v>427800</v>
      </c>
      <c r="I442" s="14">
        <v>41653</v>
      </c>
      <c r="J442" t="s">
        <v>285</v>
      </c>
      <c r="K442" s="14">
        <v>41530</v>
      </c>
      <c r="L442" s="19">
        <v>41548</v>
      </c>
      <c r="M442" s="19">
        <v>41602</v>
      </c>
    </row>
    <row r="443" spans="1:13" x14ac:dyDescent="0.3">
      <c r="A443" t="s">
        <v>1136</v>
      </c>
      <c r="B443" t="s">
        <v>1137</v>
      </c>
      <c r="C443">
        <v>0</v>
      </c>
      <c r="D443" t="s">
        <v>15</v>
      </c>
      <c r="E443" t="s">
        <v>318</v>
      </c>
      <c r="F443" t="s">
        <v>319</v>
      </c>
      <c r="G443" t="s">
        <v>1138</v>
      </c>
      <c r="H443" s="13">
        <v>427800</v>
      </c>
      <c r="I443" s="14">
        <v>41653</v>
      </c>
      <c r="J443" t="s">
        <v>285</v>
      </c>
      <c r="K443" s="14">
        <v>41530</v>
      </c>
      <c r="L443" s="19">
        <v>41548</v>
      </c>
      <c r="M443" s="19">
        <v>41602</v>
      </c>
    </row>
    <row r="444" spans="1:13" x14ac:dyDescent="0.3">
      <c r="A444" t="s">
        <v>1139</v>
      </c>
      <c r="B444" t="s">
        <v>1140</v>
      </c>
      <c r="C444">
        <v>5</v>
      </c>
      <c r="D444" t="s">
        <v>354</v>
      </c>
      <c r="E444" t="s">
        <v>357</v>
      </c>
      <c r="F444" t="s">
        <v>358</v>
      </c>
      <c r="G444" t="s">
        <v>1141</v>
      </c>
      <c r="H444" s="13">
        <v>20600</v>
      </c>
      <c r="I444" s="14">
        <v>41763</v>
      </c>
      <c r="J444" t="s">
        <v>285</v>
      </c>
      <c r="K444" s="14">
        <v>41474</v>
      </c>
      <c r="L444" s="19">
        <v>41477</v>
      </c>
      <c r="M444" s="19">
        <v>41548</v>
      </c>
    </row>
    <row r="445" spans="1:13" x14ac:dyDescent="0.3">
      <c r="A445" t="s">
        <v>1142</v>
      </c>
      <c r="B445" t="s">
        <v>1143</v>
      </c>
      <c r="C445">
        <v>2</v>
      </c>
      <c r="D445" t="s">
        <v>343</v>
      </c>
      <c r="E445" t="s">
        <v>450</v>
      </c>
      <c r="F445" t="s">
        <v>451</v>
      </c>
      <c r="G445" t="s">
        <v>1144</v>
      </c>
      <c r="H445" s="13">
        <v>860500</v>
      </c>
      <c r="I445" s="14">
        <v>41751</v>
      </c>
      <c r="J445" t="s">
        <v>301</v>
      </c>
      <c r="K445" s="14">
        <v>41469</v>
      </c>
      <c r="L445" s="19">
        <v>41477</v>
      </c>
      <c r="M445" s="19">
        <v>41548</v>
      </c>
    </row>
    <row r="446" spans="1:13" x14ac:dyDescent="0.3">
      <c r="A446" t="s">
        <v>1142</v>
      </c>
      <c r="B446" t="s">
        <v>1143</v>
      </c>
      <c r="C446">
        <v>2</v>
      </c>
      <c r="D446" t="s">
        <v>343</v>
      </c>
      <c r="E446" t="s">
        <v>344</v>
      </c>
      <c r="F446" t="s">
        <v>345</v>
      </c>
      <c r="G446" t="s">
        <v>1144</v>
      </c>
      <c r="H446" s="13">
        <v>860500</v>
      </c>
      <c r="I446" s="14">
        <v>41751</v>
      </c>
      <c r="J446" t="s">
        <v>301</v>
      </c>
      <c r="K446" s="14">
        <v>41469</v>
      </c>
      <c r="L446" s="19">
        <v>41477</v>
      </c>
      <c r="M446" s="19">
        <v>41548</v>
      </c>
    </row>
    <row r="447" spans="1:13" x14ac:dyDescent="0.3">
      <c r="A447" t="s">
        <v>1145</v>
      </c>
      <c r="B447" t="s">
        <v>1146</v>
      </c>
      <c r="C447">
        <v>16</v>
      </c>
      <c r="D447" t="s">
        <v>584</v>
      </c>
      <c r="E447" t="s">
        <v>590</v>
      </c>
      <c r="F447" t="s">
        <v>591</v>
      </c>
      <c r="G447" t="s">
        <v>1147</v>
      </c>
      <c r="H447" s="13">
        <v>812000</v>
      </c>
      <c r="I447" s="14">
        <v>41551</v>
      </c>
      <c r="J447" t="s">
        <v>285</v>
      </c>
      <c r="K447" s="14">
        <v>41460</v>
      </c>
      <c r="L447" s="19">
        <v>41477</v>
      </c>
      <c r="M447" s="19">
        <v>41548</v>
      </c>
    </row>
    <row r="448" spans="1:13" x14ac:dyDescent="0.3">
      <c r="A448" t="s">
        <v>1145</v>
      </c>
      <c r="B448" t="s">
        <v>1146</v>
      </c>
      <c r="C448">
        <v>16</v>
      </c>
      <c r="D448" t="s">
        <v>584</v>
      </c>
      <c r="E448" t="s">
        <v>585</v>
      </c>
      <c r="F448" t="s">
        <v>586</v>
      </c>
      <c r="G448" t="s">
        <v>1147</v>
      </c>
      <c r="H448" s="13">
        <v>812000</v>
      </c>
      <c r="I448" s="14">
        <v>41551</v>
      </c>
      <c r="J448" t="s">
        <v>285</v>
      </c>
      <c r="K448" s="14">
        <v>41460</v>
      </c>
      <c r="L448" s="19">
        <v>41477</v>
      </c>
      <c r="M448" s="19">
        <v>41548</v>
      </c>
    </row>
    <row r="449" spans="1:13" x14ac:dyDescent="0.3">
      <c r="A449" t="s">
        <v>1145</v>
      </c>
      <c r="B449" t="s">
        <v>1146</v>
      </c>
      <c r="C449">
        <v>16</v>
      </c>
      <c r="D449" t="s">
        <v>584</v>
      </c>
      <c r="E449" t="s">
        <v>588</v>
      </c>
      <c r="F449" t="s">
        <v>589</v>
      </c>
      <c r="G449" t="s">
        <v>1147</v>
      </c>
      <c r="H449" s="13">
        <v>812000</v>
      </c>
      <c r="I449" s="14">
        <v>41551</v>
      </c>
      <c r="J449" t="s">
        <v>285</v>
      </c>
      <c r="K449" s="14">
        <v>41460</v>
      </c>
      <c r="L449" s="19">
        <v>41477</v>
      </c>
      <c r="M449" s="19">
        <v>41548</v>
      </c>
    </row>
    <row r="450" spans="1:13" x14ac:dyDescent="0.3">
      <c r="A450" t="s">
        <v>1148</v>
      </c>
      <c r="B450" t="s">
        <v>1149</v>
      </c>
      <c r="C450">
        <v>3</v>
      </c>
      <c r="D450" t="s">
        <v>337</v>
      </c>
      <c r="E450" t="s">
        <v>386</v>
      </c>
      <c r="F450" t="s">
        <v>387</v>
      </c>
      <c r="G450" t="s">
        <v>1150</v>
      </c>
      <c r="H450" s="13">
        <v>43700</v>
      </c>
      <c r="I450" s="14">
        <v>41799</v>
      </c>
      <c r="J450" t="s">
        <v>285</v>
      </c>
      <c r="K450" s="14">
        <v>41450</v>
      </c>
      <c r="L450" s="19">
        <v>41477</v>
      </c>
      <c r="M450" s="19">
        <v>41548</v>
      </c>
    </row>
    <row r="451" spans="1:13" x14ac:dyDescent="0.3">
      <c r="A451" t="s">
        <v>1148</v>
      </c>
      <c r="B451" t="s">
        <v>1149</v>
      </c>
      <c r="C451">
        <v>3</v>
      </c>
      <c r="D451" t="s">
        <v>337</v>
      </c>
      <c r="E451" t="s">
        <v>338</v>
      </c>
      <c r="F451" t="s">
        <v>339</v>
      </c>
      <c r="G451" t="s">
        <v>1150</v>
      </c>
      <c r="H451" s="13">
        <v>43700</v>
      </c>
      <c r="I451" s="14">
        <v>41799</v>
      </c>
      <c r="J451" t="s">
        <v>285</v>
      </c>
      <c r="K451" s="14">
        <v>41450</v>
      </c>
      <c r="L451" s="19">
        <v>41477</v>
      </c>
      <c r="M451" s="19">
        <v>41548</v>
      </c>
    </row>
    <row r="452" spans="1:13" x14ac:dyDescent="0.3">
      <c r="A452" t="s">
        <v>1148</v>
      </c>
      <c r="B452" t="s">
        <v>1149</v>
      </c>
      <c r="C452">
        <v>3</v>
      </c>
      <c r="D452" t="s">
        <v>337</v>
      </c>
      <c r="E452" t="s">
        <v>400</v>
      </c>
      <c r="F452" t="s">
        <v>401</v>
      </c>
      <c r="G452" t="s">
        <v>1150</v>
      </c>
      <c r="H452" s="13">
        <v>43700</v>
      </c>
      <c r="I452" s="14">
        <v>41799</v>
      </c>
      <c r="J452" t="s">
        <v>285</v>
      </c>
      <c r="K452" s="14">
        <v>41450</v>
      </c>
      <c r="L452" s="19">
        <v>41477</v>
      </c>
      <c r="M452" s="19">
        <v>41548</v>
      </c>
    </row>
    <row r="453" spans="1:13" x14ac:dyDescent="0.3">
      <c r="A453" t="s">
        <v>1151</v>
      </c>
      <c r="B453" t="s">
        <v>1152</v>
      </c>
      <c r="C453">
        <v>2</v>
      </c>
      <c r="D453" t="s">
        <v>343</v>
      </c>
      <c r="E453" t="s">
        <v>450</v>
      </c>
      <c r="F453" t="s">
        <v>451</v>
      </c>
      <c r="G453" t="s">
        <v>1153</v>
      </c>
      <c r="H453" s="13">
        <v>182600</v>
      </c>
      <c r="I453" s="14">
        <v>41599</v>
      </c>
      <c r="J453" t="s">
        <v>301</v>
      </c>
      <c r="K453" s="14">
        <v>41445</v>
      </c>
      <c r="L453" s="19">
        <v>41477</v>
      </c>
      <c r="M453" s="19">
        <v>41548</v>
      </c>
    </row>
    <row r="454" spans="1:13" x14ac:dyDescent="0.3">
      <c r="A454" t="s">
        <v>1154</v>
      </c>
      <c r="B454" t="s">
        <v>1155</v>
      </c>
      <c r="C454">
        <v>2</v>
      </c>
      <c r="D454" t="s">
        <v>343</v>
      </c>
      <c r="E454" t="s">
        <v>344</v>
      </c>
      <c r="F454" t="s">
        <v>345</v>
      </c>
      <c r="G454" t="s">
        <v>1156</v>
      </c>
      <c r="H454" s="13">
        <v>885000</v>
      </c>
      <c r="I454" s="14">
        <v>41660</v>
      </c>
      <c r="J454" t="s">
        <v>301</v>
      </c>
      <c r="K454" s="14">
        <v>41442</v>
      </c>
      <c r="L454" s="19">
        <v>41477</v>
      </c>
      <c r="M454" s="19">
        <v>41548</v>
      </c>
    </row>
    <row r="455" spans="1:13" x14ac:dyDescent="0.3">
      <c r="A455" t="s">
        <v>1157</v>
      </c>
      <c r="B455" t="s">
        <v>1158</v>
      </c>
      <c r="C455">
        <v>1</v>
      </c>
      <c r="D455" t="s">
        <v>298</v>
      </c>
      <c r="E455" t="s">
        <v>323</v>
      </c>
      <c r="F455" t="s">
        <v>324</v>
      </c>
      <c r="G455" t="s">
        <v>1159</v>
      </c>
      <c r="H455" s="13">
        <v>362200</v>
      </c>
      <c r="I455" s="14">
        <v>41488</v>
      </c>
      <c r="J455" t="s">
        <v>285</v>
      </c>
      <c r="K455" s="14">
        <v>41420</v>
      </c>
      <c r="L455" s="19">
        <v>41439</v>
      </c>
      <c r="M455" s="19">
        <v>41477</v>
      </c>
    </row>
    <row r="456" spans="1:13" x14ac:dyDescent="0.3">
      <c r="A456" t="s">
        <v>1157</v>
      </c>
      <c r="B456" t="s">
        <v>1158</v>
      </c>
      <c r="C456">
        <v>1</v>
      </c>
      <c r="D456" t="s">
        <v>298</v>
      </c>
      <c r="E456" t="s">
        <v>302</v>
      </c>
      <c r="F456" t="s">
        <v>303</v>
      </c>
      <c r="G456" t="s">
        <v>1159</v>
      </c>
      <c r="H456" s="13">
        <v>362200</v>
      </c>
      <c r="I456" s="14">
        <v>41488</v>
      </c>
      <c r="J456" t="s">
        <v>285</v>
      </c>
      <c r="K456" s="14">
        <v>41420</v>
      </c>
      <c r="L456" s="19">
        <v>41439</v>
      </c>
      <c r="M456" s="19">
        <v>41477</v>
      </c>
    </row>
    <row r="457" spans="1:13" x14ac:dyDescent="0.3">
      <c r="A457" t="s">
        <v>1157</v>
      </c>
      <c r="B457" t="s">
        <v>1158</v>
      </c>
      <c r="C457">
        <v>1</v>
      </c>
      <c r="D457" t="s">
        <v>298</v>
      </c>
      <c r="E457" t="s">
        <v>299</v>
      </c>
      <c r="F457" t="s">
        <v>300</v>
      </c>
      <c r="G457" t="s">
        <v>1159</v>
      </c>
      <c r="H457" s="13">
        <v>362200</v>
      </c>
      <c r="I457" s="14">
        <v>41488</v>
      </c>
      <c r="J457" t="s">
        <v>285</v>
      </c>
      <c r="K457" s="14">
        <v>41420</v>
      </c>
      <c r="L457" s="19">
        <v>41439</v>
      </c>
      <c r="M457" s="19">
        <v>41477</v>
      </c>
    </row>
    <row r="458" spans="1:13" x14ac:dyDescent="0.3">
      <c r="A458" t="s">
        <v>1160</v>
      </c>
      <c r="B458" t="s">
        <v>1161</v>
      </c>
      <c r="C458">
        <v>0</v>
      </c>
      <c r="D458" t="s">
        <v>15</v>
      </c>
      <c r="E458" t="s">
        <v>295</v>
      </c>
      <c r="F458" t="s">
        <v>296</v>
      </c>
      <c r="G458" t="s">
        <v>800</v>
      </c>
      <c r="H458" s="13">
        <v>865900</v>
      </c>
      <c r="I458" s="14">
        <v>41489</v>
      </c>
      <c r="J458" t="s">
        <v>285</v>
      </c>
      <c r="K458" s="14">
        <v>41416</v>
      </c>
      <c r="L458" s="19">
        <v>41439</v>
      </c>
      <c r="M458" s="19">
        <v>41477</v>
      </c>
    </row>
    <row r="459" spans="1:13" x14ac:dyDescent="0.3">
      <c r="A459" t="s">
        <v>1160</v>
      </c>
      <c r="B459" t="s">
        <v>1161</v>
      </c>
      <c r="C459">
        <v>0</v>
      </c>
      <c r="D459" t="s">
        <v>15</v>
      </c>
      <c r="E459" t="s">
        <v>320</v>
      </c>
      <c r="F459" t="s">
        <v>321</v>
      </c>
      <c r="G459" t="s">
        <v>800</v>
      </c>
      <c r="H459" s="13">
        <v>865900</v>
      </c>
      <c r="I459" s="14">
        <v>41489</v>
      </c>
      <c r="J459" t="s">
        <v>285</v>
      </c>
      <c r="K459" s="14">
        <v>41416</v>
      </c>
      <c r="L459" s="19">
        <v>41439</v>
      </c>
      <c r="M459" s="19">
        <v>41477</v>
      </c>
    </row>
    <row r="460" spans="1:13" x14ac:dyDescent="0.3">
      <c r="A460" t="s">
        <v>1162</v>
      </c>
      <c r="B460" t="s">
        <v>1163</v>
      </c>
      <c r="C460">
        <v>1</v>
      </c>
      <c r="D460" t="s">
        <v>298</v>
      </c>
      <c r="E460" t="s">
        <v>299</v>
      </c>
      <c r="F460" t="s">
        <v>300</v>
      </c>
      <c r="G460" t="s">
        <v>549</v>
      </c>
      <c r="H460" s="13">
        <v>620500</v>
      </c>
      <c r="I460" s="14">
        <v>41615</v>
      </c>
      <c r="J460" t="s">
        <v>285</v>
      </c>
      <c r="K460" s="14">
        <v>41411</v>
      </c>
      <c r="L460" s="19">
        <v>41439</v>
      </c>
      <c r="M460" s="19">
        <v>41477</v>
      </c>
    </row>
    <row r="461" spans="1:13" x14ac:dyDescent="0.3">
      <c r="A461" t="s">
        <v>1164</v>
      </c>
      <c r="B461" t="s">
        <v>1165</v>
      </c>
      <c r="C461">
        <v>0</v>
      </c>
      <c r="D461" t="s">
        <v>15</v>
      </c>
      <c r="E461" t="s">
        <v>320</v>
      </c>
      <c r="F461" t="s">
        <v>321</v>
      </c>
      <c r="G461" t="s">
        <v>1166</v>
      </c>
      <c r="H461" s="13">
        <v>986500</v>
      </c>
      <c r="I461" s="14">
        <v>41531</v>
      </c>
      <c r="J461" t="s">
        <v>301</v>
      </c>
      <c r="K461" s="14">
        <v>41410</v>
      </c>
      <c r="L461" s="19">
        <v>41439</v>
      </c>
      <c r="M461" s="19">
        <v>41477</v>
      </c>
    </row>
    <row r="462" spans="1:13" x14ac:dyDescent="0.3">
      <c r="A462" t="s">
        <v>1164</v>
      </c>
      <c r="B462" t="s">
        <v>1165</v>
      </c>
      <c r="C462">
        <v>0</v>
      </c>
      <c r="D462" t="s">
        <v>15</v>
      </c>
      <c r="E462" t="s">
        <v>295</v>
      </c>
      <c r="F462" t="s">
        <v>296</v>
      </c>
      <c r="G462" t="s">
        <v>1166</v>
      </c>
      <c r="H462" s="13">
        <v>986500</v>
      </c>
      <c r="I462" s="14">
        <v>41531</v>
      </c>
      <c r="J462" t="s">
        <v>301</v>
      </c>
      <c r="K462" s="14">
        <v>41410</v>
      </c>
      <c r="L462" s="19">
        <v>41439</v>
      </c>
      <c r="M462" s="19">
        <v>41477</v>
      </c>
    </row>
    <row r="463" spans="1:13" x14ac:dyDescent="0.3">
      <c r="A463" t="s">
        <v>1164</v>
      </c>
      <c r="B463" t="s">
        <v>1165</v>
      </c>
      <c r="C463">
        <v>0</v>
      </c>
      <c r="D463" t="s">
        <v>15</v>
      </c>
      <c r="E463" t="s">
        <v>293</v>
      </c>
      <c r="F463" t="s">
        <v>294</v>
      </c>
      <c r="G463" t="s">
        <v>1166</v>
      </c>
      <c r="H463" s="13">
        <v>986500</v>
      </c>
      <c r="I463" s="14">
        <v>41531</v>
      </c>
      <c r="J463" t="s">
        <v>301</v>
      </c>
      <c r="K463" s="14">
        <v>41410</v>
      </c>
      <c r="L463" s="19">
        <v>41439</v>
      </c>
      <c r="M463" s="19">
        <v>41477</v>
      </c>
    </row>
    <row r="464" spans="1:13" x14ac:dyDescent="0.3">
      <c r="A464" t="s">
        <v>1167</v>
      </c>
      <c r="B464" t="s">
        <v>1168</v>
      </c>
      <c r="C464">
        <v>0</v>
      </c>
      <c r="D464" t="s">
        <v>15</v>
      </c>
      <c r="E464" t="s">
        <v>295</v>
      </c>
      <c r="F464" t="s">
        <v>296</v>
      </c>
      <c r="G464" t="s">
        <v>1169</v>
      </c>
      <c r="H464" s="13">
        <v>972500</v>
      </c>
      <c r="I464" s="14">
        <v>41525</v>
      </c>
      <c r="J464" t="s">
        <v>285</v>
      </c>
      <c r="K464" s="14">
        <v>41407</v>
      </c>
      <c r="L464" s="19">
        <v>41439</v>
      </c>
      <c r="M464" s="19">
        <v>41477</v>
      </c>
    </row>
    <row r="465" spans="1:13" x14ac:dyDescent="0.3">
      <c r="A465" t="s">
        <v>1167</v>
      </c>
      <c r="B465" t="s">
        <v>1168</v>
      </c>
      <c r="C465">
        <v>0</v>
      </c>
      <c r="D465" t="s">
        <v>15</v>
      </c>
      <c r="E465" t="s">
        <v>318</v>
      </c>
      <c r="F465" t="s">
        <v>319</v>
      </c>
      <c r="G465" t="s">
        <v>1169</v>
      </c>
      <c r="H465" s="13">
        <v>972500</v>
      </c>
      <c r="I465" s="14">
        <v>41525</v>
      </c>
      <c r="J465" t="s">
        <v>285</v>
      </c>
      <c r="K465" s="14">
        <v>41407</v>
      </c>
      <c r="L465" s="19">
        <v>41439</v>
      </c>
      <c r="M465" s="19">
        <v>41477</v>
      </c>
    </row>
    <row r="466" spans="1:13" x14ac:dyDescent="0.3">
      <c r="A466" t="s">
        <v>1170</v>
      </c>
      <c r="B466" t="s">
        <v>1171</v>
      </c>
      <c r="C466">
        <v>7</v>
      </c>
      <c r="D466" t="s">
        <v>366</v>
      </c>
      <c r="E466" t="s">
        <v>369</v>
      </c>
      <c r="F466" t="s">
        <v>370</v>
      </c>
      <c r="G466" t="s">
        <v>1172</v>
      </c>
      <c r="H466" s="13">
        <v>174100</v>
      </c>
      <c r="I466" s="14">
        <v>41498</v>
      </c>
      <c r="J466" t="s">
        <v>301</v>
      </c>
      <c r="K466" s="14">
        <v>41385</v>
      </c>
      <c r="L466" s="19">
        <v>41402</v>
      </c>
      <c r="M466" s="19">
        <v>41477</v>
      </c>
    </row>
    <row r="467" spans="1:13" x14ac:dyDescent="0.3">
      <c r="A467" t="s">
        <v>1173</v>
      </c>
      <c r="B467" t="s">
        <v>1174</v>
      </c>
      <c r="C467">
        <v>1</v>
      </c>
      <c r="D467" t="s">
        <v>298</v>
      </c>
      <c r="E467" t="s">
        <v>299</v>
      </c>
      <c r="F467" t="s">
        <v>300</v>
      </c>
      <c r="G467" t="s">
        <v>1107</v>
      </c>
      <c r="H467" s="13">
        <v>817000</v>
      </c>
      <c r="I467" s="14">
        <v>41549</v>
      </c>
      <c r="J467" t="s">
        <v>285</v>
      </c>
      <c r="K467" s="14">
        <v>41368</v>
      </c>
      <c r="L467" s="19">
        <v>41402</v>
      </c>
      <c r="M467" s="19">
        <v>41439</v>
      </c>
    </row>
    <row r="468" spans="1:13" x14ac:dyDescent="0.3">
      <c r="A468" t="s">
        <v>1173</v>
      </c>
      <c r="B468" t="s">
        <v>1174</v>
      </c>
      <c r="C468">
        <v>1</v>
      </c>
      <c r="D468" t="s">
        <v>298</v>
      </c>
      <c r="E468" t="s">
        <v>325</v>
      </c>
      <c r="F468" t="s">
        <v>326</v>
      </c>
      <c r="G468" t="s">
        <v>1107</v>
      </c>
      <c r="H468" s="13">
        <v>817000</v>
      </c>
      <c r="I468" s="14">
        <v>41549</v>
      </c>
      <c r="J468" t="s">
        <v>285</v>
      </c>
      <c r="K468" s="14">
        <v>41368</v>
      </c>
      <c r="L468" s="19">
        <v>41402</v>
      </c>
      <c r="M468" s="19">
        <v>41439</v>
      </c>
    </row>
    <row r="469" spans="1:13" x14ac:dyDescent="0.3">
      <c r="A469" t="s">
        <v>1173</v>
      </c>
      <c r="B469" t="s">
        <v>1174</v>
      </c>
      <c r="C469">
        <v>1</v>
      </c>
      <c r="D469" t="s">
        <v>298</v>
      </c>
      <c r="E469" t="s">
        <v>302</v>
      </c>
      <c r="F469" t="s">
        <v>303</v>
      </c>
      <c r="G469" t="s">
        <v>1107</v>
      </c>
      <c r="H469" s="13">
        <v>817000</v>
      </c>
      <c r="I469" s="14">
        <v>41549</v>
      </c>
      <c r="J469" t="s">
        <v>285</v>
      </c>
      <c r="K469" s="14">
        <v>41368</v>
      </c>
      <c r="L469" s="19">
        <v>41402</v>
      </c>
      <c r="M469" s="19">
        <v>41439</v>
      </c>
    </row>
    <row r="470" spans="1:13" x14ac:dyDescent="0.3">
      <c r="A470" t="s">
        <v>1175</v>
      </c>
      <c r="B470" t="s">
        <v>1176</v>
      </c>
      <c r="C470">
        <v>1</v>
      </c>
      <c r="D470" t="s">
        <v>298</v>
      </c>
      <c r="E470" t="s">
        <v>323</v>
      </c>
      <c r="F470" t="s">
        <v>324</v>
      </c>
      <c r="G470" t="s">
        <v>1177</v>
      </c>
      <c r="H470" s="13">
        <v>36800</v>
      </c>
      <c r="I470" s="14">
        <v>41483</v>
      </c>
      <c r="J470" t="s">
        <v>285</v>
      </c>
      <c r="K470" s="14">
        <v>41362</v>
      </c>
      <c r="L470" s="19">
        <v>41402</v>
      </c>
      <c r="M470" s="19">
        <v>41439</v>
      </c>
    </row>
    <row r="471" spans="1:13" x14ac:dyDescent="0.3">
      <c r="A471" t="s">
        <v>1175</v>
      </c>
      <c r="B471" t="s">
        <v>1176</v>
      </c>
      <c r="C471">
        <v>1</v>
      </c>
      <c r="D471" t="s">
        <v>298</v>
      </c>
      <c r="E471" t="s">
        <v>325</v>
      </c>
      <c r="F471" t="s">
        <v>326</v>
      </c>
      <c r="G471" t="s">
        <v>1177</v>
      </c>
      <c r="H471" s="13">
        <v>36800</v>
      </c>
      <c r="I471" s="14">
        <v>41483</v>
      </c>
      <c r="J471" t="s">
        <v>285</v>
      </c>
      <c r="K471" s="14">
        <v>41362</v>
      </c>
      <c r="L471" s="19">
        <v>41402</v>
      </c>
      <c r="M471" s="19">
        <v>41439</v>
      </c>
    </row>
    <row r="472" spans="1:13" x14ac:dyDescent="0.3">
      <c r="A472" t="s">
        <v>1178</v>
      </c>
      <c r="B472" t="s">
        <v>1179</v>
      </c>
      <c r="C472">
        <v>5</v>
      </c>
      <c r="D472" t="s">
        <v>354</v>
      </c>
      <c r="E472" t="s">
        <v>357</v>
      </c>
      <c r="F472" t="s">
        <v>358</v>
      </c>
      <c r="G472" t="s">
        <v>1180</v>
      </c>
      <c r="H472" s="13">
        <v>940200</v>
      </c>
      <c r="I472" s="14">
        <v>41485</v>
      </c>
      <c r="J472" t="s">
        <v>285</v>
      </c>
      <c r="K472" s="14">
        <v>41352</v>
      </c>
      <c r="L472" s="19">
        <v>41360</v>
      </c>
      <c r="M472" s="19">
        <v>41439</v>
      </c>
    </row>
    <row r="473" spans="1:13" x14ac:dyDescent="0.3">
      <c r="A473" t="s">
        <v>1181</v>
      </c>
      <c r="B473" t="s">
        <v>1182</v>
      </c>
      <c r="C473">
        <v>1</v>
      </c>
      <c r="D473" t="s">
        <v>298</v>
      </c>
      <c r="E473" t="s">
        <v>299</v>
      </c>
      <c r="F473" t="s">
        <v>300</v>
      </c>
      <c r="G473" t="s">
        <v>1183</v>
      </c>
      <c r="H473" s="13">
        <v>592400</v>
      </c>
      <c r="I473" s="14">
        <v>41507</v>
      </c>
      <c r="J473" t="s">
        <v>285</v>
      </c>
      <c r="K473" s="14">
        <v>41338</v>
      </c>
      <c r="L473" s="19">
        <v>41360</v>
      </c>
      <c r="M473" s="19">
        <v>41402</v>
      </c>
    </row>
    <row r="474" spans="1:13" x14ac:dyDescent="0.3">
      <c r="A474" t="s">
        <v>1181</v>
      </c>
      <c r="B474" t="s">
        <v>1182</v>
      </c>
      <c r="C474">
        <v>1</v>
      </c>
      <c r="D474" t="s">
        <v>298</v>
      </c>
      <c r="E474" t="s">
        <v>314</v>
      </c>
      <c r="F474" t="s">
        <v>315</v>
      </c>
      <c r="G474" t="s">
        <v>1183</v>
      </c>
      <c r="H474" s="13">
        <v>592400</v>
      </c>
      <c r="I474" s="14">
        <v>41507</v>
      </c>
      <c r="J474" t="s">
        <v>285</v>
      </c>
      <c r="K474" s="14">
        <v>41338</v>
      </c>
      <c r="L474" s="19">
        <v>41360</v>
      </c>
      <c r="M474" s="19">
        <v>41402</v>
      </c>
    </row>
    <row r="475" spans="1:13" x14ac:dyDescent="0.3">
      <c r="A475" t="s">
        <v>1184</v>
      </c>
      <c r="B475" t="s">
        <v>1185</v>
      </c>
      <c r="C475">
        <v>0</v>
      </c>
      <c r="D475" t="s">
        <v>15</v>
      </c>
      <c r="E475" t="s">
        <v>295</v>
      </c>
      <c r="F475" t="s">
        <v>296</v>
      </c>
      <c r="G475" t="s">
        <v>1186</v>
      </c>
      <c r="H475" s="13">
        <v>60200</v>
      </c>
      <c r="I475" s="14">
        <v>41537</v>
      </c>
      <c r="J475" t="s">
        <v>285</v>
      </c>
      <c r="K475" s="14">
        <v>41334</v>
      </c>
      <c r="L475" s="19">
        <v>41360</v>
      </c>
      <c r="M475" s="19">
        <v>41402</v>
      </c>
    </row>
    <row r="476" spans="1:13" x14ac:dyDescent="0.3">
      <c r="A476" t="s">
        <v>1184</v>
      </c>
      <c r="B476" t="s">
        <v>1185</v>
      </c>
      <c r="C476">
        <v>0</v>
      </c>
      <c r="D476" t="s">
        <v>15</v>
      </c>
      <c r="E476" t="s">
        <v>318</v>
      </c>
      <c r="F476" t="s">
        <v>319</v>
      </c>
      <c r="G476" t="s">
        <v>1186</v>
      </c>
      <c r="H476" s="13">
        <v>60200</v>
      </c>
      <c r="I476" s="14">
        <v>41537</v>
      </c>
      <c r="J476" t="s">
        <v>285</v>
      </c>
      <c r="K476" s="14">
        <v>41334</v>
      </c>
      <c r="L476" s="19">
        <v>41360</v>
      </c>
      <c r="M476" s="19">
        <v>41402</v>
      </c>
    </row>
    <row r="477" spans="1:13" x14ac:dyDescent="0.3">
      <c r="A477" t="s">
        <v>1184</v>
      </c>
      <c r="B477" t="s">
        <v>1185</v>
      </c>
      <c r="C477">
        <v>0</v>
      </c>
      <c r="D477" t="s">
        <v>15</v>
      </c>
      <c r="E477" t="s">
        <v>293</v>
      </c>
      <c r="F477" t="s">
        <v>294</v>
      </c>
      <c r="G477" t="s">
        <v>1186</v>
      </c>
      <c r="H477" s="13">
        <v>60200</v>
      </c>
      <c r="I477" s="14">
        <v>41537</v>
      </c>
      <c r="J477" t="s">
        <v>285</v>
      </c>
      <c r="K477" s="14">
        <v>41334</v>
      </c>
      <c r="L477" s="19">
        <v>41360</v>
      </c>
      <c r="M477" s="19">
        <v>41402</v>
      </c>
    </row>
    <row r="478" spans="1:13" x14ac:dyDescent="0.3">
      <c r="A478" t="s">
        <v>1187</v>
      </c>
      <c r="B478" t="s">
        <v>1188</v>
      </c>
      <c r="C478">
        <v>9</v>
      </c>
      <c r="D478" t="s">
        <v>768</v>
      </c>
      <c r="E478" t="s">
        <v>769</v>
      </c>
      <c r="F478" t="s">
        <v>770</v>
      </c>
      <c r="G478" t="s">
        <v>1189</v>
      </c>
      <c r="H478" s="13">
        <v>299600</v>
      </c>
      <c r="I478" s="14">
        <v>41520</v>
      </c>
      <c r="J478" t="s">
        <v>285</v>
      </c>
      <c r="K478" s="14">
        <v>41334</v>
      </c>
      <c r="L478" s="19">
        <v>41360</v>
      </c>
      <c r="M478" s="19">
        <v>41402</v>
      </c>
    </row>
    <row r="479" spans="1:13" x14ac:dyDescent="0.3">
      <c r="A479" t="s">
        <v>1190</v>
      </c>
      <c r="B479" t="s">
        <v>1191</v>
      </c>
      <c r="C479">
        <v>2</v>
      </c>
      <c r="D479" t="s">
        <v>343</v>
      </c>
      <c r="E479" t="s">
        <v>344</v>
      </c>
      <c r="F479" t="s">
        <v>345</v>
      </c>
      <c r="G479" t="s">
        <v>1192</v>
      </c>
      <c r="H479" s="13">
        <v>913400</v>
      </c>
      <c r="I479" s="14">
        <v>41548</v>
      </c>
      <c r="J479" t="s">
        <v>285</v>
      </c>
      <c r="K479" s="14">
        <v>41331</v>
      </c>
      <c r="L479" s="19">
        <v>41360</v>
      </c>
      <c r="M479" s="19">
        <v>41402</v>
      </c>
    </row>
    <row r="480" spans="1:13" x14ac:dyDescent="0.3">
      <c r="A480" t="s">
        <v>1193</v>
      </c>
      <c r="B480" t="s">
        <v>1194</v>
      </c>
      <c r="C480">
        <v>0</v>
      </c>
      <c r="D480" t="s">
        <v>15</v>
      </c>
      <c r="E480" t="s">
        <v>318</v>
      </c>
      <c r="F480" t="s">
        <v>319</v>
      </c>
      <c r="G480" t="s">
        <v>1195</v>
      </c>
      <c r="H480" s="13">
        <v>65600</v>
      </c>
      <c r="I480" s="14">
        <v>41671</v>
      </c>
      <c r="J480" t="s">
        <v>285</v>
      </c>
      <c r="K480" s="14">
        <v>41323</v>
      </c>
      <c r="L480" s="19">
        <v>41360</v>
      </c>
      <c r="M480" s="19">
        <v>41402</v>
      </c>
    </row>
    <row r="481" spans="1:13" x14ac:dyDescent="0.3">
      <c r="A481" t="s">
        <v>1193</v>
      </c>
      <c r="B481" t="s">
        <v>1194</v>
      </c>
      <c r="C481">
        <v>0</v>
      </c>
      <c r="D481" t="s">
        <v>15</v>
      </c>
      <c r="E481" t="s">
        <v>293</v>
      </c>
      <c r="F481" t="s">
        <v>294</v>
      </c>
      <c r="G481" t="s">
        <v>1195</v>
      </c>
      <c r="H481" s="13">
        <v>65600</v>
      </c>
      <c r="I481" s="14">
        <v>41671</v>
      </c>
      <c r="J481" t="s">
        <v>285</v>
      </c>
      <c r="K481" s="14">
        <v>41323</v>
      </c>
      <c r="L481" s="19">
        <v>41360</v>
      </c>
      <c r="M481" s="19">
        <v>41402</v>
      </c>
    </row>
    <row r="482" spans="1:13" x14ac:dyDescent="0.3">
      <c r="A482" t="s">
        <v>1193</v>
      </c>
      <c r="B482" t="s">
        <v>1194</v>
      </c>
      <c r="C482">
        <v>0</v>
      </c>
      <c r="D482" t="s">
        <v>15</v>
      </c>
      <c r="E482" t="s">
        <v>295</v>
      </c>
      <c r="F482" t="s">
        <v>296</v>
      </c>
      <c r="G482" t="s">
        <v>1195</v>
      </c>
      <c r="H482" s="13">
        <v>65600</v>
      </c>
      <c r="I482" s="14">
        <v>41671</v>
      </c>
      <c r="J482" t="s">
        <v>285</v>
      </c>
      <c r="K482" s="14">
        <v>41323</v>
      </c>
      <c r="L482" s="19">
        <v>41360</v>
      </c>
      <c r="M482" s="19">
        <v>41402</v>
      </c>
    </row>
    <row r="483" spans="1:13" x14ac:dyDescent="0.3">
      <c r="A483" t="s">
        <v>1196</v>
      </c>
      <c r="B483" t="s">
        <v>1197</v>
      </c>
      <c r="C483">
        <v>3</v>
      </c>
      <c r="D483" t="s">
        <v>337</v>
      </c>
      <c r="E483" t="s">
        <v>384</v>
      </c>
      <c r="F483" t="s">
        <v>385</v>
      </c>
      <c r="G483" t="s">
        <v>1198</v>
      </c>
      <c r="H483" s="13">
        <v>160700</v>
      </c>
      <c r="I483" s="14">
        <v>41530</v>
      </c>
      <c r="J483" t="s">
        <v>285</v>
      </c>
      <c r="K483" s="14">
        <v>41301</v>
      </c>
      <c r="L483" s="19">
        <v>41310</v>
      </c>
      <c r="M483" s="19">
        <v>41360</v>
      </c>
    </row>
    <row r="484" spans="1:13" x14ac:dyDescent="0.3">
      <c r="A484" t="s">
        <v>1196</v>
      </c>
      <c r="B484" t="s">
        <v>1197</v>
      </c>
      <c r="C484">
        <v>3</v>
      </c>
      <c r="D484" t="s">
        <v>337</v>
      </c>
      <c r="E484" t="s">
        <v>400</v>
      </c>
      <c r="F484" t="s">
        <v>401</v>
      </c>
      <c r="G484" t="s">
        <v>1198</v>
      </c>
      <c r="H484" s="13">
        <v>160700</v>
      </c>
      <c r="I484" s="14">
        <v>41530</v>
      </c>
      <c r="J484" t="s">
        <v>285</v>
      </c>
      <c r="K484" s="14">
        <v>41301</v>
      </c>
      <c r="L484" s="19">
        <v>41310</v>
      </c>
      <c r="M484" s="19">
        <v>41360</v>
      </c>
    </row>
    <row r="485" spans="1:13" x14ac:dyDescent="0.3">
      <c r="A485" t="s">
        <v>1199</v>
      </c>
      <c r="B485" t="s">
        <v>1200</v>
      </c>
      <c r="C485">
        <v>9</v>
      </c>
      <c r="D485" t="s">
        <v>768</v>
      </c>
      <c r="E485" t="s">
        <v>769</v>
      </c>
      <c r="F485" t="s">
        <v>770</v>
      </c>
      <c r="G485" t="s">
        <v>1201</v>
      </c>
      <c r="H485" s="13">
        <v>903600</v>
      </c>
      <c r="I485" s="14">
        <v>41613</v>
      </c>
      <c r="J485" t="s">
        <v>756</v>
      </c>
      <c r="K485" s="14">
        <v>41269</v>
      </c>
      <c r="L485" s="19">
        <v>41300</v>
      </c>
      <c r="M485" s="19">
        <v>41360</v>
      </c>
    </row>
    <row r="486" spans="1:13" x14ac:dyDescent="0.3">
      <c r="A486" t="s">
        <v>1202</v>
      </c>
      <c r="B486" t="s">
        <v>1203</v>
      </c>
      <c r="C486">
        <v>2</v>
      </c>
      <c r="D486" t="s">
        <v>343</v>
      </c>
      <c r="E486" t="s">
        <v>344</v>
      </c>
      <c r="F486" t="s">
        <v>345</v>
      </c>
      <c r="G486" t="s">
        <v>1204</v>
      </c>
      <c r="H486" s="13">
        <v>314700</v>
      </c>
      <c r="I486" s="14">
        <v>41459</v>
      </c>
      <c r="J486" t="s">
        <v>285</v>
      </c>
      <c r="K486" s="14">
        <v>41251</v>
      </c>
      <c r="L486" s="19">
        <v>41254</v>
      </c>
      <c r="M486" s="19">
        <v>41310</v>
      </c>
    </row>
    <row r="487" spans="1:13" x14ac:dyDescent="0.3">
      <c r="A487" t="s">
        <v>1205</v>
      </c>
      <c r="B487" t="s">
        <v>1206</v>
      </c>
      <c r="C487">
        <v>24</v>
      </c>
      <c r="D487" t="s">
        <v>972</v>
      </c>
      <c r="E487" t="s">
        <v>973</v>
      </c>
      <c r="F487" t="s">
        <v>974</v>
      </c>
      <c r="G487" t="s">
        <v>1207</v>
      </c>
      <c r="H487" s="13">
        <v>223100</v>
      </c>
      <c r="I487" s="14">
        <v>41408</v>
      </c>
      <c r="J487" t="s">
        <v>285</v>
      </c>
      <c r="K487" s="14">
        <v>41251</v>
      </c>
      <c r="L487" s="19">
        <v>41254</v>
      </c>
      <c r="M487" s="19">
        <v>41310</v>
      </c>
    </row>
    <row r="488" spans="1:13" x14ac:dyDescent="0.3">
      <c r="A488" t="s">
        <v>1208</v>
      </c>
      <c r="B488" t="s">
        <v>1209</v>
      </c>
      <c r="C488">
        <v>5</v>
      </c>
      <c r="D488" t="s">
        <v>354</v>
      </c>
      <c r="E488" t="s">
        <v>355</v>
      </c>
      <c r="F488" t="s">
        <v>356</v>
      </c>
      <c r="G488" t="s">
        <v>1210</v>
      </c>
      <c r="H488" s="13">
        <v>139000</v>
      </c>
      <c r="I488" s="14">
        <v>41401</v>
      </c>
      <c r="J488" t="s">
        <v>301</v>
      </c>
      <c r="K488" s="14">
        <v>41236</v>
      </c>
      <c r="L488" s="19">
        <v>41254</v>
      </c>
      <c r="M488" s="19">
        <v>41310</v>
      </c>
    </row>
    <row r="489" spans="1:13" x14ac:dyDescent="0.3">
      <c r="A489" t="s">
        <v>1211</v>
      </c>
      <c r="B489" t="s">
        <v>1212</v>
      </c>
      <c r="C489">
        <v>32</v>
      </c>
      <c r="D489" t="s">
        <v>1213</v>
      </c>
      <c r="E489" t="s">
        <v>1214</v>
      </c>
      <c r="F489" t="s">
        <v>1215</v>
      </c>
      <c r="G489" t="s">
        <v>1216</v>
      </c>
      <c r="H489" s="13">
        <v>456800</v>
      </c>
      <c r="I489" s="14">
        <v>41362</v>
      </c>
      <c r="J489" t="s">
        <v>301</v>
      </c>
      <c r="K489" s="14">
        <v>41233</v>
      </c>
      <c r="L489" s="19">
        <v>41254</v>
      </c>
      <c r="M489" s="19">
        <v>41310</v>
      </c>
    </row>
    <row r="490" spans="1:13" x14ac:dyDescent="0.3">
      <c r="A490" t="s">
        <v>1211</v>
      </c>
      <c r="B490" t="s">
        <v>1212</v>
      </c>
      <c r="C490">
        <v>32</v>
      </c>
      <c r="D490" t="s">
        <v>1213</v>
      </c>
      <c r="E490" t="s">
        <v>1217</v>
      </c>
      <c r="F490" t="s">
        <v>1218</v>
      </c>
      <c r="G490" t="s">
        <v>1216</v>
      </c>
      <c r="H490" s="13">
        <v>456800</v>
      </c>
      <c r="I490" s="14">
        <v>41362</v>
      </c>
      <c r="J490" t="s">
        <v>301</v>
      </c>
      <c r="K490" s="14">
        <v>41233</v>
      </c>
      <c r="L490" s="19">
        <v>41254</v>
      </c>
      <c r="M490" s="19">
        <v>41310</v>
      </c>
    </row>
    <row r="491" spans="1:13" x14ac:dyDescent="0.3">
      <c r="A491" t="s">
        <v>1219</v>
      </c>
      <c r="B491" t="s">
        <v>1220</v>
      </c>
      <c r="C491">
        <v>1</v>
      </c>
      <c r="D491" t="s">
        <v>298</v>
      </c>
      <c r="E491" t="s">
        <v>302</v>
      </c>
      <c r="F491" t="s">
        <v>303</v>
      </c>
      <c r="G491" t="s">
        <v>1221</v>
      </c>
      <c r="H491" s="13">
        <v>563400</v>
      </c>
      <c r="I491" s="14">
        <v>41489</v>
      </c>
      <c r="J491" t="s">
        <v>301</v>
      </c>
      <c r="K491" s="14">
        <v>41215</v>
      </c>
      <c r="L491" s="19">
        <v>41220</v>
      </c>
      <c r="M491" s="19">
        <v>41300</v>
      </c>
    </row>
    <row r="492" spans="1:13" x14ac:dyDescent="0.3">
      <c r="A492" t="s">
        <v>1219</v>
      </c>
      <c r="B492" t="s">
        <v>1220</v>
      </c>
      <c r="C492">
        <v>1</v>
      </c>
      <c r="D492" t="s">
        <v>298</v>
      </c>
      <c r="E492" t="s">
        <v>325</v>
      </c>
      <c r="F492" t="s">
        <v>326</v>
      </c>
      <c r="G492" t="s">
        <v>1221</v>
      </c>
      <c r="H492" s="13">
        <v>563400</v>
      </c>
      <c r="I492" s="14">
        <v>41489</v>
      </c>
      <c r="J492" t="s">
        <v>301</v>
      </c>
      <c r="K492" s="14">
        <v>41215</v>
      </c>
      <c r="L492" s="19">
        <v>41220</v>
      </c>
      <c r="M492" s="19">
        <v>41300</v>
      </c>
    </row>
    <row r="493" spans="1:13" x14ac:dyDescent="0.3">
      <c r="A493" t="s">
        <v>1222</v>
      </c>
      <c r="B493" t="s">
        <v>1223</v>
      </c>
      <c r="C493">
        <v>8</v>
      </c>
      <c r="D493" t="s">
        <v>403</v>
      </c>
      <c r="E493" t="s">
        <v>524</v>
      </c>
      <c r="F493" t="s">
        <v>525</v>
      </c>
      <c r="G493" t="s">
        <v>1224</v>
      </c>
      <c r="H493" s="13">
        <v>410700</v>
      </c>
      <c r="I493" s="14">
        <v>41265</v>
      </c>
      <c r="J493" t="s">
        <v>285</v>
      </c>
      <c r="K493" s="14">
        <v>41209</v>
      </c>
      <c r="L493" s="19">
        <v>41220</v>
      </c>
      <c r="M493" s="19">
        <v>41254</v>
      </c>
    </row>
    <row r="494" spans="1:13" x14ac:dyDescent="0.3">
      <c r="A494" t="s">
        <v>1222</v>
      </c>
      <c r="B494" t="s">
        <v>1223</v>
      </c>
      <c r="C494">
        <v>8</v>
      </c>
      <c r="D494" t="s">
        <v>403</v>
      </c>
      <c r="E494" t="s">
        <v>404</v>
      </c>
      <c r="F494" t="s">
        <v>405</v>
      </c>
      <c r="G494" t="s">
        <v>1224</v>
      </c>
      <c r="H494" s="13">
        <v>410700</v>
      </c>
      <c r="I494" s="14">
        <v>41265</v>
      </c>
      <c r="J494" t="s">
        <v>285</v>
      </c>
      <c r="K494" s="14">
        <v>41209</v>
      </c>
      <c r="L494" s="19">
        <v>41220</v>
      </c>
      <c r="M494" s="19">
        <v>41254</v>
      </c>
    </row>
    <row r="495" spans="1:13" x14ac:dyDescent="0.3">
      <c r="A495" t="s">
        <v>1225</v>
      </c>
      <c r="B495" t="s">
        <v>1226</v>
      </c>
      <c r="C495">
        <v>0</v>
      </c>
      <c r="D495" t="s">
        <v>15</v>
      </c>
      <c r="E495" t="s">
        <v>318</v>
      </c>
      <c r="F495" t="s">
        <v>319</v>
      </c>
      <c r="G495" t="s">
        <v>1227</v>
      </c>
      <c r="H495" s="13">
        <v>305400</v>
      </c>
      <c r="I495" s="14">
        <v>41385</v>
      </c>
      <c r="J495" t="s">
        <v>301</v>
      </c>
      <c r="K495" s="14">
        <v>41207</v>
      </c>
      <c r="L495" s="19">
        <v>41220</v>
      </c>
      <c r="M495" s="19">
        <v>41254</v>
      </c>
    </row>
    <row r="496" spans="1:13" x14ac:dyDescent="0.3">
      <c r="A496" t="s">
        <v>1225</v>
      </c>
      <c r="B496" t="s">
        <v>1226</v>
      </c>
      <c r="C496">
        <v>0</v>
      </c>
      <c r="D496" t="s">
        <v>15</v>
      </c>
      <c r="E496" t="s">
        <v>295</v>
      </c>
      <c r="F496" t="s">
        <v>296</v>
      </c>
      <c r="G496" t="s">
        <v>1227</v>
      </c>
      <c r="H496" s="13">
        <v>305400</v>
      </c>
      <c r="I496" s="14">
        <v>41385</v>
      </c>
      <c r="J496" t="s">
        <v>301</v>
      </c>
      <c r="K496" s="14">
        <v>41207</v>
      </c>
      <c r="L496" s="19">
        <v>41220</v>
      </c>
      <c r="M496" s="19">
        <v>41254</v>
      </c>
    </row>
    <row r="497" spans="1:13" x14ac:dyDescent="0.3">
      <c r="A497" t="s">
        <v>1225</v>
      </c>
      <c r="B497" t="s">
        <v>1226</v>
      </c>
      <c r="C497">
        <v>0</v>
      </c>
      <c r="D497" t="s">
        <v>15</v>
      </c>
      <c r="E497" t="s">
        <v>320</v>
      </c>
      <c r="F497" t="s">
        <v>321</v>
      </c>
      <c r="G497" t="s">
        <v>1227</v>
      </c>
      <c r="H497" s="13">
        <v>305400</v>
      </c>
      <c r="I497" s="14">
        <v>41385</v>
      </c>
      <c r="J497" t="s">
        <v>301</v>
      </c>
      <c r="K497" s="14">
        <v>41207</v>
      </c>
      <c r="L497" s="19">
        <v>41220</v>
      </c>
      <c r="M497" s="19">
        <v>41254</v>
      </c>
    </row>
    <row r="498" spans="1:13" x14ac:dyDescent="0.3">
      <c r="A498" t="s">
        <v>1228</v>
      </c>
      <c r="B498" t="s">
        <v>1229</v>
      </c>
      <c r="C498">
        <v>1</v>
      </c>
      <c r="D498" t="s">
        <v>298</v>
      </c>
      <c r="E498" t="s">
        <v>302</v>
      </c>
      <c r="F498" t="s">
        <v>303</v>
      </c>
      <c r="G498" t="s">
        <v>1230</v>
      </c>
      <c r="H498" s="13">
        <v>212900</v>
      </c>
      <c r="I498" s="14">
        <v>41253</v>
      </c>
      <c r="J498" t="s">
        <v>285</v>
      </c>
      <c r="K498" s="14">
        <v>41206</v>
      </c>
      <c r="L498" s="19">
        <v>41220</v>
      </c>
      <c r="M498" s="19">
        <v>41254</v>
      </c>
    </row>
    <row r="499" spans="1:13" x14ac:dyDescent="0.3">
      <c r="A499" t="s">
        <v>1228</v>
      </c>
      <c r="B499" t="s">
        <v>1229</v>
      </c>
      <c r="C499">
        <v>1</v>
      </c>
      <c r="D499" t="s">
        <v>298</v>
      </c>
      <c r="E499" t="s">
        <v>314</v>
      </c>
      <c r="F499" t="s">
        <v>315</v>
      </c>
      <c r="G499" t="s">
        <v>1230</v>
      </c>
      <c r="H499" s="13">
        <v>212900</v>
      </c>
      <c r="I499" s="14">
        <v>41253</v>
      </c>
      <c r="J499" t="s">
        <v>285</v>
      </c>
      <c r="K499" s="14">
        <v>41206</v>
      </c>
      <c r="L499" s="19">
        <v>41220</v>
      </c>
      <c r="M499" s="19">
        <v>41254</v>
      </c>
    </row>
    <row r="500" spans="1:13" x14ac:dyDescent="0.3">
      <c r="A500" t="s">
        <v>1228</v>
      </c>
      <c r="B500" t="s">
        <v>1229</v>
      </c>
      <c r="C500">
        <v>1</v>
      </c>
      <c r="D500" t="s">
        <v>298</v>
      </c>
      <c r="E500" t="s">
        <v>325</v>
      </c>
      <c r="F500" t="s">
        <v>326</v>
      </c>
      <c r="G500" t="s">
        <v>1230</v>
      </c>
      <c r="H500" s="13">
        <v>212900</v>
      </c>
      <c r="I500" s="14">
        <v>41253</v>
      </c>
      <c r="J500" t="s">
        <v>285</v>
      </c>
      <c r="K500" s="14">
        <v>41206</v>
      </c>
      <c r="L500" s="19">
        <v>41220</v>
      </c>
      <c r="M500" s="19">
        <v>41254</v>
      </c>
    </row>
    <row r="501" spans="1:13" x14ac:dyDescent="0.3">
      <c r="A501" t="s">
        <v>1228</v>
      </c>
      <c r="B501" t="s">
        <v>1229</v>
      </c>
      <c r="C501">
        <v>1</v>
      </c>
      <c r="D501" t="s">
        <v>298</v>
      </c>
      <c r="E501" t="s">
        <v>299</v>
      </c>
      <c r="F501" t="s">
        <v>300</v>
      </c>
      <c r="G501" t="s">
        <v>1230</v>
      </c>
      <c r="H501" s="13">
        <v>212900</v>
      </c>
      <c r="I501" s="14">
        <v>41253</v>
      </c>
      <c r="J501" t="s">
        <v>285</v>
      </c>
      <c r="K501" s="14">
        <v>41206</v>
      </c>
      <c r="L501" s="19">
        <v>41220</v>
      </c>
      <c r="M501" s="19">
        <v>41254</v>
      </c>
    </row>
    <row r="502" spans="1:13" x14ac:dyDescent="0.3">
      <c r="A502" t="s">
        <v>1228</v>
      </c>
      <c r="B502" t="s">
        <v>1229</v>
      </c>
      <c r="C502">
        <v>1</v>
      </c>
      <c r="D502" t="s">
        <v>298</v>
      </c>
      <c r="E502" t="s">
        <v>323</v>
      </c>
      <c r="F502" t="s">
        <v>324</v>
      </c>
      <c r="G502" t="s">
        <v>1230</v>
      </c>
      <c r="H502" s="13">
        <v>212900</v>
      </c>
      <c r="I502" s="14">
        <v>41253</v>
      </c>
      <c r="J502" t="s">
        <v>285</v>
      </c>
      <c r="K502" s="14">
        <v>41206</v>
      </c>
      <c r="L502" s="19">
        <v>41220</v>
      </c>
      <c r="M502" s="19">
        <v>41254</v>
      </c>
    </row>
    <row r="503" spans="1:13" x14ac:dyDescent="0.3">
      <c r="A503" t="s">
        <v>1231</v>
      </c>
      <c r="B503" t="s">
        <v>1232</v>
      </c>
      <c r="C503">
        <v>6</v>
      </c>
      <c r="D503" t="s">
        <v>309</v>
      </c>
      <c r="E503" t="s">
        <v>544</v>
      </c>
      <c r="F503" t="s">
        <v>545</v>
      </c>
      <c r="G503" t="s">
        <v>1233</v>
      </c>
      <c r="H503" s="13">
        <v>621700</v>
      </c>
      <c r="I503" s="14">
        <v>41269</v>
      </c>
      <c r="J503" t="s">
        <v>285</v>
      </c>
      <c r="K503" s="14">
        <v>41152</v>
      </c>
      <c r="L503" s="19">
        <v>41172</v>
      </c>
      <c r="M503" s="19">
        <v>41220</v>
      </c>
    </row>
    <row r="504" spans="1:13" x14ac:dyDescent="0.3">
      <c r="A504" t="s">
        <v>1231</v>
      </c>
      <c r="B504" t="s">
        <v>1232</v>
      </c>
      <c r="C504">
        <v>6</v>
      </c>
      <c r="D504" t="s">
        <v>309</v>
      </c>
      <c r="E504" t="s">
        <v>310</v>
      </c>
      <c r="F504" t="s">
        <v>311</v>
      </c>
      <c r="G504" t="s">
        <v>1233</v>
      </c>
      <c r="H504" s="13">
        <v>621700</v>
      </c>
      <c r="I504" s="14">
        <v>41269</v>
      </c>
      <c r="J504" t="s">
        <v>285</v>
      </c>
      <c r="K504" s="14">
        <v>41152</v>
      </c>
      <c r="L504" s="19">
        <v>41172</v>
      </c>
      <c r="M504" s="19">
        <v>41220</v>
      </c>
    </row>
    <row r="505" spans="1:13" x14ac:dyDescent="0.3">
      <c r="A505" t="s">
        <v>1234</v>
      </c>
      <c r="B505" t="s">
        <v>1235</v>
      </c>
      <c r="C505">
        <v>2</v>
      </c>
      <c r="D505" t="s">
        <v>343</v>
      </c>
      <c r="E505" t="s">
        <v>344</v>
      </c>
      <c r="F505" t="s">
        <v>345</v>
      </c>
      <c r="G505" t="s">
        <v>1236</v>
      </c>
      <c r="H505" s="13">
        <v>442500</v>
      </c>
      <c r="I505" s="14">
        <v>41487</v>
      </c>
      <c r="J505" t="s">
        <v>285</v>
      </c>
      <c r="K505" s="14">
        <v>41139</v>
      </c>
      <c r="L505" s="19">
        <v>41141</v>
      </c>
      <c r="M505" s="19">
        <v>41220</v>
      </c>
    </row>
    <row r="506" spans="1:13" x14ac:dyDescent="0.3">
      <c r="A506" t="s">
        <v>1237</v>
      </c>
      <c r="B506" t="s">
        <v>1238</v>
      </c>
      <c r="C506">
        <v>3</v>
      </c>
      <c r="D506" t="s">
        <v>337</v>
      </c>
      <c r="E506" t="s">
        <v>400</v>
      </c>
      <c r="F506" t="s">
        <v>401</v>
      </c>
      <c r="G506" t="s">
        <v>1239</v>
      </c>
      <c r="H506" s="13">
        <v>852000</v>
      </c>
      <c r="I506" s="14">
        <v>41405</v>
      </c>
      <c r="J506" t="s">
        <v>285</v>
      </c>
      <c r="K506" s="14">
        <v>41137</v>
      </c>
      <c r="L506" s="19">
        <v>41141</v>
      </c>
      <c r="M506" s="19">
        <v>41220</v>
      </c>
    </row>
    <row r="507" spans="1:13" x14ac:dyDescent="0.3">
      <c r="A507" t="s">
        <v>1237</v>
      </c>
      <c r="B507" t="s">
        <v>1238</v>
      </c>
      <c r="C507">
        <v>3</v>
      </c>
      <c r="D507" t="s">
        <v>337</v>
      </c>
      <c r="E507" t="s">
        <v>338</v>
      </c>
      <c r="F507" t="s">
        <v>339</v>
      </c>
      <c r="G507" t="s">
        <v>1239</v>
      </c>
      <c r="H507" s="13">
        <v>852000</v>
      </c>
      <c r="I507" s="14">
        <v>41405</v>
      </c>
      <c r="J507" t="s">
        <v>285</v>
      </c>
      <c r="K507" s="14">
        <v>41137</v>
      </c>
      <c r="L507" s="19">
        <v>41141</v>
      </c>
      <c r="M507" s="19">
        <v>41220</v>
      </c>
    </row>
    <row r="508" spans="1:13" x14ac:dyDescent="0.3">
      <c r="A508" t="s">
        <v>1240</v>
      </c>
      <c r="B508" t="s">
        <v>1241</v>
      </c>
      <c r="C508">
        <v>13</v>
      </c>
      <c r="D508" t="s">
        <v>926</v>
      </c>
      <c r="E508" t="s">
        <v>934</v>
      </c>
      <c r="F508" t="s">
        <v>935</v>
      </c>
      <c r="G508" t="s">
        <v>1242</v>
      </c>
      <c r="H508" s="13">
        <v>424300</v>
      </c>
      <c r="I508" s="14">
        <v>41422</v>
      </c>
      <c r="J508" t="s">
        <v>285</v>
      </c>
      <c r="K508" s="14">
        <v>41131</v>
      </c>
      <c r="L508" s="19">
        <v>41141</v>
      </c>
      <c r="M508" s="19">
        <v>41220</v>
      </c>
    </row>
    <row r="509" spans="1:13" x14ac:dyDescent="0.3">
      <c r="A509" t="s">
        <v>1240</v>
      </c>
      <c r="B509" t="s">
        <v>1241</v>
      </c>
      <c r="C509">
        <v>13</v>
      </c>
      <c r="D509" t="s">
        <v>926</v>
      </c>
      <c r="E509" t="s">
        <v>1243</v>
      </c>
      <c r="F509" t="s">
        <v>1244</v>
      </c>
      <c r="G509" t="s">
        <v>1242</v>
      </c>
      <c r="H509" s="13">
        <v>424300</v>
      </c>
      <c r="I509" s="14">
        <v>41422</v>
      </c>
      <c r="J509" t="s">
        <v>285</v>
      </c>
      <c r="K509" s="14">
        <v>41131</v>
      </c>
      <c r="L509" s="19">
        <v>41141</v>
      </c>
      <c r="M509" s="19">
        <v>41220</v>
      </c>
    </row>
    <row r="510" spans="1:13" x14ac:dyDescent="0.3">
      <c r="A510" t="s">
        <v>1240</v>
      </c>
      <c r="B510" t="s">
        <v>1241</v>
      </c>
      <c r="C510">
        <v>13</v>
      </c>
      <c r="D510" t="s">
        <v>926</v>
      </c>
      <c r="E510" t="s">
        <v>930</v>
      </c>
      <c r="F510" t="s">
        <v>931</v>
      </c>
      <c r="G510" t="s">
        <v>1242</v>
      </c>
      <c r="H510" s="13">
        <v>424300</v>
      </c>
      <c r="I510" s="14">
        <v>41422</v>
      </c>
      <c r="J510" t="s">
        <v>285</v>
      </c>
      <c r="K510" s="14">
        <v>41131</v>
      </c>
      <c r="L510" s="19">
        <v>41141</v>
      </c>
      <c r="M510" s="19">
        <v>41220</v>
      </c>
    </row>
    <row r="511" spans="1:13" x14ac:dyDescent="0.3">
      <c r="A511" t="s">
        <v>1245</v>
      </c>
      <c r="B511" t="s">
        <v>1246</v>
      </c>
      <c r="C511">
        <v>0</v>
      </c>
      <c r="D511" t="s">
        <v>15</v>
      </c>
      <c r="E511" t="s">
        <v>295</v>
      </c>
      <c r="F511" t="s">
        <v>296</v>
      </c>
      <c r="G511" t="s">
        <v>1247</v>
      </c>
      <c r="H511" s="13">
        <v>852100</v>
      </c>
      <c r="I511" s="14">
        <v>41376</v>
      </c>
      <c r="J511" t="s">
        <v>301</v>
      </c>
      <c r="K511" s="14">
        <v>41126</v>
      </c>
      <c r="L511" s="19">
        <v>41141</v>
      </c>
      <c r="M511" s="19">
        <v>41220</v>
      </c>
    </row>
    <row r="512" spans="1:13" x14ac:dyDescent="0.3">
      <c r="A512" t="s">
        <v>1245</v>
      </c>
      <c r="B512" t="s">
        <v>1246</v>
      </c>
      <c r="C512">
        <v>0</v>
      </c>
      <c r="D512" t="s">
        <v>15</v>
      </c>
      <c r="E512" t="s">
        <v>320</v>
      </c>
      <c r="F512" t="s">
        <v>321</v>
      </c>
      <c r="G512" t="s">
        <v>1247</v>
      </c>
      <c r="H512" s="13">
        <v>852100</v>
      </c>
      <c r="I512" s="14">
        <v>41376</v>
      </c>
      <c r="J512" t="s">
        <v>301</v>
      </c>
      <c r="K512" s="14">
        <v>41126</v>
      </c>
      <c r="L512" s="19">
        <v>41141</v>
      </c>
      <c r="M512" s="19">
        <v>41220</v>
      </c>
    </row>
    <row r="513" spans="1:13" x14ac:dyDescent="0.3">
      <c r="A513" t="s">
        <v>1245</v>
      </c>
      <c r="B513" t="s">
        <v>1246</v>
      </c>
      <c r="C513">
        <v>0</v>
      </c>
      <c r="D513" t="s">
        <v>15</v>
      </c>
      <c r="E513" t="s">
        <v>318</v>
      </c>
      <c r="F513" t="s">
        <v>319</v>
      </c>
      <c r="G513" t="s">
        <v>1247</v>
      </c>
      <c r="H513" s="13">
        <v>852100</v>
      </c>
      <c r="I513" s="14">
        <v>41376</v>
      </c>
      <c r="J513" t="s">
        <v>301</v>
      </c>
      <c r="K513" s="14">
        <v>41126</v>
      </c>
      <c r="L513" s="19">
        <v>41141</v>
      </c>
      <c r="M513" s="19">
        <v>41220</v>
      </c>
    </row>
    <row r="514" spans="1:13" x14ac:dyDescent="0.3">
      <c r="A514" t="s">
        <v>1248</v>
      </c>
      <c r="B514" t="s">
        <v>1249</v>
      </c>
      <c r="C514">
        <v>1</v>
      </c>
      <c r="D514" t="s">
        <v>298</v>
      </c>
      <c r="E514" t="s">
        <v>299</v>
      </c>
      <c r="F514" t="s">
        <v>300</v>
      </c>
      <c r="G514" t="s">
        <v>1250</v>
      </c>
      <c r="H514" s="13">
        <v>401000</v>
      </c>
      <c r="I514" s="14">
        <v>41388</v>
      </c>
      <c r="J514" t="s">
        <v>285</v>
      </c>
      <c r="K514" s="14">
        <v>41115</v>
      </c>
      <c r="L514" s="19">
        <v>41141</v>
      </c>
      <c r="M514" s="19">
        <v>41220</v>
      </c>
    </row>
    <row r="515" spans="1:13" x14ac:dyDescent="0.3">
      <c r="A515" t="s">
        <v>1248</v>
      </c>
      <c r="B515" t="s">
        <v>1249</v>
      </c>
      <c r="C515">
        <v>1</v>
      </c>
      <c r="D515" t="s">
        <v>298</v>
      </c>
      <c r="E515" t="s">
        <v>314</v>
      </c>
      <c r="F515" t="s">
        <v>315</v>
      </c>
      <c r="G515" t="s">
        <v>1250</v>
      </c>
      <c r="H515" s="13">
        <v>401000</v>
      </c>
      <c r="I515" s="14">
        <v>41388</v>
      </c>
      <c r="J515" t="s">
        <v>285</v>
      </c>
      <c r="K515" s="14">
        <v>41115</v>
      </c>
      <c r="L515" s="19">
        <v>41141</v>
      </c>
      <c r="M515" s="19">
        <v>41220</v>
      </c>
    </row>
    <row r="516" spans="1:13" x14ac:dyDescent="0.3">
      <c r="A516" t="s">
        <v>1251</v>
      </c>
      <c r="B516" t="s">
        <v>1252</v>
      </c>
      <c r="C516">
        <v>1</v>
      </c>
      <c r="D516" t="s">
        <v>298</v>
      </c>
      <c r="E516" t="s">
        <v>302</v>
      </c>
      <c r="F516" t="s">
        <v>303</v>
      </c>
      <c r="G516" t="s">
        <v>554</v>
      </c>
      <c r="H516" s="13">
        <v>630700</v>
      </c>
      <c r="I516" s="14">
        <v>41177</v>
      </c>
      <c r="J516" t="s">
        <v>285</v>
      </c>
      <c r="K516" s="14">
        <v>41104</v>
      </c>
      <c r="L516" s="19">
        <v>41141</v>
      </c>
      <c r="M516" s="19">
        <v>41172</v>
      </c>
    </row>
    <row r="517" spans="1:13" x14ac:dyDescent="0.3">
      <c r="A517" t="s">
        <v>1251</v>
      </c>
      <c r="B517" t="s">
        <v>1252</v>
      </c>
      <c r="C517">
        <v>1</v>
      </c>
      <c r="D517" t="s">
        <v>298</v>
      </c>
      <c r="E517" t="s">
        <v>323</v>
      </c>
      <c r="F517" t="s">
        <v>324</v>
      </c>
      <c r="G517" t="s">
        <v>554</v>
      </c>
      <c r="H517" s="13">
        <v>630700</v>
      </c>
      <c r="I517" s="14">
        <v>41177</v>
      </c>
      <c r="J517" t="s">
        <v>285</v>
      </c>
      <c r="K517" s="14">
        <v>41104</v>
      </c>
      <c r="L517" s="19">
        <v>41141</v>
      </c>
      <c r="M517" s="19">
        <v>41172</v>
      </c>
    </row>
    <row r="518" spans="1:13" x14ac:dyDescent="0.3">
      <c r="A518" t="s">
        <v>1253</v>
      </c>
      <c r="B518" t="s">
        <v>1254</v>
      </c>
      <c r="C518">
        <v>5</v>
      </c>
      <c r="D518" t="s">
        <v>354</v>
      </c>
      <c r="E518" t="s">
        <v>410</v>
      </c>
      <c r="F518" t="s">
        <v>411</v>
      </c>
      <c r="G518" t="s">
        <v>1255</v>
      </c>
      <c r="H518" s="13">
        <v>557500</v>
      </c>
      <c r="I518" s="14">
        <v>41213</v>
      </c>
      <c r="J518" t="s">
        <v>285</v>
      </c>
      <c r="K518" s="14">
        <v>41098</v>
      </c>
      <c r="L518" s="19">
        <v>41141</v>
      </c>
      <c r="M518" s="19">
        <v>41141</v>
      </c>
    </row>
    <row r="519" spans="1:13" x14ac:dyDescent="0.3">
      <c r="A519" t="s">
        <v>1256</v>
      </c>
      <c r="B519" t="s">
        <v>1257</v>
      </c>
      <c r="C519">
        <v>1</v>
      </c>
      <c r="D519" t="s">
        <v>298</v>
      </c>
      <c r="E519" t="s">
        <v>323</v>
      </c>
      <c r="F519" t="s">
        <v>324</v>
      </c>
      <c r="G519" t="s">
        <v>1258</v>
      </c>
      <c r="H519" s="13">
        <v>600200</v>
      </c>
      <c r="I519" s="14">
        <v>41398</v>
      </c>
      <c r="J519" t="s">
        <v>285</v>
      </c>
      <c r="K519" s="14">
        <v>41082</v>
      </c>
      <c r="L519" s="19">
        <v>41094</v>
      </c>
      <c r="M519" s="19">
        <v>41141</v>
      </c>
    </row>
    <row r="520" spans="1:13" x14ac:dyDescent="0.3">
      <c r="A520" t="s">
        <v>1259</v>
      </c>
      <c r="B520" t="s">
        <v>1260</v>
      </c>
      <c r="C520">
        <v>1</v>
      </c>
      <c r="D520" t="s">
        <v>298</v>
      </c>
      <c r="E520" t="s">
        <v>302</v>
      </c>
      <c r="F520" t="s">
        <v>303</v>
      </c>
      <c r="G520" t="s">
        <v>1261</v>
      </c>
      <c r="H520" s="13">
        <v>459600</v>
      </c>
      <c r="I520" s="14">
        <v>41432</v>
      </c>
      <c r="J520" t="s">
        <v>285</v>
      </c>
      <c r="K520" s="14">
        <v>41070</v>
      </c>
      <c r="L520" s="19">
        <v>41094</v>
      </c>
      <c r="M520" s="19">
        <v>41141</v>
      </c>
    </row>
    <row r="521" spans="1:13" x14ac:dyDescent="0.3">
      <c r="A521" t="s">
        <v>1262</v>
      </c>
      <c r="B521" t="s">
        <v>1263</v>
      </c>
      <c r="C521">
        <v>1</v>
      </c>
      <c r="D521" t="s">
        <v>298</v>
      </c>
      <c r="E521" t="s">
        <v>325</v>
      </c>
      <c r="F521" t="s">
        <v>326</v>
      </c>
      <c r="G521" t="s">
        <v>1264</v>
      </c>
      <c r="H521" s="13">
        <v>78900</v>
      </c>
      <c r="I521" s="14">
        <v>41311</v>
      </c>
      <c r="J521" t="s">
        <v>285</v>
      </c>
      <c r="K521" s="14">
        <v>41059</v>
      </c>
      <c r="L521" s="19">
        <v>41094</v>
      </c>
      <c r="M521" s="19">
        <v>41141</v>
      </c>
    </row>
    <row r="522" spans="1:13" x14ac:dyDescent="0.3">
      <c r="A522" t="s">
        <v>1262</v>
      </c>
      <c r="B522" t="s">
        <v>1263</v>
      </c>
      <c r="C522">
        <v>1</v>
      </c>
      <c r="D522" t="s">
        <v>298</v>
      </c>
      <c r="E522" t="s">
        <v>314</v>
      </c>
      <c r="F522" t="s">
        <v>315</v>
      </c>
      <c r="G522" t="s">
        <v>1264</v>
      </c>
      <c r="H522" s="13">
        <v>78900</v>
      </c>
      <c r="I522" s="14">
        <v>41311</v>
      </c>
      <c r="J522" t="s">
        <v>285</v>
      </c>
      <c r="K522" s="14">
        <v>41059</v>
      </c>
      <c r="L522" s="19">
        <v>41094</v>
      </c>
      <c r="M522" s="19">
        <v>41141</v>
      </c>
    </row>
    <row r="523" spans="1:13" x14ac:dyDescent="0.3">
      <c r="A523" t="s">
        <v>1262</v>
      </c>
      <c r="B523" t="s">
        <v>1263</v>
      </c>
      <c r="C523">
        <v>1</v>
      </c>
      <c r="D523" t="s">
        <v>298</v>
      </c>
      <c r="E523" t="s">
        <v>302</v>
      </c>
      <c r="F523" t="s">
        <v>303</v>
      </c>
      <c r="G523" t="s">
        <v>1264</v>
      </c>
      <c r="H523" s="13">
        <v>78900</v>
      </c>
      <c r="I523" s="14">
        <v>41311</v>
      </c>
      <c r="J523" t="s">
        <v>285</v>
      </c>
      <c r="K523" s="14">
        <v>41059</v>
      </c>
      <c r="L523" s="19">
        <v>41094</v>
      </c>
      <c r="M523" s="19">
        <v>41141</v>
      </c>
    </row>
    <row r="524" spans="1:13" x14ac:dyDescent="0.3">
      <c r="A524" t="s">
        <v>1265</v>
      </c>
      <c r="B524" t="s">
        <v>1266</v>
      </c>
      <c r="C524">
        <v>4</v>
      </c>
      <c r="D524" t="s">
        <v>282</v>
      </c>
      <c r="E524" t="s">
        <v>288</v>
      </c>
      <c r="F524" t="s">
        <v>289</v>
      </c>
      <c r="G524" t="s">
        <v>1267</v>
      </c>
      <c r="H524" s="13">
        <v>407000</v>
      </c>
      <c r="I524" s="14">
        <v>41281</v>
      </c>
      <c r="J524" t="s">
        <v>301</v>
      </c>
      <c r="K524" s="14">
        <v>41055</v>
      </c>
      <c r="L524" s="19">
        <v>41094</v>
      </c>
      <c r="M524" s="19">
        <v>41141</v>
      </c>
    </row>
    <row r="525" spans="1:13" x14ac:dyDescent="0.3">
      <c r="A525" t="s">
        <v>1265</v>
      </c>
      <c r="B525" t="s">
        <v>1266</v>
      </c>
      <c r="C525">
        <v>4</v>
      </c>
      <c r="D525" t="s">
        <v>282</v>
      </c>
      <c r="E525" t="s">
        <v>286</v>
      </c>
      <c r="F525" t="s">
        <v>287</v>
      </c>
      <c r="G525" t="s">
        <v>1267</v>
      </c>
      <c r="H525" s="13">
        <v>407000</v>
      </c>
      <c r="I525" s="14">
        <v>41281</v>
      </c>
      <c r="J525" t="s">
        <v>301</v>
      </c>
      <c r="K525" s="14">
        <v>41055</v>
      </c>
      <c r="L525" s="19">
        <v>41094</v>
      </c>
      <c r="M525" s="19">
        <v>41141</v>
      </c>
    </row>
    <row r="526" spans="1:13" x14ac:dyDescent="0.3">
      <c r="A526" t="s">
        <v>1268</v>
      </c>
      <c r="B526" t="s">
        <v>1269</v>
      </c>
      <c r="C526">
        <v>12</v>
      </c>
      <c r="D526" t="s">
        <v>625</v>
      </c>
      <c r="E526" t="s">
        <v>626</v>
      </c>
      <c r="F526" t="s">
        <v>627</v>
      </c>
      <c r="G526" t="s">
        <v>1270</v>
      </c>
      <c r="H526" s="13">
        <v>368400</v>
      </c>
      <c r="I526" s="14">
        <v>41254</v>
      </c>
      <c r="J526" t="s">
        <v>285</v>
      </c>
      <c r="K526" s="14">
        <v>41055</v>
      </c>
      <c r="L526" s="19">
        <v>41094</v>
      </c>
      <c r="M526" s="19">
        <v>41141</v>
      </c>
    </row>
    <row r="527" spans="1:13" x14ac:dyDescent="0.3">
      <c r="A527" t="s">
        <v>1271</v>
      </c>
      <c r="B527" t="s">
        <v>1272</v>
      </c>
      <c r="C527">
        <v>2</v>
      </c>
      <c r="D527" t="s">
        <v>343</v>
      </c>
      <c r="E527" t="s">
        <v>344</v>
      </c>
      <c r="F527" t="s">
        <v>345</v>
      </c>
      <c r="G527" t="s">
        <v>762</v>
      </c>
      <c r="H527" s="13">
        <v>355100</v>
      </c>
      <c r="I527" s="14">
        <v>41307</v>
      </c>
      <c r="J527" t="s">
        <v>285</v>
      </c>
      <c r="K527" s="14">
        <v>41050</v>
      </c>
      <c r="L527" s="19">
        <v>41050</v>
      </c>
      <c r="M527" s="19">
        <v>41141</v>
      </c>
    </row>
    <row r="528" spans="1:13" x14ac:dyDescent="0.3">
      <c r="A528" t="s">
        <v>1273</v>
      </c>
      <c r="B528" t="s">
        <v>1274</v>
      </c>
      <c r="C528">
        <v>0</v>
      </c>
      <c r="D528" t="s">
        <v>15</v>
      </c>
      <c r="E528" t="s">
        <v>295</v>
      </c>
      <c r="F528" t="s">
        <v>296</v>
      </c>
      <c r="G528" t="s">
        <v>22</v>
      </c>
      <c r="H528" s="13">
        <v>637100</v>
      </c>
      <c r="I528" s="14">
        <v>41216</v>
      </c>
      <c r="J528" t="s">
        <v>285</v>
      </c>
      <c r="K528" s="14">
        <v>41050</v>
      </c>
      <c r="L528" s="19">
        <v>41050</v>
      </c>
      <c r="M528" s="19">
        <v>41141</v>
      </c>
    </row>
    <row r="529" spans="1:13" x14ac:dyDescent="0.3">
      <c r="A529" t="s">
        <v>1275</v>
      </c>
      <c r="B529" t="s">
        <v>1276</v>
      </c>
      <c r="C529">
        <v>1</v>
      </c>
      <c r="D529" t="s">
        <v>298</v>
      </c>
      <c r="E529" t="s">
        <v>325</v>
      </c>
      <c r="F529" t="s">
        <v>326</v>
      </c>
      <c r="G529" t="s">
        <v>1277</v>
      </c>
      <c r="H529" s="13">
        <v>750200</v>
      </c>
      <c r="I529" s="14">
        <v>41181</v>
      </c>
      <c r="J529" t="s">
        <v>285</v>
      </c>
      <c r="K529" s="14">
        <v>41042</v>
      </c>
      <c r="L529" s="19">
        <v>41050</v>
      </c>
      <c r="M529" s="19">
        <v>41141</v>
      </c>
    </row>
    <row r="530" spans="1:13" x14ac:dyDescent="0.3">
      <c r="A530" t="s">
        <v>1278</v>
      </c>
      <c r="B530" t="s">
        <v>1279</v>
      </c>
      <c r="C530">
        <v>8</v>
      </c>
      <c r="D530" t="s">
        <v>403</v>
      </c>
      <c r="E530" t="s">
        <v>524</v>
      </c>
      <c r="F530" t="s">
        <v>525</v>
      </c>
      <c r="G530" t="s">
        <v>1280</v>
      </c>
      <c r="H530" s="13">
        <v>724000</v>
      </c>
      <c r="I530" s="14">
        <v>41103</v>
      </c>
      <c r="J530" t="s">
        <v>285</v>
      </c>
      <c r="K530" s="14">
        <v>41041</v>
      </c>
      <c r="L530" s="19">
        <v>41050</v>
      </c>
      <c r="M530" s="19">
        <v>41094</v>
      </c>
    </row>
    <row r="531" spans="1:13" x14ac:dyDescent="0.3">
      <c r="A531" t="s">
        <v>1278</v>
      </c>
      <c r="B531" t="s">
        <v>1279</v>
      </c>
      <c r="C531">
        <v>8</v>
      </c>
      <c r="D531" t="s">
        <v>403</v>
      </c>
      <c r="E531" t="s">
        <v>404</v>
      </c>
      <c r="F531" t="s">
        <v>405</v>
      </c>
      <c r="G531" t="s">
        <v>1280</v>
      </c>
      <c r="H531" s="13">
        <v>724000</v>
      </c>
      <c r="I531" s="14">
        <v>41103</v>
      </c>
      <c r="J531" t="s">
        <v>285</v>
      </c>
      <c r="K531" s="14">
        <v>41041</v>
      </c>
      <c r="L531" s="19">
        <v>41050</v>
      </c>
      <c r="M531" s="19">
        <v>41094</v>
      </c>
    </row>
    <row r="532" spans="1:13" x14ac:dyDescent="0.3">
      <c r="A532" t="s">
        <v>1281</v>
      </c>
      <c r="B532" t="s">
        <v>1282</v>
      </c>
      <c r="C532">
        <v>1</v>
      </c>
      <c r="D532" t="s">
        <v>298</v>
      </c>
      <c r="E532" t="s">
        <v>323</v>
      </c>
      <c r="F532" t="s">
        <v>324</v>
      </c>
      <c r="G532" t="s">
        <v>1283</v>
      </c>
      <c r="H532" s="13">
        <v>843700</v>
      </c>
      <c r="I532" s="14">
        <v>41101</v>
      </c>
      <c r="J532" t="s">
        <v>285</v>
      </c>
      <c r="K532" s="14">
        <v>41037</v>
      </c>
      <c r="L532" s="19">
        <v>41050</v>
      </c>
      <c r="M532" s="19">
        <v>41094</v>
      </c>
    </row>
    <row r="533" spans="1:13" x14ac:dyDescent="0.3">
      <c r="A533" t="s">
        <v>1284</v>
      </c>
      <c r="B533" t="s">
        <v>1285</v>
      </c>
      <c r="C533">
        <v>0</v>
      </c>
      <c r="D533" t="s">
        <v>15</v>
      </c>
      <c r="E533" t="s">
        <v>320</v>
      </c>
      <c r="F533" t="s">
        <v>321</v>
      </c>
      <c r="G533" t="s">
        <v>1286</v>
      </c>
      <c r="H533" s="13">
        <v>52300</v>
      </c>
      <c r="I533" s="14">
        <v>41126</v>
      </c>
      <c r="J533" t="s">
        <v>285</v>
      </c>
      <c r="K533" s="14">
        <v>41028</v>
      </c>
      <c r="L533" s="19">
        <v>41050</v>
      </c>
      <c r="M533" s="19">
        <v>41094</v>
      </c>
    </row>
    <row r="534" spans="1:13" x14ac:dyDescent="0.3">
      <c r="A534" t="s">
        <v>1284</v>
      </c>
      <c r="B534" t="s">
        <v>1285</v>
      </c>
      <c r="C534">
        <v>0</v>
      </c>
      <c r="D534" t="s">
        <v>15</v>
      </c>
      <c r="E534" t="s">
        <v>295</v>
      </c>
      <c r="F534" t="s">
        <v>296</v>
      </c>
      <c r="G534" t="s">
        <v>1286</v>
      </c>
      <c r="H534" s="13">
        <v>52300</v>
      </c>
      <c r="I534" s="14">
        <v>41126</v>
      </c>
      <c r="J534" t="s">
        <v>285</v>
      </c>
      <c r="K534" s="14">
        <v>41028</v>
      </c>
      <c r="L534" s="19">
        <v>41050</v>
      </c>
      <c r="M534" s="19">
        <v>41094</v>
      </c>
    </row>
    <row r="535" spans="1:13" x14ac:dyDescent="0.3">
      <c r="A535" t="s">
        <v>1284</v>
      </c>
      <c r="B535" t="s">
        <v>1285</v>
      </c>
      <c r="C535">
        <v>0</v>
      </c>
      <c r="D535" t="s">
        <v>15</v>
      </c>
      <c r="E535" t="s">
        <v>293</v>
      </c>
      <c r="F535" t="s">
        <v>294</v>
      </c>
      <c r="G535" t="s">
        <v>1286</v>
      </c>
      <c r="H535" s="13">
        <v>52300</v>
      </c>
      <c r="I535" s="14">
        <v>41126</v>
      </c>
      <c r="J535" t="s">
        <v>285</v>
      </c>
      <c r="K535" s="14">
        <v>41028</v>
      </c>
      <c r="L535" s="19">
        <v>41050</v>
      </c>
      <c r="M535" s="19">
        <v>41094</v>
      </c>
    </row>
    <row r="536" spans="1:13" x14ac:dyDescent="0.3">
      <c r="A536" t="s">
        <v>1287</v>
      </c>
      <c r="B536" t="s">
        <v>1288</v>
      </c>
      <c r="C536">
        <v>0</v>
      </c>
      <c r="D536" t="s">
        <v>15</v>
      </c>
      <c r="E536" t="s">
        <v>293</v>
      </c>
      <c r="F536" t="s">
        <v>294</v>
      </c>
      <c r="G536" t="s">
        <v>1289</v>
      </c>
      <c r="H536" s="13">
        <v>211000</v>
      </c>
      <c r="I536" s="14">
        <v>41292</v>
      </c>
      <c r="J536" t="s">
        <v>285</v>
      </c>
      <c r="K536" s="14">
        <v>41019</v>
      </c>
      <c r="L536" s="19">
        <v>41050</v>
      </c>
      <c r="M536" s="19">
        <v>41094</v>
      </c>
    </row>
    <row r="537" spans="1:13" x14ac:dyDescent="0.3">
      <c r="A537" t="s">
        <v>1287</v>
      </c>
      <c r="B537" t="s">
        <v>1288</v>
      </c>
      <c r="C537">
        <v>0</v>
      </c>
      <c r="D537" t="s">
        <v>15</v>
      </c>
      <c r="E537" t="s">
        <v>295</v>
      </c>
      <c r="F537" t="s">
        <v>296</v>
      </c>
      <c r="G537" t="s">
        <v>1289</v>
      </c>
      <c r="H537" s="13">
        <v>211000</v>
      </c>
      <c r="I537" s="14">
        <v>41292</v>
      </c>
      <c r="J537" t="s">
        <v>285</v>
      </c>
      <c r="K537" s="14">
        <v>41019</v>
      </c>
      <c r="L537" s="19">
        <v>41050</v>
      </c>
      <c r="M537" s="19">
        <v>41094</v>
      </c>
    </row>
    <row r="538" spans="1:13" x14ac:dyDescent="0.3">
      <c r="A538" t="s">
        <v>1290</v>
      </c>
      <c r="B538" t="s">
        <v>1291</v>
      </c>
      <c r="C538">
        <v>15</v>
      </c>
      <c r="D538" t="s">
        <v>566</v>
      </c>
      <c r="E538" t="s">
        <v>567</v>
      </c>
      <c r="F538" t="s">
        <v>568</v>
      </c>
      <c r="G538" t="s">
        <v>1292</v>
      </c>
      <c r="H538" s="13">
        <v>831900</v>
      </c>
      <c r="I538" s="14">
        <v>41130</v>
      </c>
      <c r="J538" t="s">
        <v>301</v>
      </c>
      <c r="K538" s="14">
        <v>41013</v>
      </c>
      <c r="L538" s="19">
        <v>41050</v>
      </c>
      <c r="M538" s="19">
        <v>41094</v>
      </c>
    </row>
    <row r="539" spans="1:13" x14ac:dyDescent="0.3">
      <c r="A539" t="s">
        <v>1293</v>
      </c>
      <c r="B539" t="s">
        <v>1294</v>
      </c>
      <c r="C539">
        <v>4</v>
      </c>
      <c r="D539" t="s">
        <v>282</v>
      </c>
      <c r="E539" t="s">
        <v>286</v>
      </c>
      <c r="F539" t="s">
        <v>287</v>
      </c>
      <c r="G539" t="s">
        <v>696</v>
      </c>
      <c r="H539" s="13">
        <v>282400</v>
      </c>
      <c r="I539" s="14">
        <v>41141</v>
      </c>
      <c r="J539" t="s">
        <v>301</v>
      </c>
      <c r="K539" s="14">
        <v>40972</v>
      </c>
      <c r="L539" s="19">
        <v>41009</v>
      </c>
      <c r="M539" s="19">
        <v>41050</v>
      </c>
    </row>
    <row r="540" spans="1:13" x14ac:dyDescent="0.3">
      <c r="A540" t="s">
        <v>1293</v>
      </c>
      <c r="B540" t="s">
        <v>1294</v>
      </c>
      <c r="C540">
        <v>4</v>
      </c>
      <c r="D540" t="s">
        <v>282</v>
      </c>
      <c r="E540" t="s">
        <v>283</v>
      </c>
      <c r="F540" t="s">
        <v>284</v>
      </c>
      <c r="G540" t="s">
        <v>696</v>
      </c>
      <c r="H540" s="13">
        <v>282400</v>
      </c>
      <c r="I540" s="14">
        <v>41141</v>
      </c>
      <c r="J540" t="s">
        <v>301</v>
      </c>
      <c r="K540" s="14">
        <v>40972</v>
      </c>
      <c r="L540" s="19">
        <v>41009</v>
      </c>
      <c r="M540" s="19">
        <v>41050</v>
      </c>
    </row>
    <row r="541" spans="1:13" x14ac:dyDescent="0.3">
      <c r="A541" t="s">
        <v>1295</v>
      </c>
      <c r="B541" t="s">
        <v>1296</v>
      </c>
      <c r="C541">
        <v>13</v>
      </c>
      <c r="D541" t="s">
        <v>926</v>
      </c>
      <c r="E541" t="s">
        <v>934</v>
      </c>
      <c r="F541" t="s">
        <v>935</v>
      </c>
      <c r="G541" t="s">
        <v>1297</v>
      </c>
      <c r="H541" s="13">
        <v>858000</v>
      </c>
      <c r="I541" s="14">
        <v>41182</v>
      </c>
      <c r="J541" t="s">
        <v>285</v>
      </c>
      <c r="K541" s="14">
        <v>40951</v>
      </c>
      <c r="L541" s="19">
        <v>40969</v>
      </c>
      <c r="M541" s="19">
        <v>41050</v>
      </c>
    </row>
    <row r="542" spans="1:13" x14ac:dyDescent="0.3">
      <c r="A542" t="s">
        <v>1295</v>
      </c>
      <c r="B542" t="s">
        <v>1296</v>
      </c>
      <c r="C542">
        <v>13</v>
      </c>
      <c r="D542" t="s">
        <v>926</v>
      </c>
      <c r="E542" t="s">
        <v>1243</v>
      </c>
      <c r="F542" t="s">
        <v>1244</v>
      </c>
      <c r="G542" t="s">
        <v>1297</v>
      </c>
      <c r="H542" s="13">
        <v>858000</v>
      </c>
      <c r="I542" s="14">
        <v>41182</v>
      </c>
      <c r="J542" t="s">
        <v>285</v>
      </c>
      <c r="K542" s="14">
        <v>40951</v>
      </c>
      <c r="L542" s="19">
        <v>40969</v>
      </c>
      <c r="M542" s="19">
        <v>41050</v>
      </c>
    </row>
    <row r="543" spans="1:13" x14ac:dyDescent="0.3">
      <c r="A543" t="s">
        <v>1298</v>
      </c>
      <c r="B543" t="s">
        <v>1299</v>
      </c>
      <c r="C543">
        <v>2</v>
      </c>
      <c r="D543" t="s">
        <v>343</v>
      </c>
      <c r="E543" t="s">
        <v>344</v>
      </c>
      <c r="F543" t="s">
        <v>345</v>
      </c>
      <c r="G543" t="s">
        <v>1300</v>
      </c>
      <c r="H543" s="13">
        <v>496100</v>
      </c>
      <c r="I543" s="14">
        <v>41150</v>
      </c>
      <c r="J543" t="s">
        <v>285</v>
      </c>
      <c r="K543" s="14">
        <v>40944</v>
      </c>
      <c r="L543" s="19">
        <v>40969</v>
      </c>
      <c r="M543" s="19">
        <v>41050</v>
      </c>
    </row>
    <row r="544" spans="1:13" x14ac:dyDescent="0.3">
      <c r="A544" t="s">
        <v>1301</v>
      </c>
      <c r="B544" t="s">
        <v>1302</v>
      </c>
      <c r="C544">
        <v>7</v>
      </c>
      <c r="D544" t="s">
        <v>366</v>
      </c>
      <c r="E544" t="s">
        <v>371</v>
      </c>
      <c r="F544" t="s">
        <v>372</v>
      </c>
      <c r="G544" t="s">
        <v>773</v>
      </c>
      <c r="H544" s="13">
        <v>39700</v>
      </c>
      <c r="I544" s="14">
        <v>41156</v>
      </c>
      <c r="J544" t="s">
        <v>285</v>
      </c>
      <c r="K544" s="14">
        <v>40939</v>
      </c>
      <c r="L544" s="19">
        <v>40969</v>
      </c>
      <c r="M544" s="19">
        <v>41050</v>
      </c>
    </row>
    <row r="545" spans="1:13" x14ac:dyDescent="0.3">
      <c r="A545" t="s">
        <v>1301</v>
      </c>
      <c r="B545" t="s">
        <v>1302</v>
      </c>
      <c r="C545">
        <v>7</v>
      </c>
      <c r="D545" t="s">
        <v>366</v>
      </c>
      <c r="E545" t="s">
        <v>369</v>
      </c>
      <c r="F545" t="s">
        <v>370</v>
      </c>
      <c r="G545" t="s">
        <v>773</v>
      </c>
      <c r="H545" s="13">
        <v>39700</v>
      </c>
      <c r="I545" s="14">
        <v>41156</v>
      </c>
      <c r="J545" t="s">
        <v>285</v>
      </c>
      <c r="K545" s="14">
        <v>40939</v>
      </c>
      <c r="L545" s="19">
        <v>40969</v>
      </c>
      <c r="M545" s="19">
        <v>41050</v>
      </c>
    </row>
    <row r="546" spans="1:13" x14ac:dyDescent="0.3">
      <c r="A546" t="s">
        <v>1303</v>
      </c>
      <c r="B546" t="s">
        <v>1304</v>
      </c>
      <c r="C546">
        <v>11</v>
      </c>
      <c r="D546" t="s">
        <v>328</v>
      </c>
      <c r="E546" t="s">
        <v>331</v>
      </c>
      <c r="F546" t="s">
        <v>332</v>
      </c>
      <c r="G546" t="s">
        <v>1305</v>
      </c>
      <c r="H546" s="13">
        <v>395400</v>
      </c>
      <c r="I546" s="14">
        <v>41161</v>
      </c>
      <c r="J546" t="s">
        <v>301</v>
      </c>
      <c r="K546" s="14">
        <v>40901</v>
      </c>
      <c r="L546" s="19">
        <v>40909</v>
      </c>
      <c r="M546" s="19">
        <v>40969</v>
      </c>
    </row>
    <row r="547" spans="1:13" x14ac:dyDescent="0.3">
      <c r="A547" t="s">
        <v>1306</v>
      </c>
      <c r="B547" t="s">
        <v>1307</v>
      </c>
      <c r="C547">
        <v>23</v>
      </c>
      <c r="D547" t="s">
        <v>394</v>
      </c>
      <c r="E547" t="s">
        <v>1308</v>
      </c>
      <c r="F547" t="s">
        <v>1309</v>
      </c>
      <c r="G547" t="s">
        <v>1310</v>
      </c>
      <c r="H547" s="13">
        <v>325900</v>
      </c>
      <c r="I547" s="14">
        <v>41137</v>
      </c>
      <c r="J547" t="s">
        <v>285</v>
      </c>
      <c r="K547" s="14">
        <v>40893</v>
      </c>
      <c r="L547" s="19">
        <v>40909</v>
      </c>
      <c r="M547" s="19">
        <v>40969</v>
      </c>
    </row>
    <row r="548" spans="1:13" x14ac:dyDescent="0.3">
      <c r="A548" t="s">
        <v>1311</v>
      </c>
      <c r="B548" t="s">
        <v>1312</v>
      </c>
      <c r="C548">
        <v>2</v>
      </c>
      <c r="D548" t="s">
        <v>343</v>
      </c>
      <c r="E548" t="s">
        <v>450</v>
      </c>
      <c r="F548" t="s">
        <v>451</v>
      </c>
      <c r="G548" t="s">
        <v>1313</v>
      </c>
      <c r="H548" s="13">
        <v>746600</v>
      </c>
      <c r="I548" s="14">
        <v>41134</v>
      </c>
      <c r="J548" t="s">
        <v>285</v>
      </c>
      <c r="K548" s="14">
        <v>40886</v>
      </c>
      <c r="L548" s="19">
        <v>40909</v>
      </c>
      <c r="M548" s="19">
        <v>40969</v>
      </c>
    </row>
    <row r="549" spans="1:13" x14ac:dyDescent="0.3">
      <c r="A549" t="s">
        <v>1314</v>
      </c>
      <c r="B549" t="s">
        <v>1315</v>
      </c>
      <c r="C549">
        <v>0</v>
      </c>
      <c r="D549" t="s">
        <v>15</v>
      </c>
      <c r="E549" t="s">
        <v>293</v>
      </c>
      <c r="F549" t="s">
        <v>294</v>
      </c>
      <c r="G549" t="s">
        <v>134</v>
      </c>
      <c r="H549" s="13">
        <v>77400</v>
      </c>
      <c r="I549" s="14">
        <v>41103</v>
      </c>
      <c r="J549" t="s">
        <v>285</v>
      </c>
      <c r="K549" s="14">
        <v>40867</v>
      </c>
      <c r="L549" s="19">
        <v>40909</v>
      </c>
      <c r="M549" s="19">
        <v>40969</v>
      </c>
    </row>
    <row r="550" spans="1:13" x14ac:dyDescent="0.3">
      <c r="A550" t="s">
        <v>1316</v>
      </c>
      <c r="B550" t="s">
        <v>1317</v>
      </c>
      <c r="C550">
        <v>25</v>
      </c>
      <c r="D550" t="s">
        <v>1057</v>
      </c>
      <c r="E550" t="s">
        <v>1058</v>
      </c>
      <c r="F550" t="s">
        <v>1059</v>
      </c>
      <c r="G550" t="s">
        <v>1318</v>
      </c>
      <c r="H550" s="13">
        <v>926800</v>
      </c>
      <c r="I550" s="14">
        <v>40977</v>
      </c>
      <c r="J550" t="s">
        <v>285</v>
      </c>
      <c r="K550" s="14">
        <v>40854</v>
      </c>
      <c r="L550" s="19">
        <v>40909</v>
      </c>
      <c r="M550" s="19"/>
    </row>
    <row r="551" spans="1:13" x14ac:dyDescent="0.3">
      <c r="A551" t="s">
        <v>1319</v>
      </c>
      <c r="B551" t="s">
        <v>1320</v>
      </c>
      <c r="C551">
        <v>1</v>
      </c>
      <c r="D551" t="s">
        <v>298</v>
      </c>
      <c r="E551" t="s">
        <v>323</v>
      </c>
      <c r="F551" t="s">
        <v>324</v>
      </c>
      <c r="G551" t="s">
        <v>1321</v>
      </c>
      <c r="H551" s="13">
        <v>645900</v>
      </c>
      <c r="I551" s="14">
        <v>40888</v>
      </c>
      <c r="J551" t="s">
        <v>285</v>
      </c>
      <c r="K551" s="14">
        <v>40843</v>
      </c>
      <c r="L551" s="19">
        <v>40909</v>
      </c>
      <c r="M551" s="19"/>
    </row>
    <row r="552" spans="1:13" x14ac:dyDescent="0.3">
      <c r="A552" t="s">
        <v>1319</v>
      </c>
      <c r="B552" t="s">
        <v>1320</v>
      </c>
      <c r="C552">
        <v>1</v>
      </c>
      <c r="D552" t="s">
        <v>298</v>
      </c>
      <c r="E552" t="s">
        <v>299</v>
      </c>
      <c r="F552" t="s">
        <v>300</v>
      </c>
      <c r="G552" t="s">
        <v>1321</v>
      </c>
      <c r="H552" s="13">
        <v>645900</v>
      </c>
      <c r="I552" s="14">
        <v>40888</v>
      </c>
      <c r="J552" t="s">
        <v>285</v>
      </c>
      <c r="K552" s="14">
        <v>40843</v>
      </c>
      <c r="L552" s="19">
        <v>40909</v>
      </c>
      <c r="M552" s="19"/>
    </row>
    <row r="553" spans="1:13" x14ac:dyDescent="0.3">
      <c r="A553" t="s">
        <v>1322</v>
      </c>
      <c r="B553" t="s">
        <v>1323</v>
      </c>
      <c r="C553">
        <v>12</v>
      </c>
      <c r="D553" t="s">
        <v>625</v>
      </c>
      <c r="E553" t="s">
        <v>829</v>
      </c>
      <c r="F553" t="s">
        <v>830</v>
      </c>
      <c r="G553" t="s">
        <v>776</v>
      </c>
      <c r="H553" s="13">
        <v>858800</v>
      </c>
      <c r="I553" s="14">
        <v>40983</v>
      </c>
      <c r="J553" t="s">
        <v>285</v>
      </c>
      <c r="K553" s="14">
        <v>40835</v>
      </c>
      <c r="L553" s="19">
        <v>40909</v>
      </c>
      <c r="M553" s="19"/>
    </row>
    <row r="554" spans="1:13" x14ac:dyDescent="0.3">
      <c r="A554" t="s">
        <v>1322</v>
      </c>
      <c r="B554" t="s">
        <v>1323</v>
      </c>
      <c r="C554">
        <v>12</v>
      </c>
      <c r="D554" t="s">
        <v>625</v>
      </c>
      <c r="E554" t="s">
        <v>626</v>
      </c>
      <c r="F554" t="s">
        <v>627</v>
      </c>
      <c r="G554" t="s">
        <v>776</v>
      </c>
      <c r="H554" s="13">
        <v>858800</v>
      </c>
      <c r="I554" s="14">
        <v>40983</v>
      </c>
      <c r="J554" t="s">
        <v>285</v>
      </c>
      <c r="K554" s="14">
        <v>40835</v>
      </c>
      <c r="L554" s="19">
        <v>40909</v>
      </c>
      <c r="M554" s="19"/>
    </row>
    <row r="555" spans="1:13" x14ac:dyDescent="0.3">
      <c r="A555" t="s">
        <v>1324</v>
      </c>
      <c r="B555" t="s">
        <v>1325</v>
      </c>
      <c r="C555">
        <v>0</v>
      </c>
      <c r="D555" t="s">
        <v>15</v>
      </c>
      <c r="E555" t="s">
        <v>293</v>
      </c>
      <c r="F555" t="s">
        <v>294</v>
      </c>
      <c r="G555" t="s">
        <v>1326</v>
      </c>
      <c r="H555" s="13">
        <v>964900</v>
      </c>
      <c r="I555" s="14">
        <v>40992</v>
      </c>
      <c r="J555" t="s">
        <v>285</v>
      </c>
      <c r="K555" s="14">
        <v>40834</v>
      </c>
      <c r="L555" s="19">
        <v>40909</v>
      </c>
      <c r="M555" s="19"/>
    </row>
    <row r="556" spans="1:13" x14ac:dyDescent="0.3">
      <c r="A556" t="s">
        <v>1327</v>
      </c>
      <c r="B556" t="s">
        <v>1328</v>
      </c>
      <c r="C556">
        <v>6</v>
      </c>
      <c r="D556" t="s">
        <v>309</v>
      </c>
      <c r="E556" t="s">
        <v>310</v>
      </c>
      <c r="F556" t="s">
        <v>311</v>
      </c>
      <c r="G556" t="s">
        <v>1019</v>
      </c>
      <c r="H556" s="13">
        <v>540700</v>
      </c>
      <c r="I556" s="14">
        <v>41034</v>
      </c>
      <c r="J556" t="s">
        <v>285</v>
      </c>
      <c r="K556" s="14">
        <v>40824</v>
      </c>
      <c r="L556" s="19">
        <v>40909</v>
      </c>
      <c r="M556" s="19"/>
    </row>
    <row r="557" spans="1:13" x14ac:dyDescent="0.3">
      <c r="A557" t="s">
        <v>1329</v>
      </c>
      <c r="B557" t="s">
        <v>1330</v>
      </c>
      <c r="C557">
        <v>1</v>
      </c>
      <c r="D557" t="s">
        <v>298</v>
      </c>
      <c r="E557" t="s">
        <v>302</v>
      </c>
      <c r="F557" t="s">
        <v>303</v>
      </c>
      <c r="G557" t="s">
        <v>1331</v>
      </c>
      <c r="H557" s="13">
        <v>915800</v>
      </c>
      <c r="I557" s="14">
        <v>41024</v>
      </c>
      <c r="J557" t="s">
        <v>301</v>
      </c>
      <c r="K557" s="14">
        <v>40805</v>
      </c>
      <c r="L557" s="19">
        <v>40909</v>
      </c>
      <c r="M557" s="19"/>
    </row>
    <row r="558" spans="1:13" x14ac:dyDescent="0.3">
      <c r="A558" t="s">
        <v>1329</v>
      </c>
      <c r="B558" t="s">
        <v>1330</v>
      </c>
      <c r="C558">
        <v>1</v>
      </c>
      <c r="D558" t="s">
        <v>298</v>
      </c>
      <c r="E558" t="s">
        <v>325</v>
      </c>
      <c r="F558" t="s">
        <v>326</v>
      </c>
      <c r="G558" t="s">
        <v>1331</v>
      </c>
      <c r="H558" s="13">
        <v>915800</v>
      </c>
      <c r="I558" s="14">
        <v>41024</v>
      </c>
      <c r="J558" t="s">
        <v>301</v>
      </c>
      <c r="K558" s="14">
        <v>40805</v>
      </c>
      <c r="L558" s="19">
        <v>40909</v>
      </c>
      <c r="M558" s="19"/>
    </row>
    <row r="559" spans="1:13" x14ac:dyDescent="0.3">
      <c r="A559" t="s">
        <v>1332</v>
      </c>
      <c r="B559" t="s">
        <v>1333</v>
      </c>
      <c r="C559">
        <v>0</v>
      </c>
      <c r="D559" t="s">
        <v>15</v>
      </c>
      <c r="E559" t="s">
        <v>320</v>
      </c>
      <c r="F559" t="s">
        <v>321</v>
      </c>
      <c r="G559" t="s">
        <v>1334</v>
      </c>
      <c r="H559" s="13">
        <v>48800</v>
      </c>
      <c r="I559" s="14">
        <v>40894</v>
      </c>
      <c r="J559" t="s">
        <v>285</v>
      </c>
      <c r="K559" s="14">
        <v>40794</v>
      </c>
      <c r="L559" s="19">
        <v>40909</v>
      </c>
      <c r="M559" s="19"/>
    </row>
    <row r="560" spans="1:13" x14ac:dyDescent="0.3">
      <c r="A560" t="s">
        <v>1332</v>
      </c>
      <c r="B560" t="s">
        <v>1333</v>
      </c>
      <c r="C560">
        <v>0</v>
      </c>
      <c r="D560" t="s">
        <v>15</v>
      </c>
      <c r="E560" t="s">
        <v>295</v>
      </c>
      <c r="F560" t="s">
        <v>296</v>
      </c>
      <c r="G560" t="s">
        <v>1334</v>
      </c>
      <c r="H560" s="13">
        <v>48800</v>
      </c>
      <c r="I560" s="14">
        <v>40894</v>
      </c>
      <c r="J560" t="s">
        <v>285</v>
      </c>
      <c r="K560" s="14">
        <v>40794</v>
      </c>
      <c r="L560" s="19">
        <v>40909</v>
      </c>
      <c r="M560" s="19"/>
    </row>
    <row r="561" spans="1:13" x14ac:dyDescent="0.3">
      <c r="A561" t="s">
        <v>1335</v>
      </c>
      <c r="B561" t="s">
        <v>1336</v>
      </c>
      <c r="C561">
        <v>9</v>
      </c>
      <c r="D561" t="s">
        <v>768</v>
      </c>
      <c r="E561" t="s">
        <v>769</v>
      </c>
      <c r="F561" t="s">
        <v>770</v>
      </c>
      <c r="G561" t="s">
        <v>1337</v>
      </c>
      <c r="H561" s="13">
        <v>718400</v>
      </c>
      <c r="I561" s="14">
        <v>40987</v>
      </c>
      <c r="J561" t="s">
        <v>285</v>
      </c>
      <c r="K561" s="14">
        <v>40785</v>
      </c>
      <c r="L561" s="19">
        <v>40909</v>
      </c>
      <c r="M561" s="19"/>
    </row>
    <row r="562" spans="1:13" x14ac:dyDescent="0.3">
      <c r="A562" t="s">
        <v>1338</v>
      </c>
      <c r="B562" t="s">
        <v>1339</v>
      </c>
      <c r="C562">
        <v>15</v>
      </c>
      <c r="D562" t="s">
        <v>566</v>
      </c>
      <c r="E562" t="s">
        <v>567</v>
      </c>
      <c r="F562" t="s">
        <v>568</v>
      </c>
      <c r="G562" t="s">
        <v>1186</v>
      </c>
      <c r="H562" s="13">
        <v>541000</v>
      </c>
      <c r="I562" s="14">
        <v>40917</v>
      </c>
      <c r="J562" t="s">
        <v>285</v>
      </c>
      <c r="K562" s="14">
        <v>40784</v>
      </c>
      <c r="L562" s="19">
        <v>40909</v>
      </c>
      <c r="M562" s="19"/>
    </row>
    <row r="563" spans="1:13" x14ac:dyDescent="0.3">
      <c r="A563" t="s">
        <v>1338</v>
      </c>
      <c r="B563" t="s">
        <v>1339</v>
      </c>
      <c r="C563">
        <v>15</v>
      </c>
      <c r="D563" t="s">
        <v>566</v>
      </c>
      <c r="E563" t="s">
        <v>1340</v>
      </c>
      <c r="F563" t="s">
        <v>1341</v>
      </c>
      <c r="G563" t="s">
        <v>1186</v>
      </c>
      <c r="H563" s="13">
        <v>541000</v>
      </c>
      <c r="I563" s="14">
        <v>40917</v>
      </c>
      <c r="J563" t="s">
        <v>285</v>
      </c>
      <c r="K563" s="14">
        <v>40784</v>
      </c>
      <c r="L563" s="19">
        <v>40909</v>
      </c>
      <c r="M563" s="19"/>
    </row>
    <row r="564" spans="1:13" x14ac:dyDescent="0.3">
      <c r="A564" t="s">
        <v>1342</v>
      </c>
      <c r="B564" t="s">
        <v>1343</v>
      </c>
      <c r="C564">
        <v>1</v>
      </c>
      <c r="D564" t="s">
        <v>298</v>
      </c>
      <c r="E564" t="s">
        <v>323</v>
      </c>
      <c r="F564" t="s">
        <v>324</v>
      </c>
      <c r="G564" t="s">
        <v>1344</v>
      </c>
      <c r="H564" s="13">
        <v>19800</v>
      </c>
      <c r="I564" s="14">
        <v>41070</v>
      </c>
      <c r="J564" t="s">
        <v>285</v>
      </c>
      <c r="K564" s="14">
        <v>40782</v>
      </c>
      <c r="L564" s="19">
        <v>40909</v>
      </c>
      <c r="M564" s="19"/>
    </row>
    <row r="565" spans="1:13" x14ac:dyDescent="0.3">
      <c r="A565" t="s">
        <v>1342</v>
      </c>
      <c r="B565" t="s">
        <v>1343</v>
      </c>
      <c r="C565">
        <v>1</v>
      </c>
      <c r="D565" t="s">
        <v>298</v>
      </c>
      <c r="E565" t="s">
        <v>314</v>
      </c>
      <c r="F565" t="s">
        <v>315</v>
      </c>
      <c r="G565" t="s">
        <v>1344</v>
      </c>
      <c r="H565" s="13">
        <v>19800</v>
      </c>
      <c r="I565" s="14">
        <v>41070</v>
      </c>
      <c r="J565" t="s">
        <v>285</v>
      </c>
      <c r="K565" s="14">
        <v>40782</v>
      </c>
      <c r="L565" s="19">
        <v>40909</v>
      </c>
      <c r="M565" s="19"/>
    </row>
    <row r="566" spans="1:13" x14ac:dyDescent="0.3">
      <c r="A566" t="s">
        <v>1345</v>
      </c>
      <c r="B566" t="s">
        <v>1346</v>
      </c>
      <c r="C566">
        <v>1</v>
      </c>
      <c r="D566" t="s">
        <v>298</v>
      </c>
      <c r="E566" t="s">
        <v>323</v>
      </c>
      <c r="F566" t="s">
        <v>324</v>
      </c>
      <c r="G566" t="s">
        <v>1347</v>
      </c>
      <c r="H566" s="13">
        <v>790300</v>
      </c>
      <c r="I566" s="14">
        <v>40895</v>
      </c>
      <c r="J566" t="s">
        <v>285</v>
      </c>
      <c r="K566" s="14">
        <v>40780</v>
      </c>
      <c r="L566" s="19">
        <v>40909</v>
      </c>
      <c r="M566" s="19"/>
    </row>
    <row r="567" spans="1:13" x14ac:dyDescent="0.3">
      <c r="A567" t="s">
        <v>1345</v>
      </c>
      <c r="B567" t="s">
        <v>1346</v>
      </c>
      <c r="C567">
        <v>1</v>
      </c>
      <c r="D567" t="s">
        <v>298</v>
      </c>
      <c r="E567" t="s">
        <v>325</v>
      </c>
      <c r="F567" t="s">
        <v>326</v>
      </c>
      <c r="G567" t="s">
        <v>1347</v>
      </c>
      <c r="H567" s="13">
        <v>790300</v>
      </c>
      <c r="I567" s="14">
        <v>40895</v>
      </c>
      <c r="J567" t="s">
        <v>285</v>
      </c>
      <c r="K567" s="14">
        <v>40780</v>
      </c>
      <c r="L567" s="19">
        <v>40909</v>
      </c>
      <c r="M567" s="19"/>
    </row>
    <row r="568" spans="1:13" x14ac:dyDescent="0.3">
      <c r="A568" t="s">
        <v>1345</v>
      </c>
      <c r="B568" t="s">
        <v>1346</v>
      </c>
      <c r="C568">
        <v>1</v>
      </c>
      <c r="D568" t="s">
        <v>298</v>
      </c>
      <c r="E568" t="s">
        <v>314</v>
      </c>
      <c r="F568" t="s">
        <v>315</v>
      </c>
      <c r="G568" t="s">
        <v>1347</v>
      </c>
      <c r="H568" s="13">
        <v>790300</v>
      </c>
      <c r="I568" s="14">
        <v>40895</v>
      </c>
      <c r="J568" t="s">
        <v>285</v>
      </c>
      <c r="K568" s="14">
        <v>40780</v>
      </c>
      <c r="L568" s="19">
        <v>40909</v>
      </c>
      <c r="M568" s="19"/>
    </row>
    <row r="569" spans="1:13" x14ac:dyDescent="0.3">
      <c r="A569" t="s">
        <v>1348</v>
      </c>
      <c r="B569" t="s">
        <v>1349</v>
      </c>
      <c r="C569">
        <v>5</v>
      </c>
      <c r="D569" t="s">
        <v>354</v>
      </c>
      <c r="E569" t="s">
        <v>355</v>
      </c>
      <c r="F569" t="s">
        <v>356</v>
      </c>
      <c r="G569" t="s">
        <v>182</v>
      </c>
      <c r="H569" s="13">
        <v>722800</v>
      </c>
      <c r="I569" s="14">
        <v>40866</v>
      </c>
      <c r="J569" t="s">
        <v>285</v>
      </c>
      <c r="K569" s="14">
        <v>40779</v>
      </c>
      <c r="L569" s="19">
        <v>40909</v>
      </c>
      <c r="M569" s="19"/>
    </row>
    <row r="570" spans="1:13" x14ac:dyDescent="0.3">
      <c r="A570" t="s">
        <v>1350</v>
      </c>
      <c r="B570" t="s">
        <v>1351</v>
      </c>
      <c r="C570">
        <v>3</v>
      </c>
      <c r="D570" t="s">
        <v>337</v>
      </c>
      <c r="E570" t="s">
        <v>400</v>
      </c>
      <c r="F570" t="s">
        <v>401</v>
      </c>
      <c r="G570" t="s">
        <v>1352</v>
      </c>
      <c r="H570" s="13">
        <v>899000</v>
      </c>
      <c r="I570" s="14">
        <v>40821</v>
      </c>
      <c r="J570" t="s">
        <v>285</v>
      </c>
      <c r="K570" s="14">
        <v>40774</v>
      </c>
      <c r="L570" s="19">
        <v>40909</v>
      </c>
      <c r="M570" s="19"/>
    </row>
    <row r="571" spans="1:13" x14ac:dyDescent="0.3">
      <c r="A571" t="s">
        <v>1350</v>
      </c>
      <c r="B571" t="s">
        <v>1351</v>
      </c>
      <c r="C571">
        <v>3</v>
      </c>
      <c r="D571" t="s">
        <v>337</v>
      </c>
      <c r="E571" t="s">
        <v>386</v>
      </c>
      <c r="F571" t="s">
        <v>387</v>
      </c>
      <c r="G571" t="s">
        <v>1352</v>
      </c>
      <c r="H571" s="13">
        <v>899000</v>
      </c>
      <c r="I571" s="14">
        <v>40821</v>
      </c>
      <c r="J571" t="s">
        <v>285</v>
      </c>
      <c r="K571" s="14">
        <v>40774</v>
      </c>
      <c r="L571" s="19">
        <v>40909</v>
      </c>
      <c r="M571" s="19"/>
    </row>
    <row r="572" spans="1:13" x14ac:dyDescent="0.3">
      <c r="A572" t="s">
        <v>1353</v>
      </c>
      <c r="B572" t="s">
        <v>1354</v>
      </c>
      <c r="C572">
        <v>0</v>
      </c>
      <c r="D572" t="s">
        <v>15</v>
      </c>
      <c r="E572" t="s">
        <v>318</v>
      </c>
      <c r="F572" t="s">
        <v>319</v>
      </c>
      <c r="G572" t="s">
        <v>1355</v>
      </c>
      <c r="H572" s="13">
        <v>864800</v>
      </c>
      <c r="I572" s="14">
        <v>41043</v>
      </c>
      <c r="J572" t="s">
        <v>285</v>
      </c>
      <c r="K572" s="14">
        <v>40771</v>
      </c>
      <c r="L572" s="19">
        <v>40909</v>
      </c>
      <c r="M572" s="19"/>
    </row>
    <row r="573" spans="1:13" x14ac:dyDescent="0.3">
      <c r="A573" t="s">
        <v>1353</v>
      </c>
      <c r="B573" t="s">
        <v>1354</v>
      </c>
      <c r="C573">
        <v>0</v>
      </c>
      <c r="D573" t="s">
        <v>15</v>
      </c>
      <c r="E573" t="s">
        <v>295</v>
      </c>
      <c r="F573" t="s">
        <v>296</v>
      </c>
      <c r="G573" t="s">
        <v>1355</v>
      </c>
      <c r="H573" s="13">
        <v>864800</v>
      </c>
      <c r="I573" s="14">
        <v>41043</v>
      </c>
      <c r="J573" t="s">
        <v>285</v>
      </c>
      <c r="K573" s="14">
        <v>40771</v>
      </c>
      <c r="L573" s="19">
        <v>40909</v>
      </c>
      <c r="M573" s="19"/>
    </row>
    <row r="574" spans="1:13" x14ac:dyDescent="0.3">
      <c r="A574" t="s">
        <v>1356</v>
      </c>
      <c r="B574" t="s">
        <v>1357</v>
      </c>
      <c r="C574">
        <v>8</v>
      </c>
      <c r="D574" t="s">
        <v>403</v>
      </c>
      <c r="E574" t="s">
        <v>404</v>
      </c>
      <c r="F574" t="s">
        <v>405</v>
      </c>
      <c r="G574" t="s">
        <v>169</v>
      </c>
      <c r="H574" s="13">
        <v>507900</v>
      </c>
      <c r="I574" s="14">
        <v>41040</v>
      </c>
      <c r="J574" t="s">
        <v>285</v>
      </c>
      <c r="K574" s="14">
        <v>40771</v>
      </c>
      <c r="L574" s="19">
        <v>40909</v>
      </c>
      <c r="M574" s="19"/>
    </row>
    <row r="575" spans="1:13" x14ac:dyDescent="0.3">
      <c r="A575" t="s">
        <v>1358</v>
      </c>
      <c r="B575" t="s">
        <v>1359</v>
      </c>
      <c r="C575">
        <v>6</v>
      </c>
      <c r="D575" t="s">
        <v>309</v>
      </c>
      <c r="E575" t="s">
        <v>544</v>
      </c>
      <c r="F575" t="s">
        <v>545</v>
      </c>
      <c r="G575" t="s">
        <v>1360</v>
      </c>
      <c r="H575" s="13">
        <v>409500</v>
      </c>
      <c r="I575" s="14">
        <v>41029</v>
      </c>
      <c r="J575" t="s">
        <v>285</v>
      </c>
      <c r="K575" s="14">
        <v>40740</v>
      </c>
      <c r="L575" s="19">
        <v>40909</v>
      </c>
      <c r="M575" s="19"/>
    </row>
    <row r="576" spans="1:13" x14ac:dyDescent="0.3">
      <c r="A576" t="s">
        <v>1361</v>
      </c>
      <c r="B576" t="s">
        <v>1362</v>
      </c>
      <c r="C576">
        <v>13</v>
      </c>
      <c r="D576" t="s">
        <v>926</v>
      </c>
      <c r="E576" t="s">
        <v>930</v>
      </c>
      <c r="F576" t="s">
        <v>931</v>
      </c>
      <c r="G576" t="s">
        <v>1363</v>
      </c>
      <c r="H576" s="13">
        <v>943100</v>
      </c>
      <c r="I576" s="14">
        <v>41008</v>
      </c>
      <c r="J576" t="s">
        <v>285</v>
      </c>
      <c r="K576" s="14">
        <v>40736</v>
      </c>
      <c r="L576" s="19">
        <v>40909</v>
      </c>
      <c r="M576" s="19"/>
    </row>
    <row r="577" spans="1:13" x14ac:dyDescent="0.3">
      <c r="A577" t="s">
        <v>1361</v>
      </c>
      <c r="B577" t="s">
        <v>1362</v>
      </c>
      <c r="C577">
        <v>13</v>
      </c>
      <c r="D577" t="s">
        <v>926</v>
      </c>
      <c r="E577" t="s">
        <v>927</v>
      </c>
      <c r="F577" t="s">
        <v>928</v>
      </c>
      <c r="G577" t="s">
        <v>1363</v>
      </c>
      <c r="H577" s="13">
        <v>943100</v>
      </c>
      <c r="I577" s="14">
        <v>41008</v>
      </c>
      <c r="J577" t="s">
        <v>285</v>
      </c>
      <c r="K577" s="14">
        <v>40736</v>
      </c>
      <c r="L577" s="19">
        <v>40909</v>
      </c>
      <c r="M577" s="19"/>
    </row>
    <row r="578" spans="1:13" x14ac:dyDescent="0.3">
      <c r="A578" t="s">
        <v>1364</v>
      </c>
      <c r="B578" t="s">
        <v>1365</v>
      </c>
      <c r="C578">
        <v>3</v>
      </c>
      <c r="D578" t="s">
        <v>337</v>
      </c>
      <c r="E578" t="s">
        <v>340</v>
      </c>
      <c r="F578" t="s">
        <v>341</v>
      </c>
      <c r="G578" t="s">
        <v>219</v>
      </c>
      <c r="H578" s="13">
        <v>771800</v>
      </c>
      <c r="I578" s="14">
        <v>40927</v>
      </c>
      <c r="J578" t="s">
        <v>285</v>
      </c>
      <c r="K578" s="14">
        <v>40736</v>
      </c>
      <c r="L578" s="19">
        <v>40909</v>
      </c>
      <c r="M578" s="19"/>
    </row>
    <row r="579" spans="1:13" x14ac:dyDescent="0.3">
      <c r="A579" t="s">
        <v>1364</v>
      </c>
      <c r="B579" t="s">
        <v>1365</v>
      </c>
      <c r="C579">
        <v>3</v>
      </c>
      <c r="D579" t="s">
        <v>337</v>
      </c>
      <c r="E579" t="s">
        <v>384</v>
      </c>
      <c r="F579" t="s">
        <v>385</v>
      </c>
      <c r="G579" t="s">
        <v>219</v>
      </c>
      <c r="H579" s="13">
        <v>771800</v>
      </c>
      <c r="I579" s="14">
        <v>40927</v>
      </c>
      <c r="J579" t="s">
        <v>285</v>
      </c>
      <c r="K579" s="14">
        <v>40736</v>
      </c>
      <c r="L579" s="19">
        <v>40909</v>
      </c>
      <c r="M579" s="19"/>
    </row>
    <row r="580" spans="1:13" x14ac:dyDescent="0.3">
      <c r="A580" t="s">
        <v>1366</v>
      </c>
      <c r="B580" t="s">
        <v>1367</v>
      </c>
      <c r="C580">
        <v>1</v>
      </c>
      <c r="D580" t="s">
        <v>298</v>
      </c>
      <c r="E580" t="s">
        <v>299</v>
      </c>
      <c r="F580" t="s">
        <v>300</v>
      </c>
      <c r="G580" t="s">
        <v>942</v>
      </c>
      <c r="H580" s="13">
        <v>500300</v>
      </c>
      <c r="I580" s="14">
        <v>40876</v>
      </c>
      <c r="J580" t="s">
        <v>301</v>
      </c>
      <c r="K580" s="14">
        <v>40719</v>
      </c>
      <c r="L580" s="19">
        <v>40909</v>
      </c>
      <c r="M580" s="19"/>
    </row>
    <row r="581" spans="1:13" x14ac:dyDescent="0.3">
      <c r="A581" t="s">
        <v>1368</v>
      </c>
      <c r="B581" t="s">
        <v>1369</v>
      </c>
      <c r="C581">
        <v>1</v>
      </c>
      <c r="D581" t="s">
        <v>298</v>
      </c>
      <c r="E581" t="s">
        <v>325</v>
      </c>
      <c r="F581" t="s">
        <v>326</v>
      </c>
      <c r="G581" t="s">
        <v>1370</v>
      </c>
      <c r="H581" s="13">
        <v>507000</v>
      </c>
      <c r="I581" s="14">
        <v>40856</v>
      </c>
      <c r="J581" t="s">
        <v>285</v>
      </c>
      <c r="K581" s="14">
        <v>40701</v>
      </c>
      <c r="L581" s="19">
        <v>40909</v>
      </c>
      <c r="M581" s="19"/>
    </row>
    <row r="582" spans="1:13" x14ac:dyDescent="0.3">
      <c r="A582" t="s">
        <v>1371</v>
      </c>
      <c r="B582" t="s">
        <v>1372</v>
      </c>
      <c r="C582">
        <v>2</v>
      </c>
      <c r="D582" t="s">
        <v>343</v>
      </c>
      <c r="E582" t="s">
        <v>344</v>
      </c>
      <c r="F582" t="s">
        <v>345</v>
      </c>
      <c r="G582" t="s">
        <v>1373</v>
      </c>
      <c r="H582" s="13">
        <v>922900</v>
      </c>
      <c r="I582" s="14">
        <v>41008</v>
      </c>
      <c r="J582" t="s">
        <v>285</v>
      </c>
      <c r="K582" s="14">
        <v>40695</v>
      </c>
      <c r="L582" s="19">
        <v>40909</v>
      </c>
      <c r="M582" s="19"/>
    </row>
    <row r="583" spans="1:13" x14ac:dyDescent="0.3">
      <c r="A583" t="s">
        <v>1374</v>
      </c>
      <c r="B583" t="s">
        <v>1375</v>
      </c>
      <c r="C583">
        <v>1</v>
      </c>
      <c r="D583" t="s">
        <v>298</v>
      </c>
      <c r="E583" t="s">
        <v>323</v>
      </c>
      <c r="F583" t="s">
        <v>324</v>
      </c>
      <c r="G583" t="s">
        <v>1376</v>
      </c>
      <c r="H583" s="13">
        <v>637700</v>
      </c>
      <c r="I583" s="14">
        <v>40832</v>
      </c>
      <c r="J583" t="s">
        <v>285</v>
      </c>
      <c r="K583" s="14">
        <v>40686</v>
      </c>
      <c r="L583" s="19">
        <v>40909</v>
      </c>
      <c r="M583" s="19"/>
    </row>
    <row r="584" spans="1:13" x14ac:dyDescent="0.3">
      <c r="A584" t="s">
        <v>1374</v>
      </c>
      <c r="B584" t="s">
        <v>1375</v>
      </c>
      <c r="C584">
        <v>1</v>
      </c>
      <c r="D584" t="s">
        <v>298</v>
      </c>
      <c r="E584" t="s">
        <v>299</v>
      </c>
      <c r="F584" t="s">
        <v>300</v>
      </c>
      <c r="G584" t="s">
        <v>1376</v>
      </c>
      <c r="H584" s="13">
        <v>637700</v>
      </c>
      <c r="I584" s="14">
        <v>40832</v>
      </c>
      <c r="J584" t="s">
        <v>285</v>
      </c>
      <c r="K584" s="14">
        <v>40686</v>
      </c>
      <c r="L584" s="19">
        <v>40909</v>
      </c>
      <c r="M584" s="19"/>
    </row>
    <row r="585" spans="1:13" x14ac:dyDescent="0.3">
      <c r="A585" t="s">
        <v>1374</v>
      </c>
      <c r="B585" t="s">
        <v>1375</v>
      </c>
      <c r="C585">
        <v>1</v>
      </c>
      <c r="D585" t="s">
        <v>298</v>
      </c>
      <c r="E585" t="s">
        <v>314</v>
      </c>
      <c r="F585" t="s">
        <v>315</v>
      </c>
      <c r="G585" t="s">
        <v>1376</v>
      </c>
      <c r="H585" s="13">
        <v>637700</v>
      </c>
      <c r="I585" s="14">
        <v>40832</v>
      </c>
      <c r="J585" t="s">
        <v>285</v>
      </c>
      <c r="K585" s="14">
        <v>40686</v>
      </c>
      <c r="L585" s="19">
        <v>40909</v>
      </c>
      <c r="M585" s="19"/>
    </row>
    <row r="586" spans="1:13" x14ac:dyDescent="0.3">
      <c r="A586" t="s">
        <v>1377</v>
      </c>
      <c r="B586" t="s">
        <v>1378</v>
      </c>
      <c r="C586">
        <v>2</v>
      </c>
      <c r="D586" t="s">
        <v>343</v>
      </c>
      <c r="E586" t="s">
        <v>450</v>
      </c>
      <c r="F586" t="s">
        <v>451</v>
      </c>
      <c r="G586" t="s">
        <v>1379</v>
      </c>
      <c r="H586" s="13">
        <v>414700</v>
      </c>
      <c r="I586" s="14">
        <v>40904</v>
      </c>
      <c r="J586" t="s">
        <v>301</v>
      </c>
      <c r="K586" s="14">
        <v>40654</v>
      </c>
      <c r="L586" s="19">
        <v>40909</v>
      </c>
      <c r="M586" s="19"/>
    </row>
    <row r="587" spans="1:13" x14ac:dyDescent="0.3">
      <c r="A587" t="s">
        <v>1380</v>
      </c>
      <c r="B587" t="s">
        <v>1381</v>
      </c>
      <c r="C587">
        <v>5</v>
      </c>
      <c r="D587" t="s">
        <v>354</v>
      </c>
      <c r="E587" t="s">
        <v>357</v>
      </c>
      <c r="F587" t="s">
        <v>358</v>
      </c>
      <c r="G587" t="s">
        <v>1382</v>
      </c>
      <c r="H587" s="13">
        <v>529500</v>
      </c>
      <c r="I587" s="14">
        <v>40876</v>
      </c>
      <c r="J587" t="s">
        <v>285</v>
      </c>
      <c r="K587" s="14">
        <v>40628</v>
      </c>
      <c r="L587" s="19">
        <v>40909</v>
      </c>
      <c r="M587" s="19"/>
    </row>
    <row r="588" spans="1:13" x14ac:dyDescent="0.3">
      <c r="A588" t="s">
        <v>1383</v>
      </c>
      <c r="B588" t="s">
        <v>1384</v>
      </c>
      <c r="C588">
        <v>4</v>
      </c>
      <c r="D588" t="s">
        <v>282</v>
      </c>
      <c r="E588" t="s">
        <v>286</v>
      </c>
      <c r="F588" t="s">
        <v>287</v>
      </c>
      <c r="G588" t="s">
        <v>1385</v>
      </c>
      <c r="H588" s="13">
        <v>512500</v>
      </c>
      <c r="I588" s="14">
        <v>40920</v>
      </c>
      <c r="J588" t="s">
        <v>285</v>
      </c>
      <c r="K588" s="14">
        <v>40597</v>
      </c>
      <c r="L588" s="19">
        <v>40909</v>
      </c>
      <c r="M588" s="19"/>
    </row>
    <row r="589" spans="1:13" x14ac:dyDescent="0.3">
      <c r="A589" t="s">
        <v>1383</v>
      </c>
      <c r="B589" t="s">
        <v>1384</v>
      </c>
      <c r="C589">
        <v>4</v>
      </c>
      <c r="D589" t="s">
        <v>282</v>
      </c>
      <c r="E589" t="s">
        <v>290</v>
      </c>
      <c r="F589" t="s">
        <v>291</v>
      </c>
      <c r="G589" t="s">
        <v>1385</v>
      </c>
      <c r="H589" s="13">
        <v>512500</v>
      </c>
      <c r="I589" s="14">
        <v>40920</v>
      </c>
      <c r="J589" t="s">
        <v>285</v>
      </c>
      <c r="K589" s="14">
        <v>40597</v>
      </c>
      <c r="L589" s="19">
        <v>40909</v>
      </c>
      <c r="M589" s="19"/>
    </row>
    <row r="590" spans="1:13" x14ac:dyDescent="0.3">
      <c r="A590" t="s">
        <v>1383</v>
      </c>
      <c r="B590" t="s">
        <v>1384</v>
      </c>
      <c r="C590">
        <v>4</v>
      </c>
      <c r="D590" t="s">
        <v>282</v>
      </c>
      <c r="E590" t="s">
        <v>288</v>
      </c>
      <c r="F590" t="s">
        <v>289</v>
      </c>
      <c r="G590" t="s">
        <v>1385</v>
      </c>
      <c r="H590" s="13">
        <v>512500</v>
      </c>
      <c r="I590" s="14">
        <v>40920</v>
      </c>
      <c r="J590" t="s">
        <v>285</v>
      </c>
      <c r="K590" s="14">
        <v>40597</v>
      </c>
      <c r="L590" s="19">
        <v>40909</v>
      </c>
      <c r="M590" s="19"/>
    </row>
    <row r="591" spans="1:13" x14ac:dyDescent="0.3">
      <c r="A591" t="s">
        <v>1386</v>
      </c>
      <c r="B591" t="s">
        <v>1387</v>
      </c>
      <c r="C591">
        <v>26</v>
      </c>
      <c r="D591" t="s">
        <v>532</v>
      </c>
      <c r="E591" t="s">
        <v>1388</v>
      </c>
      <c r="F591" t="s">
        <v>1389</v>
      </c>
      <c r="G591" t="s">
        <v>1390</v>
      </c>
      <c r="H591" s="13">
        <v>240700</v>
      </c>
      <c r="I591" s="14">
        <v>40797</v>
      </c>
      <c r="J591" t="s">
        <v>285</v>
      </c>
      <c r="K591" s="14">
        <v>40581</v>
      </c>
      <c r="L591" s="19">
        <v>40909</v>
      </c>
      <c r="M591" s="19"/>
    </row>
    <row r="592" spans="1:13" x14ac:dyDescent="0.3">
      <c r="A592" t="s">
        <v>1391</v>
      </c>
      <c r="B592" t="s">
        <v>1392</v>
      </c>
      <c r="C592">
        <v>0</v>
      </c>
      <c r="D592" t="s">
        <v>15</v>
      </c>
      <c r="E592" t="s">
        <v>293</v>
      </c>
      <c r="F592" t="s">
        <v>294</v>
      </c>
      <c r="G592" t="s">
        <v>1393</v>
      </c>
      <c r="H592" s="13">
        <v>355800</v>
      </c>
      <c r="I592" s="14">
        <v>40754</v>
      </c>
      <c r="J592" t="s">
        <v>285</v>
      </c>
      <c r="K592" s="14">
        <v>40567</v>
      </c>
      <c r="L592" s="19">
        <v>40909</v>
      </c>
      <c r="M592" s="19"/>
    </row>
    <row r="593" spans="1:13" x14ac:dyDescent="0.3">
      <c r="A593" t="s">
        <v>1394</v>
      </c>
      <c r="B593" t="s">
        <v>1395</v>
      </c>
      <c r="C593">
        <v>1</v>
      </c>
      <c r="D593" t="s">
        <v>298</v>
      </c>
      <c r="E593" t="s">
        <v>302</v>
      </c>
      <c r="F593" t="s">
        <v>303</v>
      </c>
      <c r="G593" t="s">
        <v>1396</v>
      </c>
      <c r="H593" s="13">
        <v>792300</v>
      </c>
      <c r="I593" s="14">
        <v>40830</v>
      </c>
      <c r="J593" t="s">
        <v>285</v>
      </c>
      <c r="K593" s="14">
        <v>40559</v>
      </c>
      <c r="L593" s="19">
        <v>40909</v>
      </c>
      <c r="M593" s="19"/>
    </row>
    <row r="594" spans="1:13" x14ac:dyDescent="0.3">
      <c r="A594" t="s">
        <v>1394</v>
      </c>
      <c r="B594" t="s">
        <v>1395</v>
      </c>
      <c r="C594">
        <v>1</v>
      </c>
      <c r="D594" t="s">
        <v>298</v>
      </c>
      <c r="E594" t="s">
        <v>325</v>
      </c>
      <c r="F594" t="s">
        <v>326</v>
      </c>
      <c r="G594" t="s">
        <v>1396</v>
      </c>
      <c r="H594" s="13">
        <v>792300</v>
      </c>
      <c r="I594" s="14">
        <v>40830</v>
      </c>
      <c r="J594" t="s">
        <v>285</v>
      </c>
      <c r="K594" s="14">
        <v>40559</v>
      </c>
      <c r="L594" s="19">
        <v>40909</v>
      </c>
      <c r="M594" s="19"/>
    </row>
    <row r="595" spans="1:13" x14ac:dyDescent="0.3">
      <c r="A595" t="s">
        <v>1397</v>
      </c>
      <c r="B595" t="s">
        <v>1398</v>
      </c>
      <c r="C595">
        <v>4</v>
      </c>
      <c r="D595" t="s">
        <v>282</v>
      </c>
      <c r="E595" t="s">
        <v>290</v>
      </c>
      <c r="F595" t="s">
        <v>291</v>
      </c>
      <c r="G595" t="s">
        <v>1399</v>
      </c>
      <c r="H595" s="13">
        <v>823300</v>
      </c>
      <c r="I595" s="14">
        <v>40753</v>
      </c>
      <c r="J595" t="s">
        <v>285</v>
      </c>
      <c r="K595" s="14">
        <v>40559</v>
      </c>
      <c r="L595" s="19">
        <v>40909</v>
      </c>
      <c r="M595" s="19"/>
    </row>
    <row r="596" spans="1:13" x14ac:dyDescent="0.3">
      <c r="A596" t="s">
        <v>1397</v>
      </c>
      <c r="B596" t="s">
        <v>1398</v>
      </c>
      <c r="C596">
        <v>4</v>
      </c>
      <c r="D596" t="s">
        <v>282</v>
      </c>
      <c r="E596" t="s">
        <v>283</v>
      </c>
      <c r="F596" t="s">
        <v>284</v>
      </c>
      <c r="G596" t="s">
        <v>1399</v>
      </c>
      <c r="H596" s="13">
        <v>823300</v>
      </c>
      <c r="I596" s="14">
        <v>40753</v>
      </c>
      <c r="J596" t="s">
        <v>285</v>
      </c>
      <c r="K596" s="14">
        <v>40559</v>
      </c>
      <c r="L596" s="19">
        <v>40909</v>
      </c>
      <c r="M596" s="19"/>
    </row>
    <row r="597" spans="1:13" x14ac:dyDescent="0.3">
      <c r="A597" t="s">
        <v>1397</v>
      </c>
      <c r="B597" t="s">
        <v>1398</v>
      </c>
      <c r="C597">
        <v>4</v>
      </c>
      <c r="D597" t="s">
        <v>282</v>
      </c>
      <c r="E597" t="s">
        <v>288</v>
      </c>
      <c r="F597" t="s">
        <v>289</v>
      </c>
      <c r="G597" t="s">
        <v>1399</v>
      </c>
      <c r="H597" s="13">
        <v>823300</v>
      </c>
      <c r="I597" s="14">
        <v>40753</v>
      </c>
      <c r="J597" t="s">
        <v>285</v>
      </c>
      <c r="K597" s="14">
        <v>40559</v>
      </c>
      <c r="L597" s="19">
        <v>40909</v>
      </c>
      <c r="M597" s="19"/>
    </row>
    <row r="598" spans="1:13" x14ac:dyDescent="0.3">
      <c r="A598" t="s">
        <v>1400</v>
      </c>
      <c r="B598" t="s">
        <v>1401</v>
      </c>
      <c r="C598">
        <v>1</v>
      </c>
      <c r="D598" t="s">
        <v>298</v>
      </c>
      <c r="E598" t="s">
        <v>314</v>
      </c>
      <c r="F598" t="s">
        <v>315</v>
      </c>
      <c r="G598" t="s">
        <v>1402</v>
      </c>
      <c r="H598" s="13">
        <v>663800</v>
      </c>
      <c r="I598" s="14">
        <v>40669</v>
      </c>
      <c r="J598" t="s">
        <v>285</v>
      </c>
      <c r="K598" s="14">
        <v>40535</v>
      </c>
      <c r="L598" s="19">
        <v>40909</v>
      </c>
      <c r="M598" s="19"/>
    </row>
    <row r="599" spans="1:13" x14ac:dyDescent="0.3">
      <c r="A599" t="s">
        <v>1400</v>
      </c>
      <c r="B599" t="s">
        <v>1401</v>
      </c>
      <c r="C599">
        <v>1</v>
      </c>
      <c r="D599" t="s">
        <v>298</v>
      </c>
      <c r="E599" t="s">
        <v>299</v>
      </c>
      <c r="F599" t="s">
        <v>300</v>
      </c>
      <c r="G599" t="s">
        <v>1402</v>
      </c>
      <c r="H599" s="13">
        <v>663800</v>
      </c>
      <c r="I599" s="14">
        <v>40669</v>
      </c>
      <c r="J599" t="s">
        <v>285</v>
      </c>
      <c r="K599" s="14">
        <v>40535</v>
      </c>
      <c r="L599" s="19">
        <v>40909</v>
      </c>
      <c r="M599" s="19"/>
    </row>
    <row r="600" spans="1:13" x14ac:dyDescent="0.3">
      <c r="A600" t="s">
        <v>1400</v>
      </c>
      <c r="B600" t="s">
        <v>1401</v>
      </c>
      <c r="C600">
        <v>1</v>
      </c>
      <c r="D600" t="s">
        <v>298</v>
      </c>
      <c r="E600" t="s">
        <v>302</v>
      </c>
      <c r="F600" t="s">
        <v>303</v>
      </c>
      <c r="G600" t="s">
        <v>1402</v>
      </c>
      <c r="H600" s="13">
        <v>663800</v>
      </c>
      <c r="I600" s="14">
        <v>40669</v>
      </c>
      <c r="J600" t="s">
        <v>285</v>
      </c>
      <c r="K600" s="14">
        <v>40535</v>
      </c>
      <c r="L600" s="19">
        <v>40909</v>
      </c>
      <c r="M600" s="19"/>
    </row>
    <row r="601" spans="1:13" x14ac:dyDescent="0.3">
      <c r="A601" t="s">
        <v>1403</v>
      </c>
      <c r="B601" t="s">
        <v>1404</v>
      </c>
      <c r="C601">
        <v>1</v>
      </c>
      <c r="D601" t="s">
        <v>298</v>
      </c>
      <c r="E601" t="s">
        <v>325</v>
      </c>
      <c r="F601" t="s">
        <v>326</v>
      </c>
      <c r="G601" t="s">
        <v>1405</v>
      </c>
      <c r="H601" s="13">
        <v>605500</v>
      </c>
      <c r="I601" s="14">
        <v>40605</v>
      </c>
      <c r="J601" t="s">
        <v>285</v>
      </c>
      <c r="K601" s="14">
        <v>40525</v>
      </c>
      <c r="L601" s="19">
        <v>40909</v>
      </c>
      <c r="M601" s="19"/>
    </row>
    <row r="602" spans="1:13" x14ac:dyDescent="0.3">
      <c r="A602" t="s">
        <v>1403</v>
      </c>
      <c r="B602" t="s">
        <v>1404</v>
      </c>
      <c r="C602">
        <v>1</v>
      </c>
      <c r="D602" t="s">
        <v>298</v>
      </c>
      <c r="E602" t="s">
        <v>302</v>
      </c>
      <c r="F602" t="s">
        <v>303</v>
      </c>
      <c r="G602" t="s">
        <v>1405</v>
      </c>
      <c r="H602" s="13">
        <v>605500</v>
      </c>
      <c r="I602" s="14">
        <v>40605</v>
      </c>
      <c r="J602" t="s">
        <v>285</v>
      </c>
      <c r="K602" s="14">
        <v>40525</v>
      </c>
      <c r="L602" s="19">
        <v>40909</v>
      </c>
      <c r="M602" s="19"/>
    </row>
    <row r="603" spans="1:13" x14ac:dyDescent="0.3">
      <c r="A603" t="s">
        <v>1403</v>
      </c>
      <c r="B603" t="s">
        <v>1404</v>
      </c>
      <c r="C603">
        <v>1</v>
      </c>
      <c r="D603" t="s">
        <v>298</v>
      </c>
      <c r="E603" t="s">
        <v>299</v>
      </c>
      <c r="F603" t="s">
        <v>300</v>
      </c>
      <c r="G603" t="s">
        <v>1405</v>
      </c>
      <c r="H603" s="13">
        <v>605500</v>
      </c>
      <c r="I603" s="14">
        <v>40605</v>
      </c>
      <c r="J603" t="s">
        <v>285</v>
      </c>
      <c r="K603" s="14">
        <v>40525</v>
      </c>
      <c r="L603" s="19">
        <v>40909</v>
      </c>
      <c r="M603" s="19"/>
    </row>
    <row r="604" spans="1:13" x14ac:dyDescent="0.3">
      <c r="A604" t="s">
        <v>1406</v>
      </c>
      <c r="B604" t="s">
        <v>1407</v>
      </c>
      <c r="C604">
        <v>7</v>
      </c>
      <c r="D604" t="s">
        <v>366</v>
      </c>
      <c r="E604" t="s">
        <v>656</v>
      </c>
      <c r="F604" t="s">
        <v>657</v>
      </c>
      <c r="G604" t="s">
        <v>1408</v>
      </c>
      <c r="H604" s="13">
        <v>199900</v>
      </c>
      <c r="I604" s="14">
        <v>40651</v>
      </c>
      <c r="J604" t="s">
        <v>285</v>
      </c>
      <c r="K604" s="14">
        <v>40523</v>
      </c>
      <c r="L604" s="19">
        <v>40909</v>
      </c>
      <c r="M604" s="19"/>
    </row>
    <row r="605" spans="1:13" x14ac:dyDescent="0.3">
      <c r="A605" t="s">
        <v>1409</v>
      </c>
      <c r="B605" t="s">
        <v>1410</v>
      </c>
      <c r="C605">
        <v>3</v>
      </c>
      <c r="D605" t="s">
        <v>337</v>
      </c>
      <c r="E605" t="s">
        <v>400</v>
      </c>
      <c r="F605" t="s">
        <v>401</v>
      </c>
      <c r="G605" t="s">
        <v>1411</v>
      </c>
      <c r="H605" s="13">
        <v>734100</v>
      </c>
      <c r="I605" s="14">
        <v>40753</v>
      </c>
      <c r="J605" t="s">
        <v>285</v>
      </c>
      <c r="K605" s="14">
        <v>40519</v>
      </c>
      <c r="L605" s="19">
        <v>40909</v>
      </c>
      <c r="M605" s="19"/>
    </row>
    <row r="606" spans="1:13" x14ac:dyDescent="0.3">
      <c r="A606" t="s">
        <v>1409</v>
      </c>
      <c r="B606" t="s">
        <v>1410</v>
      </c>
      <c r="C606">
        <v>3</v>
      </c>
      <c r="D606" t="s">
        <v>337</v>
      </c>
      <c r="E606" t="s">
        <v>338</v>
      </c>
      <c r="F606" t="s">
        <v>339</v>
      </c>
      <c r="G606" t="s">
        <v>1411</v>
      </c>
      <c r="H606" s="13">
        <v>734100</v>
      </c>
      <c r="I606" s="14">
        <v>40753</v>
      </c>
      <c r="J606" t="s">
        <v>285</v>
      </c>
      <c r="K606" s="14">
        <v>40519</v>
      </c>
      <c r="L606" s="19">
        <v>40909</v>
      </c>
      <c r="M606" s="19"/>
    </row>
    <row r="607" spans="1:13" x14ac:dyDescent="0.3">
      <c r="A607" t="s">
        <v>1409</v>
      </c>
      <c r="B607" t="s">
        <v>1410</v>
      </c>
      <c r="C607">
        <v>3</v>
      </c>
      <c r="D607" t="s">
        <v>337</v>
      </c>
      <c r="E607" t="s">
        <v>386</v>
      </c>
      <c r="F607" t="s">
        <v>387</v>
      </c>
      <c r="G607" t="s">
        <v>1411</v>
      </c>
      <c r="H607" s="13">
        <v>734100</v>
      </c>
      <c r="I607" s="14">
        <v>40753</v>
      </c>
      <c r="J607" t="s">
        <v>285</v>
      </c>
      <c r="K607" s="14">
        <v>40519</v>
      </c>
      <c r="L607" s="19">
        <v>40909</v>
      </c>
      <c r="M607" s="19"/>
    </row>
    <row r="608" spans="1:13" x14ac:dyDescent="0.3">
      <c r="A608" t="s">
        <v>1412</v>
      </c>
      <c r="B608" t="s">
        <v>1413</v>
      </c>
      <c r="C608">
        <v>10</v>
      </c>
      <c r="D608" t="s">
        <v>305</v>
      </c>
      <c r="E608" t="s">
        <v>306</v>
      </c>
      <c r="F608" t="s">
        <v>307</v>
      </c>
      <c r="G608" t="s">
        <v>1414</v>
      </c>
      <c r="H608" s="13">
        <v>452500</v>
      </c>
      <c r="I608" s="14">
        <v>40734</v>
      </c>
      <c r="J608" t="s">
        <v>285</v>
      </c>
      <c r="K608" s="14">
        <v>40501</v>
      </c>
      <c r="L608" s="19">
        <v>40909</v>
      </c>
      <c r="M608" s="19"/>
    </row>
    <row r="609" spans="1:13" x14ac:dyDescent="0.3">
      <c r="A609" t="s">
        <v>1415</v>
      </c>
      <c r="B609" t="s">
        <v>1416</v>
      </c>
      <c r="C609">
        <v>0</v>
      </c>
      <c r="D609" t="s">
        <v>15</v>
      </c>
      <c r="E609" t="s">
        <v>295</v>
      </c>
      <c r="F609" t="s">
        <v>296</v>
      </c>
      <c r="G609" t="s">
        <v>1417</v>
      </c>
      <c r="H609" s="13">
        <v>381800</v>
      </c>
      <c r="I609" s="14">
        <v>40705</v>
      </c>
      <c r="J609" t="s">
        <v>285</v>
      </c>
      <c r="K609" s="14">
        <v>40486</v>
      </c>
      <c r="L609" s="19">
        <v>40909</v>
      </c>
      <c r="M609" s="19"/>
    </row>
    <row r="610" spans="1:13" x14ac:dyDescent="0.3">
      <c r="A610" t="s">
        <v>1415</v>
      </c>
      <c r="B610" t="s">
        <v>1416</v>
      </c>
      <c r="C610">
        <v>0</v>
      </c>
      <c r="D610" t="s">
        <v>15</v>
      </c>
      <c r="E610" t="s">
        <v>318</v>
      </c>
      <c r="F610" t="s">
        <v>319</v>
      </c>
      <c r="G610" t="s">
        <v>1417</v>
      </c>
      <c r="H610" s="13">
        <v>381800</v>
      </c>
      <c r="I610" s="14">
        <v>40705</v>
      </c>
      <c r="J610" t="s">
        <v>285</v>
      </c>
      <c r="K610" s="14">
        <v>40486</v>
      </c>
      <c r="L610" s="19">
        <v>40909</v>
      </c>
      <c r="M610" s="19"/>
    </row>
    <row r="611" spans="1:13" x14ac:dyDescent="0.3">
      <c r="A611" t="s">
        <v>1418</v>
      </c>
      <c r="B611" t="s">
        <v>1419</v>
      </c>
      <c r="C611">
        <v>1</v>
      </c>
      <c r="D611" t="s">
        <v>298</v>
      </c>
      <c r="E611" t="s">
        <v>302</v>
      </c>
      <c r="F611" t="s">
        <v>303</v>
      </c>
      <c r="G611" t="s">
        <v>1420</v>
      </c>
      <c r="H611" s="13">
        <v>81000</v>
      </c>
      <c r="I611" s="14">
        <v>40548</v>
      </c>
      <c r="J611" t="s">
        <v>285</v>
      </c>
      <c r="K611" s="14">
        <v>40484</v>
      </c>
      <c r="L611" s="19">
        <v>40909</v>
      </c>
      <c r="M611" s="19"/>
    </row>
    <row r="612" spans="1:13" x14ac:dyDescent="0.3">
      <c r="A612" t="s">
        <v>1418</v>
      </c>
      <c r="B612" t="s">
        <v>1419</v>
      </c>
      <c r="C612">
        <v>1</v>
      </c>
      <c r="D612" t="s">
        <v>298</v>
      </c>
      <c r="E612" t="s">
        <v>323</v>
      </c>
      <c r="F612" t="s">
        <v>324</v>
      </c>
      <c r="G612" t="s">
        <v>1420</v>
      </c>
      <c r="H612" s="13">
        <v>81000</v>
      </c>
      <c r="I612" s="14">
        <v>40548</v>
      </c>
      <c r="J612" t="s">
        <v>285</v>
      </c>
      <c r="K612" s="14">
        <v>40484</v>
      </c>
      <c r="L612" s="19">
        <v>40909</v>
      </c>
      <c r="M612" s="19"/>
    </row>
    <row r="613" spans="1:13" x14ac:dyDescent="0.3">
      <c r="A613" t="s">
        <v>1418</v>
      </c>
      <c r="B613" t="s">
        <v>1419</v>
      </c>
      <c r="C613">
        <v>1</v>
      </c>
      <c r="D613" t="s">
        <v>298</v>
      </c>
      <c r="E613" t="s">
        <v>299</v>
      </c>
      <c r="F613" t="s">
        <v>300</v>
      </c>
      <c r="G613" t="s">
        <v>1420</v>
      </c>
      <c r="H613" s="13">
        <v>81000</v>
      </c>
      <c r="I613" s="14">
        <v>40548</v>
      </c>
      <c r="J613" t="s">
        <v>285</v>
      </c>
      <c r="K613" s="14">
        <v>40484</v>
      </c>
      <c r="L613" s="19">
        <v>40909</v>
      </c>
      <c r="M613" s="19"/>
    </row>
    <row r="614" spans="1:13" x14ac:dyDescent="0.3">
      <c r="A614" t="s">
        <v>1421</v>
      </c>
      <c r="B614" t="s">
        <v>1422</v>
      </c>
      <c r="C614">
        <v>1</v>
      </c>
      <c r="D614" t="s">
        <v>298</v>
      </c>
      <c r="E614" t="s">
        <v>314</v>
      </c>
      <c r="F614" t="s">
        <v>315</v>
      </c>
      <c r="G614" t="s">
        <v>1423</v>
      </c>
      <c r="H614" s="13">
        <v>111800</v>
      </c>
      <c r="I614" s="14">
        <v>40731</v>
      </c>
      <c r="J614" t="s">
        <v>285</v>
      </c>
      <c r="K614" s="14">
        <v>40406</v>
      </c>
      <c r="L614" s="19">
        <v>40909</v>
      </c>
      <c r="M614" s="19"/>
    </row>
    <row r="615" spans="1:13" x14ac:dyDescent="0.3">
      <c r="A615" t="s">
        <v>1421</v>
      </c>
      <c r="B615" t="s">
        <v>1422</v>
      </c>
      <c r="C615">
        <v>1</v>
      </c>
      <c r="D615" t="s">
        <v>298</v>
      </c>
      <c r="E615" t="s">
        <v>325</v>
      </c>
      <c r="F615" t="s">
        <v>326</v>
      </c>
      <c r="G615" t="s">
        <v>1423</v>
      </c>
      <c r="H615" s="13">
        <v>111800</v>
      </c>
      <c r="I615" s="14">
        <v>40731</v>
      </c>
      <c r="J615" t="s">
        <v>285</v>
      </c>
      <c r="K615" s="14">
        <v>40406</v>
      </c>
      <c r="L615" s="19">
        <v>40909</v>
      </c>
      <c r="M615" s="19"/>
    </row>
    <row r="616" spans="1:13" x14ac:dyDescent="0.3">
      <c r="A616" t="s">
        <v>1424</v>
      </c>
      <c r="B616" t="s">
        <v>1425</v>
      </c>
      <c r="C616">
        <v>4</v>
      </c>
      <c r="D616" t="s">
        <v>282</v>
      </c>
      <c r="E616" t="s">
        <v>283</v>
      </c>
      <c r="F616" t="s">
        <v>284</v>
      </c>
      <c r="G616" t="s">
        <v>1426</v>
      </c>
      <c r="H616" s="13">
        <v>793400</v>
      </c>
      <c r="I616" s="14">
        <v>40618</v>
      </c>
      <c r="J616" t="s">
        <v>285</v>
      </c>
      <c r="K616" s="14">
        <v>40389</v>
      </c>
      <c r="L616" s="19">
        <v>40909</v>
      </c>
      <c r="M616" s="19"/>
    </row>
    <row r="617" spans="1:13" x14ac:dyDescent="0.3">
      <c r="A617" t="s">
        <v>1424</v>
      </c>
      <c r="B617" t="s">
        <v>1425</v>
      </c>
      <c r="C617">
        <v>4</v>
      </c>
      <c r="D617" t="s">
        <v>282</v>
      </c>
      <c r="E617" t="s">
        <v>286</v>
      </c>
      <c r="F617" t="s">
        <v>287</v>
      </c>
      <c r="G617" t="s">
        <v>1426</v>
      </c>
      <c r="H617" s="13">
        <v>793400</v>
      </c>
      <c r="I617" s="14">
        <v>40618</v>
      </c>
      <c r="J617" t="s">
        <v>285</v>
      </c>
      <c r="K617" s="14">
        <v>40389</v>
      </c>
      <c r="L617" s="19">
        <v>40909</v>
      </c>
      <c r="M617" s="19"/>
    </row>
    <row r="618" spans="1:13" x14ac:dyDescent="0.3">
      <c r="A618" t="s">
        <v>1427</v>
      </c>
      <c r="B618" t="s">
        <v>1428</v>
      </c>
      <c r="C618">
        <v>2</v>
      </c>
      <c r="D618" t="s">
        <v>343</v>
      </c>
      <c r="E618" t="s">
        <v>450</v>
      </c>
      <c r="F618" t="s">
        <v>451</v>
      </c>
      <c r="G618" t="s">
        <v>1429</v>
      </c>
      <c r="H618" s="13">
        <v>738600</v>
      </c>
      <c r="I618" s="14">
        <v>40513</v>
      </c>
      <c r="J618" t="s">
        <v>285</v>
      </c>
      <c r="K618" s="14">
        <v>40382</v>
      </c>
      <c r="L618" s="19">
        <v>40909</v>
      </c>
      <c r="M618" s="19"/>
    </row>
    <row r="619" spans="1:13" x14ac:dyDescent="0.3">
      <c r="A619" t="s">
        <v>1430</v>
      </c>
      <c r="B619" t="s">
        <v>1431</v>
      </c>
      <c r="C619">
        <v>6</v>
      </c>
      <c r="D619" t="s">
        <v>309</v>
      </c>
      <c r="E619" t="s">
        <v>544</v>
      </c>
      <c r="F619" t="s">
        <v>545</v>
      </c>
      <c r="G619" t="s">
        <v>27</v>
      </c>
      <c r="H619" s="13">
        <v>660700</v>
      </c>
      <c r="I619" s="14">
        <v>40641</v>
      </c>
      <c r="J619" t="s">
        <v>285</v>
      </c>
      <c r="K619" s="14">
        <v>40380</v>
      </c>
      <c r="L619" s="19">
        <v>40909</v>
      </c>
      <c r="M619" s="19"/>
    </row>
    <row r="620" spans="1:13" x14ac:dyDescent="0.3">
      <c r="A620" t="s">
        <v>1432</v>
      </c>
      <c r="B620" t="s">
        <v>1433</v>
      </c>
      <c r="C620">
        <v>0</v>
      </c>
      <c r="D620" t="s">
        <v>15</v>
      </c>
      <c r="E620" t="s">
        <v>295</v>
      </c>
      <c r="F620" t="s">
        <v>296</v>
      </c>
      <c r="G620" t="s">
        <v>1434</v>
      </c>
      <c r="H620" s="13">
        <v>725000</v>
      </c>
      <c r="I620" s="14">
        <v>40444</v>
      </c>
      <c r="J620" t="s">
        <v>285</v>
      </c>
      <c r="K620" s="14">
        <v>40370</v>
      </c>
      <c r="L620" s="19">
        <v>40909</v>
      </c>
      <c r="M620" s="19"/>
    </row>
    <row r="621" spans="1:13" x14ac:dyDescent="0.3">
      <c r="A621" t="s">
        <v>1432</v>
      </c>
      <c r="B621" t="s">
        <v>1433</v>
      </c>
      <c r="C621">
        <v>0</v>
      </c>
      <c r="D621" t="s">
        <v>15</v>
      </c>
      <c r="E621" t="s">
        <v>318</v>
      </c>
      <c r="F621" t="s">
        <v>319</v>
      </c>
      <c r="G621" t="s">
        <v>1434</v>
      </c>
      <c r="H621" s="13">
        <v>725000</v>
      </c>
      <c r="I621" s="14">
        <v>40444</v>
      </c>
      <c r="J621" t="s">
        <v>285</v>
      </c>
      <c r="K621" s="14">
        <v>40370</v>
      </c>
      <c r="L621" s="19">
        <v>40909</v>
      </c>
      <c r="M621" s="19"/>
    </row>
    <row r="622" spans="1:13" x14ac:dyDescent="0.3">
      <c r="A622" t="s">
        <v>1435</v>
      </c>
      <c r="B622" t="s">
        <v>1436</v>
      </c>
      <c r="C622">
        <v>22</v>
      </c>
      <c r="D622" t="s">
        <v>377</v>
      </c>
      <c r="E622" t="s">
        <v>378</v>
      </c>
      <c r="F622" t="s">
        <v>379</v>
      </c>
      <c r="G622" t="s">
        <v>1437</v>
      </c>
      <c r="H622" s="13">
        <v>974700</v>
      </c>
      <c r="I622" s="14">
        <v>40630</v>
      </c>
      <c r="J622" t="s">
        <v>285</v>
      </c>
      <c r="K622" s="14">
        <v>40362</v>
      </c>
      <c r="L622" s="19">
        <v>40909</v>
      </c>
      <c r="M622" s="19"/>
    </row>
    <row r="623" spans="1:13" x14ac:dyDescent="0.3">
      <c r="A623" t="s">
        <v>1438</v>
      </c>
      <c r="B623" t="s">
        <v>1439</v>
      </c>
      <c r="C623">
        <v>1</v>
      </c>
      <c r="D623" t="s">
        <v>298</v>
      </c>
      <c r="E623" t="s">
        <v>325</v>
      </c>
      <c r="F623" t="s">
        <v>326</v>
      </c>
      <c r="G623" t="s">
        <v>1440</v>
      </c>
      <c r="H623" s="13">
        <v>478900</v>
      </c>
      <c r="I623" s="14">
        <v>40592</v>
      </c>
      <c r="J623" t="s">
        <v>301</v>
      </c>
      <c r="K623" s="14">
        <v>40359</v>
      </c>
      <c r="L623" s="19">
        <v>40909</v>
      </c>
      <c r="M623" s="19"/>
    </row>
    <row r="624" spans="1:13" x14ac:dyDescent="0.3">
      <c r="A624" t="s">
        <v>1438</v>
      </c>
      <c r="B624" t="s">
        <v>1439</v>
      </c>
      <c r="C624">
        <v>1</v>
      </c>
      <c r="D624" t="s">
        <v>298</v>
      </c>
      <c r="E624" t="s">
        <v>302</v>
      </c>
      <c r="F624" t="s">
        <v>303</v>
      </c>
      <c r="G624" t="s">
        <v>1440</v>
      </c>
      <c r="H624" s="13">
        <v>478900</v>
      </c>
      <c r="I624" s="14">
        <v>40592</v>
      </c>
      <c r="J624" t="s">
        <v>301</v>
      </c>
      <c r="K624" s="14">
        <v>40359</v>
      </c>
      <c r="L624" s="19">
        <v>40909</v>
      </c>
      <c r="M624" s="19"/>
    </row>
    <row r="625" spans="1:13" x14ac:dyDescent="0.3">
      <c r="A625" t="s">
        <v>1438</v>
      </c>
      <c r="B625" t="s">
        <v>1439</v>
      </c>
      <c r="C625">
        <v>1</v>
      </c>
      <c r="D625" t="s">
        <v>298</v>
      </c>
      <c r="E625" t="s">
        <v>323</v>
      </c>
      <c r="F625" t="s">
        <v>324</v>
      </c>
      <c r="G625" t="s">
        <v>1440</v>
      </c>
      <c r="H625" s="13">
        <v>478900</v>
      </c>
      <c r="I625" s="14">
        <v>40592</v>
      </c>
      <c r="J625" t="s">
        <v>301</v>
      </c>
      <c r="K625" s="14">
        <v>40359</v>
      </c>
      <c r="L625" s="19">
        <v>40909</v>
      </c>
      <c r="M625" s="19"/>
    </row>
    <row r="626" spans="1:13" x14ac:dyDescent="0.3">
      <c r="A626" t="s">
        <v>1438</v>
      </c>
      <c r="B626" t="s">
        <v>1439</v>
      </c>
      <c r="C626">
        <v>1</v>
      </c>
      <c r="D626" t="s">
        <v>298</v>
      </c>
      <c r="E626" t="s">
        <v>299</v>
      </c>
      <c r="F626" t="s">
        <v>300</v>
      </c>
      <c r="G626" t="s">
        <v>1440</v>
      </c>
      <c r="H626" s="13">
        <v>478900</v>
      </c>
      <c r="I626" s="14">
        <v>40592</v>
      </c>
      <c r="J626" t="s">
        <v>301</v>
      </c>
      <c r="K626" s="14">
        <v>40359</v>
      </c>
      <c r="L626" s="19">
        <v>40909</v>
      </c>
      <c r="M626" s="19"/>
    </row>
    <row r="627" spans="1:13" x14ac:dyDescent="0.3">
      <c r="A627" t="s">
        <v>1441</v>
      </c>
      <c r="B627" t="s">
        <v>1442</v>
      </c>
      <c r="C627">
        <v>1</v>
      </c>
      <c r="D627" t="s">
        <v>298</v>
      </c>
      <c r="E627" t="s">
        <v>302</v>
      </c>
      <c r="F627" t="s">
        <v>303</v>
      </c>
      <c r="G627" t="s">
        <v>1443</v>
      </c>
      <c r="H627" s="13">
        <v>969800</v>
      </c>
      <c r="I627" s="14">
        <v>40468</v>
      </c>
      <c r="J627" t="s">
        <v>285</v>
      </c>
      <c r="K627" s="14">
        <v>40358</v>
      </c>
      <c r="L627" s="19">
        <v>40909</v>
      </c>
      <c r="M627" s="19"/>
    </row>
    <row r="628" spans="1:13" x14ac:dyDescent="0.3">
      <c r="A628" t="s">
        <v>1444</v>
      </c>
      <c r="B628" t="s">
        <v>1445</v>
      </c>
      <c r="C628">
        <v>0</v>
      </c>
      <c r="D628" t="s">
        <v>15</v>
      </c>
      <c r="E628" t="s">
        <v>293</v>
      </c>
      <c r="F628" t="s">
        <v>294</v>
      </c>
      <c r="G628" t="s">
        <v>1446</v>
      </c>
      <c r="H628" s="13">
        <v>562000</v>
      </c>
      <c r="I628" s="14">
        <v>40665</v>
      </c>
      <c r="J628" t="s">
        <v>285</v>
      </c>
      <c r="K628" s="14">
        <v>40349</v>
      </c>
      <c r="L628" s="19">
        <v>40909</v>
      </c>
      <c r="M628" s="19"/>
    </row>
    <row r="629" spans="1:13" x14ac:dyDescent="0.3">
      <c r="A629" t="s">
        <v>1444</v>
      </c>
      <c r="B629" t="s">
        <v>1445</v>
      </c>
      <c r="C629">
        <v>0</v>
      </c>
      <c r="D629" t="s">
        <v>15</v>
      </c>
      <c r="E629" t="s">
        <v>318</v>
      </c>
      <c r="F629" t="s">
        <v>319</v>
      </c>
      <c r="G629" t="s">
        <v>1446</v>
      </c>
      <c r="H629" s="13">
        <v>562000</v>
      </c>
      <c r="I629" s="14">
        <v>40665</v>
      </c>
      <c r="J629" t="s">
        <v>285</v>
      </c>
      <c r="K629" s="14">
        <v>40349</v>
      </c>
      <c r="L629" s="19">
        <v>40909</v>
      </c>
      <c r="M629" s="19"/>
    </row>
    <row r="630" spans="1:13" x14ac:dyDescent="0.3">
      <c r="A630" t="s">
        <v>1444</v>
      </c>
      <c r="B630" t="s">
        <v>1445</v>
      </c>
      <c r="C630">
        <v>0</v>
      </c>
      <c r="D630" t="s">
        <v>15</v>
      </c>
      <c r="E630" t="s">
        <v>295</v>
      </c>
      <c r="F630" t="s">
        <v>296</v>
      </c>
      <c r="G630" t="s">
        <v>1446</v>
      </c>
      <c r="H630" s="13">
        <v>562000</v>
      </c>
      <c r="I630" s="14">
        <v>40665</v>
      </c>
      <c r="J630" t="s">
        <v>285</v>
      </c>
      <c r="K630" s="14">
        <v>40349</v>
      </c>
      <c r="L630" s="19">
        <v>40909</v>
      </c>
      <c r="M630" s="19"/>
    </row>
    <row r="631" spans="1:13" x14ac:dyDescent="0.3">
      <c r="A631" t="s">
        <v>1444</v>
      </c>
      <c r="B631" t="s">
        <v>1445</v>
      </c>
      <c r="C631">
        <v>0</v>
      </c>
      <c r="D631" t="s">
        <v>15</v>
      </c>
      <c r="E631" t="s">
        <v>320</v>
      </c>
      <c r="F631" t="s">
        <v>321</v>
      </c>
      <c r="G631" t="s">
        <v>1446</v>
      </c>
      <c r="H631" s="13">
        <v>562000</v>
      </c>
      <c r="I631" s="14">
        <v>40665</v>
      </c>
      <c r="J631" t="s">
        <v>285</v>
      </c>
      <c r="K631" s="14">
        <v>40349</v>
      </c>
      <c r="L631" s="19">
        <v>40909</v>
      </c>
      <c r="M631" s="19"/>
    </row>
    <row r="632" spans="1:13" x14ac:dyDescent="0.3">
      <c r="A632" t="s">
        <v>1447</v>
      </c>
      <c r="B632" t="s">
        <v>1448</v>
      </c>
      <c r="C632">
        <v>0</v>
      </c>
      <c r="D632" t="s">
        <v>15</v>
      </c>
      <c r="E632" t="s">
        <v>320</v>
      </c>
      <c r="F632" t="s">
        <v>321</v>
      </c>
      <c r="G632" t="s">
        <v>1449</v>
      </c>
      <c r="H632" s="13">
        <v>795400</v>
      </c>
      <c r="I632" s="14">
        <v>40605</v>
      </c>
      <c r="J632" t="s">
        <v>301</v>
      </c>
      <c r="K632" s="14">
        <v>40334</v>
      </c>
      <c r="L632" s="19">
        <v>40909</v>
      </c>
      <c r="M632" s="19"/>
    </row>
    <row r="633" spans="1:13" x14ac:dyDescent="0.3">
      <c r="A633" t="s">
        <v>1447</v>
      </c>
      <c r="B633" t="s">
        <v>1448</v>
      </c>
      <c r="C633">
        <v>0</v>
      </c>
      <c r="D633" t="s">
        <v>15</v>
      </c>
      <c r="E633" t="s">
        <v>295</v>
      </c>
      <c r="F633" t="s">
        <v>296</v>
      </c>
      <c r="G633" t="s">
        <v>1449</v>
      </c>
      <c r="H633" s="13">
        <v>795400</v>
      </c>
      <c r="I633" s="14">
        <v>40605</v>
      </c>
      <c r="J633" t="s">
        <v>301</v>
      </c>
      <c r="K633" s="14">
        <v>40334</v>
      </c>
      <c r="L633" s="19">
        <v>40909</v>
      </c>
      <c r="M633" s="19"/>
    </row>
    <row r="634" spans="1:13" x14ac:dyDescent="0.3">
      <c r="A634" t="s">
        <v>1450</v>
      </c>
      <c r="B634" t="s">
        <v>1451</v>
      </c>
      <c r="C634">
        <v>9</v>
      </c>
      <c r="D634" t="s">
        <v>768</v>
      </c>
      <c r="E634" t="s">
        <v>769</v>
      </c>
      <c r="F634" t="s">
        <v>770</v>
      </c>
      <c r="G634" t="s">
        <v>1452</v>
      </c>
      <c r="H634" s="13">
        <v>776700</v>
      </c>
      <c r="I634" s="14">
        <v>40373</v>
      </c>
      <c r="J634" t="s">
        <v>301</v>
      </c>
      <c r="K634" s="14">
        <v>40315</v>
      </c>
      <c r="L634" s="19">
        <v>40909</v>
      </c>
      <c r="M634" s="19"/>
    </row>
    <row r="635" spans="1:13" x14ac:dyDescent="0.3">
      <c r="A635" t="s">
        <v>1453</v>
      </c>
      <c r="B635" t="s">
        <v>1454</v>
      </c>
      <c r="C635">
        <v>2</v>
      </c>
      <c r="D635" t="s">
        <v>343</v>
      </c>
      <c r="E635" t="s">
        <v>344</v>
      </c>
      <c r="F635" t="s">
        <v>345</v>
      </c>
      <c r="G635" t="s">
        <v>1455</v>
      </c>
      <c r="H635" s="13">
        <v>733800</v>
      </c>
      <c r="I635" s="14">
        <v>40476</v>
      </c>
      <c r="J635" t="s">
        <v>756</v>
      </c>
      <c r="K635" s="14">
        <v>40309</v>
      </c>
      <c r="L635" s="19">
        <v>40909</v>
      </c>
      <c r="M635" s="19"/>
    </row>
    <row r="636" spans="1:13" x14ac:dyDescent="0.3">
      <c r="A636" t="s">
        <v>1456</v>
      </c>
      <c r="B636" t="s">
        <v>1457</v>
      </c>
      <c r="C636">
        <v>30</v>
      </c>
      <c r="D636" t="s">
        <v>1458</v>
      </c>
      <c r="E636" t="s">
        <v>1459</v>
      </c>
      <c r="F636" t="s">
        <v>1460</v>
      </c>
      <c r="G636" t="s">
        <v>1461</v>
      </c>
      <c r="H636" s="13">
        <v>860700</v>
      </c>
      <c r="I636" s="14">
        <v>40524</v>
      </c>
      <c r="J636" t="s">
        <v>285</v>
      </c>
      <c r="K636" s="14">
        <v>40306</v>
      </c>
      <c r="L636" s="19">
        <v>40909</v>
      </c>
      <c r="M636" s="19"/>
    </row>
    <row r="637" spans="1:13" x14ac:dyDescent="0.3">
      <c r="A637" t="s">
        <v>1462</v>
      </c>
      <c r="B637" t="s">
        <v>1463</v>
      </c>
      <c r="C637">
        <v>1</v>
      </c>
      <c r="D637" t="s">
        <v>298</v>
      </c>
      <c r="E637" t="s">
        <v>325</v>
      </c>
      <c r="F637" t="s">
        <v>326</v>
      </c>
      <c r="G637" t="s">
        <v>1464</v>
      </c>
      <c r="H637" s="13">
        <v>945400</v>
      </c>
      <c r="I637" s="14">
        <v>40529</v>
      </c>
      <c r="J637" t="s">
        <v>285</v>
      </c>
      <c r="K637" s="14">
        <v>40283</v>
      </c>
      <c r="L637" s="19">
        <v>40909</v>
      </c>
      <c r="M637" s="19"/>
    </row>
    <row r="638" spans="1:13" x14ac:dyDescent="0.3">
      <c r="A638" t="s">
        <v>1465</v>
      </c>
      <c r="B638" t="s">
        <v>1466</v>
      </c>
      <c r="C638">
        <v>0</v>
      </c>
      <c r="D638" t="s">
        <v>15</v>
      </c>
      <c r="E638" t="s">
        <v>318</v>
      </c>
      <c r="F638" t="s">
        <v>319</v>
      </c>
      <c r="G638" t="s">
        <v>1467</v>
      </c>
      <c r="H638" s="13">
        <v>300200</v>
      </c>
      <c r="I638" s="14">
        <v>40465</v>
      </c>
      <c r="J638" t="s">
        <v>285</v>
      </c>
      <c r="K638" s="14">
        <v>40281</v>
      </c>
      <c r="L638" s="19">
        <v>40909</v>
      </c>
      <c r="M638" s="19"/>
    </row>
    <row r="639" spans="1:13" x14ac:dyDescent="0.3">
      <c r="A639" t="s">
        <v>1465</v>
      </c>
      <c r="B639" t="s">
        <v>1466</v>
      </c>
      <c r="C639">
        <v>0</v>
      </c>
      <c r="D639" t="s">
        <v>15</v>
      </c>
      <c r="E639" t="s">
        <v>295</v>
      </c>
      <c r="F639" t="s">
        <v>296</v>
      </c>
      <c r="G639" t="s">
        <v>1467</v>
      </c>
      <c r="H639" s="13">
        <v>300200</v>
      </c>
      <c r="I639" s="14">
        <v>40465</v>
      </c>
      <c r="J639" t="s">
        <v>285</v>
      </c>
      <c r="K639" s="14">
        <v>40281</v>
      </c>
      <c r="L639" s="19">
        <v>40909</v>
      </c>
      <c r="M639" s="19"/>
    </row>
    <row r="640" spans="1:13" x14ac:dyDescent="0.3">
      <c r="A640" t="s">
        <v>1465</v>
      </c>
      <c r="B640" t="s">
        <v>1466</v>
      </c>
      <c r="C640">
        <v>0</v>
      </c>
      <c r="D640" t="s">
        <v>15</v>
      </c>
      <c r="E640" t="s">
        <v>320</v>
      </c>
      <c r="F640" t="s">
        <v>321</v>
      </c>
      <c r="G640" t="s">
        <v>1467</v>
      </c>
      <c r="H640" s="13">
        <v>300200</v>
      </c>
      <c r="I640" s="14">
        <v>40465</v>
      </c>
      <c r="J640" t="s">
        <v>285</v>
      </c>
      <c r="K640" s="14">
        <v>40281</v>
      </c>
      <c r="L640" s="19">
        <v>40909</v>
      </c>
      <c r="M640" s="19"/>
    </row>
    <row r="641" spans="1:13" x14ac:dyDescent="0.3">
      <c r="A641" t="s">
        <v>1468</v>
      </c>
      <c r="B641" t="s">
        <v>1469</v>
      </c>
      <c r="C641">
        <v>2</v>
      </c>
      <c r="D641" t="s">
        <v>343</v>
      </c>
      <c r="E641" t="s">
        <v>344</v>
      </c>
      <c r="F641" t="s">
        <v>345</v>
      </c>
      <c r="G641" t="s">
        <v>1470</v>
      </c>
      <c r="H641" s="13">
        <v>482100</v>
      </c>
      <c r="I641" s="14">
        <v>40460</v>
      </c>
      <c r="J641" t="s">
        <v>285</v>
      </c>
      <c r="K641" s="14">
        <v>40281</v>
      </c>
      <c r="L641" s="19">
        <v>40909</v>
      </c>
      <c r="M641" s="19"/>
    </row>
    <row r="642" spans="1:13" x14ac:dyDescent="0.3">
      <c r="A642" t="s">
        <v>1471</v>
      </c>
      <c r="B642" t="s">
        <v>1472</v>
      </c>
      <c r="C642">
        <v>7</v>
      </c>
      <c r="D642" t="s">
        <v>366</v>
      </c>
      <c r="E642" t="s">
        <v>369</v>
      </c>
      <c r="F642" t="s">
        <v>370</v>
      </c>
      <c r="G642" t="s">
        <v>1473</v>
      </c>
      <c r="H642" s="13">
        <v>938300</v>
      </c>
      <c r="I642" s="14">
        <v>40350</v>
      </c>
      <c r="J642" t="s">
        <v>285</v>
      </c>
      <c r="K642" s="14">
        <v>40278</v>
      </c>
      <c r="L642" s="19">
        <v>40909</v>
      </c>
      <c r="M642" s="19"/>
    </row>
    <row r="643" spans="1:13" x14ac:dyDescent="0.3">
      <c r="A643" t="s">
        <v>1471</v>
      </c>
      <c r="B643" t="s">
        <v>1472</v>
      </c>
      <c r="C643">
        <v>7</v>
      </c>
      <c r="D643" t="s">
        <v>366</v>
      </c>
      <c r="E643" t="s">
        <v>656</v>
      </c>
      <c r="F643" t="s">
        <v>657</v>
      </c>
      <c r="G643" t="s">
        <v>1473</v>
      </c>
      <c r="H643" s="13">
        <v>938300</v>
      </c>
      <c r="I643" s="14">
        <v>40350</v>
      </c>
      <c r="J643" t="s">
        <v>285</v>
      </c>
      <c r="K643" s="14">
        <v>40278</v>
      </c>
      <c r="L643" s="19">
        <v>40909</v>
      </c>
      <c r="M643" s="19"/>
    </row>
    <row r="644" spans="1:13" x14ac:dyDescent="0.3">
      <c r="A644" t="s">
        <v>1474</v>
      </c>
      <c r="B644" t="s">
        <v>1475</v>
      </c>
      <c r="C644">
        <v>1</v>
      </c>
      <c r="D644" t="s">
        <v>298</v>
      </c>
      <c r="E644" t="s">
        <v>325</v>
      </c>
      <c r="F644" t="s">
        <v>326</v>
      </c>
      <c r="G644" t="s">
        <v>1476</v>
      </c>
      <c r="H644" s="13">
        <v>862500</v>
      </c>
      <c r="I644" s="14">
        <v>40598</v>
      </c>
      <c r="J644" t="s">
        <v>285</v>
      </c>
      <c r="K644" s="14">
        <v>40277</v>
      </c>
      <c r="L644" s="19">
        <v>40909</v>
      </c>
      <c r="M644" s="19"/>
    </row>
    <row r="645" spans="1:13" x14ac:dyDescent="0.3">
      <c r="A645" t="s">
        <v>1474</v>
      </c>
      <c r="B645" t="s">
        <v>1475</v>
      </c>
      <c r="C645">
        <v>1</v>
      </c>
      <c r="D645" t="s">
        <v>298</v>
      </c>
      <c r="E645" t="s">
        <v>302</v>
      </c>
      <c r="F645" t="s">
        <v>303</v>
      </c>
      <c r="G645" t="s">
        <v>1476</v>
      </c>
      <c r="H645" s="13">
        <v>862500</v>
      </c>
      <c r="I645" s="14">
        <v>40598</v>
      </c>
      <c r="J645" t="s">
        <v>285</v>
      </c>
      <c r="K645" s="14">
        <v>40277</v>
      </c>
      <c r="L645" s="19">
        <v>40909</v>
      </c>
      <c r="M645" s="19"/>
    </row>
    <row r="646" spans="1:13" x14ac:dyDescent="0.3">
      <c r="A646" t="s">
        <v>1474</v>
      </c>
      <c r="B646" t="s">
        <v>1475</v>
      </c>
      <c r="C646">
        <v>1</v>
      </c>
      <c r="D646" t="s">
        <v>298</v>
      </c>
      <c r="E646" t="s">
        <v>323</v>
      </c>
      <c r="F646" t="s">
        <v>324</v>
      </c>
      <c r="G646" t="s">
        <v>1476</v>
      </c>
      <c r="H646" s="13">
        <v>862500</v>
      </c>
      <c r="I646" s="14">
        <v>40598</v>
      </c>
      <c r="J646" t="s">
        <v>285</v>
      </c>
      <c r="K646" s="14">
        <v>40277</v>
      </c>
      <c r="L646" s="19">
        <v>40909</v>
      </c>
      <c r="M646" s="19"/>
    </row>
    <row r="647" spans="1:13" x14ac:dyDescent="0.3">
      <c r="A647" t="s">
        <v>1477</v>
      </c>
      <c r="B647" t="s">
        <v>1478</v>
      </c>
      <c r="C647">
        <v>1</v>
      </c>
      <c r="D647" t="s">
        <v>298</v>
      </c>
      <c r="E647" t="s">
        <v>323</v>
      </c>
      <c r="F647" t="s">
        <v>324</v>
      </c>
      <c r="G647" t="s">
        <v>1479</v>
      </c>
      <c r="H647" s="13">
        <v>658600</v>
      </c>
      <c r="I647" s="14">
        <v>40407</v>
      </c>
      <c r="J647" t="s">
        <v>301</v>
      </c>
      <c r="K647" s="14">
        <v>40262</v>
      </c>
      <c r="L647" s="19">
        <v>40909</v>
      </c>
      <c r="M647" s="19"/>
    </row>
    <row r="648" spans="1:13" x14ac:dyDescent="0.3">
      <c r="A648" t="s">
        <v>1477</v>
      </c>
      <c r="B648" t="s">
        <v>1478</v>
      </c>
      <c r="C648">
        <v>1</v>
      </c>
      <c r="D648" t="s">
        <v>298</v>
      </c>
      <c r="E648" t="s">
        <v>302</v>
      </c>
      <c r="F648" t="s">
        <v>303</v>
      </c>
      <c r="G648" t="s">
        <v>1479</v>
      </c>
      <c r="H648" s="13">
        <v>658600</v>
      </c>
      <c r="I648" s="14">
        <v>40407</v>
      </c>
      <c r="J648" t="s">
        <v>301</v>
      </c>
      <c r="K648" s="14">
        <v>40262</v>
      </c>
      <c r="L648" s="19">
        <v>40909</v>
      </c>
      <c r="M648" s="19"/>
    </row>
    <row r="649" spans="1:13" x14ac:dyDescent="0.3">
      <c r="A649" t="s">
        <v>1480</v>
      </c>
      <c r="B649" t="s">
        <v>1481</v>
      </c>
      <c r="C649">
        <v>1</v>
      </c>
      <c r="D649" t="s">
        <v>298</v>
      </c>
      <c r="E649" t="s">
        <v>314</v>
      </c>
      <c r="F649" t="s">
        <v>315</v>
      </c>
      <c r="G649" t="s">
        <v>1482</v>
      </c>
      <c r="H649" s="13">
        <v>532100</v>
      </c>
      <c r="I649" s="14">
        <v>40532</v>
      </c>
      <c r="J649" t="s">
        <v>285</v>
      </c>
      <c r="K649" s="14">
        <v>40246</v>
      </c>
      <c r="L649" s="19">
        <v>40909</v>
      </c>
      <c r="M649" s="19"/>
    </row>
    <row r="650" spans="1:13" x14ac:dyDescent="0.3">
      <c r="A650" t="s">
        <v>1480</v>
      </c>
      <c r="B650" t="s">
        <v>1481</v>
      </c>
      <c r="C650">
        <v>1</v>
      </c>
      <c r="D650" t="s">
        <v>298</v>
      </c>
      <c r="E650" t="s">
        <v>325</v>
      </c>
      <c r="F650" t="s">
        <v>326</v>
      </c>
      <c r="G650" t="s">
        <v>1482</v>
      </c>
      <c r="H650" s="13">
        <v>532100</v>
      </c>
      <c r="I650" s="14">
        <v>40532</v>
      </c>
      <c r="J650" t="s">
        <v>285</v>
      </c>
      <c r="K650" s="14">
        <v>40246</v>
      </c>
      <c r="L650" s="19">
        <v>40909</v>
      </c>
      <c r="M650" s="19"/>
    </row>
    <row r="651" spans="1:13" x14ac:dyDescent="0.3">
      <c r="A651" t="s">
        <v>1480</v>
      </c>
      <c r="B651" t="s">
        <v>1481</v>
      </c>
      <c r="C651">
        <v>1</v>
      </c>
      <c r="D651" t="s">
        <v>298</v>
      </c>
      <c r="E651" t="s">
        <v>323</v>
      </c>
      <c r="F651" t="s">
        <v>324</v>
      </c>
      <c r="G651" t="s">
        <v>1482</v>
      </c>
      <c r="H651" s="13">
        <v>532100</v>
      </c>
      <c r="I651" s="14">
        <v>40532</v>
      </c>
      <c r="J651" t="s">
        <v>285</v>
      </c>
      <c r="K651" s="14">
        <v>40246</v>
      </c>
      <c r="L651" s="19">
        <v>40909</v>
      </c>
      <c r="M651" s="19"/>
    </row>
    <row r="652" spans="1:13" x14ac:dyDescent="0.3">
      <c r="A652" t="s">
        <v>1480</v>
      </c>
      <c r="B652" t="s">
        <v>1481</v>
      </c>
      <c r="C652">
        <v>1</v>
      </c>
      <c r="D652" t="s">
        <v>298</v>
      </c>
      <c r="E652" t="s">
        <v>302</v>
      </c>
      <c r="F652" t="s">
        <v>303</v>
      </c>
      <c r="G652" t="s">
        <v>1482</v>
      </c>
      <c r="H652" s="13">
        <v>532100</v>
      </c>
      <c r="I652" s="14">
        <v>40532</v>
      </c>
      <c r="J652" t="s">
        <v>285</v>
      </c>
      <c r="K652" s="14">
        <v>40246</v>
      </c>
      <c r="L652" s="19">
        <v>40909</v>
      </c>
      <c r="M652" s="19"/>
    </row>
    <row r="653" spans="1:13" x14ac:dyDescent="0.3">
      <c r="A653" t="s">
        <v>1483</v>
      </c>
      <c r="B653" t="s">
        <v>1484</v>
      </c>
      <c r="C653">
        <v>0</v>
      </c>
      <c r="D653" t="s">
        <v>15</v>
      </c>
      <c r="E653" t="s">
        <v>295</v>
      </c>
      <c r="F653" t="s">
        <v>296</v>
      </c>
      <c r="G653" t="s">
        <v>1485</v>
      </c>
      <c r="H653" s="13">
        <v>544500</v>
      </c>
      <c r="I653" s="14">
        <v>40421</v>
      </c>
      <c r="J653" t="s">
        <v>285</v>
      </c>
      <c r="K653" s="14">
        <v>40201</v>
      </c>
      <c r="L653" s="19">
        <v>40909</v>
      </c>
      <c r="M653" s="19"/>
    </row>
    <row r="654" spans="1:13" x14ac:dyDescent="0.3">
      <c r="A654" t="s">
        <v>1483</v>
      </c>
      <c r="B654" t="s">
        <v>1484</v>
      </c>
      <c r="C654">
        <v>0</v>
      </c>
      <c r="D654" t="s">
        <v>15</v>
      </c>
      <c r="E654" t="s">
        <v>320</v>
      </c>
      <c r="F654" t="s">
        <v>321</v>
      </c>
      <c r="G654" t="s">
        <v>1485</v>
      </c>
      <c r="H654" s="13">
        <v>544500</v>
      </c>
      <c r="I654" s="14">
        <v>40421</v>
      </c>
      <c r="J654" t="s">
        <v>285</v>
      </c>
      <c r="K654" s="14">
        <v>40201</v>
      </c>
      <c r="L654" s="19">
        <v>40909</v>
      </c>
      <c r="M654" s="19"/>
    </row>
    <row r="655" spans="1:13" x14ac:dyDescent="0.3">
      <c r="A655" t="s">
        <v>1486</v>
      </c>
      <c r="B655" t="s">
        <v>1487</v>
      </c>
      <c r="C655">
        <v>4</v>
      </c>
      <c r="D655" t="s">
        <v>282</v>
      </c>
      <c r="E655" t="s">
        <v>283</v>
      </c>
      <c r="F655" t="s">
        <v>284</v>
      </c>
      <c r="G655" t="s">
        <v>1488</v>
      </c>
      <c r="H655" s="13">
        <v>162400</v>
      </c>
      <c r="I655" s="14">
        <v>40475</v>
      </c>
      <c r="J655" t="s">
        <v>301</v>
      </c>
      <c r="K655" s="14">
        <v>40163</v>
      </c>
      <c r="L655" s="19">
        <v>40909</v>
      </c>
      <c r="M655" s="19"/>
    </row>
    <row r="656" spans="1:13" x14ac:dyDescent="0.3">
      <c r="A656" t="s">
        <v>1486</v>
      </c>
      <c r="B656" t="s">
        <v>1487</v>
      </c>
      <c r="C656">
        <v>4</v>
      </c>
      <c r="D656" t="s">
        <v>282</v>
      </c>
      <c r="E656" t="s">
        <v>288</v>
      </c>
      <c r="F656" t="s">
        <v>289</v>
      </c>
      <c r="G656" t="s">
        <v>1488</v>
      </c>
      <c r="H656" s="13">
        <v>162400</v>
      </c>
      <c r="I656" s="14">
        <v>40475</v>
      </c>
      <c r="J656" t="s">
        <v>301</v>
      </c>
      <c r="K656" s="14">
        <v>40163</v>
      </c>
      <c r="L656" s="19">
        <v>40909</v>
      </c>
      <c r="M656" s="19"/>
    </row>
    <row r="657" spans="1:13" x14ac:dyDescent="0.3">
      <c r="A657" t="s">
        <v>1489</v>
      </c>
      <c r="B657" t="s">
        <v>1490</v>
      </c>
      <c r="C657">
        <v>1</v>
      </c>
      <c r="D657" t="s">
        <v>298</v>
      </c>
      <c r="E657" t="s">
        <v>299</v>
      </c>
      <c r="F657" t="s">
        <v>300</v>
      </c>
      <c r="G657" t="s">
        <v>1491</v>
      </c>
      <c r="H657" s="13">
        <v>646600</v>
      </c>
      <c r="I657" s="14">
        <v>40498</v>
      </c>
      <c r="J657" t="s">
        <v>285</v>
      </c>
      <c r="K657" s="14">
        <v>40154</v>
      </c>
      <c r="L657" s="19">
        <v>40909</v>
      </c>
      <c r="M657" s="19"/>
    </row>
    <row r="658" spans="1:13" x14ac:dyDescent="0.3">
      <c r="A658" t="s">
        <v>1492</v>
      </c>
      <c r="B658" t="s">
        <v>1493</v>
      </c>
      <c r="C658">
        <v>1</v>
      </c>
      <c r="D658" t="s">
        <v>298</v>
      </c>
      <c r="E658" t="s">
        <v>302</v>
      </c>
      <c r="F658" t="s">
        <v>303</v>
      </c>
      <c r="G658" t="s">
        <v>1494</v>
      </c>
      <c r="H658" s="13">
        <v>935200</v>
      </c>
      <c r="I658" s="14">
        <v>40381</v>
      </c>
      <c r="J658" t="s">
        <v>285</v>
      </c>
      <c r="K658" s="14">
        <v>40140</v>
      </c>
      <c r="L658" s="19">
        <v>40909</v>
      </c>
      <c r="M658" s="19"/>
    </row>
    <row r="659" spans="1:13" x14ac:dyDescent="0.3">
      <c r="A659" t="s">
        <v>1495</v>
      </c>
      <c r="B659" t="s">
        <v>1496</v>
      </c>
      <c r="C659">
        <v>0</v>
      </c>
      <c r="D659" t="s">
        <v>15</v>
      </c>
      <c r="E659" t="s">
        <v>293</v>
      </c>
      <c r="F659" t="s">
        <v>294</v>
      </c>
      <c r="G659" t="s">
        <v>1497</v>
      </c>
      <c r="H659" s="13">
        <v>879100</v>
      </c>
      <c r="I659" s="14">
        <v>40340</v>
      </c>
      <c r="J659" t="s">
        <v>285</v>
      </c>
      <c r="K659" s="14">
        <v>40120</v>
      </c>
      <c r="L659" s="19">
        <v>40909</v>
      </c>
      <c r="M659" s="19"/>
    </row>
    <row r="660" spans="1:13" x14ac:dyDescent="0.3">
      <c r="A660" t="s">
        <v>1495</v>
      </c>
      <c r="B660" t="s">
        <v>1496</v>
      </c>
      <c r="C660">
        <v>0</v>
      </c>
      <c r="D660" t="s">
        <v>15</v>
      </c>
      <c r="E660" t="s">
        <v>295</v>
      </c>
      <c r="F660" t="s">
        <v>296</v>
      </c>
      <c r="G660" t="s">
        <v>1497</v>
      </c>
      <c r="H660" s="13">
        <v>879100</v>
      </c>
      <c r="I660" s="14">
        <v>40340</v>
      </c>
      <c r="J660" t="s">
        <v>285</v>
      </c>
      <c r="K660" s="14">
        <v>40120</v>
      </c>
      <c r="L660" s="19">
        <v>40909</v>
      </c>
      <c r="M660" s="19"/>
    </row>
    <row r="661" spans="1:13" x14ac:dyDescent="0.3">
      <c r="A661" t="s">
        <v>1495</v>
      </c>
      <c r="B661" t="s">
        <v>1496</v>
      </c>
      <c r="C661">
        <v>0</v>
      </c>
      <c r="D661" t="s">
        <v>15</v>
      </c>
      <c r="E661" t="s">
        <v>320</v>
      </c>
      <c r="F661" t="s">
        <v>321</v>
      </c>
      <c r="G661" t="s">
        <v>1497</v>
      </c>
      <c r="H661" s="13">
        <v>879100</v>
      </c>
      <c r="I661" s="14">
        <v>40340</v>
      </c>
      <c r="J661" t="s">
        <v>285</v>
      </c>
      <c r="K661" s="14">
        <v>40120</v>
      </c>
      <c r="L661" s="19">
        <v>40909</v>
      </c>
      <c r="M661" s="19"/>
    </row>
    <row r="662" spans="1:13" x14ac:dyDescent="0.3">
      <c r="A662" t="s">
        <v>1498</v>
      </c>
      <c r="B662" t="s">
        <v>1499</v>
      </c>
      <c r="C662">
        <v>2</v>
      </c>
      <c r="D662" t="s">
        <v>343</v>
      </c>
      <c r="E662" t="s">
        <v>344</v>
      </c>
      <c r="F662" t="s">
        <v>345</v>
      </c>
      <c r="G662" t="s">
        <v>538</v>
      </c>
      <c r="H662" s="13">
        <v>519900</v>
      </c>
      <c r="I662" s="14">
        <v>40343</v>
      </c>
      <c r="J662" t="s">
        <v>285</v>
      </c>
      <c r="K662" s="14">
        <v>40098</v>
      </c>
      <c r="L662" s="19">
        <v>40909</v>
      </c>
      <c r="M662" s="19"/>
    </row>
    <row r="663" spans="1:13" x14ac:dyDescent="0.3">
      <c r="A663" t="s">
        <v>1500</v>
      </c>
      <c r="B663" t="s">
        <v>1501</v>
      </c>
      <c r="C663">
        <v>1</v>
      </c>
      <c r="D663" t="s">
        <v>298</v>
      </c>
      <c r="E663" t="s">
        <v>299</v>
      </c>
      <c r="F663" t="s">
        <v>300</v>
      </c>
      <c r="G663" t="s">
        <v>1502</v>
      </c>
      <c r="H663" s="13">
        <v>930200</v>
      </c>
      <c r="I663" s="14">
        <v>40438</v>
      </c>
      <c r="J663" t="s">
        <v>285</v>
      </c>
      <c r="K663" s="14">
        <v>40097</v>
      </c>
      <c r="L663" s="19">
        <v>40909</v>
      </c>
      <c r="M663" s="19"/>
    </row>
    <row r="664" spans="1:13" x14ac:dyDescent="0.3">
      <c r="A664" t="s">
        <v>1503</v>
      </c>
      <c r="B664" t="s">
        <v>1504</v>
      </c>
      <c r="C664">
        <v>1</v>
      </c>
      <c r="D664" t="s">
        <v>298</v>
      </c>
      <c r="E664" t="s">
        <v>325</v>
      </c>
      <c r="F664" t="s">
        <v>326</v>
      </c>
      <c r="G664" t="s">
        <v>1505</v>
      </c>
      <c r="H664" s="13">
        <v>597000</v>
      </c>
      <c r="I664" s="14">
        <v>40423</v>
      </c>
      <c r="J664" t="s">
        <v>285</v>
      </c>
      <c r="K664" s="14">
        <v>40065</v>
      </c>
      <c r="L664" s="19">
        <v>40909</v>
      </c>
      <c r="M664" s="19"/>
    </row>
    <row r="665" spans="1:13" x14ac:dyDescent="0.3">
      <c r="A665" t="s">
        <v>1503</v>
      </c>
      <c r="B665" t="s">
        <v>1504</v>
      </c>
      <c r="C665">
        <v>1</v>
      </c>
      <c r="D665" t="s">
        <v>298</v>
      </c>
      <c r="E665" t="s">
        <v>314</v>
      </c>
      <c r="F665" t="s">
        <v>315</v>
      </c>
      <c r="G665" t="s">
        <v>1505</v>
      </c>
      <c r="H665" s="13">
        <v>597000</v>
      </c>
      <c r="I665" s="14">
        <v>40423</v>
      </c>
      <c r="J665" t="s">
        <v>285</v>
      </c>
      <c r="K665" s="14">
        <v>40065</v>
      </c>
      <c r="L665" s="19">
        <v>40909</v>
      </c>
      <c r="M665" s="19"/>
    </row>
    <row r="666" spans="1:13" x14ac:dyDescent="0.3">
      <c r="A666" t="s">
        <v>1503</v>
      </c>
      <c r="B666" t="s">
        <v>1504</v>
      </c>
      <c r="C666">
        <v>1</v>
      </c>
      <c r="D666" t="s">
        <v>298</v>
      </c>
      <c r="E666" t="s">
        <v>323</v>
      </c>
      <c r="F666" t="s">
        <v>324</v>
      </c>
      <c r="G666" t="s">
        <v>1505</v>
      </c>
      <c r="H666" s="13">
        <v>597000</v>
      </c>
      <c r="I666" s="14">
        <v>40423</v>
      </c>
      <c r="J666" t="s">
        <v>285</v>
      </c>
      <c r="K666" s="14">
        <v>40065</v>
      </c>
      <c r="L666" s="19">
        <v>40909</v>
      </c>
      <c r="M666" s="19"/>
    </row>
  </sheetData>
  <autoFilter ref="A2:M666" xr:uid="{00000000-0009-0000-0000-000000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F8BE-F289-4A7E-A74E-FAB1D5445179}">
  <dimension ref="A2:Q666"/>
  <sheetViews>
    <sheetView zoomScale="85" zoomScaleNormal="85" workbookViewId="0">
      <pane xSplit="1" ySplit="2" topLeftCell="F3" activePane="bottomRight" state="frozen"/>
      <selection activeCell="A2" sqref="A2:M2"/>
      <selection pane="topRight" activeCell="A2" sqref="A2:M2"/>
      <selection pane="bottomLeft" activeCell="A2" sqref="A2:M2"/>
      <selection pane="bottomRight" activeCell="Q666" sqref="Q3:Q666"/>
    </sheetView>
  </sheetViews>
  <sheetFormatPr defaultRowHeight="14.4" x14ac:dyDescent="0.3"/>
  <cols>
    <col min="1" max="1" width="15.5546875" customWidth="1"/>
    <col min="2" max="2" width="10.44140625" bestFit="1" customWidth="1"/>
    <col min="3" max="3" width="17" customWidth="1"/>
    <col min="4" max="4" width="14.77734375" customWidth="1"/>
    <col min="5" max="5" width="26" customWidth="1"/>
    <col min="6" max="6" width="10.109375" customWidth="1"/>
    <col min="7" max="7" width="27.5546875" customWidth="1"/>
    <col min="8" max="8" width="35.5546875" customWidth="1"/>
    <col min="9" max="9" width="13.109375" customWidth="1"/>
    <col min="10" max="10" width="11.88671875" customWidth="1"/>
    <col min="11" max="12" width="12.88671875" customWidth="1"/>
    <col min="13" max="13" width="13.109375" bestFit="1" customWidth="1"/>
    <col min="14" max="14" width="15.44140625" customWidth="1"/>
    <col min="15" max="15" width="17.109375" customWidth="1"/>
    <col min="16" max="16" width="22.77734375" customWidth="1"/>
    <col min="17" max="17" width="21.33203125" customWidth="1"/>
  </cols>
  <sheetData>
    <row r="2" spans="1:17" ht="28.8" x14ac:dyDescent="0.3">
      <c r="A2" s="15" t="s">
        <v>444</v>
      </c>
      <c r="B2" s="15" t="s">
        <v>271</v>
      </c>
      <c r="C2" s="32" t="s">
        <v>1583</v>
      </c>
      <c r="D2" s="15" t="s">
        <v>272</v>
      </c>
      <c r="E2" s="15" t="s">
        <v>273</v>
      </c>
      <c r="F2" s="15" t="s">
        <v>274</v>
      </c>
      <c r="G2" s="15" t="s">
        <v>275</v>
      </c>
      <c r="H2" s="15" t="s">
        <v>276</v>
      </c>
      <c r="I2" s="16" t="s">
        <v>277</v>
      </c>
      <c r="J2" s="17" t="s">
        <v>278</v>
      </c>
      <c r="K2" s="15" t="s">
        <v>279</v>
      </c>
      <c r="L2" s="32" t="s">
        <v>1582</v>
      </c>
      <c r="M2" s="17" t="s">
        <v>280</v>
      </c>
      <c r="N2" s="18" t="s">
        <v>445</v>
      </c>
      <c r="O2" s="18" t="s">
        <v>446</v>
      </c>
      <c r="P2" s="34" t="s">
        <v>446</v>
      </c>
      <c r="Q2" s="34" t="s">
        <v>1584</v>
      </c>
    </row>
    <row r="3" spans="1:17" x14ac:dyDescent="0.3">
      <c r="A3" t="s">
        <v>447</v>
      </c>
      <c r="B3" t="s">
        <v>448</v>
      </c>
      <c r="C3" s="31" t="str">
        <f>IF($B3="N/A",IFERROR(VLOOKUP($A3,'Sub Rough 1'!$A$3:$B$63,2,FALSE),"N/A"),$B3)</f>
        <v>AP648566</v>
      </c>
      <c r="D3">
        <v>0</v>
      </c>
      <c r="E3" t="s">
        <v>15</v>
      </c>
      <c r="F3" t="s">
        <v>293</v>
      </c>
      <c r="G3" t="s">
        <v>294</v>
      </c>
      <c r="H3" t="s">
        <v>84</v>
      </c>
      <c r="I3" s="13">
        <v>101000</v>
      </c>
      <c r="J3" s="14">
        <v>43717</v>
      </c>
      <c r="K3" t="s">
        <v>449</v>
      </c>
      <c r="L3" s="31" t="str">
        <f>IF($K3&lt;&gt;"Pending",$K3,IFERROR(VLOOKUP($C3,Confirmed!$A$2:$I$98,9,FALSE),"Pending"))</f>
        <v>Approved</v>
      </c>
      <c r="M3" s="14">
        <v>43669</v>
      </c>
      <c r="N3" s="19">
        <v>43672</v>
      </c>
      <c r="O3" s="19"/>
      <c r="P3" s="33">
        <f>IF($O3&lt;&gt;"",$O3,IF($K3&lt;&gt;$L3,DATE(2019,9,1),""))</f>
        <v>43709</v>
      </c>
      <c r="Q3" s="33">
        <f>IF($P3="",$P3,IF($N3&lt;$P3,$P3,""))</f>
        <v>43709</v>
      </c>
    </row>
    <row r="4" spans="1:17" x14ac:dyDescent="0.3">
      <c r="A4" t="s">
        <v>447</v>
      </c>
      <c r="B4" t="s">
        <v>448</v>
      </c>
      <c r="C4" s="31" t="str">
        <f>IF($B4="N/A",IFERROR(VLOOKUP($A4,'Sub Rough 1'!$A$3:$B$63,2,FALSE),"N/A"),$B4)</f>
        <v>AP648566</v>
      </c>
      <c r="D4">
        <v>0</v>
      </c>
      <c r="E4" t="s">
        <v>15</v>
      </c>
      <c r="F4" t="s">
        <v>295</v>
      </c>
      <c r="G4" t="s">
        <v>296</v>
      </c>
      <c r="H4" t="s">
        <v>84</v>
      </c>
      <c r="I4" s="13">
        <v>101000</v>
      </c>
      <c r="J4" s="14">
        <v>43717</v>
      </c>
      <c r="K4" t="s">
        <v>449</v>
      </c>
      <c r="L4" s="31" t="str">
        <f>IF($K4&lt;&gt;"Pending",$K4,IFERROR(VLOOKUP($C4,Confirmed!$A$2:$I$98,9,FALSE),"Pending"))</f>
        <v>Approved</v>
      </c>
      <c r="M4" s="14">
        <v>43669</v>
      </c>
      <c r="N4" s="19">
        <v>43672</v>
      </c>
      <c r="O4" s="19"/>
      <c r="P4" s="33">
        <f t="shared" ref="P4:P67" si="0">IF($O4&lt;&gt;"",$O4,IF($K4&lt;&gt;$L4,DATE(2019,9,1),""))</f>
        <v>43709</v>
      </c>
      <c r="Q4" s="33">
        <f t="shared" ref="Q4:Q67" si="1">IF($P4="",$P4,IF($N4&lt;$P4,$P4,""))</f>
        <v>43709</v>
      </c>
    </row>
    <row r="5" spans="1:17" x14ac:dyDescent="0.3">
      <c r="A5" t="s">
        <v>86</v>
      </c>
      <c r="B5" t="s">
        <v>448</v>
      </c>
      <c r="C5" s="31" t="str">
        <f>IF($B5="N/A",IFERROR(VLOOKUP($A5,'Sub Rough 1'!$A$3:$B$63,2,FALSE),"N/A"),$B5)</f>
        <v>N/A</v>
      </c>
      <c r="D5">
        <v>10</v>
      </c>
      <c r="E5" t="s">
        <v>305</v>
      </c>
      <c r="F5" t="s">
        <v>306</v>
      </c>
      <c r="G5" t="s">
        <v>307</v>
      </c>
      <c r="H5" t="s">
        <v>89</v>
      </c>
      <c r="I5" s="13">
        <v>741800</v>
      </c>
      <c r="J5" s="14">
        <v>43924</v>
      </c>
      <c r="K5" t="s">
        <v>449</v>
      </c>
      <c r="L5" s="31" t="str">
        <f>IF($K5&lt;&gt;"Pending",$K5,IFERROR(VLOOKUP($C5,Confirmed!$A$2:$I$98,9,FALSE),"Pending"))</f>
        <v>Pending</v>
      </c>
      <c r="M5" s="14">
        <v>43663</v>
      </c>
      <c r="N5" s="19">
        <v>43672</v>
      </c>
      <c r="O5" s="19"/>
      <c r="P5" s="33" t="str">
        <f t="shared" si="0"/>
        <v/>
      </c>
      <c r="Q5" s="33" t="str">
        <f t="shared" si="1"/>
        <v/>
      </c>
    </row>
    <row r="6" spans="1:17" x14ac:dyDescent="0.3">
      <c r="A6" t="s">
        <v>91</v>
      </c>
      <c r="B6" t="s">
        <v>448</v>
      </c>
      <c r="C6" s="31" t="str">
        <f>IF($B6="N/A",IFERROR(VLOOKUP($A6,'Sub Rough 1'!$A$3:$B$63,2,FALSE),"N/A"),$B6)</f>
        <v>N/A</v>
      </c>
      <c r="D6">
        <v>2</v>
      </c>
      <c r="E6" t="s">
        <v>343</v>
      </c>
      <c r="F6" t="s">
        <v>450</v>
      </c>
      <c r="G6" t="s">
        <v>451</v>
      </c>
      <c r="H6" t="s">
        <v>94</v>
      </c>
      <c r="I6" s="13">
        <v>802200</v>
      </c>
      <c r="J6" s="14">
        <v>43995</v>
      </c>
      <c r="K6" t="s">
        <v>449</v>
      </c>
      <c r="L6" s="31" t="str">
        <f>IF($K6&lt;&gt;"Pending",$K6,IFERROR(VLOOKUP($C6,Confirmed!$A$2:$I$98,9,FALSE),"Pending"))</f>
        <v>Pending</v>
      </c>
      <c r="M6" s="14">
        <v>43657</v>
      </c>
      <c r="N6" s="19">
        <v>43672</v>
      </c>
      <c r="O6" s="19"/>
      <c r="P6" s="33" t="str">
        <f t="shared" si="0"/>
        <v/>
      </c>
      <c r="Q6" s="33" t="str">
        <f t="shared" si="1"/>
        <v/>
      </c>
    </row>
    <row r="7" spans="1:17" x14ac:dyDescent="0.3">
      <c r="A7" t="s">
        <v>91</v>
      </c>
      <c r="B7" t="s">
        <v>448</v>
      </c>
      <c r="C7" s="31" t="str">
        <f>IF($B7="N/A",IFERROR(VLOOKUP($A7,'Sub Rough 1'!$A$3:$B$63,2,FALSE),"N/A"),$B7)</f>
        <v>N/A</v>
      </c>
      <c r="D7">
        <v>2</v>
      </c>
      <c r="E7" t="s">
        <v>343</v>
      </c>
      <c r="F7" t="s">
        <v>344</v>
      </c>
      <c r="G7" t="s">
        <v>345</v>
      </c>
      <c r="H7" t="s">
        <v>94</v>
      </c>
      <c r="I7" s="13">
        <v>802200</v>
      </c>
      <c r="J7" s="14">
        <v>43995</v>
      </c>
      <c r="K7" t="s">
        <v>449</v>
      </c>
      <c r="L7" s="31" t="str">
        <f>IF($K7&lt;&gt;"Pending",$K7,IFERROR(VLOOKUP($C7,Confirmed!$A$2:$I$98,9,FALSE),"Pending"))</f>
        <v>Pending</v>
      </c>
      <c r="M7" s="14">
        <v>43657</v>
      </c>
      <c r="N7" s="19">
        <v>43672</v>
      </c>
      <c r="O7" s="19"/>
      <c r="P7" s="33" t="str">
        <f t="shared" si="0"/>
        <v/>
      </c>
      <c r="Q7" s="33" t="str">
        <f t="shared" si="1"/>
        <v/>
      </c>
    </row>
    <row r="8" spans="1:17" x14ac:dyDescent="0.3">
      <c r="A8" t="s">
        <v>452</v>
      </c>
      <c r="B8" t="s">
        <v>448</v>
      </c>
      <c r="C8" s="31" t="str">
        <f>IF($B8="N/A",IFERROR(VLOOKUP($A8,'Sub Rough 1'!$A$3:$B$63,2,FALSE),"N/A"),$B8)</f>
        <v>AP648565</v>
      </c>
      <c r="D8">
        <v>1</v>
      </c>
      <c r="E8" t="s">
        <v>298</v>
      </c>
      <c r="F8" t="s">
        <v>299</v>
      </c>
      <c r="G8" t="s">
        <v>300</v>
      </c>
      <c r="H8" t="s">
        <v>99</v>
      </c>
      <c r="I8" s="13">
        <v>391700</v>
      </c>
      <c r="J8" s="14">
        <v>43743</v>
      </c>
      <c r="K8" t="s">
        <v>449</v>
      </c>
      <c r="L8" s="31" t="str">
        <f>IF($K8&lt;&gt;"Pending",$K8,IFERROR(VLOOKUP($C8,Confirmed!$A$2:$I$98,9,FALSE),"Pending"))</f>
        <v>Disapproved</v>
      </c>
      <c r="M8" s="14">
        <v>43656</v>
      </c>
      <c r="N8" s="19">
        <v>43672</v>
      </c>
      <c r="O8" s="19"/>
      <c r="P8" s="33">
        <f t="shared" si="0"/>
        <v>43709</v>
      </c>
      <c r="Q8" s="33">
        <f t="shared" si="1"/>
        <v>43709</v>
      </c>
    </row>
    <row r="9" spans="1:17" x14ac:dyDescent="0.3">
      <c r="A9" t="s">
        <v>452</v>
      </c>
      <c r="B9" t="s">
        <v>448</v>
      </c>
      <c r="C9" s="31" t="str">
        <f>IF($B9="N/A",IFERROR(VLOOKUP($A9,'Sub Rough 1'!$A$3:$B$63,2,FALSE),"N/A"),$B9)</f>
        <v>AP648565</v>
      </c>
      <c r="D9">
        <v>1</v>
      </c>
      <c r="E9" t="s">
        <v>298</v>
      </c>
      <c r="F9" t="s">
        <v>302</v>
      </c>
      <c r="G9" t="s">
        <v>303</v>
      </c>
      <c r="H9" t="s">
        <v>99</v>
      </c>
      <c r="I9" s="13">
        <v>391700</v>
      </c>
      <c r="J9" s="14">
        <v>43743</v>
      </c>
      <c r="K9" t="s">
        <v>449</v>
      </c>
      <c r="L9" s="31" t="str">
        <f>IF($K9&lt;&gt;"Pending",$K9,IFERROR(VLOOKUP($C9,Confirmed!$A$2:$I$98,9,FALSE),"Pending"))</f>
        <v>Disapproved</v>
      </c>
      <c r="M9" s="14">
        <v>43656</v>
      </c>
      <c r="N9" s="19">
        <v>43672</v>
      </c>
      <c r="O9" s="19"/>
      <c r="P9" s="33">
        <f t="shared" si="0"/>
        <v>43709</v>
      </c>
      <c r="Q9" s="33">
        <f t="shared" si="1"/>
        <v>43709</v>
      </c>
    </row>
    <row r="10" spans="1:17" x14ac:dyDescent="0.3">
      <c r="A10" t="s">
        <v>101</v>
      </c>
      <c r="B10" t="s">
        <v>448</v>
      </c>
      <c r="C10" s="31" t="str">
        <f>IF($B10="N/A",IFERROR(VLOOKUP($A10,'Sub Rough 1'!$A$3:$B$63,2,FALSE),"N/A"),$B10)</f>
        <v>N/A</v>
      </c>
      <c r="D10">
        <v>4</v>
      </c>
      <c r="E10" t="s">
        <v>282</v>
      </c>
      <c r="F10" t="s">
        <v>283</v>
      </c>
      <c r="G10" t="s">
        <v>284</v>
      </c>
      <c r="H10" t="s">
        <v>103</v>
      </c>
      <c r="I10" s="13">
        <v>522300</v>
      </c>
      <c r="J10" s="14">
        <v>43983</v>
      </c>
      <c r="K10" t="s">
        <v>449</v>
      </c>
      <c r="L10" s="31" t="str">
        <f>IF($K10&lt;&gt;"Pending",$K10,IFERROR(VLOOKUP($C10,Confirmed!$A$2:$I$98,9,FALSE),"Pending"))</f>
        <v>Pending</v>
      </c>
      <c r="M10" s="14">
        <v>43650</v>
      </c>
      <c r="N10" s="19">
        <v>43672</v>
      </c>
      <c r="O10" s="19"/>
      <c r="P10" s="33" t="str">
        <f t="shared" si="0"/>
        <v/>
      </c>
      <c r="Q10" s="33" t="str">
        <f t="shared" si="1"/>
        <v/>
      </c>
    </row>
    <row r="11" spans="1:17" x14ac:dyDescent="0.3">
      <c r="A11" t="s">
        <v>101</v>
      </c>
      <c r="B11" t="s">
        <v>448</v>
      </c>
      <c r="C11" s="31" t="str">
        <f>IF($B11="N/A",IFERROR(VLOOKUP($A11,'Sub Rough 1'!$A$3:$B$63,2,FALSE),"N/A"),$B11)</f>
        <v>N/A</v>
      </c>
      <c r="D11">
        <v>4</v>
      </c>
      <c r="E11" t="s">
        <v>282</v>
      </c>
      <c r="F11" t="s">
        <v>286</v>
      </c>
      <c r="G11" t="s">
        <v>287</v>
      </c>
      <c r="H11" t="s">
        <v>103</v>
      </c>
      <c r="I11" s="13">
        <v>522300</v>
      </c>
      <c r="J11" s="14">
        <v>43983</v>
      </c>
      <c r="K11" t="s">
        <v>449</v>
      </c>
      <c r="L11" s="31" t="str">
        <f>IF($K11&lt;&gt;"Pending",$K11,IFERROR(VLOOKUP($C11,Confirmed!$A$2:$I$98,9,FALSE),"Pending"))</f>
        <v>Pending</v>
      </c>
      <c r="M11" s="14">
        <v>43650</v>
      </c>
      <c r="N11" s="19">
        <v>43672</v>
      </c>
      <c r="O11" s="19"/>
      <c r="P11" s="33" t="str">
        <f t="shared" si="0"/>
        <v/>
      </c>
      <c r="Q11" s="33" t="str">
        <f t="shared" si="1"/>
        <v/>
      </c>
    </row>
    <row r="12" spans="1:17" x14ac:dyDescent="0.3">
      <c r="A12" t="s">
        <v>101</v>
      </c>
      <c r="B12" t="s">
        <v>448</v>
      </c>
      <c r="C12" s="31" t="str">
        <f>IF($B12="N/A",IFERROR(VLOOKUP($A12,'Sub Rough 1'!$A$3:$B$63,2,FALSE),"N/A"),$B12)</f>
        <v>N/A</v>
      </c>
      <c r="D12">
        <v>4</v>
      </c>
      <c r="E12" t="s">
        <v>282</v>
      </c>
      <c r="F12" t="s">
        <v>290</v>
      </c>
      <c r="G12" t="s">
        <v>291</v>
      </c>
      <c r="H12" t="s">
        <v>103</v>
      </c>
      <c r="I12" s="13">
        <v>522300</v>
      </c>
      <c r="J12" s="14">
        <v>43983</v>
      </c>
      <c r="K12" t="s">
        <v>449</v>
      </c>
      <c r="L12" s="31" t="str">
        <f>IF($K12&lt;&gt;"Pending",$K12,IFERROR(VLOOKUP($C12,Confirmed!$A$2:$I$98,9,FALSE),"Pending"))</f>
        <v>Pending</v>
      </c>
      <c r="M12" s="14">
        <v>43650</v>
      </c>
      <c r="N12" s="19">
        <v>43672</v>
      </c>
      <c r="O12" s="19"/>
      <c r="P12" s="33" t="str">
        <f t="shared" si="0"/>
        <v/>
      </c>
      <c r="Q12" s="33" t="str">
        <f t="shared" si="1"/>
        <v/>
      </c>
    </row>
    <row r="13" spans="1:17" x14ac:dyDescent="0.3">
      <c r="A13" t="s">
        <v>453</v>
      </c>
      <c r="B13" t="s">
        <v>448</v>
      </c>
      <c r="C13" s="31" t="str">
        <f>IF($B13="N/A",IFERROR(VLOOKUP($A13,'Sub Rough 1'!$A$3:$B$63,2,FALSE),"N/A"),$B13)</f>
        <v>AP648558</v>
      </c>
      <c r="D13">
        <v>10</v>
      </c>
      <c r="E13" t="s">
        <v>305</v>
      </c>
      <c r="F13" t="s">
        <v>306</v>
      </c>
      <c r="G13" t="s">
        <v>307</v>
      </c>
      <c r="H13" t="s">
        <v>106</v>
      </c>
      <c r="I13" s="13">
        <v>269100</v>
      </c>
      <c r="J13" s="14">
        <v>43813</v>
      </c>
      <c r="K13" t="s">
        <v>449</v>
      </c>
      <c r="L13" s="31" t="str">
        <f>IF($K13&lt;&gt;"Pending",$K13,IFERROR(VLOOKUP($C13,Confirmed!$A$2:$I$98,9,FALSE),"Pending"))</f>
        <v>Disapproved</v>
      </c>
      <c r="M13" s="14">
        <v>43639</v>
      </c>
      <c r="N13" s="19">
        <v>43642</v>
      </c>
      <c r="O13" s="19"/>
      <c r="P13" s="33">
        <f t="shared" si="0"/>
        <v>43709</v>
      </c>
      <c r="Q13" s="33">
        <f t="shared" si="1"/>
        <v>43709</v>
      </c>
    </row>
    <row r="14" spans="1:17" x14ac:dyDescent="0.3">
      <c r="A14" t="s">
        <v>108</v>
      </c>
      <c r="B14" t="s">
        <v>448</v>
      </c>
      <c r="C14" s="31" t="str">
        <f>IF($B14="N/A",IFERROR(VLOOKUP($A14,'Sub Rough 1'!$A$3:$B$63,2,FALSE),"N/A"),$B14)</f>
        <v>N/A</v>
      </c>
      <c r="D14">
        <v>2</v>
      </c>
      <c r="E14" t="s">
        <v>343</v>
      </c>
      <c r="F14" t="s">
        <v>344</v>
      </c>
      <c r="G14" t="s">
        <v>345</v>
      </c>
      <c r="H14" t="s">
        <v>110</v>
      </c>
      <c r="I14" s="13">
        <v>669600</v>
      </c>
      <c r="J14" s="14">
        <v>43878</v>
      </c>
      <c r="K14" t="s">
        <v>449</v>
      </c>
      <c r="L14" s="31" t="str">
        <f>IF($K14&lt;&gt;"Pending",$K14,IFERROR(VLOOKUP($C14,Confirmed!$A$2:$I$98,9,FALSE),"Pending"))</f>
        <v>Pending</v>
      </c>
      <c r="M14" s="14">
        <v>43631</v>
      </c>
      <c r="N14" s="19">
        <v>43642</v>
      </c>
      <c r="O14" s="19"/>
      <c r="P14" s="33" t="str">
        <f t="shared" si="0"/>
        <v/>
      </c>
      <c r="Q14" s="33" t="str">
        <f t="shared" si="1"/>
        <v/>
      </c>
    </row>
    <row r="15" spans="1:17" x14ac:dyDescent="0.3">
      <c r="A15" t="s">
        <v>108</v>
      </c>
      <c r="B15" t="s">
        <v>448</v>
      </c>
      <c r="C15" s="31" t="str">
        <f>IF($B15="N/A",IFERROR(VLOOKUP($A15,'Sub Rough 1'!$A$3:$B$63,2,FALSE),"N/A"),$B15)</f>
        <v>N/A</v>
      </c>
      <c r="D15">
        <v>2</v>
      </c>
      <c r="E15" t="s">
        <v>343</v>
      </c>
      <c r="F15" t="s">
        <v>450</v>
      </c>
      <c r="G15" t="s">
        <v>451</v>
      </c>
      <c r="H15" t="s">
        <v>110</v>
      </c>
      <c r="I15" s="13">
        <v>669600</v>
      </c>
      <c r="J15" s="14">
        <v>43878</v>
      </c>
      <c r="K15" t="s">
        <v>449</v>
      </c>
      <c r="L15" s="31" t="str">
        <f>IF($K15&lt;&gt;"Pending",$K15,IFERROR(VLOOKUP($C15,Confirmed!$A$2:$I$98,9,FALSE),"Pending"))</f>
        <v>Pending</v>
      </c>
      <c r="M15" s="14">
        <v>43631</v>
      </c>
      <c r="N15" s="19">
        <v>43642</v>
      </c>
      <c r="O15" s="19"/>
      <c r="P15" s="33" t="str">
        <f t="shared" si="0"/>
        <v/>
      </c>
      <c r="Q15" s="33" t="str">
        <f t="shared" si="1"/>
        <v/>
      </c>
    </row>
    <row r="16" spans="1:17" x14ac:dyDescent="0.3">
      <c r="A16" t="s">
        <v>454</v>
      </c>
      <c r="B16" t="s">
        <v>308</v>
      </c>
      <c r="C16" s="31" t="str">
        <f>IF($B16="N/A",IFERROR(VLOOKUP($A16,'Sub Rough 1'!$A$3:$B$63,2,FALSE),"N/A"),$B16)</f>
        <v>AP648547</v>
      </c>
      <c r="D16">
        <v>6</v>
      </c>
      <c r="E16" t="s">
        <v>309</v>
      </c>
      <c r="F16" t="s">
        <v>310</v>
      </c>
      <c r="G16" t="s">
        <v>311</v>
      </c>
      <c r="H16" t="s">
        <v>115</v>
      </c>
      <c r="I16" s="13">
        <v>370500</v>
      </c>
      <c r="J16" s="14">
        <v>43691</v>
      </c>
      <c r="K16" t="s">
        <v>285</v>
      </c>
      <c r="L16" s="31" t="str">
        <f>IF($K16&lt;&gt;"Pending",$K16,IFERROR(VLOOKUP($C16,Confirmed!$A$2:$I$98,9,FALSE),"Pending"))</f>
        <v>Approved</v>
      </c>
      <c r="M16" s="14">
        <v>43623</v>
      </c>
      <c r="N16" s="19">
        <v>43629</v>
      </c>
      <c r="O16" s="19">
        <v>43672</v>
      </c>
      <c r="P16" s="33">
        <f t="shared" si="0"/>
        <v>43672</v>
      </c>
      <c r="Q16" s="33">
        <f t="shared" si="1"/>
        <v>43672</v>
      </c>
    </row>
    <row r="17" spans="1:17" x14ac:dyDescent="0.3">
      <c r="A17" t="s">
        <v>455</v>
      </c>
      <c r="B17" t="s">
        <v>312</v>
      </c>
      <c r="C17" s="31" t="str">
        <f>IF($B17="N/A",IFERROR(VLOOKUP($A17,'Sub Rough 1'!$A$3:$B$63,2,FALSE),"N/A"),$B17)</f>
        <v>AP648534</v>
      </c>
      <c r="D17">
        <v>0</v>
      </c>
      <c r="E17" t="s">
        <v>15</v>
      </c>
      <c r="F17" t="s">
        <v>295</v>
      </c>
      <c r="G17" t="s">
        <v>296</v>
      </c>
      <c r="H17" t="s">
        <v>119</v>
      </c>
      <c r="I17" s="13">
        <v>92800</v>
      </c>
      <c r="J17" s="14">
        <v>43673</v>
      </c>
      <c r="K17" t="s">
        <v>285</v>
      </c>
      <c r="L17" s="31" t="str">
        <f>IF($K17&lt;&gt;"Pending",$K17,IFERROR(VLOOKUP($C17,Confirmed!$A$2:$I$98,9,FALSE),"Pending"))</f>
        <v>Approved</v>
      </c>
      <c r="M17" s="14">
        <v>43623</v>
      </c>
      <c r="N17" s="19">
        <v>43629</v>
      </c>
      <c r="O17" s="19">
        <v>43672</v>
      </c>
      <c r="P17" s="33">
        <f t="shared" si="0"/>
        <v>43672</v>
      </c>
      <c r="Q17" s="33">
        <f t="shared" si="1"/>
        <v>43672</v>
      </c>
    </row>
    <row r="18" spans="1:17" x14ac:dyDescent="0.3">
      <c r="A18" t="s">
        <v>456</v>
      </c>
      <c r="B18" t="s">
        <v>313</v>
      </c>
      <c r="C18" s="31" t="str">
        <f>IF($B18="N/A",IFERROR(VLOOKUP($A18,'Sub Rough 1'!$A$3:$B$63,2,FALSE),"N/A"),$B18)</f>
        <v>AP648523</v>
      </c>
      <c r="D18">
        <v>1</v>
      </c>
      <c r="E18" t="s">
        <v>298</v>
      </c>
      <c r="F18" t="s">
        <v>302</v>
      </c>
      <c r="G18" t="s">
        <v>303</v>
      </c>
      <c r="H18" t="s">
        <v>123</v>
      </c>
      <c r="I18" s="13">
        <v>32800</v>
      </c>
      <c r="J18" s="14">
        <v>43854</v>
      </c>
      <c r="K18" t="s">
        <v>285</v>
      </c>
      <c r="L18" s="31" t="str">
        <f>IF($K18&lt;&gt;"Pending",$K18,IFERROR(VLOOKUP($C18,Confirmed!$A$2:$I$98,9,FALSE),"Pending"))</f>
        <v>Approved</v>
      </c>
      <c r="M18" s="14">
        <v>43619</v>
      </c>
      <c r="N18" s="19">
        <v>43629</v>
      </c>
      <c r="O18" s="19">
        <v>43672</v>
      </c>
      <c r="P18" s="33">
        <f t="shared" si="0"/>
        <v>43672</v>
      </c>
      <c r="Q18" s="33">
        <f t="shared" si="1"/>
        <v>43672</v>
      </c>
    </row>
    <row r="19" spans="1:17" x14ac:dyDescent="0.3">
      <c r="A19" t="s">
        <v>456</v>
      </c>
      <c r="B19" t="s">
        <v>313</v>
      </c>
      <c r="C19" s="31" t="str">
        <f>IF($B19="N/A",IFERROR(VLOOKUP($A19,'Sub Rough 1'!$A$3:$B$63,2,FALSE),"N/A"),$B19)</f>
        <v>AP648523</v>
      </c>
      <c r="D19">
        <v>1</v>
      </c>
      <c r="E19" t="s">
        <v>298</v>
      </c>
      <c r="F19" t="s">
        <v>314</v>
      </c>
      <c r="G19" t="s">
        <v>315</v>
      </c>
      <c r="H19" t="s">
        <v>123</v>
      </c>
      <c r="I19" s="13">
        <v>32800</v>
      </c>
      <c r="J19" s="14">
        <v>43854</v>
      </c>
      <c r="K19" t="s">
        <v>285</v>
      </c>
      <c r="L19" s="31" t="str">
        <f>IF($K19&lt;&gt;"Pending",$K19,IFERROR(VLOOKUP($C19,Confirmed!$A$2:$I$98,9,FALSE),"Pending"))</f>
        <v>Approved</v>
      </c>
      <c r="M19" s="14">
        <v>43619</v>
      </c>
      <c r="N19" s="19">
        <v>43629</v>
      </c>
      <c r="O19" s="19">
        <v>43672</v>
      </c>
      <c r="P19" s="33">
        <f t="shared" si="0"/>
        <v>43672</v>
      </c>
      <c r="Q19" s="33">
        <f t="shared" si="1"/>
        <v>43672</v>
      </c>
    </row>
    <row r="20" spans="1:17" x14ac:dyDescent="0.3">
      <c r="A20" t="s">
        <v>457</v>
      </c>
      <c r="B20" t="s">
        <v>448</v>
      </c>
      <c r="C20" s="31" t="str">
        <f>IF($B20="N/A",IFERROR(VLOOKUP($A20,'Sub Rough 1'!$A$3:$B$63,2,FALSE),"N/A"),$B20)</f>
        <v>AP648513</v>
      </c>
      <c r="D20">
        <v>10</v>
      </c>
      <c r="E20" t="s">
        <v>305</v>
      </c>
      <c r="F20" t="s">
        <v>306</v>
      </c>
      <c r="G20" t="s">
        <v>307</v>
      </c>
      <c r="H20" t="s">
        <v>126</v>
      </c>
      <c r="I20" s="13">
        <v>896700</v>
      </c>
      <c r="J20" s="14">
        <v>43967</v>
      </c>
      <c r="K20" t="s">
        <v>449</v>
      </c>
      <c r="L20" s="31" t="str">
        <f>IF($K20&lt;&gt;"Pending",$K20,IFERROR(VLOOKUP($C20,Confirmed!$A$2:$I$98,9,FALSE),"Pending"))</f>
        <v>Approved</v>
      </c>
      <c r="M20" s="14">
        <v>43617</v>
      </c>
      <c r="N20" s="19">
        <v>43629</v>
      </c>
      <c r="O20" s="19"/>
      <c r="P20" s="33">
        <f t="shared" si="0"/>
        <v>43709</v>
      </c>
      <c r="Q20" s="33">
        <f t="shared" si="1"/>
        <v>43709</v>
      </c>
    </row>
    <row r="21" spans="1:17" x14ac:dyDescent="0.3">
      <c r="A21" t="s">
        <v>458</v>
      </c>
      <c r="B21" t="s">
        <v>448</v>
      </c>
      <c r="C21" s="31" t="str">
        <f>IF($B21="N/A",IFERROR(VLOOKUP($A21,'Sub Rough 1'!$A$3:$B$63,2,FALSE),"N/A"),$B21)</f>
        <v>AP648511</v>
      </c>
      <c r="D21">
        <v>0</v>
      </c>
      <c r="E21" t="s">
        <v>15</v>
      </c>
      <c r="F21" t="s">
        <v>318</v>
      </c>
      <c r="G21" t="s">
        <v>319</v>
      </c>
      <c r="H21" t="s">
        <v>130</v>
      </c>
      <c r="I21" s="13">
        <v>157600</v>
      </c>
      <c r="J21" s="14">
        <v>43751</v>
      </c>
      <c r="K21" t="s">
        <v>449</v>
      </c>
      <c r="L21" s="31" t="str">
        <f>IF($K21&lt;&gt;"Pending",$K21,IFERROR(VLOOKUP($C21,Confirmed!$A$2:$I$98,9,FALSE),"Pending"))</f>
        <v>Approved</v>
      </c>
      <c r="M21" s="14">
        <v>43617</v>
      </c>
      <c r="N21" s="19">
        <v>43629</v>
      </c>
      <c r="O21" s="19"/>
      <c r="P21" s="33">
        <f t="shared" si="0"/>
        <v>43709</v>
      </c>
      <c r="Q21" s="33">
        <f t="shared" si="1"/>
        <v>43709</v>
      </c>
    </row>
    <row r="22" spans="1:17" x14ac:dyDescent="0.3">
      <c r="A22" t="s">
        <v>458</v>
      </c>
      <c r="B22" t="s">
        <v>448</v>
      </c>
      <c r="C22" s="31" t="str">
        <f>IF($B22="N/A",IFERROR(VLOOKUP($A22,'Sub Rough 1'!$A$3:$B$63,2,FALSE),"N/A"),$B22)</f>
        <v>AP648511</v>
      </c>
      <c r="D22">
        <v>0</v>
      </c>
      <c r="E22" t="s">
        <v>15</v>
      </c>
      <c r="F22" t="s">
        <v>320</v>
      </c>
      <c r="G22" t="s">
        <v>321</v>
      </c>
      <c r="H22" t="s">
        <v>130</v>
      </c>
      <c r="I22" s="13">
        <v>157600</v>
      </c>
      <c r="J22" s="14">
        <v>43751</v>
      </c>
      <c r="K22" t="s">
        <v>449</v>
      </c>
      <c r="L22" s="31" t="str">
        <f>IF($K22&lt;&gt;"Pending",$K22,IFERROR(VLOOKUP($C22,Confirmed!$A$2:$I$98,9,FALSE),"Pending"))</f>
        <v>Approved</v>
      </c>
      <c r="M22" s="14">
        <v>43617</v>
      </c>
      <c r="N22" s="19">
        <v>43629</v>
      </c>
      <c r="O22" s="19"/>
      <c r="P22" s="33">
        <f t="shared" si="0"/>
        <v>43709</v>
      </c>
      <c r="Q22" s="33">
        <f t="shared" si="1"/>
        <v>43709</v>
      </c>
    </row>
    <row r="23" spans="1:17" x14ac:dyDescent="0.3">
      <c r="A23" t="s">
        <v>458</v>
      </c>
      <c r="B23" t="s">
        <v>448</v>
      </c>
      <c r="C23" s="31" t="str">
        <f>IF($B23="N/A",IFERROR(VLOOKUP($A23,'Sub Rough 1'!$A$3:$B$63,2,FALSE),"N/A"),$B23)</f>
        <v>AP648511</v>
      </c>
      <c r="D23">
        <v>0</v>
      </c>
      <c r="E23" t="s">
        <v>15</v>
      </c>
      <c r="F23" t="s">
        <v>295</v>
      </c>
      <c r="G23" t="s">
        <v>296</v>
      </c>
      <c r="H23" t="s">
        <v>130</v>
      </c>
      <c r="I23" s="13">
        <v>157600</v>
      </c>
      <c r="J23" s="14">
        <v>43751</v>
      </c>
      <c r="K23" t="s">
        <v>449</v>
      </c>
      <c r="L23" s="31" t="str">
        <f>IF($K23&lt;&gt;"Pending",$K23,IFERROR(VLOOKUP($C23,Confirmed!$A$2:$I$98,9,FALSE),"Pending"))</f>
        <v>Approved</v>
      </c>
      <c r="M23" s="14">
        <v>43617</v>
      </c>
      <c r="N23" s="19">
        <v>43629</v>
      </c>
      <c r="O23" s="19"/>
      <c r="P23" s="33">
        <f t="shared" si="0"/>
        <v>43709</v>
      </c>
      <c r="Q23" s="33">
        <f t="shared" si="1"/>
        <v>43709</v>
      </c>
    </row>
    <row r="24" spans="1:17" x14ac:dyDescent="0.3">
      <c r="A24" t="s">
        <v>459</v>
      </c>
      <c r="B24" t="s">
        <v>448</v>
      </c>
      <c r="C24" s="31" t="str">
        <f>IF($B24="N/A",IFERROR(VLOOKUP($A24,'Sub Rough 1'!$A$3:$B$63,2,FALSE),"N/A"),$B24)</f>
        <v>AP648508</v>
      </c>
      <c r="D24">
        <v>1</v>
      </c>
      <c r="E24" t="s">
        <v>298</v>
      </c>
      <c r="F24" t="s">
        <v>299</v>
      </c>
      <c r="G24" t="s">
        <v>300</v>
      </c>
      <c r="H24" t="s">
        <v>134</v>
      </c>
      <c r="I24" s="13">
        <v>728800</v>
      </c>
      <c r="J24" s="14">
        <v>43870</v>
      </c>
      <c r="K24" t="s">
        <v>449</v>
      </c>
      <c r="L24" s="31" t="str">
        <f>IF($K24&lt;&gt;"Pending",$K24,IFERROR(VLOOKUP($C24,Confirmed!$A$2:$I$98,9,FALSE),"Pending"))</f>
        <v>Disapproved</v>
      </c>
      <c r="M24" s="14">
        <v>43609</v>
      </c>
      <c r="N24" s="19">
        <v>43611</v>
      </c>
      <c r="O24" s="19"/>
      <c r="P24" s="33">
        <f t="shared" si="0"/>
        <v>43709</v>
      </c>
      <c r="Q24" s="33">
        <f t="shared" si="1"/>
        <v>43709</v>
      </c>
    </row>
    <row r="25" spans="1:17" x14ac:dyDescent="0.3">
      <c r="A25" t="s">
        <v>459</v>
      </c>
      <c r="B25" t="s">
        <v>448</v>
      </c>
      <c r="C25" s="31" t="str">
        <f>IF($B25="N/A",IFERROR(VLOOKUP($A25,'Sub Rough 1'!$A$3:$B$63,2,FALSE),"N/A"),$B25)</f>
        <v>AP648508</v>
      </c>
      <c r="D25">
        <v>1</v>
      </c>
      <c r="E25" t="s">
        <v>298</v>
      </c>
      <c r="F25" t="s">
        <v>314</v>
      </c>
      <c r="G25" t="s">
        <v>315</v>
      </c>
      <c r="H25" t="s">
        <v>134</v>
      </c>
      <c r="I25" s="13">
        <v>728800</v>
      </c>
      <c r="J25" s="14">
        <v>43870</v>
      </c>
      <c r="K25" t="s">
        <v>449</v>
      </c>
      <c r="L25" s="31" t="str">
        <f>IF($K25&lt;&gt;"Pending",$K25,IFERROR(VLOOKUP($C25,Confirmed!$A$2:$I$98,9,FALSE),"Pending"))</f>
        <v>Disapproved</v>
      </c>
      <c r="M25" s="14">
        <v>43609</v>
      </c>
      <c r="N25" s="19">
        <v>43611</v>
      </c>
      <c r="O25" s="19"/>
      <c r="P25" s="33">
        <f t="shared" si="0"/>
        <v>43709</v>
      </c>
      <c r="Q25" s="33">
        <f t="shared" si="1"/>
        <v>43709</v>
      </c>
    </row>
    <row r="26" spans="1:17" x14ac:dyDescent="0.3">
      <c r="A26" t="s">
        <v>459</v>
      </c>
      <c r="B26" t="s">
        <v>448</v>
      </c>
      <c r="C26" s="31" t="str">
        <f>IF($B26="N/A",IFERROR(VLOOKUP($A26,'Sub Rough 1'!$A$3:$B$63,2,FALSE),"N/A"),$B26)</f>
        <v>AP648508</v>
      </c>
      <c r="D26">
        <v>1</v>
      </c>
      <c r="E26" t="s">
        <v>298</v>
      </c>
      <c r="F26" t="s">
        <v>323</v>
      </c>
      <c r="G26" t="s">
        <v>324</v>
      </c>
      <c r="H26" t="s">
        <v>134</v>
      </c>
      <c r="I26" s="13">
        <v>728800</v>
      </c>
      <c r="J26" s="14">
        <v>43870</v>
      </c>
      <c r="K26" t="s">
        <v>449</v>
      </c>
      <c r="L26" s="31" t="str">
        <f>IF($K26&lt;&gt;"Pending",$K26,IFERROR(VLOOKUP($C26,Confirmed!$A$2:$I$98,9,FALSE),"Pending"))</f>
        <v>Disapproved</v>
      </c>
      <c r="M26" s="14">
        <v>43609</v>
      </c>
      <c r="N26" s="19">
        <v>43611</v>
      </c>
      <c r="O26" s="19"/>
      <c r="P26" s="33">
        <f t="shared" si="0"/>
        <v>43709</v>
      </c>
      <c r="Q26" s="33">
        <f t="shared" si="1"/>
        <v>43709</v>
      </c>
    </row>
    <row r="27" spans="1:17" x14ac:dyDescent="0.3">
      <c r="A27" t="s">
        <v>459</v>
      </c>
      <c r="B27" t="s">
        <v>448</v>
      </c>
      <c r="C27" s="31" t="str">
        <f>IF($B27="N/A",IFERROR(VLOOKUP($A27,'Sub Rough 1'!$A$3:$B$63,2,FALSE),"N/A"),$B27)</f>
        <v>AP648508</v>
      </c>
      <c r="D27">
        <v>1</v>
      </c>
      <c r="E27" t="s">
        <v>298</v>
      </c>
      <c r="F27" t="s">
        <v>325</v>
      </c>
      <c r="G27" t="s">
        <v>326</v>
      </c>
      <c r="H27" t="s">
        <v>134</v>
      </c>
      <c r="I27" s="13">
        <v>728800</v>
      </c>
      <c r="J27" s="14">
        <v>43870</v>
      </c>
      <c r="K27" t="s">
        <v>449</v>
      </c>
      <c r="L27" s="31" t="str">
        <f>IF($K27&lt;&gt;"Pending",$K27,IFERROR(VLOOKUP($C27,Confirmed!$A$2:$I$98,9,FALSE),"Pending"))</f>
        <v>Disapproved</v>
      </c>
      <c r="M27" s="14">
        <v>43609</v>
      </c>
      <c r="N27" s="19">
        <v>43611</v>
      </c>
      <c r="O27" s="19"/>
      <c r="P27" s="33">
        <f t="shared" si="0"/>
        <v>43709</v>
      </c>
      <c r="Q27" s="33">
        <f t="shared" si="1"/>
        <v>43709</v>
      </c>
    </row>
    <row r="28" spans="1:17" x14ac:dyDescent="0.3">
      <c r="A28" t="s">
        <v>460</v>
      </c>
      <c r="B28" t="s">
        <v>327</v>
      </c>
      <c r="C28" s="31" t="str">
        <f>IF($B28="N/A",IFERROR(VLOOKUP($A28,'Sub Rough 1'!$A$3:$B$63,2,FALSE),"N/A"),$B28)</f>
        <v>AP648507</v>
      </c>
      <c r="D28">
        <v>11</v>
      </c>
      <c r="E28" t="s">
        <v>328</v>
      </c>
      <c r="F28" t="s">
        <v>329</v>
      </c>
      <c r="G28" t="s">
        <v>330</v>
      </c>
      <c r="H28" t="s">
        <v>139</v>
      </c>
      <c r="I28" s="13">
        <v>297600</v>
      </c>
      <c r="J28" s="14">
        <v>43906</v>
      </c>
      <c r="K28" t="s">
        <v>285</v>
      </c>
      <c r="L28" s="31" t="str">
        <f>IF($K28&lt;&gt;"Pending",$K28,IFERROR(VLOOKUP($C28,Confirmed!$A$2:$I$98,9,FALSE),"Pending"))</f>
        <v>Approved</v>
      </c>
      <c r="M28" s="14">
        <v>43604</v>
      </c>
      <c r="N28" s="19">
        <v>43611</v>
      </c>
      <c r="O28" s="19">
        <v>43672</v>
      </c>
      <c r="P28" s="33">
        <f t="shared" si="0"/>
        <v>43672</v>
      </c>
      <c r="Q28" s="33">
        <f t="shared" si="1"/>
        <v>43672</v>
      </c>
    </row>
    <row r="29" spans="1:17" x14ac:dyDescent="0.3">
      <c r="A29" t="s">
        <v>460</v>
      </c>
      <c r="B29" t="s">
        <v>327</v>
      </c>
      <c r="C29" s="31" t="str">
        <f>IF($B29="N/A",IFERROR(VLOOKUP($A29,'Sub Rough 1'!$A$3:$B$63,2,FALSE),"N/A"),$B29)</f>
        <v>AP648507</v>
      </c>
      <c r="D29">
        <v>11</v>
      </c>
      <c r="E29" t="s">
        <v>328</v>
      </c>
      <c r="F29" t="s">
        <v>331</v>
      </c>
      <c r="G29" t="s">
        <v>332</v>
      </c>
      <c r="H29" t="s">
        <v>139</v>
      </c>
      <c r="I29" s="13">
        <v>297600</v>
      </c>
      <c r="J29" s="14">
        <v>43906</v>
      </c>
      <c r="K29" t="s">
        <v>285</v>
      </c>
      <c r="L29" s="31" t="str">
        <f>IF($K29&lt;&gt;"Pending",$K29,IFERROR(VLOOKUP($C29,Confirmed!$A$2:$I$98,9,FALSE),"Pending"))</f>
        <v>Approved</v>
      </c>
      <c r="M29" s="14">
        <v>43604</v>
      </c>
      <c r="N29" s="19">
        <v>43611</v>
      </c>
      <c r="O29" s="19">
        <v>43672</v>
      </c>
      <c r="P29" s="33">
        <f t="shared" si="0"/>
        <v>43672</v>
      </c>
      <c r="Q29" s="33">
        <f t="shared" si="1"/>
        <v>43672</v>
      </c>
    </row>
    <row r="30" spans="1:17" x14ac:dyDescent="0.3">
      <c r="A30" t="s">
        <v>461</v>
      </c>
      <c r="B30" t="s">
        <v>448</v>
      </c>
      <c r="C30" s="31" t="str">
        <f>IF($B30="N/A",IFERROR(VLOOKUP($A30,'Sub Rough 1'!$A$3:$B$63,2,FALSE),"N/A"),$B30)</f>
        <v>AP648495</v>
      </c>
      <c r="D30">
        <v>1</v>
      </c>
      <c r="E30" t="s">
        <v>298</v>
      </c>
      <c r="F30" t="s">
        <v>314</v>
      </c>
      <c r="G30" t="s">
        <v>315</v>
      </c>
      <c r="H30" t="s">
        <v>143</v>
      </c>
      <c r="I30" s="13">
        <v>277800</v>
      </c>
      <c r="J30" s="14">
        <v>43897</v>
      </c>
      <c r="K30" t="s">
        <v>449</v>
      </c>
      <c r="L30" s="31" t="str">
        <f>IF($K30&lt;&gt;"Pending",$K30,IFERROR(VLOOKUP($C30,Confirmed!$A$2:$I$98,9,FALSE),"Pending"))</f>
        <v>Approved</v>
      </c>
      <c r="M30" s="14">
        <v>43603</v>
      </c>
      <c r="N30" s="19">
        <v>43611</v>
      </c>
      <c r="O30" s="19"/>
      <c r="P30" s="33">
        <f t="shared" si="0"/>
        <v>43709</v>
      </c>
      <c r="Q30" s="33">
        <f t="shared" si="1"/>
        <v>43709</v>
      </c>
    </row>
    <row r="31" spans="1:17" x14ac:dyDescent="0.3">
      <c r="A31" t="s">
        <v>462</v>
      </c>
      <c r="B31" t="s">
        <v>334</v>
      </c>
      <c r="C31" s="31" t="str">
        <f>IF($B31="N/A",IFERROR(VLOOKUP($A31,'Sub Rough 1'!$A$3:$B$63,2,FALSE),"N/A"),$B31)</f>
        <v>AP648486</v>
      </c>
      <c r="D31">
        <v>0</v>
      </c>
      <c r="E31" t="s">
        <v>15</v>
      </c>
      <c r="F31" t="s">
        <v>295</v>
      </c>
      <c r="G31" t="s">
        <v>296</v>
      </c>
      <c r="H31" t="s">
        <v>147</v>
      </c>
      <c r="I31" s="13">
        <v>17500</v>
      </c>
      <c r="J31" s="14">
        <v>43962</v>
      </c>
      <c r="K31" t="s">
        <v>285</v>
      </c>
      <c r="L31" s="31" t="str">
        <f>IF($K31&lt;&gt;"Pending",$K31,IFERROR(VLOOKUP($C31,Confirmed!$A$2:$I$98,9,FALSE),"Pending"))</f>
        <v>Approved</v>
      </c>
      <c r="M31" s="14">
        <v>43603</v>
      </c>
      <c r="N31" s="19">
        <v>43611</v>
      </c>
      <c r="O31" s="19">
        <v>43672</v>
      </c>
      <c r="P31" s="33">
        <f t="shared" si="0"/>
        <v>43672</v>
      </c>
      <c r="Q31" s="33">
        <f t="shared" si="1"/>
        <v>43672</v>
      </c>
    </row>
    <row r="32" spans="1:17" x14ac:dyDescent="0.3">
      <c r="A32" t="s">
        <v>462</v>
      </c>
      <c r="B32" t="s">
        <v>334</v>
      </c>
      <c r="C32" s="31" t="str">
        <f>IF($B32="N/A",IFERROR(VLOOKUP($A32,'Sub Rough 1'!$A$3:$B$63,2,FALSE),"N/A"),$B32)</f>
        <v>AP648486</v>
      </c>
      <c r="D32">
        <v>0</v>
      </c>
      <c r="E32" t="s">
        <v>15</v>
      </c>
      <c r="F32" t="s">
        <v>320</v>
      </c>
      <c r="G32" t="s">
        <v>321</v>
      </c>
      <c r="H32" t="s">
        <v>147</v>
      </c>
      <c r="I32" s="13">
        <v>17500</v>
      </c>
      <c r="J32" s="14">
        <v>43962</v>
      </c>
      <c r="K32" t="s">
        <v>285</v>
      </c>
      <c r="L32" s="31" t="str">
        <f>IF($K32&lt;&gt;"Pending",$K32,IFERROR(VLOOKUP($C32,Confirmed!$A$2:$I$98,9,FALSE),"Pending"))</f>
        <v>Approved</v>
      </c>
      <c r="M32" s="14">
        <v>43603</v>
      </c>
      <c r="N32" s="19">
        <v>43611</v>
      </c>
      <c r="O32" s="19">
        <v>43672</v>
      </c>
      <c r="P32" s="33">
        <f t="shared" si="0"/>
        <v>43672</v>
      </c>
      <c r="Q32" s="33">
        <f t="shared" si="1"/>
        <v>43672</v>
      </c>
    </row>
    <row r="33" spans="1:17" x14ac:dyDescent="0.3">
      <c r="A33" t="s">
        <v>463</v>
      </c>
      <c r="B33" t="s">
        <v>335</v>
      </c>
      <c r="C33" s="31" t="str">
        <f>IF($B33="N/A",IFERROR(VLOOKUP($A33,'Sub Rough 1'!$A$3:$B$63,2,FALSE),"N/A"),$B33)</f>
        <v>AP648482</v>
      </c>
      <c r="D33">
        <v>1</v>
      </c>
      <c r="E33" t="s">
        <v>298</v>
      </c>
      <c r="F33" t="s">
        <v>299</v>
      </c>
      <c r="G33" t="s">
        <v>300</v>
      </c>
      <c r="H33" t="s">
        <v>151</v>
      </c>
      <c r="I33" s="13">
        <v>79000</v>
      </c>
      <c r="J33" s="14">
        <v>43666</v>
      </c>
      <c r="K33" t="s">
        <v>285</v>
      </c>
      <c r="L33" s="31" t="str">
        <f>IF($K33&lt;&gt;"Pending",$K33,IFERROR(VLOOKUP($C33,Confirmed!$A$2:$I$98,9,FALSE),"Pending"))</f>
        <v>Approved</v>
      </c>
      <c r="M33" s="14">
        <v>43594</v>
      </c>
      <c r="N33" s="19">
        <v>43611</v>
      </c>
      <c r="O33" s="19">
        <v>43672</v>
      </c>
      <c r="P33" s="33">
        <f t="shared" si="0"/>
        <v>43672</v>
      </c>
      <c r="Q33" s="33">
        <f t="shared" si="1"/>
        <v>43672</v>
      </c>
    </row>
    <row r="34" spans="1:17" x14ac:dyDescent="0.3">
      <c r="A34" t="s">
        <v>463</v>
      </c>
      <c r="B34" t="s">
        <v>335</v>
      </c>
      <c r="C34" s="31" t="str">
        <f>IF($B34="N/A",IFERROR(VLOOKUP($A34,'Sub Rough 1'!$A$3:$B$63,2,FALSE),"N/A"),$B34)</f>
        <v>AP648482</v>
      </c>
      <c r="D34">
        <v>1</v>
      </c>
      <c r="E34" t="s">
        <v>298</v>
      </c>
      <c r="F34" t="s">
        <v>325</v>
      </c>
      <c r="G34" t="s">
        <v>326</v>
      </c>
      <c r="H34" t="s">
        <v>151</v>
      </c>
      <c r="I34" s="13">
        <v>79000</v>
      </c>
      <c r="J34" s="14">
        <v>43666</v>
      </c>
      <c r="K34" t="s">
        <v>301</v>
      </c>
      <c r="L34" s="31" t="str">
        <f>IF($K34&lt;&gt;"Pending",$K34,IFERROR(VLOOKUP($C34,Confirmed!$A$2:$I$98,9,FALSE),"Pending"))</f>
        <v>Disapproved</v>
      </c>
      <c r="M34" s="14">
        <v>43594</v>
      </c>
      <c r="N34" s="19">
        <v>43611</v>
      </c>
      <c r="O34" s="19">
        <v>43672</v>
      </c>
      <c r="P34" s="33">
        <f t="shared" si="0"/>
        <v>43672</v>
      </c>
      <c r="Q34" s="33">
        <f t="shared" si="1"/>
        <v>43672</v>
      </c>
    </row>
    <row r="35" spans="1:17" x14ac:dyDescent="0.3">
      <c r="A35" t="s">
        <v>463</v>
      </c>
      <c r="B35" t="s">
        <v>335</v>
      </c>
      <c r="C35" s="31" t="str">
        <f>IF($B35="N/A",IFERROR(VLOOKUP($A35,'Sub Rough 1'!$A$3:$B$63,2,FALSE),"N/A"),$B35)</f>
        <v>AP648482</v>
      </c>
      <c r="D35">
        <v>1</v>
      </c>
      <c r="E35" t="s">
        <v>298</v>
      </c>
      <c r="F35" t="s">
        <v>323</v>
      </c>
      <c r="G35" t="s">
        <v>324</v>
      </c>
      <c r="H35" t="s">
        <v>151</v>
      </c>
      <c r="I35" s="13">
        <v>79000</v>
      </c>
      <c r="J35" s="14">
        <v>43666</v>
      </c>
      <c r="K35" t="s">
        <v>285</v>
      </c>
      <c r="L35" s="31" t="str">
        <f>IF($K35&lt;&gt;"Pending",$K35,IFERROR(VLOOKUP($C35,Confirmed!$A$2:$I$98,9,FALSE),"Pending"))</f>
        <v>Approved</v>
      </c>
      <c r="M35" s="14">
        <v>43594</v>
      </c>
      <c r="N35" s="19">
        <v>43611</v>
      </c>
      <c r="O35" s="19">
        <v>43672</v>
      </c>
      <c r="P35" s="33">
        <f t="shared" si="0"/>
        <v>43672</v>
      </c>
      <c r="Q35" s="33">
        <f t="shared" si="1"/>
        <v>43672</v>
      </c>
    </row>
    <row r="36" spans="1:17" x14ac:dyDescent="0.3">
      <c r="A36" t="s">
        <v>463</v>
      </c>
      <c r="B36" t="s">
        <v>335</v>
      </c>
      <c r="C36" s="31" t="str">
        <f>IF($B36="N/A",IFERROR(VLOOKUP($A36,'Sub Rough 1'!$A$3:$B$63,2,FALSE),"N/A"),$B36)</f>
        <v>AP648482</v>
      </c>
      <c r="D36">
        <v>1</v>
      </c>
      <c r="E36" t="s">
        <v>298</v>
      </c>
      <c r="F36" t="s">
        <v>314</v>
      </c>
      <c r="G36" t="s">
        <v>315</v>
      </c>
      <c r="H36" t="s">
        <v>151</v>
      </c>
      <c r="I36" s="13">
        <v>79000</v>
      </c>
      <c r="J36" s="14">
        <v>43666</v>
      </c>
      <c r="K36" t="s">
        <v>285</v>
      </c>
      <c r="L36" s="31" t="str">
        <f>IF($K36&lt;&gt;"Pending",$K36,IFERROR(VLOOKUP($C36,Confirmed!$A$2:$I$98,9,FALSE),"Pending"))</f>
        <v>Approved</v>
      </c>
      <c r="M36" s="14">
        <v>43594</v>
      </c>
      <c r="N36" s="19">
        <v>43611</v>
      </c>
      <c r="O36" s="19">
        <v>43672</v>
      </c>
      <c r="P36" s="33">
        <f t="shared" si="0"/>
        <v>43672</v>
      </c>
      <c r="Q36" s="33">
        <f t="shared" si="1"/>
        <v>43672</v>
      </c>
    </row>
    <row r="37" spans="1:17" x14ac:dyDescent="0.3">
      <c r="A37" t="s">
        <v>464</v>
      </c>
      <c r="B37" t="s">
        <v>336</v>
      </c>
      <c r="C37" s="31" t="str">
        <f>IF($B37="N/A",IFERROR(VLOOKUP($A37,'Sub Rough 1'!$A$3:$B$63,2,FALSE),"N/A"),$B37)</f>
        <v>AP648479</v>
      </c>
      <c r="D37">
        <v>3</v>
      </c>
      <c r="E37" t="s">
        <v>337</v>
      </c>
      <c r="F37" t="s">
        <v>338</v>
      </c>
      <c r="G37" t="s">
        <v>339</v>
      </c>
      <c r="H37" t="s">
        <v>155</v>
      </c>
      <c r="I37" s="13">
        <v>347100</v>
      </c>
      <c r="J37" s="14">
        <v>43638</v>
      </c>
      <c r="K37" t="s">
        <v>285</v>
      </c>
      <c r="L37" s="31" t="str">
        <f>IF($K37&lt;&gt;"Pending",$K37,IFERROR(VLOOKUP($C37,Confirmed!$A$2:$I$98,9,FALSE),"Pending"))</f>
        <v>Approved</v>
      </c>
      <c r="M37" s="14">
        <v>43592</v>
      </c>
      <c r="N37" s="19">
        <v>43611</v>
      </c>
      <c r="O37" s="19">
        <v>43672</v>
      </c>
      <c r="P37" s="33">
        <f t="shared" si="0"/>
        <v>43672</v>
      </c>
      <c r="Q37" s="33">
        <f t="shared" si="1"/>
        <v>43672</v>
      </c>
    </row>
    <row r="38" spans="1:17" x14ac:dyDescent="0.3">
      <c r="A38" t="s">
        <v>464</v>
      </c>
      <c r="B38" t="s">
        <v>336</v>
      </c>
      <c r="C38" s="31" t="str">
        <f>IF($B38="N/A",IFERROR(VLOOKUP($A38,'Sub Rough 1'!$A$3:$B$63,2,FALSE),"N/A"),$B38)</f>
        <v>AP648479</v>
      </c>
      <c r="D38">
        <v>3</v>
      </c>
      <c r="E38" t="s">
        <v>337</v>
      </c>
      <c r="F38" t="s">
        <v>340</v>
      </c>
      <c r="G38" t="s">
        <v>341</v>
      </c>
      <c r="H38" t="s">
        <v>155</v>
      </c>
      <c r="I38" s="13">
        <v>347100</v>
      </c>
      <c r="J38" s="14">
        <v>43638</v>
      </c>
      <c r="K38" t="s">
        <v>285</v>
      </c>
      <c r="L38" s="31" t="str">
        <f>IF($K38&lt;&gt;"Pending",$K38,IFERROR(VLOOKUP($C38,Confirmed!$A$2:$I$98,9,FALSE),"Pending"))</f>
        <v>Approved</v>
      </c>
      <c r="M38" s="14">
        <v>43592</v>
      </c>
      <c r="N38" s="19">
        <v>43611</v>
      </c>
      <c r="O38" s="19">
        <v>43672</v>
      </c>
      <c r="P38" s="33">
        <f t="shared" si="0"/>
        <v>43672</v>
      </c>
      <c r="Q38" s="33">
        <f t="shared" si="1"/>
        <v>43672</v>
      </c>
    </row>
    <row r="39" spans="1:17" x14ac:dyDescent="0.3">
      <c r="A39" t="s">
        <v>465</v>
      </c>
      <c r="B39" t="s">
        <v>342</v>
      </c>
      <c r="C39" s="31" t="str">
        <f>IF($B39="N/A",IFERROR(VLOOKUP($A39,'Sub Rough 1'!$A$3:$B$63,2,FALSE),"N/A"),$B39)</f>
        <v>AP648478</v>
      </c>
      <c r="D39">
        <v>2</v>
      </c>
      <c r="E39" t="s">
        <v>343</v>
      </c>
      <c r="F39" t="s">
        <v>344</v>
      </c>
      <c r="G39" t="s">
        <v>345</v>
      </c>
      <c r="H39" t="s">
        <v>159</v>
      </c>
      <c r="I39" s="13">
        <v>200100</v>
      </c>
      <c r="J39" s="14">
        <v>43878</v>
      </c>
      <c r="K39" t="s">
        <v>285</v>
      </c>
      <c r="L39" s="31" t="str">
        <f>IF($K39&lt;&gt;"Pending",$K39,IFERROR(VLOOKUP($C39,Confirmed!$A$2:$I$98,9,FALSE),"Pending"))</f>
        <v>Approved</v>
      </c>
      <c r="M39" s="14">
        <v>43592</v>
      </c>
      <c r="N39" s="19">
        <v>43611</v>
      </c>
      <c r="O39" s="19">
        <v>43672</v>
      </c>
      <c r="P39" s="33">
        <f t="shared" si="0"/>
        <v>43672</v>
      </c>
      <c r="Q39" s="33">
        <f t="shared" si="1"/>
        <v>43672</v>
      </c>
    </row>
    <row r="40" spans="1:17" x14ac:dyDescent="0.3">
      <c r="A40" t="s">
        <v>466</v>
      </c>
      <c r="B40" t="s">
        <v>346</v>
      </c>
      <c r="C40" s="31" t="str">
        <f>IF($B40="N/A",IFERROR(VLOOKUP($A40,'Sub Rough 1'!$A$3:$B$63,2,FALSE),"N/A"),$B40)</f>
        <v>AP648468</v>
      </c>
      <c r="D40">
        <v>0</v>
      </c>
      <c r="E40" t="s">
        <v>15</v>
      </c>
      <c r="F40" t="s">
        <v>295</v>
      </c>
      <c r="G40" t="s">
        <v>296</v>
      </c>
      <c r="H40" t="s">
        <v>162</v>
      </c>
      <c r="I40" s="13">
        <v>372300</v>
      </c>
      <c r="J40" s="14">
        <v>43790</v>
      </c>
      <c r="K40" t="s">
        <v>285</v>
      </c>
      <c r="L40" s="31" t="str">
        <f>IF($K40&lt;&gt;"Pending",$K40,IFERROR(VLOOKUP($C40,Confirmed!$A$2:$I$98,9,FALSE),"Pending"))</f>
        <v>Approved</v>
      </c>
      <c r="M40" s="14">
        <v>43590</v>
      </c>
      <c r="N40" s="19">
        <v>43611</v>
      </c>
      <c r="O40" s="19">
        <v>43672</v>
      </c>
      <c r="P40" s="33">
        <f t="shared" si="0"/>
        <v>43672</v>
      </c>
      <c r="Q40" s="33">
        <f t="shared" si="1"/>
        <v>43672</v>
      </c>
    </row>
    <row r="41" spans="1:17" x14ac:dyDescent="0.3">
      <c r="A41" t="s">
        <v>467</v>
      </c>
      <c r="B41" t="s">
        <v>347</v>
      </c>
      <c r="C41" s="31" t="str">
        <f>IF($B41="N/A",IFERROR(VLOOKUP($A41,'Sub Rough 1'!$A$3:$B$63,2,FALSE),"N/A"),$B41)</f>
        <v>AP648458</v>
      </c>
      <c r="D41">
        <v>10</v>
      </c>
      <c r="E41" t="s">
        <v>305</v>
      </c>
      <c r="F41" t="s">
        <v>306</v>
      </c>
      <c r="G41" t="s">
        <v>307</v>
      </c>
      <c r="H41" t="s">
        <v>165</v>
      </c>
      <c r="I41" s="13">
        <v>656600</v>
      </c>
      <c r="J41" s="14">
        <v>43814</v>
      </c>
      <c r="K41" t="s">
        <v>285</v>
      </c>
      <c r="L41" s="31" t="str">
        <f>IF($K41&lt;&gt;"Pending",$K41,IFERROR(VLOOKUP($C41,Confirmed!$A$2:$I$98,9,FALSE),"Pending"))</f>
        <v>Approved</v>
      </c>
      <c r="M41" s="14">
        <v>43575</v>
      </c>
      <c r="N41" s="19">
        <v>43611</v>
      </c>
      <c r="O41" s="19">
        <v>43642</v>
      </c>
      <c r="P41" s="33">
        <f t="shared" si="0"/>
        <v>43642</v>
      </c>
      <c r="Q41" s="33">
        <f t="shared" si="1"/>
        <v>43642</v>
      </c>
    </row>
    <row r="42" spans="1:17" x14ac:dyDescent="0.3">
      <c r="A42" t="s">
        <v>468</v>
      </c>
      <c r="B42" t="s">
        <v>348</v>
      </c>
      <c r="C42" s="31" t="str">
        <f>IF($B42="N/A",IFERROR(VLOOKUP($A42,'Sub Rough 1'!$A$3:$B$63,2,FALSE),"N/A"),$B42)</f>
        <v>AP648448</v>
      </c>
      <c r="D42">
        <v>0</v>
      </c>
      <c r="E42" t="s">
        <v>15</v>
      </c>
      <c r="F42" t="s">
        <v>295</v>
      </c>
      <c r="G42" t="s">
        <v>296</v>
      </c>
      <c r="H42" t="s">
        <v>169</v>
      </c>
      <c r="I42" s="13">
        <v>146900</v>
      </c>
      <c r="J42" s="14">
        <v>43917</v>
      </c>
      <c r="K42" t="s">
        <v>285</v>
      </c>
      <c r="L42" s="31" t="str">
        <f>IF($K42&lt;&gt;"Pending",$K42,IFERROR(VLOOKUP($C42,Confirmed!$A$2:$I$98,9,FALSE),"Pending"))</f>
        <v>Approved</v>
      </c>
      <c r="M42" s="14">
        <v>43557</v>
      </c>
      <c r="N42" s="19">
        <v>43563</v>
      </c>
      <c r="O42" s="19">
        <v>43629</v>
      </c>
      <c r="P42" s="33">
        <f t="shared" si="0"/>
        <v>43629</v>
      </c>
      <c r="Q42" s="33">
        <f t="shared" si="1"/>
        <v>43629</v>
      </c>
    </row>
    <row r="43" spans="1:17" x14ac:dyDescent="0.3">
      <c r="A43" t="s">
        <v>468</v>
      </c>
      <c r="B43" t="s">
        <v>348</v>
      </c>
      <c r="C43" s="31" t="str">
        <f>IF($B43="N/A",IFERROR(VLOOKUP($A43,'Sub Rough 1'!$A$3:$B$63,2,FALSE),"N/A"),$B43)</f>
        <v>AP648448</v>
      </c>
      <c r="D43">
        <v>0</v>
      </c>
      <c r="E43" t="s">
        <v>15</v>
      </c>
      <c r="F43" t="s">
        <v>293</v>
      </c>
      <c r="G43" t="s">
        <v>294</v>
      </c>
      <c r="H43" t="s">
        <v>169</v>
      </c>
      <c r="I43" s="13">
        <v>146900</v>
      </c>
      <c r="J43" s="14">
        <v>43917</v>
      </c>
      <c r="K43" t="s">
        <v>285</v>
      </c>
      <c r="L43" s="31" t="str">
        <f>IF($K43&lt;&gt;"Pending",$K43,IFERROR(VLOOKUP($C43,Confirmed!$A$2:$I$98,9,FALSE),"Pending"))</f>
        <v>Approved</v>
      </c>
      <c r="M43" s="14">
        <v>43557</v>
      </c>
      <c r="N43" s="19">
        <v>43563</v>
      </c>
      <c r="O43" s="19">
        <v>43629</v>
      </c>
      <c r="P43" s="33">
        <f t="shared" si="0"/>
        <v>43629</v>
      </c>
      <c r="Q43" s="33">
        <f t="shared" si="1"/>
        <v>43629</v>
      </c>
    </row>
    <row r="44" spans="1:17" x14ac:dyDescent="0.3">
      <c r="A44" t="s">
        <v>468</v>
      </c>
      <c r="B44" t="s">
        <v>348</v>
      </c>
      <c r="C44" s="31" t="str">
        <f>IF($B44="N/A",IFERROR(VLOOKUP($A44,'Sub Rough 1'!$A$3:$B$63,2,FALSE),"N/A"),$B44)</f>
        <v>AP648448</v>
      </c>
      <c r="D44">
        <v>0</v>
      </c>
      <c r="E44" t="s">
        <v>15</v>
      </c>
      <c r="F44" t="s">
        <v>318</v>
      </c>
      <c r="G44" t="s">
        <v>319</v>
      </c>
      <c r="H44" t="s">
        <v>169</v>
      </c>
      <c r="I44" s="13">
        <v>146900</v>
      </c>
      <c r="J44" s="14">
        <v>43917</v>
      </c>
      <c r="K44" t="s">
        <v>285</v>
      </c>
      <c r="L44" s="31" t="str">
        <f>IF($K44&lt;&gt;"Pending",$K44,IFERROR(VLOOKUP($C44,Confirmed!$A$2:$I$98,9,FALSE),"Pending"))</f>
        <v>Approved</v>
      </c>
      <c r="M44" s="14">
        <v>43557</v>
      </c>
      <c r="N44" s="19">
        <v>43563</v>
      </c>
      <c r="O44" s="19">
        <v>43629</v>
      </c>
      <c r="P44" s="33">
        <f t="shared" si="0"/>
        <v>43629</v>
      </c>
      <c r="Q44" s="33">
        <f t="shared" si="1"/>
        <v>43629</v>
      </c>
    </row>
    <row r="45" spans="1:17" x14ac:dyDescent="0.3">
      <c r="A45" t="s">
        <v>469</v>
      </c>
      <c r="B45" t="s">
        <v>349</v>
      </c>
      <c r="C45" s="31" t="str">
        <f>IF($B45="N/A",IFERROR(VLOOKUP($A45,'Sub Rough 1'!$A$3:$B$63,2,FALSE),"N/A"),$B45)</f>
        <v>AP648442</v>
      </c>
      <c r="D45">
        <v>28</v>
      </c>
      <c r="E45" t="s">
        <v>350</v>
      </c>
      <c r="F45" t="s">
        <v>351</v>
      </c>
      <c r="G45" t="s">
        <v>352</v>
      </c>
      <c r="H45" t="s">
        <v>174</v>
      </c>
      <c r="I45" s="13">
        <v>230700</v>
      </c>
      <c r="J45" s="14">
        <v>43773</v>
      </c>
      <c r="K45" t="s">
        <v>301</v>
      </c>
      <c r="L45" s="31" t="str">
        <f>IF($K45&lt;&gt;"Pending",$K45,IFERROR(VLOOKUP($C45,Confirmed!$A$2:$I$98,9,FALSE),"Pending"))</f>
        <v>Disapproved</v>
      </c>
      <c r="M45" s="14">
        <v>43550</v>
      </c>
      <c r="N45" s="19">
        <v>43563</v>
      </c>
      <c r="O45" s="19">
        <v>43629</v>
      </c>
      <c r="P45" s="33">
        <f t="shared" si="0"/>
        <v>43629</v>
      </c>
      <c r="Q45" s="33">
        <f t="shared" si="1"/>
        <v>43629</v>
      </c>
    </row>
    <row r="46" spans="1:17" x14ac:dyDescent="0.3">
      <c r="A46" t="s">
        <v>470</v>
      </c>
      <c r="B46" t="s">
        <v>353</v>
      </c>
      <c r="C46" s="31" t="str">
        <f>IF($B46="N/A",IFERROR(VLOOKUP($A46,'Sub Rough 1'!$A$3:$B$63,2,FALSE),"N/A"),$B46)</f>
        <v>AP648439</v>
      </c>
      <c r="D46">
        <v>5</v>
      </c>
      <c r="E46" t="s">
        <v>354</v>
      </c>
      <c r="F46" t="s">
        <v>355</v>
      </c>
      <c r="G46" t="s">
        <v>356</v>
      </c>
      <c r="H46" t="s">
        <v>178</v>
      </c>
      <c r="I46" s="13">
        <v>600400</v>
      </c>
      <c r="J46" s="14">
        <v>43619</v>
      </c>
      <c r="K46" t="s">
        <v>285</v>
      </c>
      <c r="L46" s="31" t="str">
        <f>IF($K46&lt;&gt;"Pending",$K46,IFERROR(VLOOKUP($C46,Confirmed!$A$2:$I$98,9,FALSE),"Pending"))</f>
        <v>Approved</v>
      </c>
      <c r="M46" s="14">
        <v>43537</v>
      </c>
      <c r="N46" s="19">
        <v>43547</v>
      </c>
      <c r="O46" s="19">
        <v>43611</v>
      </c>
      <c r="P46" s="33">
        <f t="shared" si="0"/>
        <v>43611</v>
      </c>
      <c r="Q46" s="33">
        <f t="shared" si="1"/>
        <v>43611</v>
      </c>
    </row>
    <row r="47" spans="1:17" x14ac:dyDescent="0.3">
      <c r="A47" t="s">
        <v>470</v>
      </c>
      <c r="B47" t="s">
        <v>353</v>
      </c>
      <c r="C47" s="31" t="str">
        <f>IF($B47="N/A",IFERROR(VLOOKUP($A47,'Sub Rough 1'!$A$3:$B$63,2,FALSE),"N/A"),$B47)</f>
        <v>AP648439</v>
      </c>
      <c r="D47">
        <v>5</v>
      </c>
      <c r="E47" t="s">
        <v>354</v>
      </c>
      <c r="F47" t="s">
        <v>357</v>
      </c>
      <c r="G47" t="s">
        <v>358</v>
      </c>
      <c r="H47" t="s">
        <v>178</v>
      </c>
      <c r="I47" s="13">
        <v>600400</v>
      </c>
      <c r="J47" s="14">
        <v>43619</v>
      </c>
      <c r="K47" t="s">
        <v>285</v>
      </c>
      <c r="L47" s="31" t="str">
        <f>IF($K47&lt;&gt;"Pending",$K47,IFERROR(VLOOKUP($C47,Confirmed!$A$2:$I$98,9,FALSE),"Pending"))</f>
        <v>Approved</v>
      </c>
      <c r="M47" s="14">
        <v>43537</v>
      </c>
      <c r="N47" s="19">
        <v>43547</v>
      </c>
      <c r="O47" s="19">
        <v>43611</v>
      </c>
      <c r="P47" s="33">
        <f t="shared" si="0"/>
        <v>43611</v>
      </c>
      <c r="Q47" s="33">
        <f t="shared" si="1"/>
        <v>43611</v>
      </c>
    </row>
    <row r="48" spans="1:17" x14ac:dyDescent="0.3">
      <c r="A48" t="s">
        <v>471</v>
      </c>
      <c r="B48" t="s">
        <v>359</v>
      </c>
      <c r="C48" s="31" t="str">
        <f>IF($B48="N/A",IFERROR(VLOOKUP($A48,'Sub Rough 1'!$A$3:$B$63,2,FALSE),"N/A"),$B48)</f>
        <v>AP648433</v>
      </c>
      <c r="D48">
        <v>1</v>
      </c>
      <c r="E48" t="s">
        <v>298</v>
      </c>
      <c r="F48" t="s">
        <v>323</v>
      </c>
      <c r="G48" t="s">
        <v>324</v>
      </c>
      <c r="H48" t="s">
        <v>182</v>
      </c>
      <c r="I48" s="13">
        <v>230100</v>
      </c>
      <c r="J48" s="14">
        <v>43869</v>
      </c>
      <c r="K48" t="s">
        <v>285</v>
      </c>
      <c r="L48" s="31" t="str">
        <f>IF($K48&lt;&gt;"Pending",$K48,IFERROR(VLOOKUP($C48,Confirmed!$A$2:$I$98,9,FALSE),"Pending"))</f>
        <v>Approved</v>
      </c>
      <c r="M48" s="14">
        <v>43515</v>
      </c>
      <c r="N48" s="19">
        <v>43547</v>
      </c>
      <c r="O48" s="19">
        <v>43563</v>
      </c>
      <c r="P48" s="33">
        <f t="shared" si="0"/>
        <v>43563</v>
      </c>
      <c r="Q48" s="33">
        <f t="shared" si="1"/>
        <v>43563</v>
      </c>
    </row>
    <row r="49" spans="1:17" x14ac:dyDescent="0.3">
      <c r="A49" t="s">
        <v>471</v>
      </c>
      <c r="B49" t="s">
        <v>359</v>
      </c>
      <c r="C49" s="31" t="str">
        <f>IF($B49="N/A",IFERROR(VLOOKUP($A49,'Sub Rough 1'!$A$3:$B$63,2,FALSE),"N/A"),$B49)</f>
        <v>AP648433</v>
      </c>
      <c r="D49">
        <v>1</v>
      </c>
      <c r="E49" t="s">
        <v>298</v>
      </c>
      <c r="F49" t="s">
        <v>325</v>
      </c>
      <c r="G49" t="s">
        <v>326</v>
      </c>
      <c r="H49" t="s">
        <v>182</v>
      </c>
      <c r="I49" s="13">
        <v>230100</v>
      </c>
      <c r="J49" s="14">
        <v>43869</v>
      </c>
      <c r="K49" t="s">
        <v>285</v>
      </c>
      <c r="L49" s="31" t="str">
        <f>IF($K49&lt;&gt;"Pending",$K49,IFERROR(VLOOKUP($C49,Confirmed!$A$2:$I$98,9,FALSE),"Pending"))</f>
        <v>Approved</v>
      </c>
      <c r="M49" s="14">
        <v>43515</v>
      </c>
      <c r="N49" s="19">
        <v>43547</v>
      </c>
      <c r="O49" s="19">
        <v>43563</v>
      </c>
      <c r="P49" s="33">
        <f t="shared" si="0"/>
        <v>43563</v>
      </c>
      <c r="Q49" s="33">
        <f t="shared" si="1"/>
        <v>43563</v>
      </c>
    </row>
    <row r="50" spans="1:17" x14ac:dyDescent="0.3">
      <c r="A50" t="s">
        <v>471</v>
      </c>
      <c r="B50" t="s">
        <v>359</v>
      </c>
      <c r="C50" s="31" t="str">
        <f>IF($B50="N/A",IFERROR(VLOOKUP($A50,'Sub Rough 1'!$A$3:$B$63,2,FALSE),"N/A"),$B50)</f>
        <v>AP648433</v>
      </c>
      <c r="D50">
        <v>1</v>
      </c>
      <c r="E50" t="s">
        <v>298</v>
      </c>
      <c r="F50" t="s">
        <v>314</v>
      </c>
      <c r="G50" t="s">
        <v>315</v>
      </c>
      <c r="H50" t="s">
        <v>182</v>
      </c>
      <c r="I50" s="13">
        <v>230100</v>
      </c>
      <c r="J50" s="14">
        <v>43869</v>
      </c>
      <c r="K50" t="s">
        <v>285</v>
      </c>
      <c r="L50" s="31" t="str">
        <f>IF($K50&lt;&gt;"Pending",$K50,IFERROR(VLOOKUP($C50,Confirmed!$A$2:$I$98,9,FALSE),"Pending"))</f>
        <v>Approved</v>
      </c>
      <c r="M50" s="14">
        <v>43515</v>
      </c>
      <c r="N50" s="19">
        <v>43547</v>
      </c>
      <c r="O50" s="19">
        <v>43563</v>
      </c>
      <c r="P50" s="33">
        <f t="shared" si="0"/>
        <v>43563</v>
      </c>
      <c r="Q50" s="33">
        <f t="shared" si="1"/>
        <v>43563</v>
      </c>
    </row>
    <row r="51" spans="1:17" x14ac:dyDescent="0.3">
      <c r="A51" t="s">
        <v>472</v>
      </c>
      <c r="B51" t="s">
        <v>360</v>
      </c>
      <c r="C51" s="31" t="str">
        <f>IF($B51="N/A",IFERROR(VLOOKUP($A51,'Sub Rough 1'!$A$3:$B$63,2,FALSE),"N/A"),$B51)</f>
        <v>AP648422</v>
      </c>
      <c r="D51">
        <v>34</v>
      </c>
      <c r="E51" t="s">
        <v>361</v>
      </c>
      <c r="F51" t="s">
        <v>362</v>
      </c>
      <c r="G51" t="s">
        <v>363</v>
      </c>
      <c r="H51" t="s">
        <v>187</v>
      </c>
      <c r="I51" s="13">
        <v>834600</v>
      </c>
      <c r="J51" s="14">
        <v>43724</v>
      </c>
      <c r="K51" t="s">
        <v>285</v>
      </c>
      <c r="L51" s="31" t="str">
        <f>IF($K51&lt;&gt;"Pending",$K51,IFERROR(VLOOKUP($C51,Confirmed!$A$2:$I$98,9,FALSE),"Pending"))</f>
        <v>Approved</v>
      </c>
      <c r="M51" s="14">
        <v>43514</v>
      </c>
      <c r="N51" s="19">
        <v>43547</v>
      </c>
      <c r="O51" s="19">
        <v>43563</v>
      </c>
      <c r="P51" s="33">
        <f t="shared" si="0"/>
        <v>43563</v>
      </c>
      <c r="Q51" s="33">
        <f t="shared" si="1"/>
        <v>43563</v>
      </c>
    </row>
    <row r="52" spans="1:17" x14ac:dyDescent="0.3">
      <c r="A52" t="s">
        <v>473</v>
      </c>
      <c r="B52" t="s">
        <v>364</v>
      </c>
      <c r="C52" s="31" t="str">
        <f>IF($B52="N/A",IFERROR(VLOOKUP($A52,'Sub Rough 1'!$A$3:$B$63,2,FALSE),"N/A"),$B52)</f>
        <v>AP648415</v>
      </c>
      <c r="D52">
        <v>0</v>
      </c>
      <c r="E52" t="s">
        <v>15</v>
      </c>
      <c r="F52" t="s">
        <v>320</v>
      </c>
      <c r="G52" t="s">
        <v>321</v>
      </c>
      <c r="H52" t="s">
        <v>191</v>
      </c>
      <c r="I52" s="13">
        <v>213200</v>
      </c>
      <c r="J52" s="14">
        <v>43701</v>
      </c>
      <c r="K52" t="s">
        <v>285</v>
      </c>
      <c r="L52" s="31" t="str">
        <f>IF($K52&lt;&gt;"Pending",$K52,IFERROR(VLOOKUP($C52,Confirmed!$A$2:$I$98,9,FALSE),"Pending"))</f>
        <v>Approved</v>
      </c>
      <c r="M52" s="14">
        <v>43510</v>
      </c>
      <c r="N52" s="19">
        <v>43547</v>
      </c>
      <c r="O52" s="19">
        <v>43563</v>
      </c>
      <c r="P52" s="33">
        <f t="shared" si="0"/>
        <v>43563</v>
      </c>
      <c r="Q52" s="33">
        <f t="shared" si="1"/>
        <v>43563</v>
      </c>
    </row>
    <row r="53" spans="1:17" x14ac:dyDescent="0.3">
      <c r="A53" t="s">
        <v>473</v>
      </c>
      <c r="B53" t="s">
        <v>364</v>
      </c>
      <c r="C53" s="31" t="str">
        <f>IF($B53="N/A",IFERROR(VLOOKUP($A53,'Sub Rough 1'!$A$3:$B$63,2,FALSE),"N/A"),$B53)</f>
        <v>AP648415</v>
      </c>
      <c r="D53">
        <v>0</v>
      </c>
      <c r="E53" t="s">
        <v>15</v>
      </c>
      <c r="F53" t="s">
        <v>295</v>
      </c>
      <c r="G53" t="s">
        <v>296</v>
      </c>
      <c r="H53" t="s">
        <v>191</v>
      </c>
      <c r="I53" s="13">
        <v>213200</v>
      </c>
      <c r="J53" s="14">
        <v>43701</v>
      </c>
      <c r="K53" t="s">
        <v>285</v>
      </c>
      <c r="L53" s="31" t="str">
        <f>IF($K53&lt;&gt;"Pending",$K53,IFERROR(VLOOKUP($C53,Confirmed!$A$2:$I$98,9,FALSE),"Pending"))</f>
        <v>Approved</v>
      </c>
      <c r="M53" s="14">
        <v>43510</v>
      </c>
      <c r="N53" s="19">
        <v>43547</v>
      </c>
      <c r="O53" s="19">
        <v>43563</v>
      </c>
      <c r="P53" s="33">
        <f t="shared" si="0"/>
        <v>43563</v>
      </c>
      <c r="Q53" s="33">
        <f t="shared" si="1"/>
        <v>43563</v>
      </c>
    </row>
    <row r="54" spans="1:17" x14ac:dyDescent="0.3">
      <c r="A54" t="s">
        <v>474</v>
      </c>
      <c r="B54" t="s">
        <v>365</v>
      </c>
      <c r="C54" s="31" t="str">
        <f>IF($B54="N/A",IFERROR(VLOOKUP($A54,'Sub Rough 1'!$A$3:$B$63,2,FALSE),"N/A"),$B54)</f>
        <v>AP648413</v>
      </c>
      <c r="D54">
        <v>7</v>
      </c>
      <c r="E54" t="s">
        <v>366</v>
      </c>
      <c r="F54" t="s">
        <v>367</v>
      </c>
      <c r="G54" t="s">
        <v>368</v>
      </c>
      <c r="H54" t="s">
        <v>196</v>
      </c>
      <c r="I54" s="13">
        <v>539400</v>
      </c>
      <c r="J54" s="14">
        <v>43588</v>
      </c>
      <c r="K54" t="s">
        <v>301</v>
      </c>
      <c r="L54" s="31" t="str">
        <f>IF($K54&lt;&gt;"Pending",$K54,IFERROR(VLOOKUP($C54,Confirmed!$A$2:$I$98,9,FALSE),"Pending"))</f>
        <v>Disapproved</v>
      </c>
      <c r="M54" s="14">
        <v>43495</v>
      </c>
      <c r="N54" s="19">
        <v>43499</v>
      </c>
      <c r="O54" s="19">
        <v>43547</v>
      </c>
      <c r="P54" s="33">
        <f t="shared" si="0"/>
        <v>43547</v>
      </c>
      <c r="Q54" s="33">
        <f t="shared" si="1"/>
        <v>43547</v>
      </c>
    </row>
    <row r="55" spans="1:17" x14ac:dyDescent="0.3">
      <c r="A55" t="s">
        <v>474</v>
      </c>
      <c r="B55" t="s">
        <v>365</v>
      </c>
      <c r="C55" s="31" t="str">
        <f>IF($B55="N/A",IFERROR(VLOOKUP($A55,'Sub Rough 1'!$A$3:$B$63,2,FALSE),"N/A"),$B55)</f>
        <v>AP648413</v>
      </c>
      <c r="D55">
        <v>7</v>
      </c>
      <c r="E55" t="s">
        <v>366</v>
      </c>
      <c r="F55" t="s">
        <v>369</v>
      </c>
      <c r="G55" t="s">
        <v>370</v>
      </c>
      <c r="H55" t="s">
        <v>196</v>
      </c>
      <c r="I55" s="13">
        <v>539400</v>
      </c>
      <c r="J55" s="14">
        <v>43588</v>
      </c>
      <c r="K55" t="s">
        <v>301</v>
      </c>
      <c r="L55" s="31" t="str">
        <f>IF($K55&lt;&gt;"Pending",$K55,IFERROR(VLOOKUP($C55,Confirmed!$A$2:$I$98,9,FALSE),"Pending"))</f>
        <v>Disapproved</v>
      </c>
      <c r="M55" s="14">
        <v>43495</v>
      </c>
      <c r="N55" s="19">
        <v>43499</v>
      </c>
      <c r="O55" s="19">
        <v>43547</v>
      </c>
      <c r="P55" s="33">
        <f t="shared" si="0"/>
        <v>43547</v>
      </c>
      <c r="Q55" s="33">
        <f t="shared" si="1"/>
        <v>43547</v>
      </c>
    </row>
    <row r="56" spans="1:17" x14ac:dyDescent="0.3">
      <c r="A56" t="s">
        <v>474</v>
      </c>
      <c r="B56" t="s">
        <v>365</v>
      </c>
      <c r="C56" s="31" t="str">
        <f>IF($B56="N/A",IFERROR(VLOOKUP($A56,'Sub Rough 1'!$A$3:$B$63,2,FALSE),"N/A"),$B56)</f>
        <v>AP648413</v>
      </c>
      <c r="D56">
        <v>7</v>
      </c>
      <c r="E56" t="s">
        <v>366</v>
      </c>
      <c r="F56" t="s">
        <v>371</v>
      </c>
      <c r="G56" t="s">
        <v>372</v>
      </c>
      <c r="H56" t="s">
        <v>196</v>
      </c>
      <c r="I56" s="13">
        <v>539400</v>
      </c>
      <c r="J56" s="14">
        <v>43588</v>
      </c>
      <c r="K56" t="s">
        <v>301</v>
      </c>
      <c r="L56" s="31" t="str">
        <f>IF($K56&lt;&gt;"Pending",$K56,IFERROR(VLOOKUP($C56,Confirmed!$A$2:$I$98,9,FALSE),"Pending"))</f>
        <v>Disapproved</v>
      </c>
      <c r="M56" s="14">
        <v>43495</v>
      </c>
      <c r="N56" s="19">
        <v>43499</v>
      </c>
      <c r="O56" s="19">
        <v>43547</v>
      </c>
      <c r="P56" s="33">
        <f t="shared" si="0"/>
        <v>43547</v>
      </c>
      <c r="Q56" s="33">
        <f t="shared" si="1"/>
        <v>43547</v>
      </c>
    </row>
    <row r="57" spans="1:17" x14ac:dyDescent="0.3">
      <c r="A57" t="s">
        <v>475</v>
      </c>
      <c r="B57" t="s">
        <v>373</v>
      </c>
      <c r="C57" s="31" t="str">
        <f>IF($B57="N/A",IFERROR(VLOOKUP($A57,'Sub Rough 1'!$A$3:$B$63,2,FALSE),"N/A"),$B57)</f>
        <v>AP648405</v>
      </c>
      <c r="D57">
        <v>4</v>
      </c>
      <c r="E57" t="s">
        <v>282</v>
      </c>
      <c r="F57" t="s">
        <v>288</v>
      </c>
      <c r="G57" t="s">
        <v>289</v>
      </c>
      <c r="H57" t="s">
        <v>200</v>
      </c>
      <c r="I57" s="13">
        <v>377700</v>
      </c>
      <c r="J57" s="14">
        <v>43666</v>
      </c>
      <c r="K57" t="s">
        <v>301</v>
      </c>
      <c r="L57" s="31" t="str">
        <f>IF($K57&lt;&gt;"Pending",$K57,IFERROR(VLOOKUP($C57,Confirmed!$A$2:$I$98,9,FALSE),"Pending"))</f>
        <v>Disapproved</v>
      </c>
      <c r="M57" s="14">
        <v>43488</v>
      </c>
      <c r="N57" s="19">
        <v>43499</v>
      </c>
      <c r="O57" s="19">
        <v>43547</v>
      </c>
      <c r="P57" s="33">
        <f t="shared" si="0"/>
        <v>43547</v>
      </c>
      <c r="Q57" s="33">
        <f t="shared" si="1"/>
        <v>43547</v>
      </c>
    </row>
    <row r="58" spans="1:17" x14ac:dyDescent="0.3">
      <c r="A58" t="s">
        <v>475</v>
      </c>
      <c r="B58" t="s">
        <v>373</v>
      </c>
      <c r="C58" s="31" t="str">
        <f>IF($B58="N/A",IFERROR(VLOOKUP($A58,'Sub Rough 1'!$A$3:$B$63,2,FALSE),"N/A"),$B58)</f>
        <v>AP648405</v>
      </c>
      <c r="D58">
        <v>4</v>
      </c>
      <c r="E58" t="s">
        <v>282</v>
      </c>
      <c r="F58" t="s">
        <v>283</v>
      </c>
      <c r="G58" t="s">
        <v>284</v>
      </c>
      <c r="H58" t="s">
        <v>200</v>
      </c>
      <c r="I58" s="13">
        <v>377700</v>
      </c>
      <c r="J58" s="14">
        <v>43666</v>
      </c>
      <c r="K58" t="s">
        <v>301</v>
      </c>
      <c r="L58" s="31" t="str">
        <f>IF($K58&lt;&gt;"Pending",$K58,IFERROR(VLOOKUP($C58,Confirmed!$A$2:$I$98,9,FALSE),"Pending"))</f>
        <v>Disapproved</v>
      </c>
      <c r="M58" s="14">
        <v>43488</v>
      </c>
      <c r="N58" s="19">
        <v>43499</v>
      </c>
      <c r="O58" s="19">
        <v>43547</v>
      </c>
      <c r="P58" s="33">
        <f t="shared" si="0"/>
        <v>43547</v>
      </c>
      <c r="Q58" s="33">
        <f t="shared" si="1"/>
        <v>43547</v>
      </c>
    </row>
    <row r="59" spans="1:17" x14ac:dyDescent="0.3">
      <c r="A59" t="s">
        <v>476</v>
      </c>
      <c r="B59" t="s">
        <v>374</v>
      </c>
      <c r="C59" s="31" t="str">
        <f>IF($B59="N/A",IFERROR(VLOOKUP($A59,'Sub Rough 1'!$A$3:$B$63,2,FALSE),"N/A"),$B59)</f>
        <v>AP648393</v>
      </c>
      <c r="D59">
        <v>2</v>
      </c>
      <c r="E59" t="s">
        <v>343</v>
      </c>
      <c r="F59" t="s">
        <v>344</v>
      </c>
      <c r="G59" t="s">
        <v>345</v>
      </c>
      <c r="H59" t="s">
        <v>203</v>
      </c>
      <c r="I59" s="13">
        <v>166000</v>
      </c>
      <c r="J59" s="14">
        <v>43646</v>
      </c>
      <c r="K59" t="s">
        <v>285</v>
      </c>
      <c r="L59" s="31" t="str">
        <f>IF($K59&lt;&gt;"Pending",$K59,IFERROR(VLOOKUP($C59,Confirmed!$A$2:$I$98,9,FALSE),"Pending"))</f>
        <v>Approved</v>
      </c>
      <c r="M59" s="14">
        <v>43487</v>
      </c>
      <c r="N59" s="19">
        <v>43499</v>
      </c>
      <c r="O59" s="19">
        <v>43547</v>
      </c>
      <c r="P59" s="33">
        <f t="shared" si="0"/>
        <v>43547</v>
      </c>
      <c r="Q59" s="33">
        <f t="shared" si="1"/>
        <v>43547</v>
      </c>
    </row>
    <row r="60" spans="1:17" x14ac:dyDescent="0.3">
      <c r="A60" t="s">
        <v>477</v>
      </c>
      <c r="B60" t="s">
        <v>375</v>
      </c>
      <c r="C60" s="31" t="str">
        <f>IF($B60="N/A",IFERROR(VLOOKUP($A60,'Sub Rough 1'!$A$3:$B$63,2,FALSE),"N/A"),$B60)</f>
        <v>AP648385</v>
      </c>
      <c r="D60">
        <v>10</v>
      </c>
      <c r="E60" t="s">
        <v>305</v>
      </c>
      <c r="F60" t="s">
        <v>306</v>
      </c>
      <c r="G60" t="s">
        <v>307</v>
      </c>
      <c r="H60" t="s">
        <v>206</v>
      </c>
      <c r="I60" s="13">
        <v>129300</v>
      </c>
      <c r="J60" s="14">
        <v>43650</v>
      </c>
      <c r="K60" t="s">
        <v>285</v>
      </c>
      <c r="L60" s="31" t="str">
        <f>IF($K60&lt;&gt;"Pending",$K60,IFERROR(VLOOKUP($C60,Confirmed!$A$2:$I$98,9,FALSE),"Pending"))</f>
        <v>Approved</v>
      </c>
      <c r="M60" s="14">
        <v>43486</v>
      </c>
      <c r="N60" s="19">
        <v>43499</v>
      </c>
      <c r="O60" s="19">
        <v>43547</v>
      </c>
      <c r="P60" s="33">
        <f t="shared" si="0"/>
        <v>43547</v>
      </c>
      <c r="Q60" s="33">
        <f t="shared" si="1"/>
        <v>43547</v>
      </c>
    </row>
    <row r="61" spans="1:17" x14ac:dyDescent="0.3">
      <c r="A61" t="s">
        <v>478</v>
      </c>
      <c r="B61" t="s">
        <v>376</v>
      </c>
      <c r="C61" s="31" t="str">
        <f>IF($B61="N/A",IFERROR(VLOOKUP($A61,'Sub Rough 1'!$A$3:$B$63,2,FALSE),"N/A"),$B61)</f>
        <v>AP648378</v>
      </c>
      <c r="D61">
        <v>22</v>
      </c>
      <c r="E61" t="s">
        <v>377</v>
      </c>
      <c r="F61" t="s">
        <v>378</v>
      </c>
      <c r="G61" t="s">
        <v>379</v>
      </c>
      <c r="H61" t="s">
        <v>211</v>
      </c>
      <c r="I61" s="13">
        <v>225200</v>
      </c>
      <c r="J61" s="14">
        <v>43511</v>
      </c>
      <c r="K61" t="s">
        <v>285</v>
      </c>
      <c r="L61" s="31" t="str">
        <f>IF($K61&lt;&gt;"Pending",$K61,IFERROR(VLOOKUP($C61,Confirmed!$A$2:$I$98,9,FALSE),"Pending"))</f>
        <v>Approved</v>
      </c>
      <c r="M61" s="14">
        <v>43458</v>
      </c>
      <c r="N61" s="19">
        <v>43459</v>
      </c>
      <c r="O61" s="19">
        <v>43547</v>
      </c>
      <c r="P61" s="33">
        <f t="shared" si="0"/>
        <v>43547</v>
      </c>
      <c r="Q61" s="33">
        <f t="shared" si="1"/>
        <v>43547</v>
      </c>
    </row>
    <row r="62" spans="1:17" x14ac:dyDescent="0.3">
      <c r="A62" t="s">
        <v>479</v>
      </c>
      <c r="B62" t="s">
        <v>380</v>
      </c>
      <c r="C62" s="31" t="str">
        <f>IF($B62="N/A",IFERROR(VLOOKUP($A62,'Sub Rough 1'!$A$3:$B$63,2,FALSE),"N/A"),$B62)</f>
        <v>AP648369</v>
      </c>
      <c r="D62">
        <v>7</v>
      </c>
      <c r="E62" t="s">
        <v>366</v>
      </c>
      <c r="F62" t="s">
        <v>367</v>
      </c>
      <c r="G62" t="s">
        <v>368</v>
      </c>
      <c r="H62" t="s">
        <v>215</v>
      </c>
      <c r="I62" s="13">
        <v>261200</v>
      </c>
      <c r="J62" s="14">
        <v>43507</v>
      </c>
      <c r="K62" t="s">
        <v>285</v>
      </c>
      <c r="L62" s="31" t="str">
        <f>IF($K62&lt;&gt;"Pending",$K62,IFERROR(VLOOKUP($C62,Confirmed!$A$2:$I$98,9,FALSE),"Pending"))</f>
        <v>Approved</v>
      </c>
      <c r="M62" s="14">
        <v>43440</v>
      </c>
      <c r="N62" s="19">
        <v>43459</v>
      </c>
      <c r="O62" s="19">
        <v>43499</v>
      </c>
      <c r="P62" s="33">
        <f t="shared" si="0"/>
        <v>43499</v>
      </c>
      <c r="Q62" s="33">
        <f t="shared" si="1"/>
        <v>43499</v>
      </c>
    </row>
    <row r="63" spans="1:17" x14ac:dyDescent="0.3">
      <c r="A63" t="s">
        <v>480</v>
      </c>
      <c r="B63" t="s">
        <v>381</v>
      </c>
      <c r="C63" s="31" t="str">
        <f>IF($B63="N/A",IFERROR(VLOOKUP($A63,'Sub Rough 1'!$A$3:$B$63,2,FALSE),"N/A"),$B63)</f>
        <v>AP648360</v>
      </c>
      <c r="D63">
        <v>0</v>
      </c>
      <c r="E63" t="s">
        <v>15</v>
      </c>
      <c r="F63" t="s">
        <v>295</v>
      </c>
      <c r="G63" t="s">
        <v>296</v>
      </c>
      <c r="H63" t="s">
        <v>219</v>
      </c>
      <c r="I63" s="13">
        <v>90900</v>
      </c>
      <c r="J63" s="14">
        <v>43696</v>
      </c>
      <c r="K63" t="s">
        <v>285</v>
      </c>
      <c r="L63" s="31" t="str">
        <f>IF($K63&lt;&gt;"Pending",$K63,IFERROR(VLOOKUP($C63,Confirmed!$A$2:$I$98,9,FALSE),"Pending"))</f>
        <v>Approved</v>
      </c>
      <c r="M63" s="14">
        <v>43435</v>
      </c>
      <c r="N63" s="19">
        <v>43459</v>
      </c>
      <c r="O63" s="19">
        <v>43499</v>
      </c>
      <c r="P63" s="33">
        <f t="shared" si="0"/>
        <v>43499</v>
      </c>
      <c r="Q63" s="33">
        <f t="shared" si="1"/>
        <v>43499</v>
      </c>
    </row>
    <row r="64" spans="1:17" x14ac:dyDescent="0.3">
      <c r="A64" t="s">
        <v>480</v>
      </c>
      <c r="B64" t="s">
        <v>381</v>
      </c>
      <c r="C64" s="31" t="str">
        <f>IF($B64="N/A",IFERROR(VLOOKUP($A64,'Sub Rough 1'!$A$3:$B$63,2,FALSE),"N/A"),$B64)</f>
        <v>AP648360</v>
      </c>
      <c r="D64">
        <v>0</v>
      </c>
      <c r="E64" t="s">
        <v>15</v>
      </c>
      <c r="F64" t="s">
        <v>318</v>
      </c>
      <c r="G64" t="s">
        <v>319</v>
      </c>
      <c r="H64" t="s">
        <v>219</v>
      </c>
      <c r="I64" s="13">
        <v>90900</v>
      </c>
      <c r="J64" s="14">
        <v>43696</v>
      </c>
      <c r="K64" t="s">
        <v>285</v>
      </c>
      <c r="L64" s="31" t="str">
        <f>IF($K64&lt;&gt;"Pending",$K64,IFERROR(VLOOKUP($C64,Confirmed!$A$2:$I$98,9,FALSE),"Pending"))</f>
        <v>Approved</v>
      </c>
      <c r="M64" s="14">
        <v>43435</v>
      </c>
      <c r="N64" s="19">
        <v>43459</v>
      </c>
      <c r="O64" s="19">
        <v>43499</v>
      </c>
      <c r="P64" s="33">
        <f t="shared" si="0"/>
        <v>43499</v>
      </c>
      <c r="Q64" s="33">
        <f t="shared" si="1"/>
        <v>43499</v>
      </c>
    </row>
    <row r="65" spans="1:17" x14ac:dyDescent="0.3">
      <c r="A65" t="s">
        <v>481</v>
      </c>
      <c r="B65" t="s">
        <v>382</v>
      </c>
      <c r="C65" s="31" t="str">
        <f>IF($B65="N/A",IFERROR(VLOOKUP($A65,'Sub Rough 1'!$A$3:$B$63,2,FALSE),"N/A"),$B65)</f>
        <v>AP648355</v>
      </c>
      <c r="D65">
        <v>0</v>
      </c>
      <c r="E65" t="s">
        <v>15</v>
      </c>
      <c r="F65" t="s">
        <v>295</v>
      </c>
      <c r="G65" t="s">
        <v>296</v>
      </c>
      <c r="H65" t="s">
        <v>222</v>
      </c>
      <c r="I65" s="13">
        <v>203000</v>
      </c>
      <c r="J65" s="14">
        <v>43667</v>
      </c>
      <c r="K65" t="s">
        <v>285</v>
      </c>
      <c r="L65" s="31" t="str">
        <f>IF($K65&lt;&gt;"Pending",$K65,IFERROR(VLOOKUP($C65,Confirmed!$A$2:$I$98,9,FALSE),"Pending"))</f>
        <v>Approved</v>
      </c>
      <c r="M65" s="14">
        <v>43415</v>
      </c>
      <c r="N65" s="19">
        <v>43421</v>
      </c>
      <c r="O65" s="19">
        <v>43459</v>
      </c>
      <c r="P65" s="33">
        <f t="shared" si="0"/>
        <v>43459</v>
      </c>
      <c r="Q65" s="33">
        <f t="shared" si="1"/>
        <v>43459</v>
      </c>
    </row>
    <row r="66" spans="1:17" x14ac:dyDescent="0.3">
      <c r="A66" t="s">
        <v>482</v>
      </c>
      <c r="B66" t="s">
        <v>383</v>
      </c>
      <c r="C66" s="31" t="str">
        <f>IF($B66="N/A",IFERROR(VLOOKUP($A66,'Sub Rough 1'!$A$3:$B$63,2,FALSE),"N/A"),$B66)</f>
        <v>AP648348</v>
      </c>
      <c r="D66">
        <v>3</v>
      </c>
      <c r="E66" t="s">
        <v>337</v>
      </c>
      <c r="F66" t="s">
        <v>384</v>
      </c>
      <c r="G66" t="s">
        <v>385</v>
      </c>
      <c r="H66" t="s">
        <v>226</v>
      </c>
      <c r="I66" s="13">
        <v>810300</v>
      </c>
      <c r="J66" s="14">
        <v>43710</v>
      </c>
      <c r="K66" t="s">
        <v>285</v>
      </c>
      <c r="L66" s="31" t="str">
        <f>IF($K66&lt;&gt;"Pending",$K66,IFERROR(VLOOKUP($C66,Confirmed!$A$2:$I$98,9,FALSE),"Pending"))</f>
        <v>Approved</v>
      </c>
      <c r="M66" s="14">
        <v>43408</v>
      </c>
      <c r="N66" s="19">
        <v>43421</v>
      </c>
      <c r="O66" s="19">
        <v>43459</v>
      </c>
      <c r="P66" s="33">
        <f t="shared" si="0"/>
        <v>43459</v>
      </c>
      <c r="Q66" s="33">
        <f t="shared" si="1"/>
        <v>43459</v>
      </c>
    </row>
    <row r="67" spans="1:17" x14ac:dyDescent="0.3">
      <c r="A67" t="s">
        <v>482</v>
      </c>
      <c r="B67" t="s">
        <v>383</v>
      </c>
      <c r="C67" s="31" t="str">
        <f>IF($B67="N/A",IFERROR(VLOOKUP($A67,'Sub Rough 1'!$A$3:$B$63,2,FALSE),"N/A"),$B67)</f>
        <v>AP648348</v>
      </c>
      <c r="D67">
        <v>3</v>
      </c>
      <c r="E67" t="s">
        <v>337</v>
      </c>
      <c r="F67" t="s">
        <v>386</v>
      </c>
      <c r="G67" t="s">
        <v>387</v>
      </c>
      <c r="H67" t="s">
        <v>226</v>
      </c>
      <c r="I67" s="13">
        <v>810300</v>
      </c>
      <c r="J67" s="14">
        <v>43710</v>
      </c>
      <c r="K67" t="s">
        <v>285</v>
      </c>
      <c r="L67" s="31" t="str">
        <f>IF($K67&lt;&gt;"Pending",$K67,IFERROR(VLOOKUP($C67,Confirmed!$A$2:$I$98,9,FALSE),"Pending"))</f>
        <v>Approved</v>
      </c>
      <c r="M67" s="14">
        <v>43408</v>
      </c>
      <c r="N67" s="19">
        <v>43421</v>
      </c>
      <c r="O67" s="19">
        <v>43459</v>
      </c>
      <c r="P67" s="33">
        <f t="shared" si="0"/>
        <v>43459</v>
      </c>
      <c r="Q67" s="33">
        <f t="shared" si="1"/>
        <v>43459</v>
      </c>
    </row>
    <row r="68" spans="1:17" x14ac:dyDescent="0.3">
      <c r="A68" t="s">
        <v>483</v>
      </c>
      <c r="B68" t="s">
        <v>388</v>
      </c>
      <c r="C68" s="31" t="str">
        <f>IF($B68="N/A",IFERROR(VLOOKUP($A68,'Sub Rough 1'!$A$3:$B$63,2,FALSE),"N/A"),$B68)</f>
        <v>AP648347</v>
      </c>
      <c r="D68">
        <v>2</v>
      </c>
      <c r="E68" t="s">
        <v>343</v>
      </c>
      <c r="F68" t="s">
        <v>344</v>
      </c>
      <c r="G68" t="s">
        <v>345</v>
      </c>
      <c r="H68" t="s">
        <v>229</v>
      </c>
      <c r="I68" s="13">
        <v>405500</v>
      </c>
      <c r="J68" s="14">
        <v>43710</v>
      </c>
      <c r="K68" t="s">
        <v>285</v>
      </c>
      <c r="L68" s="31" t="str">
        <f>IF($K68&lt;&gt;"Pending",$K68,IFERROR(VLOOKUP($C68,Confirmed!$A$2:$I$98,9,FALSE),"Pending"))</f>
        <v>Approved</v>
      </c>
      <c r="M68" s="14">
        <v>43396</v>
      </c>
      <c r="N68" s="19">
        <v>43421</v>
      </c>
      <c r="O68" s="19">
        <v>43459</v>
      </c>
      <c r="P68" s="33">
        <f t="shared" ref="P68:P131" si="2">IF($O68&lt;&gt;"",$O68,IF($K68&lt;&gt;$L68,DATE(2019,9,1),""))</f>
        <v>43459</v>
      </c>
      <c r="Q68" s="33">
        <f t="shared" ref="Q68:Q131" si="3">IF($P68="",$P68,IF($N68&lt;$P68,$P68,""))</f>
        <v>43459</v>
      </c>
    </row>
    <row r="69" spans="1:17" x14ac:dyDescent="0.3">
      <c r="A69" t="s">
        <v>484</v>
      </c>
      <c r="B69" t="s">
        <v>389</v>
      </c>
      <c r="C69" s="31" t="str">
        <f>IF($B69="N/A",IFERROR(VLOOKUP($A69,'Sub Rough 1'!$A$3:$B$63,2,FALSE),"N/A"),$B69)</f>
        <v>AP648342</v>
      </c>
      <c r="D69">
        <v>27</v>
      </c>
      <c r="E69" t="s">
        <v>390</v>
      </c>
      <c r="F69" t="s">
        <v>391</v>
      </c>
      <c r="G69" t="s">
        <v>392</v>
      </c>
      <c r="H69" t="s">
        <v>234</v>
      </c>
      <c r="I69" s="13">
        <v>239000</v>
      </c>
      <c r="J69" s="14">
        <v>43543</v>
      </c>
      <c r="K69" t="s">
        <v>285</v>
      </c>
      <c r="L69" s="31" t="str">
        <f>IF($K69&lt;&gt;"Pending",$K69,IFERROR(VLOOKUP($C69,Confirmed!$A$2:$I$98,9,FALSE),"Pending"))</f>
        <v>Approved</v>
      </c>
      <c r="M69" s="14">
        <v>43391</v>
      </c>
      <c r="N69" s="19">
        <v>43421</v>
      </c>
      <c r="O69" s="19">
        <v>43459</v>
      </c>
      <c r="P69" s="33">
        <f t="shared" si="2"/>
        <v>43459</v>
      </c>
      <c r="Q69" s="33">
        <f t="shared" si="3"/>
        <v>43459</v>
      </c>
    </row>
    <row r="70" spans="1:17" x14ac:dyDescent="0.3">
      <c r="A70" t="s">
        <v>485</v>
      </c>
      <c r="B70" t="s">
        <v>393</v>
      </c>
      <c r="C70" s="31" t="str">
        <f>IF($B70="N/A",IFERROR(VLOOKUP($A70,'Sub Rough 1'!$A$3:$B$63,2,FALSE),"N/A"),$B70)</f>
        <v>AP648331</v>
      </c>
      <c r="D70">
        <v>23</v>
      </c>
      <c r="E70" t="s">
        <v>394</v>
      </c>
      <c r="F70" t="s">
        <v>395</v>
      </c>
      <c r="G70" t="s">
        <v>396</v>
      </c>
      <c r="H70" t="s">
        <v>239</v>
      </c>
      <c r="I70" s="13">
        <v>720100</v>
      </c>
      <c r="J70" s="14">
        <v>43744</v>
      </c>
      <c r="K70" t="s">
        <v>285</v>
      </c>
      <c r="L70" s="31" t="str">
        <f>IF($K70&lt;&gt;"Pending",$K70,IFERROR(VLOOKUP($C70,Confirmed!$A$2:$I$98,9,FALSE),"Pending"))</f>
        <v>Approved</v>
      </c>
      <c r="M70" s="14">
        <v>43386</v>
      </c>
      <c r="N70" s="19">
        <v>43421</v>
      </c>
      <c r="O70" s="19">
        <v>43459</v>
      </c>
      <c r="P70" s="33">
        <f t="shared" si="2"/>
        <v>43459</v>
      </c>
      <c r="Q70" s="33">
        <f t="shared" si="3"/>
        <v>43459</v>
      </c>
    </row>
    <row r="71" spans="1:17" x14ac:dyDescent="0.3">
      <c r="A71" t="s">
        <v>485</v>
      </c>
      <c r="B71" t="s">
        <v>393</v>
      </c>
      <c r="C71" s="31" t="str">
        <f>IF($B71="N/A",IFERROR(VLOOKUP($A71,'Sub Rough 1'!$A$3:$B$63,2,FALSE),"N/A"),$B71)</f>
        <v>AP648331</v>
      </c>
      <c r="D71">
        <v>23</v>
      </c>
      <c r="E71" t="s">
        <v>394</v>
      </c>
      <c r="F71" t="s">
        <v>397</v>
      </c>
      <c r="G71" t="s">
        <v>398</v>
      </c>
      <c r="H71" t="s">
        <v>239</v>
      </c>
      <c r="I71" s="13">
        <v>720100</v>
      </c>
      <c r="J71" s="14">
        <v>43744</v>
      </c>
      <c r="K71" t="s">
        <v>285</v>
      </c>
      <c r="L71" s="31" t="str">
        <f>IF($K71&lt;&gt;"Pending",$K71,IFERROR(VLOOKUP($C71,Confirmed!$A$2:$I$98,9,FALSE),"Pending"))</f>
        <v>Approved</v>
      </c>
      <c r="M71" s="14">
        <v>43386</v>
      </c>
      <c r="N71" s="19">
        <v>43421</v>
      </c>
      <c r="O71" s="19">
        <v>43459</v>
      </c>
      <c r="P71" s="33">
        <f t="shared" si="2"/>
        <v>43459</v>
      </c>
      <c r="Q71" s="33">
        <f t="shared" si="3"/>
        <v>43459</v>
      </c>
    </row>
    <row r="72" spans="1:17" x14ac:dyDescent="0.3">
      <c r="A72" t="s">
        <v>486</v>
      </c>
      <c r="B72" t="s">
        <v>399</v>
      </c>
      <c r="C72" s="31" t="str">
        <f>IF($B72="N/A",IFERROR(VLOOKUP($A72,'Sub Rough 1'!$A$3:$B$63,2,FALSE),"N/A"),$B72)</f>
        <v>AP648326</v>
      </c>
      <c r="D72">
        <v>3</v>
      </c>
      <c r="E72" t="s">
        <v>337</v>
      </c>
      <c r="F72" t="s">
        <v>384</v>
      </c>
      <c r="G72" t="s">
        <v>385</v>
      </c>
      <c r="H72" t="s">
        <v>243</v>
      </c>
      <c r="I72" s="13">
        <v>235600</v>
      </c>
      <c r="J72" s="14">
        <v>43437</v>
      </c>
      <c r="K72" t="s">
        <v>285</v>
      </c>
      <c r="L72" s="31" t="str">
        <f>IF($K72&lt;&gt;"Pending",$K72,IFERROR(VLOOKUP($C72,Confirmed!$A$2:$I$98,9,FALSE),"Pending"))</f>
        <v>Approved</v>
      </c>
      <c r="M72" s="14">
        <v>43386</v>
      </c>
      <c r="N72" s="19">
        <v>43421</v>
      </c>
      <c r="O72" s="19">
        <v>43459</v>
      </c>
      <c r="P72" s="33">
        <f t="shared" si="2"/>
        <v>43459</v>
      </c>
      <c r="Q72" s="33">
        <f t="shared" si="3"/>
        <v>43459</v>
      </c>
    </row>
    <row r="73" spans="1:17" x14ac:dyDescent="0.3">
      <c r="A73" t="s">
        <v>486</v>
      </c>
      <c r="B73" t="s">
        <v>399</v>
      </c>
      <c r="C73" s="31" t="str">
        <f>IF($B73="N/A",IFERROR(VLOOKUP($A73,'Sub Rough 1'!$A$3:$B$63,2,FALSE),"N/A"),$B73)</f>
        <v>AP648326</v>
      </c>
      <c r="D73">
        <v>3</v>
      </c>
      <c r="E73" t="s">
        <v>337</v>
      </c>
      <c r="F73" t="s">
        <v>400</v>
      </c>
      <c r="G73" t="s">
        <v>401</v>
      </c>
      <c r="H73" t="s">
        <v>243</v>
      </c>
      <c r="I73" s="13">
        <v>235600</v>
      </c>
      <c r="J73" s="14">
        <v>43437</v>
      </c>
      <c r="K73" t="s">
        <v>285</v>
      </c>
      <c r="L73" s="31" t="str">
        <f>IF($K73&lt;&gt;"Pending",$K73,IFERROR(VLOOKUP($C73,Confirmed!$A$2:$I$98,9,FALSE),"Pending"))</f>
        <v>Approved</v>
      </c>
      <c r="M73" s="14">
        <v>43386</v>
      </c>
      <c r="N73" s="19">
        <v>43421</v>
      </c>
      <c r="O73" s="19">
        <v>43459</v>
      </c>
      <c r="P73" s="33">
        <f t="shared" si="2"/>
        <v>43459</v>
      </c>
      <c r="Q73" s="33">
        <f t="shared" si="3"/>
        <v>43459</v>
      </c>
    </row>
    <row r="74" spans="1:17" x14ac:dyDescent="0.3">
      <c r="A74" t="s">
        <v>486</v>
      </c>
      <c r="B74" t="s">
        <v>399</v>
      </c>
      <c r="C74" s="31" t="str">
        <f>IF($B74="N/A",IFERROR(VLOOKUP($A74,'Sub Rough 1'!$A$3:$B$63,2,FALSE),"N/A"),$B74)</f>
        <v>AP648326</v>
      </c>
      <c r="D74">
        <v>3</v>
      </c>
      <c r="E74" t="s">
        <v>337</v>
      </c>
      <c r="F74" t="s">
        <v>386</v>
      </c>
      <c r="G74" t="s">
        <v>387</v>
      </c>
      <c r="H74" t="s">
        <v>243</v>
      </c>
      <c r="I74" s="13">
        <v>235600</v>
      </c>
      <c r="J74" s="14">
        <v>43437</v>
      </c>
      <c r="K74" t="s">
        <v>285</v>
      </c>
      <c r="L74" s="31" t="str">
        <f>IF($K74&lt;&gt;"Pending",$K74,IFERROR(VLOOKUP($C74,Confirmed!$A$2:$I$98,9,FALSE),"Pending"))</f>
        <v>Approved</v>
      </c>
      <c r="M74" s="14">
        <v>43386</v>
      </c>
      <c r="N74" s="19">
        <v>43421</v>
      </c>
      <c r="O74" s="19">
        <v>43459</v>
      </c>
      <c r="P74" s="33">
        <f t="shared" si="2"/>
        <v>43459</v>
      </c>
      <c r="Q74" s="33">
        <f t="shared" si="3"/>
        <v>43459</v>
      </c>
    </row>
    <row r="75" spans="1:17" x14ac:dyDescent="0.3">
      <c r="A75" t="s">
        <v>487</v>
      </c>
      <c r="B75" t="s">
        <v>402</v>
      </c>
      <c r="C75" s="31" t="str">
        <f>IF($B75="N/A",IFERROR(VLOOKUP($A75,'Sub Rough 1'!$A$3:$B$63,2,FALSE),"N/A"),$B75)</f>
        <v>AP648323</v>
      </c>
      <c r="D75">
        <v>8</v>
      </c>
      <c r="E75" t="s">
        <v>403</v>
      </c>
      <c r="F75" t="s">
        <v>404</v>
      </c>
      <c r="G75" t="s">
        <v>405</v>
      </c>
      <c r="H75" t="s">
        <v>247</v>
      </c>
      <c r="I75" s="13">
        <v>956100</v>
      </c>
      <c r="J75" s="14">
        <v>43555</v>
      </c>
      <c r="K75" t="s">
        <v>301</v>
      </c>
      <c r="L75" s="31" t="str">
        <f>IF($K75&lt;&gt;"Pending",$K75,IFERROR(VLOOKUP($C75,Confirmed!$A$2:$I$98,9,FALSE),"Pending"))</f>
        <v>Disapproved</v>
      </c>
      <c r="M75" s="14">
        <v>43377</v>
      </c>
      <c r="N75" s="19">
        <v>43383</v>
      </c>
      <c r="O75" s="19">
        <v>43459</v>
      </c>
      <c r="P75" s="33">
        <f t="shared" si="2"/>
        <v>43459</v>
      </c>
      <c r="Q75" s="33">
        <f t="shared" si="3"/>
        <v>43459</v>
      </c>
    </row>
    <row r="76" spans="1:17" x14ac:dyDescent="0.3">
      <c r="A76" t="s">
        <v>488</v>
      </c>
      <c r="B76" t="s">
        <v>406</v>
      </c>
      <c r="C76" s="31" t="str">
        <f>IF($B76="N/A",IFERROR(VLOOKUP($A76,'Sub Rough 1'!$A$3:$B$63,2,FALSE),"N/A"),$B76)</f>
        <v>AP648312</v>
      </c>
      <c r="D76">
        <v>1</v>
      </c>
      <c r="E76" t="s">
        <v>298</v>
      </c>
      <c r="F76" t="s">
        <v>323</v>
      </c>
      <c r="G76" t="s">
        <v>324</v>
      </c>
      <c r="H76" t="s">
        <v>251</v>
      </c>
      <c r="I76" s="13">
        <v>669000</v>
      </c>
      <c r="J76" s="14">
        <v>43658</v>
      </c>
      <c r="K76" t="s">
        <v>285</v>
      </c>
      <c r="L76" s="31" t="str">
        <f>IF($K76&lt;&gt;"Pending",$K76,IFERROR(VLOOKUP($C76,Confirmed!$A$2:$I$98,9,FALSE),"Pending"))</f>
        <v>Approved</v>
      </c>
      <c r="M76" s="14">
        <v>43371</v>
      </c>
      <c r="N76" s="19">
        <v>43383</v>
      </c>
      <c r="O76" s="19">
        <v>43421</v>
      </c>
      <c r="P76" s="33">
        <f t="shared" si="2"/>
        <v>43421</v>
      </c>
      <c r="Q76" s="33">
        <f t="shared" si="3"/>
        <v>43421</v>
      </c>
    </row>
    <row r="77" spans="1:17" x14ac:dyDescent="0.3">
      <c r="A77" t="s">
        <v>488</v>
      </c>
      <c r="B77" t="s">
        <v>406</v>
      </c>
      <c r="C77" s="31" t="str">
        <f>IF($B77="N/A",IFERROR(VLOOKUP($A77,'Sub Rough 1'!$A$3:$B$63,2,FALSE),"N/A"),$B77)</f>
        <v>AP648312</v>
      </c>
      <c r="D77">
        <v>1</v>
      </c>
      <c r="E77" t="s">
        <v>298</v>
      </c>
      <c r="F77" t="s">
        <v>314</v>
      </c>
      <c r="G77" t="s">
        <v>315</v>
      </c>
      <c r="H77" t="s">
        <v>251</v>
      </c>
      <c r="I77" s="13">
        <v>669000</v>
      </c>
      <c r="J77" s="14">
        <v>43658</v>
      </c>
      <c r="K77" t="s">
        <v>285</v>
      </c>
      <c r="L77" s="31" t="str">
        <f>IF($K77&lt;&gt;"Pending",$K77,IFERROR(VLOOKUP($C77,Confirmed!$A$2:$I$98,9,FALSE),"Pending"))</f>
        <v>Approved</v>
      </c>
      <c r="M77" s="14">
        <v>43371</v>
      </c>
      <c r="N77" s="19">
        <v>43383</v>
      </c>
      <c r="O77" s="19">
        <v>43421</v>
      </c>
      <c r="P77" s="33">
        <f t="shared" si="2"/>
        <v>43421</v>
      </c>
      <c r="Q77" s="33">
        <f t="shared" si="3"/>
        <v>43421</v>
      </c>
    </row>
    <row r="78" spans="1:17" x14ac:dyDescent="0.3">
      <c r="A78" t="s">
        <v>489</v>
      </c>
      <c r="B78" t="s">
        <v>407</v>
      </c>
      <c r="C78" s="31" t="str">
        <f>IF($B78="N/A",IFERROR(VLOOKUP($A78,'Sub Rough 1'!$A$3:$B$63,2,FALSE),"N/A"),$B78)</f>
        <v>AP648306</v>
      </c>
      <c r="D78">
        <v>0</v>
      </c>
      <c r="E78" t="s">
        <v>15</v>
      </c>
      <c r="F78" t="s">
        <v>318</v>
      </c>
      <c r="G78" t="s">
        <v>319</v>
      </c>
      <c r="H78" t="s">
        <v>255</v>
      </c>
      <c r="I78" s="13">
        <v>661900</v>
      </c>
      <c r="J78" s="14">
        <v>43472</v>
      </c>
      <c r="K78" t="s">
        <v>285</v>
      </c>
      <c r="L78" s="31" t="str">
        <f>IF($K78&lt;&gt;"Pending",$K78,IFERROR(VLOOKUP($C78,Confirmed!$A$2:$I$98,9,FALSE),"Pending"))</f>
        <v>Approved</v>
      </c>
      <c r="M78" s="14">
        <v>43365</v>
      </c>
      <c r="N78" s="19">
        <v>43383</v>
      </c>
      <c r="O78" s="19">
        <v>43421</v>
      </c>
      <c r="P78" s="33">
        <f t="shared" si="2"/>
        <v>43421</v>
      </c>
      <c r="Q78" s="33">
        <f t="shared" si="3"/>
        <v>43421</v>
      </c>
    </row>
    <row r="79" spans="1:17" x14ac:dyDescent="0.3">
      <c r="A79" t="s">
        <v>490</v>
      </c>
      <c r="B79" t="s">
        <v>408</v>
      </c>
      <c r="C79" s="31" t="str">
        <f>IF($B79="N/A",IFERROR(VLOOKUP($A79,'Sub Rough 1'!$A$3:$B$63,2,FALSE),"N/A"),$B79)</f>
        <v>AP648305</v>
      </c>
      <c r="D79">
        <v>4</v>
      </c>
      <c r="E79" t="s">
        <v>282</v>
      </c>
      <c r="F79" t="s">
        <v>283</v>
      </c>
      <c r="G79" t="s">
        <v>284</v>
      </c>
      <c r="H79" t="s">
        <v>259</v>
      </c>
      <c r="I79" s="13">
        <v>115800</v>
      </c>
      <c r="J79" s="14">
        <v>43563</v>
      </c>
      <c r="K79" t="s">
        <v>301</v>
      </c>
      <c r="L79" s="31" t="str">
        <f>IF($K79&lt;&gt;"Pending",$K79,IFERROR(VLOOKUP($C79,Confirmed!$A$2:$I$98,9,FALSE),"Pending"))</f>
        <v>Disapproved</v>
      </c>
      <c r="M79" s="14">
        <v>43362</v>
      </c>
      <c r="N79" s="19">
        <v>43383</v>
      </c>
      <c r="O79" s="19">
        <v>43421</v>
      </c>
      <c r="P79" s="33">
        <f t="shared" si="2"/>
        <v>43421</v>
      </c>
      <c r="Q79" s="33">
        <f t="shared" si="3"/>
        <v>43421</v>
      </c>
    </row>
    <row r="80" spans="1:17" x14ac:dyDescent="0.3">
      <c r="A80" t="s">
        <v>491</v>
      </c>
      <c r="B80" t="s">
        <v>409</v>
      </c>
      <c r="C80" s="31" t="str">
        <f>IF($B80="N/A",IFERROR(VLOOKUP($A80,'Sub Rough 1'!$A$3:$B$63,2,FALSE),"N/A"),$B80)</f>
        <v>AP648297</v>
      </c>
      <c r="D80">
        <v>5</v>
      </c>
      <c r="E80" t="s">
        <v>354</v>
      </c>
      <c r="F80" t="s">
        <v>355</v>
      </c>
      <c r="G80" t="s">
        <v>356</v>
      </c>
      <c r="H80" t="s">
        <v>263</v>
      </c>
      <c r="I80" s="13">
        <v>538400</v>
      </c>
      <c r="J80" s="14">
        <v>43661</v>
      </c>
      <c r="K80" t="s">
        <v>301</v>
      </c>
      <c r="L80" s="31" t="str">
        <f>IF($K80&lt;&gt;"Pending",$K80,IFERROR(VLOOKUP($C80,Confirmed!$A$2:$I$98,9,FALSE),"Pending"))</f>
        <v>Disapproved</v>
      </c>
      <c r="M80" s="14">
        <v>43358</v>
      </c>
      <c r="N80" s="19">
        <v>43383</v>
      </c>
      <c r="O80" s="19">
        <v>43421</v>
      </c>
      <c r="P80" s="33">
        <f t="shared" si="2"/>
        <v>43421</v>
      </c>
      <c r="Q80" s="33">
        <f t="shared" si="3"/>
        <v>43421</v>
      </c>
    </row>
    <row r="81" spans="1:17" x14ac:dyDescent="0.3">
      <c r="A81" t="s">
        <v>491</v>
      </c>
      <c r="B81" t="s">
        <v>409</v>
      </c>
      <c r="C81" s="31" t="str">
        <f>IF($B81="N/A",IFERROR(VLOOKUP($A81,'Sub Rough 1'!$A$3:$B$63,2,FALSE),"N/A"),$B81)</f>
        <v>AP648297</v>
      </c>
      <c r="D81">
        <v>5</v>
      </c>
      <c r="E81" t="s">
        <v>354</v>
      </c>
      <c r="F81" t="s">
        <v>357</v>
      </c>
      <c r="G81" t="s">
        <v>358</v>
      </c>
      <c r="H81" t="s">
        <v>263</v>
      </c>
      <c r="I81" s="13">
        <v>538400</v>
      </c>
      <c r="J81" s="14">
        <v>43661</v>
      </c>
      <c r="K81" t="s">
        <v>301</v>
      </c>
      <c r="L81" s="31" t="str">
        <f>IF($K81&lt;&gt;"Pending",$K81,IFERROR(VLOOKUP($C81,Confirmed!$A$2:$I$98,9,FALSE),"Pending"))</f>
        <v>Disapproved</v>
      </c>
      <c r="M81" s="14">
        <v>43358</v>
      </c>
      <c r="N81" s="19">
        <v>43383</v>
      </c>
      <c r="O81" s="19">
        <v>43421</v>
      </c>
      <c r="P81" s="33">
        <f t="shared" si="2"/>
        <v>43421</v>
      </c>
      <c r="Q81" s="33">
        <f t="shared" si="3"/>
        <v>43421</v>
      </c>
    </row>
    <row r="82" spans="1:17" x14ac:dyDescent="0.3">
      <c r="A82" t="s">
        <v>491</v>
      </c>
      <c r="B82" t="s">
        <v>409</v>
      </c>
      <c r="C82" s="31" t="str">
        <f>IF($B82="N/A",IFERROR(VLOOKUP($A82,'Sub Rough 1'!$A$3:$B$63,2,FALSE),"N/A"),$B82)</f>
        <v>AP648297</v>
      </c>
      <c r="D82">
        <v>5</v>
      </c>
      <c r="E82" t="s">
        <v>354</v>
      </c>
      <c r="F82" t="s">
        <v>410</v>
      </c>
      <c r="G82" t="s">
        <v>411</v>
      </c>
      <c r="H82" t="s">
        <v>263</v>
      </c>
      <c r="I82" s="13">
        <v>538400</v>
      </c>
      <c r="J82" s="14">
        <v>43661</v>
      </c>
      <c r="K82" t="s">
        <v>301</v>
      </c>
      <c r="L82" s="31" t="str">
        <f>IF($K82&lt;&gt;"Pending",$K82,IFERROR(VLOOKUP($C82,Confirmed!$A$2:$I$98,9,FALSE),"Pending"))</f>
        <v>Disapproved</v>
      </c>
      <c r="M82" s="14">
        <v>43358</v>
      </c>
      <c r="N82" s="19">
        <v>43383</v>
      </c>
      <c r="O82" s="19">
        <v>43421</v>
      </c>
      <c r="P82" s="33">
        <f t="shared" si="2"/>
        <v>43421</v>
      </c>
      <c r="Q82" s="33">
        <f t="shared" si="3"/>
        <v>43421</v>
      </c>
    </row>
    <row r="83" spans="1:17" x14ac:dyDescent="0.3">
      <c r="A83" t="s">
        <v>492</v>
      </c>
      <c r="B83" t="s">
        <v>412</v>
      </c>
      <c r="C83" s="31" t="str">
        <f>IF($B83="N/A",IFERROR(VLOOKUP($A83,'Sub Rough 1'!$A$3:$B$63,2,FALSE),"N/A"),$B83)</f>
        <v>AP648291</v>
      </c>
      <c r="D83">
        <v>33</v>
      </c>
      <c r="E83" t="s">
        <v>413</v>
      </c>
      <c r="F83" t="s">
        <v>414</v>
      </c>
      <c r="G83" t="s">
        <v>415</v>
      </c>
      <c r="H83" t="s">
        <v>267</v>
      </c>
      <c r="I83" s="13">
        <v>718200</v>
      </c>
      <c r="J83" s="14">
        <v>43450</v>
      </c>
      <c r="K83" t="s">
        <v>285</v>
      </c>
      <c r="L83" s="31" t="str">
        <f>IF($K83&lt;&gt;"Pending",$K83,IFERROR(VLOOKUP($C83,Confirmed!$A$2:$I$98,9,FALSE),"Pending"))</f>
        <v>Approved</v>
      </c>
      <c r="M83" s="14">
        <v>43354</v>
      </c>
      <c r="N83" s="19">
        <v>43383</v>
      </c>
      <c r="O83" s="19">
        <v>43421</v>
      </c>
      <c r="P83" s="33">
        <f t="shared" si="2"/>
        <v>43421</v>
      </c>
      <c r="Q83" s="33">
        <f t="shared" si="3"/>
        <v>43421</v>
      </c>
    </row>
    <row r="84" spans="1:17" x14ac:dyDescent="0.3">
      <c r="A84" t="s">
        <v>492</v>
      </c>
      <c r="B84" t="s">
        <v>412</v>
      </c>
      <c r="C84" s="31" t="str">
        <f>IF($B84="N/A",IFERROR(VLOOKUP($A84,'Sub Rough 1'!$A$3:$B$63,2,FALSE),"N/A"),$B84)</f>
        <v>AP648291</v>
      </c>
      <c r="D84">
        <v>33</v>
      </c>
      <c r="E84" t="s">
        <v>413</v>
      </c>
      <c r="F84" t="s">
        <v>416</v>
      </c>
      <c r="G84" t="s">
        <v>417</v>
      </c>
      <c r="H84" t="s">
        <v>267</v>
      </c>
      <c r="I84" s="13">
        <v>718200</v>
      </c>
      <c r="J84" s="14">
        <v>43450</v>
      </c>
      <c r="K84" t="s">
        <v>285</v>
      </c>
      <c r="L84" s="31" t="str">
        <f>IF($K84&lt;&gt;"Pending",$K84,IFERROR(VLOOKUP($C84,Confirmed!$A$2:$I$98,9,FALSE),"Pending"))</f>
        <v>Approved</v>
      </c>
      <c r="M84" s="14">
        <v>43354</v>
      </c>
      <c r="N84" s="19">
        <v>43383</v>
      </c>
      <c r="O84" s="19">
        <v>43421</v>
      </c>
      <c r="P84" s="33">
        <f t="shared" si="2"/>
        <v>43421</v>
      </c>
      <c r="Q84" s="33">
        <f t="shared" si="3"/>
        <v>43421</v>
      </c>
    </row>
    <row r="85" spans="1:17" x14ac:dyDescent="0.3">
      <c r="A85" t="s">
        <v>492</v>
      </c>
      <c r="B85" t="s">
        <v>412</v>
      </c>
      <c r="C85" s="31" t="str">
        <f>IF($B85="N/A",IFERROR(VLOOKUP($A85,'Sub Rough 1'!$A$3:$B$63,2,FALSE),"N/A"),$B85)</f>
        <v>AP648291</v>
      </c>
      <c r="D85">
        <v>33</v>
      </c>
      <c r="E85" t="s">
        <v>413</v>
      </c>
      <c r="F85" t="s">
        <v>418</v>
      </c>
      <c r="G85" t="s">
        <v>419</v>
      </c>
      <c r="H85" t="s">
        <v>267</v>
      </c>
      <c r="I85" s="13">
        <v>718200</v>
      </c>
      <c r="J85" s="14">
        <v>43450</v>
      </c>
      <c r="K85" t="s">
        <v>285</v>
      </c>
      <c r="L85" s="31" t="str">
        <f>IF($K85&lt;&gt;"Pending",$K85,IFERROR(VLOOKUP($C85,Confirmed!$A$2:$I$98,9,FALSE),"Pending"))</f>
        <v>Approved</v>
      </c>
      <c r="M85" s="14">
        <v>43354</v>
      </c>
      <c r="N85" s="19">
        <v>43383</v>
      </c>
      <c r="O85" s="19">
        <v>43421</v>
      </c>
      <c r="P85" s="33">
        <f t="shared" si="2"/>
        <v>43421</v>
      </c>
      <c r="Q85" s="33">
        <f t="shared" si="3"/>
        <v>43421</v>
      </c>
    </row>
    <row r="86" spans="1:17" x14ac:dyDescent="0.3">
      <c r="A86" t="s">
        <v>493</v>
      </c>
      <c r="B86" t="s">
        <v>420</v>
      </c>
      <c r="C86" s="31" t="str">
        <f>IF($B86="N/A",IFERROR(VLOOKUP($A86,'Sub Rough 1'!$A$3:$B$63,2,FALSE),"N/A"),$B86)</f>
        <v>AP648280</v>
      </c>
      <c r="D86">
        <v>0</v>
      </c>
      <c r="E86" t="s">
        <v>15</v>
      </c>
      <c r="F86" t="s">
        <v>295</v>
      </c>
      <c r="G86" t="s">
        <v>296</v>
      </c>
      <c r="H86" t="s">
        <v>270</v>
      </c>
      <c r="I86" s="13">
        <v>836200</v>
      </c>
      <c r="J86" s="14">
        <v>43455</v>
      </c>
      <c r="K86" t="s">
        <v>285</v>
      </c>
      <c r="L86" s="31" t="str">
        <f>IF($K86&lt;&gt;"Pending",$K86,IFERROR(VLOOKUP($C86,Confirmed!$A$2:$I$98,9,FALSE),"Pending"))</f>
        <v>Approved</v>
      </c>
      <c r="M86" s="14">
        <v>43348</v>
      </c>
      <c r="N86" s="19">
        <v>43383</v>
      </c>
      <c r="O86" s="19">
        <v>43421</v>
      </c>
      <c r="P86" s="33">
        <f t="shared" si="2"/>
        <v>43421</v>
      </c>
      <c r="Q86" s="33">
        <f t="shared" si="3"/>
        <v>43421</v>
      </c>
    </row>
    <row r="87" spans="1:17" x14ac:dyDescent="0.3">
      <c r="A87" t="s">
        <v>493</v>
      </c>
      <c r="B87" t="s">
        <v>420</v>
      </c>
      <c r="C87" s="31" t="str">
        <f>IF($B87="N/A",IFERROR(VLOOKUP($A87,'Sub Rough 1'!$A$3:$B$63,2,FALSE),"N/A"),$B87)</f>
        <v>AP648280</v>
      </c>
      <c r="D87">
        <v>0</v>
      </c>
      <c r="E87" t="s">
        <v>15</v>
      </c>
      <c r="F87" t="s">
        <v>318</v>
      </c>
      <c r="G87" t="s">
        <v>319</v>
      </c>
      <c r="H87" t="s">
        <v>270</v>
      </c>
      <c r="I87" s="13">
        <v>836200</v>
      </c>
      <c r="J87" s="14">
        <v>43455</v>
      </c>
      <c r="K87" t="s">
        <v>285</v>
      </c>
      <c r="L87" s="31" t="str">
        <f>IF($K87&lt;&gt;"Pending",$K87,IFERROR(VLOOKUP($C87,Confirmed!$A$2:$I$98,9,FALSE),"Pending"))</f>
        <v>Approved</v>
      </c>
      <c r="M87" s="14">
        <v>43348</v>
      </c>
      <c r="N87" s="19">
        <v>43383</v>
      </c>
      <c r="O87" s="19">
        <v>43421</v>
      </c>
      <c r="P87" s="33">
        <f t="shared" si="2"/>
        <v>43421</v>
      </c>
      <c r="Q87" s="33">
        <f t="shared" si="3"/>
        <v>43421</v>
      </c>
    </row>
    <row r="88" spans="1:17" x14ac:dyDescent="0.3">
      <c r="A88" t="s">
        <v>494</v>
      </c>
      <c r="B88" t="s">
        <v>421</v>
      </c>
      <c r="C88" s="31" t="str">
        <f>IF($B88="N/A",IFERROR(VLOOKUP($A88,'Sub Rough 1'!$A$3:$B$63,2,FALSE),"N/A"),$B88)</f>
        <v>AP648269</v>
      </c>
      <c r="D88">
        <v>3</v>
      </c>
      <c r="E88" t="s">
        <v>337</v>
      </c>
      <c r="F88" t="s">
        <v>400</v>
      </c>
      <c r="G88" t="s">
        <v>401</v>
      </c>
      <c r="H88" t="s">
        <v>422</v>
      </c>
      <c r="I88" s="13">
        <v>784900</v>
      </c>
      <c r="J88" s="14">
        <v>43436</v>
      </c>
      <c r="K88" t="s">
        <v>285</v>
      </c>
      <c r="L88" s="31" t="str">
        <f>IF($K88&lt;&gt;"Pending",$K88,IFERROR(VLOOKUP($C88,Confirmed!$A$2:$I$98,9,FALSE),"Pending"))</f>
        <v>Approved</v>
      </c>
      <c r="M88" s="14">
        <v>43341</v>
      </c>
      <c r="N88" s="19">
        <v>43383</v>
      </c>
      <c r="O88" s="19">
        <v>43421</v>
      </c>
      <c r="P88" s="33">
        <f t="shared" si="2"/>
        <v>43421</v>
      </c>
      <c r="Q88" s="33">
        <f t="shared" si="3"/>
        <v>43421</v>
      </c>
    </row>
    <row r="89" spans="1:17" x14ac:dyDescent="0.3">
      <c r="A89" t="s">
        <v>494</v>
      </c>
      <c r="B89" t="s">
        <v>421</v>
      </c>
      <c r="C89" s="31" t="str">
        <f>IF($B89="N/A",IFERROR(VLOOKUP($A89,'Sub Rough 1'!$A$3:$B$63,2,FALSE),"N/A"),$B89)</f>
        <v>AP648269</v>
      </c>
      <c r="D89">
        <v>3</v>
      </c>
      <c r="E89" t="s">
        <v>337</v>
      </c>
      <c r="F89" t="s">
        <v>338</v>
      </c>
      <c r="G89" t="s">
        <v>339</v>
      </c>
      <c r="H89" t="s">
        <v>422</v>
      </c>
      <c r="I89" s="13">
        <v>784900</v>
      </c>
      <c r="J89" s="14">
        <v>43436</v>
      </c>
      <c r="K89" t="s">
        <v>285</v>
      </c>
      <c r="L89" s="31" t="str">
        <f>IF($K89&lt;&gt;"Pending",$K89,IFERROR(VLOOKUP($C89,Confirmed!$A$2:$I$98,9,FALSE),"Pending"))</f>
        <v>Approved</v>
      </c>
      <c r="M89" s="14">
        <v>43341</v>
      </c>
      <c r="N89" s="19">
        <v>43383</v>
      </c>
      <c r="O89" s="19">
        <v>43421</v>
      </c>
      <c r="P89" s="33">
        <f t="shared" si="2"/>
        <v>43421</v>
      </c>
      <c r="Q89" s="33">
        <f t="shared" si="3"/>
        <v>43421</v>
      </c>
    </row>
    <row r="90" spans="1:17" x14ac:dyDescent="0.3">
      <c r="A90" t="s">
        <v>495</v>
      </c>
      <c r="B90" t="s">
        <v>423</v>
      </c>
      <c r="C90" s="31" t="str">
        <f>IF($B90="N/A",IFERROR(VLOOKUP($A90,'Sub Rough 1'!$A$3:$B$63,2,FALSE),"N/A"),$B90)</f>
        <v>AP648267</v>
      </c>
      <c r="D90">
        <v>0</v>
      </c>
      <c r="E90" t="s">
        <v>15</v>
      </c>
      <c r="F90" t="s">
        <v>293</v>
      </c>
      <c r="G90" t="s">
        <v>294</v>
      </c>
      <c r="H90" t="s">
        <v>424</v>
      </c>
      <c r="I90" s="13">
        <v>540700</v>
      </c>
      <c r="J90" s="14">
        <v>43475</v>
      </c>
      <c r="K90" t="s">
        <v>285</v>
      </c>
      <c r="L90" s="31" t="str">
        <f>IF($K90&lt;&gt;"Pending",$K90,IFERROR(VLOOKUP($C90,Confirmed!$A$2:$I$98,9,FALSE),"Pending"))</f>
        <v>Approved</v>
      </c>
      <c r="M90" s="14">
        <v>43333</v>
      </c>
      <c r="N90" s="19">
        <v>43333</v>
      </c>
      <c r="O90" s="19">
        <v>43383</v>
      </c>
      <c r="P90" s="33">
        <f t="shared" si="2"/>
        <v>43383</v>
      </c>
      <c r="Q90" s="33">
        <f t="shared" si="3"/>
        <v>43383</v>
      </c>
    </row>
    <row r="91" spans="1:17" x14ac:dyDescent="0.3">
      <c r="A91" t="s">
        <v>496</v>
      </c>
      <c r="B91" t="s">
        <v>425</v>
      </c>
      <c r="C91" s="31" t="str">
        <f>IF($B91="N/A",IFERROR(VLOOKUP($A91,'Sub Rough 1'!$A$3:$B$63,2,FALSE),"N/A"),$B91)</f>
        <v>AP648265</v>
      </c>
      <c r="D91">
        <v>21</v>
      </c>
      <c r="E91" t="s">
        <v>426</v>
      </c>
      <c r="F91" t="s">
        <v>427</v>
      </c>
      <c r="G91" t="s">
        <v>428</v>
      </c>
      <c r="H91" t="s">
        <v>429</v>
      </c>
      <c r="I91" s="13">
        <v>314200</v>
      </c>
      <c r="J91" s="14">
        <v>43598</v>
      </c>
      <c r="K91" t="s">
        <v>285</v>
      </c>
      <c r="L91" s="31" t="str">
        <f>IF($K91&lt;&gt;"Pending",$K91,IFERROR(VLOOKUP($C91,Confirmed!$A$2:$I$98,9,FALSE),"Pending"))</f>
        <v>Approved</v>
      </c>
      <c r="M91" s="14">
        <v>43321</v>
      </c>
      <c r="N91" s="19">
        <v>43333</v>
      </c>
      <c r="O91" s="19">
        <v>43383</v>
      </c>
      <c r="P91" s="33">
        <f t="shared" si="2"/>
        <v>43383</v>
      </c>
      <c r="Q91" s="33">
        <f t="shared" si="3"/>
        <v>43383</v>
      </c>
    </row>
    <row r="92" spans="1:17" x14ac:dyDescent="0.3">
      <c r="A92" t="s">
        <v>496</v>
      </c>
      <c r="B92" t="s">
        <v>425</v>
      </c>
      <c r="C92" s="31" t="str">
        <f>IF($B92="N/A",IFERROR(VLOOKUP($A92,'Sub Rough 1'!$A$3:$B$63,2,FALSE),"N/A"),$B92)</f>
        <v>AP648265</v>
      </c>
      <c r="D92">
        <v>21</v>
      </c>
      <c r="E92" t="s">
        <v>426</v>
      </c>
      <c r="F92" t="s">
        <v>430</v>
      </c>
      <c r="G92" t="s">
        <v>431</v>
      </c>
      <c r="H92" t="s">
        <v>429</v>
      </c>
      <c r="I92" s="13">
        <v>314200</v>
      </c>
      <c r="J92" s="14">
        <v>43598</v>
      </c>
      <c r="K92" t="s">
        <v>285</v>
      </c>
      <c r="L92" s="31" t="str">
        <f>IF($K92&lt;&gt;"Pending",$K92,IFERROR(VLOOKUP($C92,Confirmed!$A$2:$I$98,9,FALSE),"Pending"))</f>
        <v>Approved</v>
      </c>
      <c r="M92" s="14">
        <v>43321</v>
      </c>
      <c r="N92" s="19">
        <v>43333</v>
      </c>
      <c r="O92" s="19">
        <v>43383</v>
      </c>
      <c r="P92" s="33">
        <f t="shared" si="2"/>
        <v>43383</v>
      </c>
      <c r="Q92" s="33">
        <f t="shared" si="3"/>
        <v>43383</v>
      </c>
    </row>
    <row r="93" spans="1:17" x14ac:dyDescent="0.3">
      <c r="A93" t="s">
        <v>497</v>
      </c>
      <c r="B93" t="s">
        <v>432</v>
      </c>
      <c r="C93" s="31" t="str">
        <f>IF($B93="N/A",IFERROR(VLOOKUP($A93,'Sub Rough 1'!$A$3:$B$63,2,FALSE),"N/A"),$B93)</f>
        <v>AP648264</v>
      </c>
      <c r="D93">
        <v>0</v>
      </c>
      <c r="E93" t="s">
        <v>15</v>
      </c>
      <c r="F93" t="s">
        <v>320</v>
      </c>
      <c r="G93" t="s">
        <v>321</v>
      </c>
      <c r="H93" t="s">
        <v>433</v>
      </c>
      <c r="I93" s="13">
        <v>324100</v>
      </c>
      <c r="J93" s="14">
        <v>43526</v>
      </c>
      <c r="K93" t="s">
        <v>301</v>
      </c>
      <c r="L93" s="31" t="str">
        <f>IF($K93&lt;&gt;"Pending",$K93,IFERROR(VLOOKUP($C93,Confirmed!$A$2:$I$98,9,FALSE),"Pending"))</f>
        <v>Disapproved</v>
      </c>
      <c r="M93" s="14">
        <v>43320</v>
      </c>
      <c r="N93" s="19">
        <v>43333</v>
      </c>
      <c r="O93" s="19">
        <v>43383</v>
      </c>
      <c r="P93" s="33">
        <f t="shared" si="2"/>
        <v>43383</v>
      </c>
      <c r="Q93" s="33">
        <f t="shared" si="3"/>
        <v>43383</v>
      </c>
    </row>
    <row r="94" spans="1:17" x14ac:dyDescent="0.3">
      <c r="A94" t="s">
        <v>497</v>
      </c>
      <c r="B94" t="s">
        <v>432</v>
      </c>
      <c r="C94" s="31" t="str">
        <f>IF($B94="N/A",IFERROR(VLOOKUP($A94,'Sub Rough 1'!$A$3:$B$63,2,FALSE),"N/A"),$B94)</f>
        <v>AP648264</v>
      </c>
      <c r="D94">
        <v>0</v>
      </c>
      <c r="E94" t="s">
        <v>15</v>
      </c>
      <c r="F94" t="s">
        <v>293</v>
      </c>
      <c r="G94" t="s">
        <v>294</v>
      </c>
      <c r="H94" t="s">
        <v>433</v>
      </c>
      <c r="I94" s="13">
        <v>324100</v>
      </c>
      <c r="J94" s="14">
        <v>43526</v>
      </c>
      <c r="K94" t="s">
        <v>301</v>
      </c>
      <c r="L94" s="31" t="str">
        <f>IF($K94&lt;&gt;"Pending",$K94,IFERROR(VLOOKUP($C94,Confirmed!$A$2:$I$98,9,FALSE),"Pending"))</f>
        <v>Disapproved</v>
      </c>
      <c r="M94" s="14">
        <v>43320</v>
      </c>
      <c r="N94" s="19">
        <v>43333</v>
      </c>
      <c r="O94" s="19">
        <v>43383</v>
      </c>
      <c r="P94" s="33">
        <f t="shared" si="2"/>
        <v>43383</v>
      </c>
      <c r="Q94" s="33">
        <f t="shared" si="3"/>
        <v>43383</v>
      </c>
    </row>
    <row r="95" spans="1:17" x14ac:dyDescent="0.3">
      <c r="A95" t="s">
        <v>497</v>
      </c>
      <c r="B95" t="s">
        <v>432</v>
      </c>
      <c r="C95" s="31" t="str">
        <f>IF($B95="N/A",IFERROR(VLOOKUP($A95,'Sub Rough 1'!$A$3:$B$63,2,FALSE),"N/A"),$B95)</f>
        <v>AP648264</v>
      </c>
      <c r="D95">
        <v>0</v>
      </c>
      <c r="E95" t="s">
        <v>15</v>
      </c>
      <c r="F95" t="s">
        <v>295</v>
      </c>
      <c r="G95" t="s">
        <v>296</v>
      </c>
      <c r="H95" t="s">
        <v>433</v>
      </c>
      <c r="I95" s="13">
        <v>324100</v>
      </c>
      <c r="J95" s="14">
        <v>43526</v>
      </c>
      <c r="K95" t="s">
        <v>301</v>
      </c>
      <c r="L95" s="31" t="str">
        <f>IF($K95&lt;&gt;"Pending",$K95,IFERROR(VLOOKUP($C95,Confirmed!$A$2:$I$98,9,FALSE),"Pending"))</f>
        <v>Disapproved</v>
      </c>
      <c r="M95" s="14">
        <v>43320</v>
      </c>
      <c r="N95" s="19">
        <v>43333</v>
      </c>
      <c r="O95" s="19">
        <v>43383</v>
      </c>
      <c r="P95" s="33">
        <f t="shared" si="2"/>
        <v>43383</v>
      </c>
      <c r="Q95" s="33">
        <f t="shared" si="3"/>
        <v>43383</v>
      </c>
    </row>
    <row r="96" spans="1:17" x14ac:dyDescent="0.3">
      <c r="A96" t="s">
        <v>498</v>
      </c>
      <c r="B96" t="s">
        <v>434</v>
      </c>
      <c r="C96" s="31" t="str">
        <f>IF($B96="N/A",IFERROR(VLOOKUP($A96,'Sub Rough 1'!$A$3:$B$63,2,FALSE),"N/A"),$B96)</f>
        <v>AP648262</v>
      </c>
      <c r="D96">
        <v>2</v>
      </c>
      <c r="E96" t="s">
        <v>343</v>
      </c>
      <c r="F96" t="s">
        <v>344</v>
      </c>
      <c r="G96" t="s">
        <v>345</v>
      </c>
      <c r="H96" t="s">
        <v>435</v>
      </c>
      <c r="I96" s="13">
        <v>90200</v>
      </c>
      <c r="J96" s="14">
        <v>43375</v>
      </c>
      <c r="K96" t="s">
        <v>285</v>
      </c>
      <c r="L96" s="31" t="str">
        <f>IF($K96&lt;&gt;"Pending",$K96,IFERROR(VLOOKUP($C96,Confirmed!$A$2:$I$98,9,FALSE),"Pending"))</f>
        <v>Approved</v>
      </c>
      <c r="M96" s="14">
        <v>43316</v>
      </c>
      <c r="N96" s="19">
        <v>43333</v>
      </c>
      <c r="O96" s="19">
        <v>43383</v>
      </c>
      <c r="P96" s="33">
        <f t="shared" si="2"/>
        <v>43383</v>
      </c>
      <c r="Q96" s="33">
        <f t="shared" si="3"/>
        <v>43383</v>
      </c>
    </row>
    <row r="97" spans="1:17" x14ac:dyDescent="0.3">
      <c r="A97" t="s">
        <v>499</v>
      </c>
      <c r="B97" t="s">
        <v>436</v>
      </c>
      <c r="C97" s="31" t="str">
        <f>IF($B97="N/A",IFERROR(VLOOKUP($A97,'Sub Rough 1'!$A$3:$B$63,2,FALSE),"N/A"),$B97)</f>
        <v>AP648250</v>
      </c>
      <c r="D97">
        <v>0</v>
      </c>
      <c r="E97" t="s">
        <v>15</v>
      </c>
      <c r="F97" t="s">
        <v>295</v>
      </c>
      <c r="G97" t="s">
        <v>296</v>
      </c>
      <c r="H97" t="s">
        <v>437</v>
      </c>
      <c r="I97" s="13">
        <v>916200</v>
      </c>
      <c r="J97" s="14">
        <v>43416</v>
      </c>
      <c r="K97" t="s">
        <v>285</v>
      </c>
      <c r="L97" s="31" t="str">
        <f>IF($K97&lt;&gt;"Pending",$K97,IFERROR(VLOOKUP($C97,Confirmed!$A$2:$I$98,9,FALSE),"Pending"))</f>
        <v>Approved</v>
      </c>
      <c r="M97" s="14">
        <v>43313</v>
      </c>
      <c r="N97" s="19">
        <v>43333</v>
      </c>
      <c r="O97" s="19">
        <v>43383</v>
      </c>
      <c r="P97" s="33">
        <f t="shared" si="2"/>
        <v>43383</v>
      </c>
      <c r="Q97" s="33">
        <f t="shared" si="3"/>
        <v>43383</v>
      </c>
    </row>
    <row r="98" spans="1:17" x14ac:dyDescent="0.3">
      <c r="A98" t="s">
        <v>500</v>
      </c>
      <c r="B98" t="s">
        <v>438</v>
      </c>
      <c r="C98" s="31" t="str">
        <f>IF($B98="N/A",IFERROR(VLOOKUP($A98,'Sub Rough 1'!$A$3:$B$63,2,FALSE),"N/A"),$B98)</f>
        <v>AP648242</v>
      </c>
      <c r="D98">
        <v>0</v>
      </c>
      <c r="E98" t="s">
        <v>15</v>
      </c>
      <c r="F98" t="s">
        <v>295</v>
      </c>
      <c r="G98" t="s">
        <v>296</v>
      </c>
      <c r="H98" t="s">
        <v>439</v>
      </c>
      <c r="I98" s="13">
        <v>975900</v>
      </c>
      <c r="J98" s="14">
        <v>43616</v>
      </c>
      <c r="K98" t="s">
        <v>285</v>
      </c>
      <c r="L98" s="31" t="str">
        <f>IF($K98&lt;&gt;"Pending",$K98,IFERROR(VLOOKUP($C98,Confirmed!$A$2:$I$98,9,FALSE),"Pending"))</f>
        <v>Approved</v>
      </c>
      <c r="M98" s="14">
        <v>43312</v>
      </c>
      <c r="N98" s="19">
        <v>43333</v>
      </c>
      <c r="O98" s="19">
        <v>43383</v>
      </c>
      <c r="P98" s="33">
        <f t="shared" si="2"/>
        <v>43383</v>
      </c>
      <c r="Q98" s="33">
        <f t="shared" si="3"/>
        <v>43383</v>
      </c>
    </row>
    <row r="99" spans="1:17" x14ac:dyDescent="0.3">
      <c r="A99" t="s">
        <v>500</v>
      </c>
      <c r="B99" t="s">
        <v>438</v>
      </c>
      <c r="C99" s="31" t="str">
        <f>IF($B99="N/A",IFERROR(VLOOKUP($A99,'Sub Rough 1'!$A$3:$B$63,2,FALSE),"N/A"),$B99)</f>
        <v>AP648242</v>
      </c>
      <c r="D99">
        <v>0</v>
      </c>
      <c r="E99" t="s">
        <v>15</v>
      </c>
      <c r="F99" t="s">
        <v>318</v>
      </c>
      <c r="G99" t="s">
        <v>319</v>
      </c>
      <c r="H99" t="s">
        <v>439</v>
      </c>
      <c r="I99" s="13">
        <v>975900</v>
      </c>
      <c r="J99" s="14">
        <v>43616</v>
      </c>
      <c r="K99" t="s">
        <v>285</v>
      </c>
      <c r="L99" s="31" t="str">
        <f>IF($K99&lt;&gt;"Pending",$K99,IFERROR(VLOOKUP($C99,Confirmed!$A$2:$I$98,9,FALSE),"Pending"))</f>
        <v>Approved</v>
      </c>
      <c r="M99" s="14">
        <v>43312</v>
      </c>
      <c r="N99" s="19">
        <v>43333</v>
      </c>
      <c r="O99" s="19">
        <v>43383</v>
      </c>
      <c r="P99" s="33">
        <f t="shared" si="2"/>
        <v>43383</v>
      </c>
      <c r="Q99" s="33">
        <f t="shared" si="3"/>
        <v>43383</v>
      </c>
    </row>
    <row r="100" spans="1:17" x14ac:dyDescent="0.3">
      <c r="A100" t="s">
        <v>500</v>
      </c>
      <c r="B100" t="s">
        <v>438</v>
      </c>
      <c r="C100" s="31" t="str">
        <f>IF($B100="N/A",IFERROR(VLOOKUP($A100,'Sub Rough 1'!$A$3:$B$63,2,FALSE),"N/A"),$B100)</f>
        <v>AP648242</v>
      </c>
      <c r="D100">
        <v>0</v>
      </c>
      <c r="E100" t="s">
        <v>15</v>
      </c>
      <c r="F100" t="s">
        <v>293</v>
      </c>
      <c r="G100" t="s">
        <v>294</v>
      </c>
      <c r="H100" t="s">
        <v>439</v>
      </c>
      <c r="I100" s="13">
        <v>975900</v>
      </c>
      <c r="J100" s="14">
        <v>43616</v>
      </c>
      <c r="K100" t="s">
        <v>285</v>
      </c>
      <c r="L100" s="31" t="str">
        <f>IF($K100&lt;&gt;"Pending",$K100,IFERROR(VLOOKUP($C100,Confirmed!$A$2:$I$98,9,FALSE),"Pending"))</f>
        <v>Approved</v>
      </c>
      <c r="M100" s="14">
        <v>43312</v>
      </c>
      <c r="N100" s="19">
        <v>43333</v>
      </c>
      <c r="O100" s="19">
        <v>43383</v>
      </c>
      <c r="P100" s="33">
        <f t="shared" si="2"/>
        <v>43383</v>
      </c>
      <c r="Q100" s="33">
        <f t="shared" si="3"/>
        <v>43383</v>
      </c>
    </row>
    <row r="101" spans="1:17" x14ac:dyDescent="0.3">
      <c r="A101" t="s">
        <v>501</v>
      </c>
      <c r="B101" t="s">
        <v>440</v>
      </c>
      <c r="C101" s="31" t="str">
        <f>IF($B101="N/A",IFERROR(VLOOKUP($A101,'Sub Rough 1'!$A$3:$B$63,2,FALSE),"N/A"),$B101)</f>
        <v>AP648231</v>
      </c>
      <c r="D101">
        <v>1</v>
      </c>
      <c r="E101" t="s">
        <v>298</v>
      </c>
      <c r="F101" t="s">
        <v>323</v>
      </c>
      <c r="G101" t="s">
        <v>324</v>
      </c>
      <c r="H101" t="s">
        <v>441</v>
      </c>
      <c r="I101" s="13">
        <v>527900</v>
      </c>
      <c r="J101" s="14">
        <v>43600</v>
      </c>
      <c r="K101" t="s">
        <v>285</v>
      </c>
      <c r="L101" s="31" t="str">
        <f>IF($K101&lt;&gt;"Pending",$K101,IFERROR(VLOOKUP($C101,Confirmed!$A$2:$I$98,9,FALSE),"Pending"))</f>
        <v>Approved</v>
      </c>
      <c r="M101" s="14">
        <v>43309</v>
      </c>
      <c r="N101" s="19">
        <v>43333</v>
      </c>
      <c r="O101" s="19">
        <v>43383</v>
      </c>
      <c r="P101" s="33">
        <f t="shared" si="2"/>
        <v>43383</v>
      </c>
      <c r="Q101" s="33">
        <f t="shared" si="3"/>
        <v>43383</v>
      </c>
    </row>
    <row r="102" spans="1:17" x14ac:dyDescent="0.3">
      <c r="A102" t="s">
        <v>501</v>
      </c>
      <c r="B102" t="s">
        <v>440</v>
      </c>
      <c r="C102" s="31" t="str">
        <f>IF($B102="N/A",IFERROR(VLOOKUP($A102,'Sub Rough 1'!$A$3:$B$63,2,FALSE),"N/A"),$B102)</f>
        <v>AP648231</v>
      </c>
      <c r="D102">
        <v>1</v>
      </c>
      <c r="E102" t="s">
        <v>298</v>
      </c>
      <c r="F102" t="s">
        <v>302</v>
      </c>
      <c r="G102" t="s">
        <v>303</v>
      </c>
      <c r="H102" t="s">
        <v>441</v>
      </c>
      <c r="I102" s="13">
        <v>527900</v>
      </c>
      <c r="J102" s="14">
        <v>43600</v>
      </c>
      <c r="K102" t="s">
        <v>285</v>
      </c>
      <c r="L102" s="31" t="str">
        <f>IF($K102&lt;&gt;"Pending",$K102,IFERROR(VLOOKUP($C102,Confirmed!$A$2:$I$98,9,FALSE),"Pending"))</f>
        <v>Approved</v>
      </c>
      <c r="M102" s="14">
        <v>43309</v>
      </c>
      <c r="N102" s="19">
        <v>43333</v>
      </c>
      <c r="O102" s="19">
        <v>43383</v>
      </c>
      <c r="P102" s="33">
        <f t="shared" si="2"/>
        <v>43383</v>
      </c>
      <c r="Q102" s="33">
        <f t="shared" si="3"/>
        <v>43383</v>
      </c>
    </row>
    <row r="103" spans="1:17" x14ac:dyDescent="0.3">
      <c r="A103" t="s">
        <v>502</v>
      </c>
      <c r="B103" t="s">
        <v>442</v>
      </c>
      <c r="C103" s="31" t="str">
        <f>IF($B103="N/A",IFERROR(VLOOKUP($A103,'Sub Rough 1'!$A$3:$B$63,2,FALSE),"N/A"),$B103)</f>
        <v>AP648227</v>
      </c>
      <c r="D103">
        <v>5</v>
      </c>
      <c r="E103" t="s">
        <v>354</v>
      </c>
      <c r="F103" t="s">
        <v>410</v>
      </c>
      <c r="G103" t="s">
        <v>411</v>
      </c>
      <c r="H103" t="s">
        <v>443</v>
      </c>
      <c r="I103" s="13">
        <v>300200</v>
      </c>
      <c r="J103" s="14">
        <v>43664</v>
      </c>
      <c r="K103" t="s">
        <v>285</v>
      </c>
      <c r="L103" s="31" t="str">
        <f>IF($K103&lt;&gt;"Pending",$K103,IFERROR(VLOOKUP($C103,Confirmed!$A$2:$I$98,9,FALSE),"Pending"))</f>
        <v>Approved</v>
      </c>
      <c r="M103" s="14">
        <v>43302</v>
      </c>
      <c r="N103" s="19">
        <v>43333</v>
      </c>
      <c r="O103" s="19">
        <v>43383</v>
      </c>
      <c r="P103" s="33">
        <f t="shared" si="2"/>
        <v>43383</v>
      </c>
      <c r="Q103" s="33">
        <f t="shared" si="3"/>
        <v>43383</v>
      </c>
    </row>
    <row r="104" spans="1:17" x14ac:dyDescent="0.3">
      <c r="A104" t="s">
        <v>503</v>
      </c>
      <c r="B104" t="s">
        <v>504</v>
      </c>
      <c r="C104" s="31" t="str">
        <f>IF($B104="N/A",IFERROR(VLOOKUP($A104,'Sub Rough 1'!$A$3:$B$63,2,FALSE),"N/A"),$B104)</f>
        <v>AP648218</v>
      </c>
      <c r="D104">
        <v>4</v>
      </c>
      <c r="E104" t="s">
        <v>282</v>
      </c>
      <c r="F104" t="s">
        <v>290</v>
      </c>
      <c r="G104" t="s">
        <v>291</v>
      </c>
      <c r="H104" t="s">
        <v>106</v>
      </c>
      <c r="I104" s="13">
        <v>37900</v>
      </c>
      <c r="J104" s="14">
        <v>43652</v>
      </c>
      <c r="K104" t="s">
        <v>285</v>
      </c>
      <c r="L104" s="31" t="str">
        <f>IF($K104&lt;&gt;"Pending",$K104,IFERROR(VLOOKUP($C104,Confirmed!$A$2:$I$98,9,FALSE),"Pending"))</f>
        <v>Approved</v>
      </c>
      <c r="M104" s="14">
        <v>43290</v>
      </c>
      <c r="N104" s="19">
        <v>43299</v>
      </c>
      <c r="O104" s="19">
        <v>43333</v>
      </c>
      <c r="P104" s="33">
        <f t="shared" si="2"/>
        <v>43333</v>
      </c>
      <c r="Q104" s="33">
        <f t="shared" si="3"/>
        <v>43333</v>
      </c>
    </row>
    <row r="105" spans="1:17" x14ac:dyDescent="0.3">
      <c r="A105" t="s">
        <v>505</v>
      </c>
      <c r="B105" t="s">
        <v>506</v>
      </c>
      <c r="C105" s="31" t="str">
        <f>IF($B105="N/A",IFERROR(VLOOKUP($A105,'Sub Rough 1'!$A$3:$B$63,2,FALSE),"N/A"),$B105)</f>
        <v>AP648208</v>
      </c>
      <c r="D105">
        <v>0</v>
      </c>
      <c r="E105" t="s">
        <v>15</v>
      </c>
      <c r="F105" t="s">
        <v>318</v>
      </c>
      <c r="G105" t="s">
        <v>319</v>
      </c>
      <c r="H105" t="s">
        <v>507</v>
      </c>
      <c r="I105" s="13">
        <v>821600</v>
      </c>
      <c r="J105" s="14">
        <v>43375</v>
      </c>
      <c r="K105" t="s">
        <v>285</v>
      </c>
      <c r="L105" s="31" t="str">
        <f>IF($K105&lt;&gt;"Pending",$K105,IFERROR(VLOOKUP($C105,Confirmed!$A$2:$I$98,9,FALSE),"Pending"))</f>
        <v>Approved</v>
      </c>
      <c r="M105" s="14">
        <v>43284</v>
      </c>
      <c r="N105" s="19">
        <v>43299</v>
      </c>
      <c r="O105" s="19">
        <v>43333</v>
      </c>
      <c r="P105" s="33">
        <f t="shared" si="2"/>
        <v>43333</v>
      </c>
      <c r="Q105" s="33">
        <f t="shared" si="3"/>
        <v>43333</v>
      </c>
    </row>
    <row r="106" spans="1:17" x14ac:dyDescent="0.3">
      <c r="A106" t="s">
        <v>505</v>
      </c>
      <c r="B106" t="s">
        <v>506</v>
      </c>
      <c r="C106" s="31" t="str">
        <f>IF($B106="N/A",IFERROR(VLOOKUP($A106,'Sub Rough 1'!$A$3:$B$63,2,FALSE),"N/A"),$B106)</f>
        <v>AP648208</v>
      </c>
      <c r="D106">
        <v>0</v>
      </c>
      <c r="E106" t="s">
        <v>15</v>
      </c>
      <c r="F106" t="s">
        <v>295</v>
      </c>
      <c r="G106" t="s">
        <v>296</v>
      </c>
      <c r="H106" t="s">
        <v>507</v>
      </c>
      <c r="I106" s="13">
        <v>821600</v>
      </c>
      <c r="J106" s="14">
        <v>43375</v>
      </c>
      <c r="K106" t="s">
        <v>285</v>
      </c>
      <c r="L106" s="31" t="str">
        <f>IF($K106&lt;&gt;"Pending",$K106,IFERROR(VLOOKUP($C106,Confirmed!$A$2:$I$98,9,FALSE),"Pending"))</f>
        <v>Approved</v>
      </c>
      <c r="M106" s="14">
        <v>43284</v>
      </c>
      <c r="N106" s="19">
        <v>43299</v>
      </c>
      <c r="O106" s="19">
        <v>43333</v>
      </c>
      <c r="P106" s="33">
        <f t="shared" si="2"/>
        <v>43333</v>
      </c>
      <c r="Q106" s="33">
        <f t="shared" si="3"/>
        <v>43333</v>
      </c>
    </row>
    <row r="107" spans="1:17" x14ac:dyDescent="0.3">
      <c r="A107" t="s">
        <v>505</v>
      </c>
      <c r="B107" t="s">
        <v>506</v>
      </c>
      <c r="C107" s="31" t="str">
        <f>IF($B107="N/A",IFERROR(VLOOKUP($A107,'Sub Rough 1'!$A$3:$B$63,2,FALSE),"N/A"),$B107)</f>
        <v>AP648208</v>
      </c>
      <c r="D107">
        <v>0</v>
      </c>
      <c r="E107" t="s">
        <v>15</v>
      </c>
      <c r="F107" t="s">
        <v>293</v>
      </c>
      <c r="G107" t="s">
        <v>294</v>
      </c>
      <c r="H107" t="s">
        <v>507</v>
      </c>
      <c r="I107" s="13">
        <v>821600</v>
      </c>
      <c r="J107" s="14">
        <v>43375</v>
      </c>
      <c r="K107" t="s">
        <v>285</v>
      </c>
      <c r="L107" s="31" t="str">
        <f>IF($K107&lt;&gt;"Pending",$K107,IFERROR(VLOOKUP($C107,Confirmed!$A$2:$I$98,9,FALSE),"Pending"))</f>
        <v>Approved</v>
      </c>
      <c r="M107" s="14">
        <v>43284</v>
      </c>
      <c r="N107" s="19">
        <v>43299</v>
      </c>
      <c r="O107" s="19">
        <v>43333</v>
      </c>
      <c r="P107" s="33">
        <f t="shared" si="2"/>
        <v>43333</v>
      </c>
      <c r="Q107" s="33">
        <f t="shared" si="3"/>
        <v>43333</v>
      </c>
    </row>
    <row r="108" spans="1:17" x14ac:dyDescent="0.3">
      <c r="A108" t="s">
        <v>508</v>
      </c>
      <c r="B108" t="s">
        <v>509</v>
      </c>
      <c r="C108" s="31" t="str">
        <f>IF($B108="N/A",IFERROR(VLOOKUP($A108,'Sub Rough 1'!$A$3:$B$63,2,FALSE),"N/A"),$B108)</f>
        <v>AP648196</v>
      </c>
      <c r="D108">
        <v>0</v>
      </c>
      <c r="E108" t="s">
        <v>15</v>
      </c>
      <c r="F108" t="s">
        <v>295</v>
      </c>
      <c r="G108" t="s">
        <v>296</v>
      </c>
      <c r="H108" t="s">
        <v>143</v>
      </c>
      <c r="I108" s="13">
        <v>234700</v>
      </c>
      <c r="J108" s="14">
        <v>43637</v>
      </c>
      <c r="K108" t="s">
        <v>285</v>
      </c>
      <c r="L108" s="31" t="str">
        <f>IF($K108&lt;&gt;"Pending",$K108,IFERROR(VLOOKUP($C108,Confirmed!$A$2:$I$98,9,FALSE),"Pending"))</f>
        <v>Approved</v>
      </c>
      <c r="M108" s="14">
        <v>43273</v>
      </c>
      <c r="N108" s="19">
        <v>43283</v>
      </c>
      <c r="O108" s="19">
        <v>43333</v>
      </c>
      <c r="P108" s="33">
        <f t="shared" si="2"/>
        <v>43333</v>
      </c>
      <c r="Q108" s="33">
        <f t="shared" si="3"/>
        <v>43333</v>
      </c>
    </row>
    <row r="109" spans="1:17" x14ac:dyDescent="0.3">
      <c r="A109" t="s">
        <v>508</v>
      </c>
      <c r="B109" t="s">
        <v>509</v>
      </c>
      <c r="C109" s="31" t="str">
        <f>IF($B109="N/A",IFERROR(VLOOKUP($A109,'Sub Rough 1'!$A$3:$B$63,2,FALSE),"N/A"),$B109)</f>
        <v>AP648196</v>
      </c>
      <c r="D109">
        <v>0</v>
      </c>
      <c r="E109" t="s">
        <v>15</v>
      </c>
      <c r="F109" t="s">
        <v>320</v>
      </c>
      <c r="G109" t="s">
        <v>321</v>
      </c>
      <c r="H109" t="s">
        <v>143</v>
      </c>
      <c r="I109" s="13">
        <v>234700</v>
      </c>
      <c r="J109" s="14">
        <v>43637</v>
      </c>
      <c r="K109" t="s">
        <v>285</v>
      </c>
      <c r="L109" s="31" t="str">
        <f>IF($K109&lt;&gt;"Pending",$K109,IFERROR(VLOOKUP($C109,Confirmed!$A$2:$I$98,9,FALSE),"Pending"))</f>
        <v>Approved</v>
      </c>
      <c r="M109" s="14">
        <v>43273</v>
      </c>
      <c r="N109" s="19">
        <v>43283</v>
      </c>
      <c r="O109" s="19">
        <v>43333</v>
      </c>
      <c r="P109" s="33">
        <f t="shared" si="2"/>
        <v>43333</v>
      </c>
      <c r="Q109" s="33">
        <f t="shared" si="3"/>
        <v>43333</v>
      </c>
    </row>
    <row r="110" spans="1:17" x14ac:dyDescent="0.3">
      <c r="A110" t="s">
        <v>510</v>
      </c>
      <c r="B110" t="s">
        <v>511</v>
      </c>
      <c r="C110" s="31" t="str">
        <f>IF($B110="N/A",IFERROR(VLOOKUP($A110,'Sub Rough 1'!$A$3:$B$63,2,FALSE),"N/A"),$B110)</f>
        <v>AP648193</v>
      </c>
      <c r="D110">
        <v>1</v>
      </c>
      <c r="E110" t="s">
        <v>298</v>
      </c>
      <c r="F110" t="s">
        <v>302</v>
      </c>
      <c r="G110" t="s">
        <v>303</v>
      </c>
      <c r="H110" t="s">
        <v>512</v>
      </c>
      <c r="I110" s="13">
        <v>169700</v>
      </c>
      <c r="J110" s="14">
        <v>43500</v>
      </c>
      <c r="K110" t="s">
        <v>285</v>
      </c>
      <c r="L110" s="31" t="str">
        <f>IF($K110&lt;&gt;"Pending",$K110,IFERROR(VLOOKUP($C110,Confirmed!$A$2:$I$98,9,FALSE),"Pending"))</f>
        <v>Approved</v>
      </c>
      <c r="M110" s="14">
        <v>43271</v>
      </c>
      <c r="N110" s="19">
        <v>43283</v>
      </c>
      <c r="O110" s="19">
        <v>43333</v>
      </c>
      <c r="P110" s="33">
        <f t="shared" si="2"/>
        <v>43333</v>
      </c>
      <c r="Q110" s="33">
        <f t="shared" si="3"/>
        <v>43333</v>
      </c>
    </row>
    <row r="111" spans="1:17" x14ac:dyDescent="0.3">
      <c r="A111" t="s">
        <v>510</v>
      </c>
      <c r="B111" t="s">
        <v>511</v>
      </c>
      <c r="C111" s="31" t="str">
        <f>IF($B111="N/A",IFERROR(VLOOKUP($A111,'Sub Rough 1'!$A$3:$B$63,2,FALSE),"N/A"),$B111)</f>
        <v>AP648193</v>
      </c>
      <c r="D111">
        <v>1</v>
      </c>
      <c r="E111" t="s">
        <v>298</v>
      </c>
      <c r="F111" t="s">
        <v>314</v>
      </c>
      <c r="G111" t="s">
        <v>315</v>
      </c>
      <c r="H111" t="s">
        <v>512</v>
      </c>
      <c r="I111" s="13">
        <v>169700</v>
      </c>
      <c r="J111" s="14">
        <v>43500</v>
      </c>
      <c r="K111" t="s">
        <v>285</v>
      </c>
      <c r="L111" s="31" t="str">
        <f>IF($K111&lt;&gt;"Pending",$K111,IFERROR(VLOOKUP($C111,Confirmed!$A$2:$I$98,9,FALSE),"Pending"))</f>
        <v>Approved</v>
      </c>
      <c r="M111" s="14">
        <v>43271</v>
      </c>
      <c r="N111" s="19">
        <v>43283</v>
      </c>
      <c r="O111" s="19">
        <v>43333</v>
      </c>
      <c r="P111" s="33">
        <f t="shared" si="2"/>
        <v>43333</v>
      </c>
      <c r="Q111" s="33">
        <f t="shared" si="3"/>
        <v>43333</v>
      </c>
    </row>
    <row r="112" spans="1:17" x14ac:dyDescent="0.3">
      <c r="A112" t="s">
        <v>510</v>
      </c>
      <c r="B112" t="s">
        <v>511</v>
      </c>
      <c r="C112" s="31" t="str">
        <f>IF($B112="N/A",IFERROR(VLOOKUP($A112,'Sub Rough 1'!$A$3:$B$63,2,FALSE),"N/A"),$B112)</f>
        <v>AP648193</v>
      </c>
      <c r="D112">
        <v>1</v>
      </c>
      <c r="E112" t="s">
        <v>298</v>
      </c>
      <c r="F112" t="s">
        <v>323</v>
      </c>
      <c r="G112" t="s">
        <v>324</v>
      </c>
      <c r="H112" t="s">
        <v>512</v>
      </c>
      <c r="I112" s="13">
        <v>169700</v>
      </c>
      <c r="J112" s="14">
        <v>43500</v>
      </c>
      <c r="K112" t="s">
        <v>285</v>
      </c>
      <c r="L112" s="31" t="str">
        <f>IF($K112&lt;&gt;"Pending",$K112,IFERROR(VLOOKUP($C112,Confirmed!$A$2:$I$98,9,FALSE),"Pending"))</f>
        <v>Approved</v>
      </c>
      <c r="M112" s="14">
        <v>43271</v>
      </c>
      <c r="N112" s="19">
        <v>43283</v>
      </c>
      <c r="O112" s="19">
        <v>43333</v>
      </c>
      <c r="P112" s="33">
        <f t="shared" si="2"/>
        <v>43333</v>
      </c>
      <c r="Q112" s="33">
        <f t="shared" si="3"/>
        <v>43333</v>
      </c>
    </row>
    <row r="113" spans="1:17" x14ac:dyDescent="0.3">
      <c r="A113" t="s">
        <v>513</v>
      </c>
      <c r="B113" t="s">
        <v>514</v>
      </c>
      <c r="C113" s="31" t="str">
        <f>IF($B113="N/A",IFERROR(VLOOKUP($A113,'Sub Rough 1'!$A$3:$B$63,2,FALSE),"N/A"),$B113)</f>
        <v>AP648181</v>
      </c>
      <c r="D113">
        <v>0</v>
      </c>
      <c r="E113" t="s">
        <v>15</v>
      </c>
      <c r="F113" t="s">
        <v>293</v>
      </c>
      <c r="G113" t="s">
        <v>294</v>
      </c>
      <c r="H113" t="s">
        <v>515</v>
      </c>
      <c r="I113" s="13">
        <v>200200</v>
      </c>
      <c r="J113" s="14">
        <v>43481</v>
      </c>
      <c r="K113" t="s">
        <v>301</v>
      </c>
      <c r="L113" s="31" t="str">
        <f>IF($K113&lt;&gt;"Pending",$K113,IFERROR(VLOOKUP($C113,Confirmed!$A$2:$I$98,9,FALSE),"Pending"))</f>
        <v>Disapproved</v>
      </c>
      <c r="M113" s="14">
        <v>43271</v>
      </c>
      <c r="N113" s="19">
        <v>43283</v>
      </c>
      <c r="O113" s="19">
        <v>43333</v>
      </c>
      <c r="P113" s="33">
        <f t="shared" si="2"/>
        <v>43333</v>
      </c>
      <c r="Q113" s="33">
        <f t="shared" si="3"/>
        <v>43333</v>
      </c>
    </row>
    <row r="114" spans="1:17" x14ac:dyDescent="0.3">
      <c r="A114" t="s">
        <v>513</v>
      </c>
      <c r="B114" t="s">
        <v>514</v>
      </c>
      <c r="C114" s="31" t="str">
        <f>IF($B114="N/A",IFERROR(VLOOKUP($A114,'Sub Rough 1'!$A$3:$B$63,2,FALSE),"N/A"),$B114)</f>
        <v>AP648181</v>
      </c>
      <c r="D114">
        <v>0</v>
      </c>
      <c r="E114" t="s">
        <v>15</v>
      </c>
      <c r="F114" t="s">
        <v>295</v>
      </c>
      <c r="G114" t="s">
        <v>296</v>
      </c>
      <c r="H114" t="s">
        <v>515</v>
      </c>
      <c r="I114" s="13">
        <v>200200</v>
      </c>
      <c r="J114" s="14">
        <v>43481</v>
      </c>
      <c r="K114" t="s">
        <v>301</v>
      </c>
      <c r="L114" s="31" t="str">
        <f>IF($K114&lt;&gt;"Pending",$K114,IFERROR(VLOOKUP($C114,Confirmed!$A$2:$I$98,9,FALSE),"Pending"))</f>
        <v>Disapproved</v>
      </c>
      <c r="M114" s="14">
        <v>43271</v>
      </c>
      <c r="N114" s="19">
        <v>43283</v>
      </c>
      <c r="O114" s="19">
        <v>43333</v>
      </c>
      <c r="P114" s="33">
        <f t="shared" si="2"/>
        <v>43333</v>
      </c>
      <c r="Q114" s="33">
        <f t="shared" si="3"/>
        <v>43333</v>
      </c>
    </row>
    <row r="115" spans="1:17" x14ac:dyDescent="0.3">
      <c r="A115" t="s">
        <v>516</v>
      </c>
      <c r="B115" t="s">
        <v>517</v>
      </c>
      <c r="C115" s="31" t="str">
        <f>IF($B115="N/A",IFERROR(VLOOKUP($A115,'Sub Rough 1'!$A$3:$B$63,2,FALSE),"N/A"),$B115)</f>
        <v>AP648173</v>
      </c>
      <c r="D115">
        <v>0</v>
      </c>
      <c r="E115" t="s">
        <v>15</v>
      </c>
      <c r="F115" t="s">
        <v>295</v>
      </c>
      <c r="G115" t="s">
        <v>296</v>
      </c>
      <c r="H115" t="s">
        <v>518</v>
      </c>
      <c r="I115" s="13">
        <v>430400</v>
      </c>
      <c r="J115" s="14">
        <v>43362</v>
      </c>
      <c r="K115" t="s">
        <v>285</v>
      </c>
      <c r="L115" s="31" t="str">
        <f>IF($K115&lt;&gt;"Pending",$K115,IFERROR(VLOOKUP($C115,Confirmed!$A$2:$I$98,9,FALSE),"Pending"))</f>
        <v>Approved</v>
      </c>
      <c r="M115" s="14">
        <v>43258</v>
      </c>
      <c r="N115" s="19">
        <v>43283</v>
      </c>
      <c r="O115" s="19">
        <v>43333</v>
      </c>
      <c r="P115" s="33">
        <f t="shared" si="2"/>
        <v>43333</v>
      </c>
      <c r="Q115" s="33">
        <f t="shared" si="3"/>
        <v>43333</v>
      </c>
    </row>
    <row r="116" spans="1:17" x14ac:dyDescent="0.3">
      <c r="A116" t="s">
        <v>516</v>
      </c>
      <c r="B116" t="s">
        <v>517</v>
      </c>
      <c r="C116" s="31" t="str">
        <f>IF($B116="N/A",IFERROR(VLOOKUP($A116,'Sub Rough 1'!$A$3:$B$63,2,FALSE),"N/A"),$B116)</f>
        <v>AP648173</v>
      </c>
      <c r="D116">
        <v>0</v>
      </c>
      <c r="E116" t="s">
        <v>15</v>
      </c>
      <c r="F116" t="s">
        <v>318</v>
      </c>
      <c r="G116" t="s">
        <v>319</v>
      </c>
      <c r="H116" t="s">
        <v>518</v>
      </c>
      <c r="I116" s="13">
        <v>430400</v>
      </c>
      <c r="J116" s="14">
        <v>43362</v>
      </c>
      <c r="K116" t="s">
        <v>285</v>
      </c>
      <c r="L116" s="31" t="str">
        <f>IF($K116&lt;&gt;"Pending",$K116,IFERROR(VLOOKUP($C116,Confirmed!$A$2:$I$98,9,FALSE),"Pending"))</f>
        <v>Approved</v>
      </c>
      <c r="M116" s="14">
        <v>43258</v>
      </c>
      <c r="N116" s="19">
        <v>43283</v>
      </c>
      <c r="O116" s="19">
        <v>43333</v>
      </c>
      <c r="P116" s="33">
        <f t="shared" si="2"/>
        <v>43333</v>
      </c>
      <c r="Q116" s="33">
        <f t="shared" si="3"/>
        <v>43333</v>
      </c>
    </row>
    <row r="117" spans="1:17" x14ac:dyDescent="0.3">
      <c r="A117" t="s">
        <v>519</v>
      </c>
      <c r="B117" t="s">
        <v>520</v>
      </c>
      <c r="C117" s="31" t="str">
        <f>IF($B117="N/A",IFERROR(VLOOKUP($A117,'Sub Rough 1'!$A$3:$B$63,2,FALSE),"N/A"),$B117)</f>
        <v>AP648167</v>
      </c>
      <c r="D117">
        <v>3</v>
      </c>
      <c r="E117" t="s">
        <v>337</v>
      </c>
      <c r="F117" t="s">
        <v>384</v>
      </c>
      <c r="G117" t="s">
        <v>385</v>
      </c>
      <c r="H117" t="s">
        <v>521</v>
      </c>
      <c r="I117" s="13">
        <v>799500</v>
      </c>
      <c r="J117" s="14">
        <v>43419</v>
      </c>
      <c r="K117" t="s">
        <v>285</v>
      </c>
      <c r="L117" s="31" t="str">
        <f>IF($K117&lt;&gt;"Pending",$K117,IFERROR(VLOOKUP($C117,Confirmed!$A$2:$I$98,9,FALSE),"Pending"))</f>
        <v>Approved</v>
      </c>
      <c r="M117" s="14">
        <v>43257</v>
      </c>
      <c r="N117" s="19">
        <v>43283</v>
      </c>
      <c r="O117" s="19">
        <v>43333</v>
      </c>
      <c r="P117" s="33">
        <f t="shared" si="2"/>
        <v>43333</v>
      </c>
      <c r="Q117" s="33">
        <f t="shared" si="3"/>
        <v>43333</v>
      </c>
    </row>
    <row r="118" spans="1:17" x14ac:dyDescent="0.3">
      <c r="A118" t="s">
        <v>519</v>
      </c>
      <c r="B118" t="s">
        <v>520</v>
      </c>
      <c r="C118" s="31" t="str">
        <f>IF($B118="N/A",IFERROR(VLOOKUP($A118,'Sub Rough 1'!$A$3:$B$63,2,FALSE),"N/A"),$B118)</f>
        <v>AP648167</v>
      </c>
      <c r="D118">
        <v>3</v>
      </c>
      <c r="E118" t="s">
        <v>337</v>
      </c>
      <c r="F118" t="s">
        <v>340</v>
      </c>
      <c r="G118" t="s">
        <v>341</v>
      </c>
      <c r="H118" t="s">
        <v>521</v>
      </c>
      <c r="I118" s="13">
        <v>799500</v>
      </c>
      <c r="J118" s="14">
        <v>43419</v>
      </c>
      <c r="K118" t="s">
        <v>285</v>
      </c>
      <c r="L118" s="31" t="str">
        <f>IF($K118&lt;&gt;"Pending",$K118,IFERROR(VLOOKUP($C118,Confirmed!$A$2:$I$98,9,FALSE),"Pending"))</f>
        <v>Approved</v>
      </c>
      <c r="M118" s="14">
        <v>43257</v>
      </c>
      <c r="N118" s="19">
        <v>43283</v>
      </c>
      <c r="O118" s="19">
        <v>43333</v>
      </c>
      <c r="P118" s="33">
        <f t="shared" si="2"/>
        <v>43333</v>
      </c>
      <c r="Q118" s="33">
        <f t="shared" si="3"/>
        <v>43333</v>
      </c>
    </row>
    <row r="119" spans="1:17" x14ac:dyDescent="0.3">
      <c r="A119" t="s">
        <v>519</v>
      </c>
      <c r="B119" t="s">
        <v>520</v>
      </c>
      <c r="C119" s="31" t="str">
        <f>IF($B119="N/A",IFERROR(VLOOKUP($A119,'Sub Rough 1'!$A$3:$B$63,2,FALSE),"N/A"),$B119)</f>
        <v>AP648167</v>
      </c>
      <c r="D119">
        <v>3</v>
      </c>
      <c r="E119" t="s">
        <v>337</v>
      </c>
      <c r="F119" t="s">
        <v>338</v>
      </c>
      <c r="G119" t="s">
        <v>339</v>
      </c>
      <c r="H119" t="s">
        <v>521</v>
      </c>
      <c r="I119" s="13">
        <v>799500</v>
      </c>
      <c r="J119" s="14">
        <v>43419</v>
      </c>
      <c r="K119" t="s">
        <v>285</v>
      </c>
      <c r="L119" s="31" t="str">
        <f>IF($K119&lt;&gt;"Pending",$K119,IFERROR(VLOOKUP($C119,Confirmed!$A$2:$I$98,9,FALSE),"Pending"))</f>
        <v>Approved</v>
      </c>
      <c r="M119" s="14">
        <v>43257</v>
      </c>
      <c r="N119" s="19">
        <v>43283</v>
      </c>
      <c r="O119" s="19">
        <v>43333</v>
      </c>
      <c r="P119" s="33">
        <f t="shared" si="2"/>
        <v>43333</v>
      </c>
      <c r="Q119" s="33">
        <f t="shared" si="3"/>
        <v>43333</v>
      </c>
    </row>
    <row r="120" spans="1:17" x14ac:dyDescent="0.3">
      <c r="A120" t="s">
        <v>519</v>
      </c>
      <c r="B120" t="s">
        <v>520</v>
      </c>
      <c r="C120" s="31" t="str">
        <f>IF($B120="N/A",IFERROR(VLOOKUP($A120,'Sub Rough 1'!$A$3:$B$63,2,FALSE),"N/A"),$B120)</f>
        <v>AP648167</v>
      </c>
      <c r="D120">
        <v>3</v>
      </c>
      <c r="E120" t="s">
        <v>337</v>
      </c>
      <c r="F120" t="s">
        <v>400</v>
      </c>
      <c r="G120" t="s">
        <v>401</v>
      </c>
      <c r="H120" t="s">
        <v>521</v>
      </c>
      <c r="I120" s="13">
        <v>799500</v>
      </c>
      <c r="J120" s="14">
        <v>43419</v>
      </c>
      <c r="K120" t="s">
        <v>285</v>
      </c>
      <c r="L120" s="31" t="str">
        <f>IF($K120&lt;&gt;"Pending",$K120,IFERROR(VLOOKUP($C120,Confirmed!$A$2:$I$98,9,FALSE),"Pending"))</f>
        <v>Approved</v>
      </c>
      <c r="M120" s="14">
        <v>43257</v>
      </c>
      <c r="N120" s="19">
        <v>43283</v>
      </c>
      <c r="O120" s="19">
        <v>43333</v>
      </c>
      <c r="P120" s="33">
        <f t="shared" si="2"/>
        <v>43333</v>
      </c>
      <c r="Q120" s="33">
        <f t="shared" si="3"/>
        <v>43333</v>
      </c>
    </row>
    <row r="121" spans="1:17" x14ac:dyDescent="0.3">
      <c r="A121" t="s">
        <v>522</v>
      </c>
      <c r="B121" t="s">
        <v>523</v>
      </c>
      <c r="C121" s="31" t="str">
        <f>IF($B121="N/A",IFERROR(VLOOKUP($A121,'Sub Rough 1'!$A$3:$B$63,2,FALSE),"N/A"),$B121)</f>
        <v>AP648164</v>
      </c>
      <c r="D121">
        <v>8</v>
      </c>
      <c r="E121" t="s">
        <v>403</v>
      </c>
      <c r="F121" t="s">
        <v>524</v>
      </c>
      <c r="G121" t="s">
        <v>525</v>
      </c>
      <c r="H121" t="s">
        <v>526</v>
      </c>
      <c r="I121" s="13">
        <v>329900</v>
      </c>
      <c r="J121" s="14">
        <v>43403</v>
      </c>
      <c r="K121" t="s">
        <v>285</v>
      </c>
      <c r="L121" s="31" t="str">
        <f>IF($K121&lt;&gt;"Pending",$K121,IFERROR(VLOOKUP($C121,Confirmed!$A$2:$I$98,9,FALSE),"Pending"))</f>
        <v>Approved</v>
      </c>
      <c r="M121" s="14">
        <v>43238</v>
      </c>
      <c r="N121" s="19">
        <v>43242</v>
      </c>
      <c r="O121" s="19">
        <v>43299</v>
      </c>
      <c r="P121" s="33">
        <f t="shared" si="2"/>
        <v>43299</v>
      </c>
      <c r="Q121" s="33">
        <f t="shared" si="3"/>
        <v>43299</v>
      </c>
    </row>
    <row r="122" spans="1:17" x14ac:dyDescent="0.3">
      <c r="A122" t="s">
        <v>527</v>
      </c>
      <c r="B122" t="s">
        <v>528</v>
      </c>
      <c r="C122" s="31" t="str">
        <f>IF($B122="N/A",IFERROR(VLOOKUP($A122,'Sub Rough 1'!$A$3:$B$63,2,FALSE),"N/A"),$B122)</f>
        <v>AP648161</v>
      </c>
      <c r="D122">
        <v>1</v>
      </c>
      <c r="E122" t="s">
        <v>298</v>
      </c>
      <c r="F122" t="s">
        <v>302</v>
      </c>
      <c r="G122" t="s">
        <v>303</v>
      </c>
      <c r="H122" t="s">
        <v>529</v>
      </c>
      <c r="I122" s="13">
        <v>569000</v>
      </c>
      <c r="J122" s="14">
        <v>43436</v>
      </c>
      <c r="K122" t="s">
        <v>285</v>
      </c>
      <c r="L122" s="31" t="str">
        <f>IF($K122&lt;&gt;"Pending",$K122,IFERROR(VLOOKUP($C122,Confirmed!$A$2:$I$98,9,FALSE),"Pending"))</f>
        <v>Approved</v>
      </c>
      <c r="M122" s="14">
        <v>43222</v>
      </c>
      <c r="N122" s="19">
        <v>43242</v>
      </c>
      <c r="O122" s="19">
        <v>43283</v>
      </c>
      <c r="P122" s="33">
        <f t="shared" si="2"/>
        <v>43283</v>
      </c>
      <c r="Q122" s="33">
        <f t="shared" si="3"/>
        <v>43283</v>
      </c>
    </row>
    <row r="123" spans="1:17" x14ac:dyDescent="0.3">
      <c r="A123" t="s">
        <v>527</v>
      </c>
      <c r="B123" t="s">
        <v>528</v>
      </c>
      <c r="C123" s="31" t="str">
        <f>IF($B123="N/A",IFERROR(VLOOKUP($A123,'Sub Rough 1'!$A$3:$B$63,2,FALSE),"N/A"),$B123)</f>
        <v>AP648161</v>
      </c>
      <c r="D123">
        <v>1</v>
      </c>
      <c r="E123" t="s">
        <v>298</v>
      </c>
      <c r="F123" t="s">
        <v>323</v>
      </c>
      <c r="G123" t="s">
        <v>324</v>
      </c>
      <c r="H123" t="s">
        <v>529</v>
      </c>
      <c r="I123" s="13">
        <v>569000</v>
      </c>
      <c r="J123" s="14">
        <v>43436</v>
      </c>
      <c r="K123" t="s">
        <v>285</v>
      </c>
      <c r="L123" s="31" t="str">
        <f>IF($K123&lt;&gt;"Pending",$K123,IFERROR(VLOOKUP($C123,Confirmed!$A$2:$I$98,9,FALSE),"Pending"))</f>
        <v>Approved</v>
      </c>
      <c r="M123" s="14">
        <v>43222</v>
      </c>
      <c r="N123" s="19">
        <v>43242</v>
      </c>
      <c r="O123" s="19">
        <v>43283</v>
      </c>
      <c r="P123" s="33">
        <f t="shared" si="2"/>
        <v>43283</v>
      </c>
      <c r="Q123" s="33">
        <f t="shared" si="3"/>
        <v>43283</v>
      </c>
    </row>
    <row r="124" spans="1:17" x14ac:dyDescent="0.3">
      <c r="A124" t="s">
        <v>527</v>
      </c>
      <c r="B124" t="s">
        <v>528</v>
      </c>
      <c r="C124" s="31" t="str">
        <f>IF($B124="N/A",IFERROR(VLOOKUP($A124,'Sub Rough 1'!$A$3:$B$63,2,FALSE),"N/A"),$B124)</f>
        <v>AP648161</v>
      </c>
      <c r="D124">
        <v>1</v>
      </c>
      <c r="E124" t="s">
        <v>298</v>
      </c>
      <c r="F124" t="s">
        <v>325</v>
      </c>
      <c r="G124" t="s">
        <v>326</v>
      </c>
      <c r="H124" t="s">
        <v>529</v>
      </c>
      <c r="I124" s="13">
        <v>569000</v>
      </c>
      <c r="J124" s="14">
        <v>43436</v>
      </c>
      <c r="K124" t="s">
        <v>285</v>
      </c>
      <c r="L124" s="31" t="str">
        <f>IF($K124&lt;&gt;"Pending",$K124,IFERROR(VLOOKUP($C124,Confirmed!$A$2:$I$98,9,FALSE),"Pending"))</f>
        <v>Approved</v>
      </c>
      <c r="M124" s="14">
        <v>43222</v>
      </c>
      <c r="N124" s="19">
        <v>43242</v>
      </c>
      <c r="O124" s="19">
        <v>43283</v>
      </c>
      <c r="P124" s="33">
        <f t="shared" si="2"/>
        <v>43283</v>
      </c>
      <c r="Q124" s="33">
        <f t="shared" si="3"/>
        <v>43283</v>
      </c>
    </row>
    <row r="125" spans="1:17" x14ac:dyDescent="0.3">
      <c r="A125" t="s">
        <v>530</v>
      </c>
      <c r="B125" t="s">
        <v>531</v>
      </c>
      <c r="C125" s="31" t="str">
        <f>IF($B125="N/A",IFERROR(VLOOKUP($A125,'Sub Rough 1'!$A$3:$B$63,2,FALSE),"N/A"),$B125)</f>
        <v>AP648153</v>
      </c>
      <c r="D125">
        <v>26</v>
      </c>
      <c r="E125" t="s">
        <v>532</v>
      </c>
      <c r="F125" t="s">
        <v>533</v>
      </c>
      <c r="G125" t="s">
        <v>534</v>
      </c>
      <c r="H125" t="s">
        <v>535</v>
      </c>
      <c r="I125" s="13">
        <v>263800</v>
      </c>
      <c r="J125" s="14">
        <v>43412</v>
      </c>
      <c r="K125" t="s">
        <v>285</v>
      </c>
      <c r="L125" s="31" t="str">
        <f>IF($K125&lt;&gt;"Pending",$K125,IFERROR(VLOOKUP($C125,Confirmed!$A$2:$I$98,9,FALSE),"Pending"))</f>
        <v>Approved</v>
      </c>
      <c r="M125" s="14">
        <v>43222</v>
      </c>
      <c r="N125" s="19">
        <v>43242</v>
      </c>
      <c r="O125" s="19">
        <v>43283</v>
      </c>
      <c r="P125" s="33">
        <f t="shared" si="2"/>
        <v>43283</v>
      </c>
      <c r="Q125" s="33">
        <f t="shared" si="3"/>
        <v>43283</v>
      </c>
    </row>
    <row r="126" spans="1:17" x14ac:dyDescent="0.3">
      <c r="A126" t="s">
        <v>536</v>
      </c>
      <c r="B126" t="s">
        <v>537</v>
      </c>
      <c r="C126" s="31" t="str">
        <f>IF($B126="N/A",IFERROR(VLOOKUP($A126,'Sub Rough 1'!$A$3:$B$63,2,FALSE),"N/A"),$B126)</f>
        <v>AP648149</v>
      </c>
      <c r="D126">
        <v>0</v>
      </c>
      <c r="E126" t="s">
        <v>15</v>
      </c>
      <c r="F126" t="s">
        <v>320</v>
      </c>
      <c r="G126" t="s">
        <v>321</v>
      </c>
      <c r="H126" t="s">
        <v>538</v>
      </c>
      <c r="I126" s="13">
        <v>355800</v>
      </c>
      <c r="J126" s="14">
        <v>43518</v>
      </c>
      <c r="K126" t="s">
        <v>285</v>
      </c>
      <c r="L126" s="31" t="str">
        <f>IF($K126&lt;&gt;"Pending",$K126,IFERROR(VLOOKUP($C126,Confirmed!$A$2:$I$98,9,FALSE),"Pending"))</f>
        <v>Approved</v>
      </c>
      <c r="M126" s="14">
        <v>43210</v>
      </c>
      <c r="N126" s="19">
        <v>43242</v>
      </c>
      <c r="O126" s="19">
        <v>43283</v>
      </c>
      <c r="P126" s="33">
        <f t="shared" si="2"/>
        <v>43283</v>
      </c>
      <c r="Q126" s="33">
        <f t="shared" si="3"/>
        <v>43283</v>
      </c>
    </row>
    <row r="127" spans="1:17" x14ac:dyDescent="0.3">
      <c r="A127" t="s">
        <v>536</v>
      </c>
      <c r="B127" t="s">
        <v>537</v>
      </c>
      <c r="C127" s="31" t="str">
        <f>IF($B127="N/A",IFERROR(VLOOKUP($A127,'Sub Rough 1'!$A$3:$B$63,2,FALSE),"N/A"),$B127)</f>
        <v>AP648149</v>
      </c>
      <c r="D127">
        <v>0</v>
      </c>
      <c r="E127" t="s">
        <v>15</v>
      </c>
      <c r="F127" t="s">
        <v>318</v>
      </c>
      <c r="G127" t="s">
        <v>319</v>
      </c>
      <c r="H127" t="s">
        <v>538</v>
      </c>
      <c r="I127" s="13">
        <v>355800</v>
      </c>
      <c r="J127" s="14">
        <v>43518</v>
      </c>
      <c r="K127" t="s">
        <v>285</v>
      </c>
      <c r="L127" s="31" t="str">
        <f>IF($K127&lt;&gt;"Pending",$K127,IFERROR(VLOOKUP($C127,Confirmed!$A$2:$I$98,9,FALSE),"Pending"))</f>
        <v>Approved</v>
      </c>
      <c r="M127" s="14">
        <v>43210</v>
      </c>
      <c r="N127" s="19">
        <v>43242</v>
      </c>
      <c r="O127" s="19">
        <v>43283</v>
      </c>
      <c r="P127" s="33">
        <f t="shared" si="2"/>
        <v>43283</v>
      </c>
      <c r="Q127" s="33">
        <f t="shared" si="3"/>
        <v>43283</v>
      </c>
    </row>
    <row r="128" spans="1:17" x14ac:dyDescent="0.3">
      <c r="A128" t="s">
        <v>536</v>
      </c>
      <c r="B128" t="s">
        <v>537</v>
      </c>
      <c r="C128" s="31" t="str">
        <f>IF($B128="N/A",IFERROR(VLOOKUP($A128,'Sub Rough 1'!$A$3:$B$63,2,FALSE),"N/A"),$B128)</f>
        <v>AP648149</v>
      </c>
      <c r="D128">
        <v>0</v>
      </c>
      <c r="E128" t="s">
        <v>15</v>
      </c>
      <c r="F128" t="s">
        <v>295</v>
      </c>
      <c r="G128" t="s">
        <v>296</v>
      </c>
      <c r="H128" t="s">
        <v>538</v>
      </c>
      <c r="I128" s="13">
        <v>355800</v>
      </c>
      <c r="J128" s="14">
        <v>43518</v>
      </c>
      <c r="K128" t="s">
        <v>285</v>
      </c>
      <c r="L128" s="31" t="str">
        <f>IF($K128&lt;&gt;"Pending",$K128,IFERROR(VLOOKUP($C128,Confirmed!$A$2:$I$98,9,FALSE),"Pending"))</f>
        <v>Approved</v>
      </c>
      <c r="M128" s="14">
        <v>43210</v>
      </c>
      <c r="N128" s="19">
        <v>43242</v>
      </c>
      <c r="O128" s="19">
        <v>43283</v>
      </c>
      <c r="P128" s="33">
        <f t="shared" si="2"/>
        <v>43283</v>
      </c>
      <c r="Q128" s="33">
        <f t="shared" si="3"/>
        <v>43283</v>
      </c>
    </row>
    <row r="129" spans="1:17" x14ac:dyDescent="0.3">
      <c r="A129" t="s">
        <v>536</v>
      </c>
      <c r="B129" t="s">
        <v>537</v>
      </c>
      <c r="C129" s="31" t="str">
        <f>IF($B129="N/A",IFERROR(VLOOKUP($A129,'Sub Rough 1'!$A$3:$B$63,2,FALSE),"N/A"),$B129)</f>
        <v>AP648149</v>
      </c>
      <c r="D129">
        <v>0</v>
      </c>
      <c r="E129" t="s">
        <v>15</v>
      </c>
      <c r="F129" t="s">
        <v>293</v>
      </c>
      <c r="G129" t="s">
        <v>294</v>
      </c>
      <c r="H129" t="s">
        <v>538</v>
      </c>
      <c r="I129" s="13">
        <v>355800</v>
      </c>
      <c r="J129" s="14">
        <v>43518</v>
      </c>
      <c r="K129" t="s">
        <v>285</v>
      </c>
      <c r="L129" s="31" t="str">
        <f>IF($K129&lt;&gt;"Pending",$K129,IFERROR(VLOOKUP($C129,Confirmed!$A$2:$I$98,9,FALSE),"Pending"))</f>
        <v>Approved</v>
      </c>
      <c r="M129" s="14">
        <v>43210</v>
      </c>
      <c r="N129" s="19">
        <v>43242</v>
      </c>
      <c r="O129" s="19">
        <v>43283</v>
      </c>
      <c r="P129" s="33">
        <f t="shared" si="2"/>
        <v>43283</v>
      </c>
      <c r="Q129" s="33">
        <f t="shared" si="3"/>
        <v>43283</v>
      </c>
    </row>
    <row r="130" spans="1:17" x14ac:dyDescent="0.3">
      <c r="A130" t="s">
        <v>539</v>
      </c>
      <c r="B130" t="s">
        <v>540</v>
      </c>
      <c r="C130" s="31" t="str">
        <f>IF($B130="N/A",IFERROR(VLOOKUP($A130,'Sub Rough 1'!$A$3:$B$63,2,FALSE),"N/A"),$B130)</f>
        <v>AP648145</v>
      </c>
      <c r="D130">
        <v>0</v>
      </c>
      <c r="E130" t="s">
        <v>15</v>
      </c>
      <c r="F130" t="s">
        <v>318</v>
      </c>
      <c r="G130" t="s">
        <v>319</v>
      </c>
      <c r="H130" t="s">
        <v>541</v>
      </c>
      <c r="I130" s="13">
        <v>351300</v>
      </c>
      <c r="J130" s="14">
        <v>43447</v>
      </c>
      <c r="K130" t="s">
        <v>285</v>
      </c>
      <c r="L130" s="31" t="str">
        <f>IF($K130&lt;&gt;"Pending",$K130,IFERROR(VLOOKUP($C130,Confirmed!$A$2:$I$98,9,FALSE),"Pending"))</f>
        <v>Approved</v>
      </c>
      <c r="M130" s="14">
        <v>43205</v>
      </c>
      <c r="N130" s="19">
        <v>43242</v>
      </c>
      <c r="O130" s="19">
        <v>43283</v>
      </c>
      <c r="P130" s="33">
        <f t="shared" si="2"/>
        <v>43283</v>
      </c>
      <c r="Q130" s="33">
        <f t="shared" si="3"/>
        <v>43283</v>
      </c>
    </row>
    <row r="131" spans="1:17" x14ac:dyDescent="0.3">
      <c r="A131" t="s">
        <v>542</v>
      </c>
      <c r="B131" t="s">
        <v>543</v>
      </c>
      <c r="C131" s="31" t="str">
        <f>IF($B131="N/A",IFERROR(VLOOKUP($A131,'Sub Rough 1'!$A$3:$B$63,2,FALSE),"N/A"),$B131)</f>
        <v>AP648141</v>
      </c>
      <c r="D131">
        <v>6</v>
      </c>
      <c r="E131" t="s">
        <v>309</v>
      </c>
      <c r="F131" t="s">
        <v>544</v>
      </c>
      <c r="G131" t="s">
        <v>545</v>
      </c>
      <c r="H131" t="s">
        <v>546</v>
      </c>
      <c r="I131" s="13">
        <v>809500</v>
      </c>
      <c r="J131" s="14">
        <v>43526</v>
      </c>
      <c r="K131" t="s">
        <v>285</v>
      </c>
      <c r="L131" s="31" t="str">
        <f>IF($K131&lt;&gt;"Pending",$K131,IFERROR(VLOOKUP($C131,Confirmed!$A$2:$I$98,9,FALSE),"Pending"))</f>
        <v>Approved</v>
      </c>
      <c r="M131" s="14">
        <v>43203</v>
      </c>
      <c r="N131" s="19">
        <v>43242</v>
      </c>
      <c r="O131" s="19">
        <v>43283</v>
      </c>
      <c r="P131" s="33">
        <f t="shared" si="2"/>
        <v>43283</v>
      </c>
      <c r="Q131" s="33">
        <f t="shared" si="3"/>
        <v>43283</v>
      </c>
    </row>
    <row r="132" spans="1:17" x14ac:dyDescent="0.3">
      <c r="A132" t="s">
        <v>547</v>
      </c>
      <c r="B132" t="s">
        <v>548</v>
      </c>
      <c r="C132" s="31" t="str">
        <f>IF($B132="N/A",IFERROR(VLOOKUP($A132,'Sub Rough 1'!$A$3:$B$63,2,FALSE),"N/A"),$B132)</f>
        <v>AP648135</v>
      </c>
      <c r="D132">
        <v>0</v>
      </c>
      <c r="E132" t="s">
        <v>15</v>
      </c>
      <c r="F132" t="s">
        <v>320</v>
      </c>
      <c r="G132" t="s">
        <v>321</v>
      </c>
      <c r="H132" t="s">
        <v>549</v>
      </c>
      <c r="I132" s="13">
        <v>858000</v>
      </c>
      <c r="J132" s="14">
        <v>43495</v>
      </c>
      <c r="K132" t="s">
        <v>285</v>
      </c>
      <c r="L132" s="31" t="str">
        <f>IF($K132&lt;&gt;"Pending",$K132,IFERROR(VLOOKUP($C132,Confirmed!$A$2:$I$98,9,FALSE),"Pending"))</f>
        <v>Approved</v>
      </c>
      <c r="M132" s="14">
        <v>43189</v>
      </c>
      <c r="N132" s="19">
        <v>43196</v>
      </c>
      <c r="O132" s="19">
        <v>43242</v>
      </c>
      <c r="P132" s="33">
        <f t="shared" ref="P132:P195" si="4">IF($O132&lt;&gt;"",$O132,IF($K132&lt;&gt;$L132,DATE(2019,9,1),""))</f>
        <v>43242</v>
      </c>
      <c r="Q132" s="33">
        <f t="shared" ref="Q132:Q195" si="5">IF($P132="",$P132,IF($N132&lt;$P132,$P132,""))</f>
        <v>43242</v>
      </c>
    </row>
    <row r="133" spans="1:17" x14ac:dyDescent="0.3">
      <c r="A133" t="s">
        <v>547</v>
      </c>
      <c r="B133" t="s">
        <v>548</v>
      </c>
      <c r="C133" s="31" t="str">
        <f>IF($B133="N/A",IFERROR(VLOOKUP($A133,'Sub Rough 1'!$A$3:$B$63,2,FALSE),"N/A"),$B133)</f>
        <v>AP648135</v>
      </c>
      <c r="D133">
        <v>0</v>
      </c>
      <c r="E133" t="s">
        <v>15</v>
      </c>
      <c r="F133" t="s">
        <v>295</v>
      </c>
      <c r="G133" t="s">
        <v>296</v>
      </c>
      <c r="H133" t="s">
        <v>549</v>
      </c>
      <c r="I133" s="13">
        <v>858000</v>
      </c>
      <c r="J133" s="14">
        <v>43495</v>
      </c>
      <c r="K133" t="s">
        <v>285</v>
      </c>
      <c r="L133" s="31" t="str">
        <f>IF($K133&lt;&gt;"Pending",$K133,IFERROR(VLOOKUP($C133,Confirmed!$A$2:$I$98,9,FALSE),"Pending"))</f>
        <v>Approved</v>
      </c>
      <c r="M133" s="14">
        <v>43189</v>
      </c>
      <c r="N133" s="19">
        <v>43196</v>
      </c>
      <c r="O133" s="19">
        <v>43242</v>
      </c>
      <c r="P133" s="33">
        <f t="shared" si="4"/>
        <v>43242</v>
      </c>
      <c r="Q133" s="33">
        <f t="shared" si="5"/>
        <v>43242</v>
      </c>
    </row>
    <row r="134" spans="1:17" x14ac:dyDescent="0.3">
      <c r="A134" t="s">
        <v>550</v>
      </c>
      <c r="B134" t="s">
        <v>551</v>
      </c>
      <c r="C134" s="31" t="str">
        <f>IF($B134="N/A",IFERROR(VLOOKUP($A134,'Sub Rough 1'!$A$3:$B$63,2,FALSE),"N/A"),$B134)</f>
        <v>AP648126</v>
      </c>
      <c r="D134">
        <v>2</v>
      </c>
      <c r="E134" t="s">
        <v>343</v>
      </c>
      <c r="F134" t="s">
        <v>344</v>
      </c>
      <c r="G134" t="s">
        <v>345</v>
      </c>
      <c r="H134" t="s">
        <v>159</v>
      </c>
      <c r="I134" s="13">
        <v>379300</v>
      </c>
      <c r="J134" s="14">
        <v>43507</v>
      </c>
      <c r="K134" t="s">
        <v>285</v>
      </c>
      <c r="L134" s="31" t="str">
        <f>IF($K134&lt;&gt;"Pending",$K134,IFERROR(VLOOKUP($C134,Confirmed!$A$2:$I$98,9,FALSE),"Pending"))</f>
        <v>Approved</v>
      </c>
      <c r="M134" s="14">
        <v>43176</v>
      </c>
      <c r="N134" s="19">
        <v>43196</v>
      </c>
      <c r="O134" s="19">
        <v>43242</v>
      </c>
      <c r="P134" s="33">
        <f t="shared" si="4"/>
        <v>43242</v>
      </c>
      <c r="Q134" s="33">
        <f t="shared" si="5"/>
        <v>43242</v>
      </c>
    </row>
    <row r="135" spans="1:17" x14ac:dyDescent="0.3">
      <c r="A135" t="s">
        <v>552</v>
      </c>
      <c r="B135" t="s">
        <v>553</v>
      </c>
      <c r="C135" s="31" t="str">
        <f>IF($B135="N/A",IFERROR(VLOOKUP($A135,'Sub Rough 1'!$A$3:$B$63,2,FALSE),"N/A"),$B135)</f>
        <v>AP648121</v>
      </c>
      <c r="D135">
        <v>4</v>
      </c>
      <c r="E135" t="s">
        <v>282</v>
      </c>
      <c r="F135" t="s">
        <v>283</v>
      </c>
      <c r="G135" t="s">
        <v>284</v>
      </c>
      <c r="H135" t="s">
        <v>554</v>
      </c>
      <c r="I135" s="13">
        <v>737700</v>
      </c>
      <c r="J135" s="14">
        <v>43223</v>
      </c>
      <c r="K135" t="s">
        <v>285</v>
      </c>
      <c r="L135" s="31" t="str">
        <f>IF($K135&lt;&gt;"Pending",$K135,IFERROR(VLOOKUP($C135,Confirmed!$A$2:$I$98,9,FALSE),"Pending"))</f>
        <v>Approved</v>
      </c>
      <c r="M135" s="14">
        <v>43161</v>
      </c>
      <c r="N135" s="19">
        <v>43196</v>
      </c>
      <c r="O135" s="19">
        <v>43242</v>
      </c>
      <c r="P135" s="33">
        <f t="shared" si="4"/>
        <v>43242</v>
      </c>
      <c r="Q135" s="33">
        <f t="shared" si="5"/>
        <v>43242</v>
      </c>
    </row>
    <row r="136" spans="1:17" x14ac:dyDescent="0.3">
      <c r="A136" t="s">
        <v>555</v>
      </c>
      <c r="B136" t="s">
        <v>556</v>
      </c>
      <c r="C136" s="31" t="str">
        <f>IF($B136="N/A",IFERROR(VLOOKUP($A136,'Sub Rough 1'!$A$3:$B$63,2,FALSE),"N/A"),$B136)</f>
        <v>AP648117</v>
      </c>
      <c r="D136">
        <v>1</v>
      </c>
      <c r="E136" t="s">
        <v>298</v>
      </c>
      <c r="F136" t="s">
        <v>299</v>
      </c>
      <c r="G136" t="s">
        <v>300</v>
      </c>
      <c r="H136" t="s">
        <v>557</v>
      </c>
      <c r="I136" s="13">
        <v>515900</v>
      </c>
      <c r="J136" s="14">
        <v>43210</v>
      </c>
      <c r="K136" t="s">
        <v>285</v>
      </c>
      <c r="L136" s="31" t="str">
        <f>IF($K136&lt;&gt;"Pending",$K136,IFERROR(VLOOKUP($C136,Confirmed!$A$2:$I$98,9,FALSE),"Pending"))</f>
        <v>Approved</v>
      </c>
      <c r="M136" s="14">
        <v>43158</v>
      </c>
      <c r="N136" s="19">
        <v>43196</v>
      </c>
      <c r="O136" s="19">
        <v>43242</v>
      </c>
      <c r="P136" s="33">
        <f t="shared" si="4"/>
        <v>43242</v>
      </c>
      <c r="Q136" s="33">
        <f t="shared" si="5"/>
        <v>43242</v>
      </c>
    </row>
    <row r="137" spans="1:17" x14ac:dyDescent="0.3">
      <c r="A137" t="s">
        <v>555</v>
      </c>
      <c r="B137" t="s">
        <v>556</v>
      </c>
      <c r="C137" s="31" t="str">
        <f>IF($B137="N/A",IFERROR(VLOOKUP($A137,'Sub Rough 1'!$A$3:$B$63,2,FALSE),"N/A"),$B137)</f>
        <v>AP648117</v>
      </c>
      <c r="D137">
        <v>1</v>
      </c>
      <c r="E137" t="s">
        <v>298</v>
      </c>
      <c r="F137" t="s">
        <v>325</v>
      </c>
      <c r="G137" t="s">
        <v>326</v>
      </c>
      <c r="H137" t="s">
        <v>557</v>
      </c>
      <c r="I137" s="13">
        <v>515900</v>
      </c>
      <c r="J137" s="14">
        <v>43210</v>
      </c>
      <c r="K137" t="s">
        <v>285</v>
      </c>
      <c r="L137" s="31" t="str">
        <f>IF($K137&lt;&gt;"Pending",$K137,IFERROR(VLOOKUP($C137,Confirmed!$A$2:$I$98,9,FALSE),"Pending"))</f>
        <v>Approved</v>
      </c>
      <c r="M137" s="14">
        <v>43158</v>
      </c>
      <c r="N137" s="19">
        <v>43196</v>
      </c>
      <c r="O137" s="19">
        <v>43242</v>
      </c>
      <c r="P137" s="33">
        <f t="shared" si="4"/>
        <v>43242</v>
      </c>
      <c r="Q137" s="33">
        <f t="shared" si="5"/>
        <v>43242</v>
      </c>
    </row>
    <row r="138" spans="1:17" x14ac:dyDescent="0.3">
      <c r="A138" t="s">
        <v>555</v>
      </c>
      <c r="B138" t="s">
        <v>556</v>
      </c>
      <c r="C138" s="31" t="str">
        <f>IF($B138="N/A",IFERROR(VLOOKUP($A138,'Sub Rough 1'!$A$3:$B$63,2,FALSE),"N/A"),$B138)</f>
        <v>AP648117</v>
      </c>
      <c r="D138">
        <v>1</v>
      </c>
      <c r="E138" t="s">
        <v>298</v>
      </c>
      <c r="F138" t="s">
        <v>314</v>
      </c>
      <c r="G138" t="s">
        <v>315</v>
      </c>
      <c r="H138" t="s">
        <v>557</v>
      </c>
      <c r="I138" s="13">
        <v>515900</v>
      </c>
      <c r="J138" s="14">
        <v>43210</v>
      </c>
      <c r="K138" t="s">
        <v>285</v>
      </c>
      <c r="L138" s="31" t="str">
        <f>IF($K138&lt;&gt;"Pending",$K138,IFERROR(VLOOKUP($C138,Confirmed!$A$2:$I$98,9,FALSE),"Pending"))</f>
        <v>Approved</v>
      </c>
      <c r="M138" s="14">
        <v>43158</v>
      </c>
      <c r="N138" s="19">
        <v>43196</v>
      </c>
      <c r="O138" s="19">
        <v>43242</v>
      </c>
      <c r="P138" s="33">
        <f t="shared" si="4"/>
        <v>43242</v>
      </c>
      <c r="Q138" s="33">
        <f t="shared" si="5"/>
        <v>43242</v>
      </c>
    </row>
    <row r="139" spans="1:17" x14ac:dyDescent="0.3">
      <c r="A139" t="s">
        <v>558</v>
      </c>
      <c r="B139" t="s">
        <v>559</v>
      </c>
      <c r="C139" s="31" t="str">
        <f>IF($B139="N/A",IFERROR(VLOOKUP($A139,'Sub Rough 1'!$A$3:$B$63,2,FALSE),"N/A"),$B139)</f>
        <v>AP648112</v>
      </c>
      <c r="D139">
        <v>0</v>
      </c>
      <c r="E139" t="s">
        <v>15</v>
      </c>
      <c r="F139" t="s">
        <v>320</v>
      </c>
      <c r="G139" t="s">
        <v>321</v>
      </c>
      <c r="H139" t="s">
        <v>560</v>
      </c>
      <c r="I139" s="13">
        <v>513900</v>
      </c>
      <c r="J139" s="14">
        <v>43443</v>
      </c>
      <c r="K139" t="s">
        <v>285</v>
      </c>
      <c r="L139" s="31" t="str">
        <f>IF($K139&lt;&gt;"Pending",$K139,IFERROR(VLOOKUP($C139,Confirmed!$A$2:$I$98,9,FALSE),"Pending"))</f>
        <v>Approved</v>
      </c>
      <c r="M139" s="14">
        <v>43154</v>
      </c>
      <c r="N139" s="19">
        <v>43156</v>
      </c>
      <c r="O139" s="19">
        <v>43242</v>
      </c>
      <c r="P139" s="33">
        <f t="shared" si="4"/>
        <v>43242</v>
      </c>
      <c r="Q139" s="33">
        <f t="shared" si="5"/>
        <v>43242</v>
      </c>
    </row>
    <row r="140" spans="1:17" x14ac:dyDescent="0.3">
      <c r="A140" t="s">
        <v>561</v>
      </c>
      <c r="B140" t="s">
        <v>562</v>
      </c>
      <c r="C140" s="31" t="str">
        <f>IF($B140="N/A",IFERROR(VLOOKUP($A140,'Sub Rough 1'!$A$3:$B$63,2,FALSE),"N/A"),$B140)</f>
        <v>AP648100</v>
      </c>
      <c r="D140">
        <v>10</v>
      </c>
      <c r="E140" t="s">
        <v>305</v>
      </c>
      <c r="F140" t="s">
        <v>306</v>
      </c>
      <c r="G140" t="s">
        <v>307</v>
      </c>
      <c r="H140" t="s">
        <v>563</v>
      </c>
      <c r="I140" s="13">
        <v>139800</v>
      </c>
      <c r="J140" s="14">
        <v>43398</v>
      </c>
      <c r="K140" t="s">
        <v>285</v>
      </c>
      <c r="L140" s="31" t="str">
        <f>IF($K140&lt;&gt;"Pending",$K140,IFERROR(VLOOKUP($C140,Confirmed!$A$2:$I$98,9,FALSE),"Pending"))</f>
        <v>Approved</v>
      </c>
      <c r="M140" s="14">
        <v>43152</v>
      </c>
      <c r="N140" s="19">
        <v>43156</v>
      </c>
      <c r="O140" s="19">
        <v>43242</v>
      </c>
      <c r="P140" s="33">
        <f t="shared" si="4"/>
        <v>43242</v>
      </c>
      <c r="Q140" s="33">
        <f t="shared" si="5"/>
        <v>43242</v>
      </c>
    </row>
    <row r="141" spans="1:17" x14ac:dyDescent="0.3">
      <c r="A141" t="s">
        <v>564</v>
      </c>
      <c r="B141" t="s">
        <v>565</v>
      </c>
      <c r="C141" s="31" t="str">
        <f>IF($B141="N/A",IFERROR(VLOOKUP($A141,'Sub Rough 1'!$A$3:$B$63,2,FALSE),"N/A"),$B141)</f>
        <v>AP648092</v>
      </c>
      <c r="D141">
        <v>15</v>
      </c>
      <c r="E141" t="s">
        <v>566</v>
      </c>
      <c r="F141" t="s">
        <v>567</v>
      </c>
      <c r="G141" t="s">
        <v>568</v>
      </c>
      <c r="H141" t="s">
        <v>569</v>
      </c>
      <c r="I141" s="13">
        <v>315500</v>
      </c>
      <c r="J141" s="14">
        <v>43243</v>
      </c>
      <c r="K141" t="s">
        <v>285</v>
      </c>
      <c r="L141" s="31" t="str">
        <f>IF($K141&lt;&gt;"Pending",$K141,IFERROR(VLOOKUP($C141,Confirmed!$A$2:$I$98,9,FALSE),"Pending"))</f>
        <v>Approved</v>
      </c>
      <c r="M141" s="14">
        <v>43149</v>
      </c>
      <c r="N141" s="19">
        <v>43156</v>
      </c>
      <c r="O141" s="19">
        <v>43242</v>
      </c>
      <c r="P141" s="33">
        <f t="shared" si="4"/>
        <v>43242</v>
      </c>
      <c r="Q141" s="33">
        <f t="shared" si="5"/>
        <v>43242</v>
      </c>
    </row>
    <row r="142" spans="1:17" x14ac:dyDescent="0.3">
      <c r="A142" t="s">
        <v>570</v>
      </c>
      <c r="B142" t="s">
        <v>571</v>
      </c>
      <c r="C142" s="31" t="str">
        <f>IF($B142="N/A",IFERROR(VLOOKUP($A142,'Sub Rough 1'!$A$3:$B$63,2,FALSE),"N/A"),$B142)</f>
        <v>AP648086</v>
      </c>
      <c r="D142">
        <v>5</v>
      </c>
      <c r="E142" t="s">
        <v>354</v>
      </c>
      <c r="F142" t="s">
        <v>355</v>
      </c>
      <c r="G142" t="s">
        <v>356</v>
      </c>
      <c r="H142" t="s">
        <v>572</v>
      </c>
      <c r="I142" s="13">
        <v>976100</v>
      </c>
      <c r="J142" s="14">
        <v>43420</v>
      </c>
      <c r="K142" t="s">
        <v>285</v>
      </c>
      <c r="L142" s="31" t="str">
        <f>IF($K142&lt;&gt;"Pending",$K142,IFERROR(VLOOKUP($C142,Confirmed!$A$2:$I$98,9,FALSE),"Pending"))</f>
        <v>Approved</v>
      </c>
      <c r="M142" s="14">
        <v>43113</v>
      </c>
      <c r="N142" s="19">
        <v>43116</v>
      </c>
      <c r="O142" s="19">
        <v>43156</v>
      </c>
      <c r="P142" s="33">
        <f t="shared" si="4"/>
        <v>43156</v>
      </c>
      <c r="Q142" s="33">
        <f t="shared" si="5"/>
        <v>43156</v>
      </c>
    </row>
    <row r="143" spans="1:17" x14ac:dyDescent="0.3">
      <c r="A143" t="s">
        <v>573</v>
      </c>
      <c r="B143" t="s">
        <v>574</v>
      </c>
      <c r="C143" s="31" t="str">
        <f>IF($B143="N/A",IFERROR(VLOOKUP($A143,'Sub Rough 1'!$A$3:$B$63,2,FALSE),"N/A"),$B143)</f>
        <v>AP648080</v>
      </c>
      <c r="D143">
        <v>0</v>
      </c>
      <c r="E143" t="s">
        <v>15</v>
      </c>
      <c r="F143" t="s">
        <v>293</v>
      </c>
      <c r="G143" t="s">
        <v>294</v>
      </c>
      <c r="H143" t="s">
        <v>575</v>
      </c>
      <c r="I143" s="13">
        <v>677000</v>
      </c>
      <c r="J143" s="14">
        <v>43390</v>
      </c>
      <c r="K143" t="s">
        <v>285</v>
      </c>
      <c r="L143" s="31" t="str">
        <f>IF($K143&lt;&gt;"Pending",$K143,IFERROR(VLOOKUP($C143,Confirmed!$A$2:$I$98,9,FALSE),"Pending"))</f>
        <v>Approved</v>
      </c>
      <c r="M143" s="14">
        <v>43096</v>
      </c>
      <c r="N143" s="19">
        <v>43116</v>
      </c>
      <c r="O143" s="19">
        <v>43156</v>
      </c>
      <c r="P143" s="33">
        <f t="shared" si="4"/>
        <v>43156</v>
      </c>
      <c r="Q143" s="33">
        <f t="shared" si="5"/>
        <v>43156</v>
      </c>
    </row>
    <row r="144" spans="1:17" x14ac:dyDescent="0.3">
      <c r="A144" t="s">
        <v>573</v>
      </c>
      <c r="B144" t="s">
        <v>574</v>
      </c>
      <c r="C144" s="31" t="str">
        <f>IF($B144="N/A",IFERROR(VLOOKUP($A144,'Sub Rough 1'!$A$3:$B$63,2,FALSE),"N/A"),$B144)</f>
        <v>AP648080</v>
      </c>
      <c r="D144">
        <v>0</v>
      </c>
      <c r="E144" t="s">
        <v>15</v>
      </c>
      <c r="F144" t="s">
        <v>320</v>
      </c>
      <c r="G144" t="s">
        <v>321</v>
      </c>
      <c r="H144" t="s">
        <v>575</v>
      </c>
      <c r="I144" s="13">
        <v>677000</v>
      </c>
      <c r="J144" s="14">
        <v>43390</v>
      </c>
      <c r="K144" t="s">
        <v>285</v>
      </c>
      <c r="L144" s="31" t="str">
        <f>IF($K144&lt;&gt;"Pending",$K144,IFERROR(VLOOKUP($C144,Confirmed!$A$2:$I$98,9,FALSE),"Pending"))</f>
        <v>Approved</v>
      </c>
      <c r="M144" s="14">
        <v>43096</v>
      </c>
      <c r="N144" s="19">
        <v>43116</v>
      </c>
      <c r="O144" s="19">
        <v>43156</v>
      </c>
      <c r="P144" s="33">
        <f t="shared" si="4"/>
        <v>43156</v>
      </c>
      <c r="Q144" s="33">
        <f t="shared" si="5"/>
        <v>43156</v>
      </c>
    </row>
    <row r="145" spans="1:17" x14ac:dyDescent="0.3">
      <c r="A145" t="s">
        <v>576</v>
      </c>
      <c r="B145" t="s">
        <v>577</v>
      </c>
      <c r="C145" s="31" t="str">
        <f>IF($B145="N/A",IFERROR(VLOOKUP($A145,'Sub Rough 1'!$A$3:$B$63,2,FALSE),"N/A"),$B145)</f>
        <v>AP648074</v>
      </c>
      <c r="D145">
        <v>7</v>
      </c>
      <c r="E145" t="s">
        <v>366</v>
      </c>
      <c r="F145" t="s">
        <v>371</v>
      </c>
      <c r="G145" t="s">
        <v>372</v>
      </c>
      <c r="H145" t="s">
        <v>578</v>
      </c>
      <c r="I145" s="13">
        <v>294900</v>
      </c>
      <c r="J145" s="14">
        <v>43447</v>
      </c>
      <c r="K145" t="s">
        <v>285</v>
      </c>
      <c r="L145" s="31" t="str">
        <f>IF($K145&lt;&gt;"Pending",$K145,IFERROR(VLOOKUP($C145,Confirmed!$A$2:$I$98,9,FALSE),"Pending"))</f>
        <v>Approved</v>
      </c>
      <c r="M145" s="14">
        <v>43094</v>
      </c>
      <c r="N145" s="19">
        <v>43116</v>
      </c>
      <c r="O145" s="19">
        <v>43156</v>
      </c>
      <c r="P145" s="33">
        <f t="shared" si="4"/>
        <v>43156</v>
      </c>
      <c r="Q145" s="33">
        <f t="shared" si="5"/>
        <v>43156</v>
      </c>
    </row>
    <row r="146" spans="1:17" x14ac:dyDescent="0.3">
      <c r="A146" t="s">
        <v>576</v>
      </c>
      <c r="B146" t="s">
        <v>577</v>
      </c>
      <c r="C146" s="31" t="str">
        <f>IF($B146="N/A",IFERROR(VLOOKUP($A146,'Sub Rough 1'!$A$3:$B$63,2,FALSE),"N/A"),$B146)</f>
        <v>AP648074</v>
      </c>
      <c r="D146">
        <v>7</v>
      </c>
      <c r="E146" t="s">
        <v>366</v>
      </c>
      <c r="F146" t="s">
        <v>367</v>
      </c>
      <c r="G146" t="s">
        <v>368</v>
      </c>
      <c r="H146" t="s">
        <v>578</v>
      </c>
      <c r="I146" s="13">
        <v>294900</v>
      </c>
      <c r="J146" s="14">
        <v>43447</v>
      </c>
      <c r="K146" t="s">
        <v>285</v>
      </c>
      <c r="L146" s="31" t="str">
        <f>IF($K146&lt;&gt;"Pending",$K146,IFERROR(VLOOKUP($C146,Confirmed!$A$2:$I$98,9,FALSE),"Pending"))</f>
        <v>Approved</v>
      </c>
      <c r="M146" s="14">
        <v>43094</v>
      </c>
      <c r="N146" s="19">
        <v>43116</v>
      </c>
      <c r="O146" s="19">
        <v>43156</v>
      </c>
      <c r="P146" s="33">
        <f t="shared" si="4"/>
        <v>43156</v>
      </c>
      <c r="Q146" s="33">
        <f t="shared" si="5"/>
        <v>43156</v>
      </c>
    </row>
    <row r="147" spans="1:17" x14ac:dyDescent="0.3">
      <c r="A147" t="s">
        <v>579</v>
      </c>
      <c r="B147" t="s">
        <v>580</v>
      </c>
      <c r="C147" s="31" t="str">
        <f>IF($B147="N/A",IFERROR(VLOOKUP($A147,'Sub Rough 1'!$A$3:$B$63,2,FALSE),"N/A"),$B147)</f>
        <v>AP648065</v>
      </c>
      <c r="D147">
        <v>3</v>
      </c>
      <c r="E147" t="s">
        <v>337</v>
      </c>
      <c r="F147" t="s">
        <v>384</v>
      </c>
      <c r="G147" t="s">
        <v>385</v>
      </c>
      <c r="H147" t="s">
        <v>581</v>
      </c>
      <c r="I147" s="13">
        <v>42200</v>
      </c>
      <c r="J147" s="14">
        <v>43237</v>
      </c>
      <c r="K147" t="s">
        <v>285</v>
      </c>
      <c r="L147" s="31" t="str">
        <f>IF($K147&lt;&gt;"Pending",$K147,IFERROR(VLOOKUP($C147,Confirmed!$A$2:$I$98,9,FALSE),"Pending"))</f>
        <v>Approved</v>
      </c>
      <c r="M147" s="14">
        <v>43086</v>
      </c>
      <c r="N147" s="19">
        <v>43116</v>
      </c>
      <c r="O147" s="19">
        <v>43156</v>
      </c>
      <c r="P147" s="33">
        <f t="shared" si="4"/>
        <v>43156</v>
      </c>
      <c r="Q147" s="33">
        <f t="shared" si="5"/>
        <v>43156</v>
      </c>
    </row>
    <row r="148" spans="1:17" x14ac:dyDescent="0.3">
      <c r="A148" t="s">
        <v>582</v>
      </c>
      <c r="B148" t="s">
        <v>583</v>
      </c>
      <c r="C148" s="31" t="str">
        <f>IF($B148="N/A",IFERROR(VLOOKUP($A148,'Sub Rough 1'!$A$3:$B$63,2,FALSE),"N/A"),$B148)</f>
        <v>AP648064</v>
      </c>
      <c r="D148">
        <v>16</v>
      </c>
      <c r="E148" t="s">
        <v>584</v>
      </c>
      <c r="F148" t="s">
        <v>585</v>
      </c>
      <c r="G148" t="s">
        <v>586</v>
      </c>
      <c r="H148" t="s">
        <v>587</v>
      </c>
      <c r="I148" s="13">
        <v>659300</v>
      </c>
      <c r="J148" s="14">
        <v>43427</v>
      </c>
      <c r="K148" t="s">
        <v>285</v>
      </c>
      <c r="L148" s="31" t="str">
        <f>IF($K148&lt;&gt;"Pending",$K148,IFERROR(VLOOKUP($C148,Confirmed!$A$2:$I$98,9,FALSE),"Pending"))</f>
        <v>Approved</v>
      </c>
      <c r="M148" s="14">
        <v>43085</v>
      </c>
      <c r="N148" s="19">
        <v>43116</v>
      </c>
      <c r="O148" s="19">
        <v>43156</v>
      </c>
      <c r="P148" s="33">
        <f t="shared" si="4"/>
        <v>43156</v>
      </c>
      <c r="Q148" s="33">
        <f t="shared" si="5"/>
        <v>43156</v>
      </c>
    </row>
    <row r="149" spans="1:17" x14ac:dyDescent="0.3">
      <c r="A149" t="s">
        <v>582</v>
      </c>
      <c r="B149" t="s">
        <v>583</v>
      </c>
      <c r="C149" s="31" t="str">
        <f>IF($B149="N/A",IFERROR(VLOOKUP($A149,'Sub Rough 1'!$A$3:$B$63,2,FALSE),"N/A"),$B149)</f>
        <v>AP648064</v>
      </c>
      <c r="D149">
        <v>16</v>
      </c>
      <c r="E149" t="s">
        <v>584</v>
      </c>
      <c r="F149" t="s">
        <v>588</v>
      </c>
      <c r="G149" t="s">
        <v>589</v>
      </c>
      <c r="H149" t="s">
        <v>587</v>
      </c>
      <c r="I149" s="13">
        <v>659300</v>
      </c>
      <c r="J149" s="14">
        <v>43427</v>
      </c>
      <c r="K149" t="s">
        <v>285</v>
      </c>
      <c r="L149" s="31" t="str">
        <f>IF($K149&lt;&gt;"Pending",$K149,IFERROR(VLOOKUP($C149,Confirmed!$A$2:$I$98,9,FALSE),"Pending"))</f>
        <v>Approved</v>
      </c>
      <c r="M149" s="14">
        <v>43085</v>
      </c>
      <c r="N149" s="19">
        <v>43116</v>
      </c>
      <c r="O149" s="19">
        <v>43156</v>
      </c>
      <c r="P149" s="33">
        <f t="shared" si="4"/>
        <v>43156</v>
      </c>
      <c r="Q149" s="33">
        <f t="shared" si="5"/>
        <v>43156</v>
      </c>
    </row>
    <row r="150" spans="1:17" x14ac:dyDescent="0.3">
      <c r="A150" t="s">
        <v>582</v>
      </c>
      <c r="B150" t="s">
        <v>583</v>
      </c>
      <c r="C150" s="31" t="str">
        <f>IF($B150="N/A",IFERROR(VLOOKUP($A150,'Sub Rough 1'!$A$3:$B$63,2,FALSE),"N/A"),$B150)</f>
        <v>AP648064</v>
      </c>
      <c r="D150">
        <v>16</v>
      </c>
      <c r="E150" t="s">
        <v>584</v>
      </c>
      <c r="F150" t="s">
        <v>590</v>
      </c>
      <c r="G150" t="s">
        <v>591</v>
      </c>
      <c r="H150" t="s">
        <v>587</v>
      </c>
      <c r="I150" s="13">
        <v>659300</v>
      </c>
      <c r="J150" s="14">
        <v>43427</v>
      </c>
      <c r="K150" t="s">
        <v>285</v>
      </c>
      <c r="L150" s="31" t="str">
        <f>IF($K150&lt;&gt;"Pending",$K150,IFERROR(VLOOKUP($C150,Confirmed!$A$2:$I$98,9,FALSE),"Pending"))</f>
        <v>Approved</v>
      </c>
      <c r="M150" s="14">
        <v>43085</v>
      </c>
      <c r="N150" s="19">
        <v>43116</v>
      </c>
      <c r="O150" s="19">
        <v>43156</v>
      </c>
      <c r="P150" s="33">
        <f t="shared" si="4"/>
        <v>43156</v>
      </c>
      <c r="Q150" s="33">
        <f t="shared" si="5"/>
        <v>43156</v>
      </c>
    </row>
    <row r="151" spans="1:17" x14ac:dyDescent="0.3">
      <c r="A151" t="s">
        <v>592</v>
      </c>
      <c r="B151" t="s">
        <v>593</v>
      </c>
      <c r="C151" s="31" t="str">
        <f>IF($B151="N/A",IFERROR(VLOOKUP($A151,'Sub Rough 1'!$A$3:$B$63,2,FALSE),"N/A"),$B151)</f>
        <v>AP648060</v>
      </c>
      <c r="D151">
        <v>11</v>
      </c>
      <c r="E151" t="s">
        <v>328</v>
      </c>
      <c r="F151" t="s">
        <v>331</v>
      </c>
      <c r="G151" t="s">
        <v>332</v>
      </c>
      <c r="H151" t="s">
        <v>594</v>
      </c>
      <c r="I151" s="13">
        <v>503900</v>
      </c>
      <c r="J151" s="14">
        <v>43282</v>
      </c>
      <c r="K151" t="s">
        <v>285</v>
      </c>
      <c r="L151" s="31" t="str">
        <f>IF($K151&lt;&gt;"Pending",$K151,IFERROR(VLOOKUP($C151,Confirmed!$A$2:$I$98,9,FALSE),"Pending"))</f>
        <v>Approved</v>
      </c>
      <c r="M151" s="14">
        <v>43084</v>
      </c>
      <c r="N151" s="19">
        <v>43116</v>
      </c>
      <c r="O151" s="19">
        <v>43156</v>
      </c>
      <c r="P151" s="33">
        <f t="shared" si="4"/>
        <v>43156</v>
      </c>
      <c r="Q151" s="33">
        <f t="shared" si="5"/>
        <v>43156</v>
      </c>
    </row>
    <row r="152" spans="1:17" x14ac:dyDescent="0.3">
      <c r="A152" t="s">
        <v>592</v>
      </c>
      <c r="B152" t="s">
        <v>593</v>
      </c>
      <c r="C152" s="31" t="str">
        <f>IF($B152="N/A",IFERROR(VLOOKUP($A152,'Sub Rough 1'!$A$3:$B$63,2,FALSE),"N/A"),$B152)</f>
        <v>AP648060</v>
      </c>
      <c r="D152">
        <v>11</v>
      </c>
      <c r="E152" t="s">
        <v>328</v>
      </c>
      <c r="F152" t="s">
        <v>329</v>
      </c>
      <c r="G152" t="s">
        <v>330</v>
      </c>
      <c r="H152" t="s">
        <v>594</v>
      </c>
      <c r="I152" s="13">
        <v>503900</v>
      </c>
      <c r="J152" s="14">
        <v>43282</v>
      </c>
      <c r="K152" t="s">
        <v>285</v>
      </c>
      <c r="L152" s="31" t="str">
        <f>IF($K152&lt;&gt;"Pending",$K152,IFERROR(VLOOKUP($C152,Confirmed!$A$2:$I$98,9,FALSE),"Pending"))</f>
        <v>Approved</v>
      </c>
      <c r="M152" s="14">
        <v>43084</v>
      </c>
      <c r="N152" s="19">
        <v>43116</v>
      </c>
      <c r="O152" s="19">
        <v>43156</v>
      </c>
      <c r="P152" s="33">
        <f t="shared" si="4"/>
        <v>43156</v>
      </c>
      <c r="Q152" s="33">
        <f t="shared" si="5"/>
        <v>43156</v>
      </c>
    </row>
    <row r="153" spans="1:17" x14ac:dyDescent="0.3">
      <c r="A153" t="s">
        <v>595</v>
      </c>
      <c r="B153" t="s">
        <v>596</v>
      </c>
      <c r="C153" s="31" t="str">
        <f>IF($B153="N/A",IFERROR(VLOOKUP($A153,'Sub Rough 1'!$A$3:$B$63,2,FALSE),"N/A"),$B153)</f>
        <v>AP648052</v>
      </c>
      <c r="D153">
        <v>0</v>
      </c>
      <c r="E153" t="s">
        <v>15</v>
      </c>
      <c r="F153" t="s">
        <v>318</v>
      </c>
      <c r="G153" t="s">
        <v>319</v>
      </c>
      <c r="H153" t="s">
        <v>597</v>
      </c>
      <c r="I153" s="13">
        <v>816900</v>
      </c>
      <c r="J153" s="14">
        <v>43304</v>
      </c>
      <c r="K153" t="s">
        <v>285</v>
      </c>
      <c r="L153" s="31" t="str">
        <f>IF($K153&lt;&gt;"Pending",$K153,IFERROR(VLOOKUP($C153,Confirmed!$A$2:$I$98,9,FALSE),"Pending"))</f>
        <v>Approved</v>
      </c>
      <c r="M153" s="14">
        <v>43075</v>
      </c>
      <c r="N153" s="19">
        <v>43078</v>
      </c>
      <c r="O153" s="19">
        <v>43156</v>
      </c>
      <c r="P153" s="33">
        <f t="shared" si="4"/>
        <v>43156</v>
      </c>
      <c r="Q153" s="33">
        <f t="shared" si="5"/>
        <v>43156</v>
      </c>
    </row>
    <row r="154" spans="1:17" x14ac:dyDescent="0.3">
      <c r="A154" t="s">
        <v>595</v>
      </c>
      <c r="B154" t="s">
        <v>596</v>
      </c>
      <c r="C154" s="31" t="str">
        <f>IF($B154="N/A",IFERROR(VLOOKUP($A154,'Sub Rough 1'!$A$3:$B$63,2,FALSE),"N/A"),$B154)</f>
        <v>AP648052</v>
      </c>
      <c r="D154">
        <v>0</v>
      </c>
      <c r="E154" t="s">
        <v>15</v>
      </c>
      <c r="F154" t="s">
        <v>295</v>
      </c>
      <c r="G154" t="s">
        <v>296</v>
      </c>
      <c r="H154" t="s">
        <v>597</v>
      </c>
      <c r="I154" s="13">
        <v>816900</v>
      </c>
      <c r="J154" s="14">
        <v>43304</v>
      </c>
      <c r="K154" t="s">
        <v>285</v>
      </c>
      <c r="L154" s="31" t="str">
        <f>IF($K154&lt;&gt;"Pending",$K154,IFERROR(VLOOKUP($C154,Confirmed!$A$2:$I$98,9,FALSE),"Pending"))</f>
        <v>Approved</v>
      </c>
      <c r="M154" s="14">
        <v>43075</v>
      </c>
      <c r="N154" s="19">
        <v>43078</v>
      </c>
      <c r="O154" s="19">
        <v>43156</v>
      </c>
      <c r="P154" s="33">
        <f t="shared" si="4"/>
        <v>43156</v>
      </c>
      <c r="Q154" s="33">
        <f t="shared" si="5"/>
        <v>43156</v>
      </c>
    </row>
    <row r="155" spans="1:17" x14ac:dyDescent="0.3">
      <c r="A155" t="s">
        <v>595</v>
      </c>
      <c r="B155" t="s">
        <v>596</v>
      </c>
      <c r="C155" s="31" t="str">
        <f>IF($B155="N/A",IFERROR(VLOOKUP($A155,'Sub Rough 1'!$A$3:$B$63,2,FALSE),"N/A"),$B155)</f>
        <v>AP648052</v>
      </c>
      <c r="D155">
        <v>0</v>
      </c>
      <c r="E155" t="s">
        <v>15</v>
      </c>
      <c r="F155" t="s">
        <v>293</v>
      </c>
      <c r="G155" t="s">
        <v>294</v>
      </c>
      <c r="H155" t="s">
        <v>597</v>
      </c>
      <c r="I155" s="13">
        <v>816900</v>
      </c>
      <c r="J155" s="14">
        <v>43304</v>
      </c>
      <c r="K155" t="s">
        <v>285</v>
      </c>
      <c r="L155" s="31" t="str">
        <f>IF($K155&lt;&gt;"Pending",$K155,IFERROR(VLOOKUP($C155,Confirmed!$A$2:$I$98,9,FALSE),"Pending"))</f>
        <v>Approved</v>
      </c>
      <c r="M155" s="14">
        <v>43075</v>
      </c>
      <c r="N155" s="19">
        <v>43078</v>
      </c>
      <c r="O155" s="19">
        <v>43156</v>
      </c>
      <c r="P155" s="33">
        <f t="shared" si="4"/>
        <v>43156</v>
      </c>
      <c r="Q155" s="33">
        <f t="shared" si="5"/>
        <v>43156</v>
      </c>
    </row>
    <row r="156" spans="1:17" x14ac:dyDescent="0.3">
      <c r="A156" t="s">
        <v>598</v>
      </c>
      <c r="B156" t="s">
        <v>599</v>
      </c>
      <c r="C156" s="31" t="str">
        <f>IF($B156="N/A",IFERROR(VLOOKUP($A156,'Sub Rough 1'!$A$3:$B$63,2,FALSE),"N/A"),$B156)</f>
        <v>AP648041</v>
      </c>
      <c r="D156">
        <v>8</v>
      </c>
      <c r="E156" t="s">
        <v>403</v>
      </c>
      <c r="F156" t="s">
        <v>524</v>
      </c>
      <c r="G156" t="s">
        <v>525</v>
      </c>
      <c r="H156" t="s">
        <v>600</v>
      </c>
      <c r="I156" s="13">
        <v>111100</v>
      </c>
      <c r="J156" s="14">
        <v>43329</v>
      </c>
      <c r="K156" t="s">
        <v>285</v>
      </c>
      <c r="L156" s="31" t="str">
        <f>IF($K156&lt;&gt;"Pending",$K156,IFERROR(VLOOKUP($C156,Confirmed!$A$2:$I$98,9,FALSE),"Pending"))</f>
        <v>Approved</v>
      </c>
      <c r="M156" s="14">
        <v>43071</v>
      </c>
      <c r="N156" s="19">
        <v>43078</v>
      </c>
      <c r="O156" s="19">
        <v>43116</v>
      </c>
      <c r="P156" s="33">
        <f t="shared" si="4"/>
        <v>43116</v>
      </c>
      <c r="Q156" s="33">
        <f t="shared" si="5"/>
        <v>43116</v>
      </c>
    </row>
    <row r="157" spans="1:17" x14ac:dyDescent="0.3">
      <c r="A157" t="s">
        <v>601</v>
      </c>
      <c r="B157" t="s">
        <v>602</v>
      </c>
      <c r="C157" s="31" t="str">
        <f>IF($B157="N/A",IFERROR(VLOOKUP($A157,'Sub Rough 1'!$A$3:$B$63,2,FALSE),"N/A"),$B157)</f>
        <v>AP648037</v>
      </c>
      <c r="D157">
        <v>14</v>
      </c>
      <c r="E157" t="s">
        <v>603</v>
      </c>
      <c r="F157" t="s">
        <v>604</v>
      </c>
      <c r="G157" t="s">
        <v>605</v>
      </c>
      <c r="H157" t="s">
        <v>606</v>
      </c>
      <c r="I157" s="13">
        <v>543400</v>
      </c>
      <c r="J157" s="14">
        <v>43123</v>
      </c>
      <c r="K157" t="s">
        <v>301</v>
      </c>
      <c r="L157" s="31" t="str">
        <f>IF($K157&lt;&gt;"Pending",$K157,IFERROR(VLOOKUP($C157,Confirmed!$A$2:$I$98,9,FALSE),"Pending"))</f>
        <v>Disapproved</v>
      </c>
      <c r="M157" s="14">
        <v>43058</v>
      </c>
      <c r="N157" s="19">
        <v>43078</v>
      </c>
      <c r="O157" s="19">
        <v>43116</v>
      </c>
      <c r="P157" s="33">
        <f t="shared" si="4"/>
        <v>43116</v>
      </c>
      <c r="Q157" s="33">
        <f t="shared" si="5"/>
        <v>43116</v>
      </c>
    </row>
    <row r="158" spans="1:17" x14ac:dyDescent="0.3">
      <c r="A158" t="s">
        <v>607</v>
      </c>
      <c r="B158" t="s">
        <v>608</v>
      </c>
      <c r="C158" s="31" t="str">
        <f>IF($B158="N/A",IFERROR(VLOOKUP($A158,'Sub Rough 1'!$A$3:$B$63,2,FALSE),"N/A"),$B158)</f>
        <v>AP648028</v>
      </c>
      <c r="D158">
        <v>3</v>
      </c>
      <c r="E158" t="s">
        <v>337</v>
      </c>
      <c r="F158" t="s">
        <v>400</v>
      </c>
      <c r="G158" t="s">
        <v>401</v>
      </c>
      <c r="H158" t="s">
        <v>609</v>
      </c>
      <c r="I158" s="13">
        <v>359500</v>
      </c>
      <c r="J158" s="14">
        <v>43314</v>
      </c>
      <c r="K158" t="s">
        <v>285</v>
      </c>
      <c r="L158" s="31" t="str">
        <f>IF($K158&lt;&gt;"Pending",$K158,IFERROR(VLOOKUP($C158,Confirmed!$A$2:$I$98,9,FALSE),"Pending"))</f>
        <v>Approved</v>
      </c>
      <c r="M158" s="14">
        <v>43052</v>
      </c>
      <c r="N158" s="19">
        <v>43078</v>
      </c>
      <c r="O158" s="19">
        <v>43116</v>
      </c>
      <c r="P158" s="33">
        <f t="shared" si="4"/>
        <v>43116</v>
      </c>
      <c r="Q158" s="33">
        <f t="shared" si="5"/>
        <v>43116</v>
      </c>
    </row>
    <row r="159" spans="1:17" x14ac:dyDescent="0.3">
      <c r="A159" t="s">
        <v>607</v>
      </c>
      <c r="B159" t="s">
        <v>608</v>
      </c>
      <c r="C159" s="31" t="str">
        <f>IF($B159="N/A",IFERROR(VLOOKUP($A159,'Sub Rough 1'!$A$3:$B$63,2,FALSE),"N/A"),$B159)</f>
        <v>AP648028</v>
      </c>
      <c r="D159">
        <v>3</v>
      </c>
      <c r="E159" t="s">
        <v>337</v>
      </c>
      <c r="F159" t="s">
        <v>340</v>
      </c>
      <c r="G159" t="s">
        <v>341</v>
      </c>
      <c r="H159" t="s">
        <v>609</v>
      </c>
      <c r="I159" s="13">
        <v>359500</v>
      </c>
      <c r="J159" s="14">
        <v>43314</v>
      </c>
      <c r="K159" t="s">
        <v>285</v>
      </c>
      <c r="L159" s="31" t="str">
        <f>IF($K159&lt;&gt;"Pending",$K159,IFERROR(VLOOKUP($C159,Confirmed!$A$2:$I$98,9,FALSE),"Pending"))</f>
        <v>Approved</v>
      </c>
      <c r="M159" s="14">
        <v>43052</v>
      </c>
      <c r="N159" s="19">
        <v>43078</v>
      </c>
      <c r="O159" s="19">
        <v>43116</v>
      </c>
      <c r="P159" s="33">
        <f t="shared" si="4"/>
        <v>43116</v>
      </c>
      <c r="Q159" s="33">
        <f t="shared" si="5"/>
        <v>43116</v>
      </c>
    </row>
    <row r="160" spans="1:17" x14ac:dyDescent="0.3">
      <c r="A160" t="s">
        <v>607</v>
      </c>
      <c r="B160" t="s">
        <v>608</v>
      </c>
      <c r="C160" s="31" t="str">
        <f>IF($B160="N/A",IFERROR(VLOOKUP($A160,'Sub Rough 1'!$A$3:$B$63,2,FALSE),"N/A"),$B160)</f>
        <v>AP648028</v>
      </c>
      <c r="D160">
        <v>3</v>
      </c>
      <c r="E160" t="s">
        <v>337</v>
      </c>
      <c r="F160" t="s">
        <v>386</v>
      </c>
      <c r="G160" t="s">
        <v>387</v>
      </c>
      <c r="H160" t="s">
        <v>609</v>
      </c>
      <c r="I160" s="13">
        <v>359500</v>
      </c>
      <c r="J160" s="14">
        <v>43314</v>
      </c>
      <c r="K160" t="s">
        <v>285</v>
      </c>
      <c r="L160" s="31" t="str">
        <f>IF($K160&lt;&gt;"Pending",$K160,IFERROR(VLOOKUP($C160,Confirmed!$A$2:$I$98,9,FALSE),"Pending"))</f>
        <v>Approved</v>
      </c>
      <c r="M160" s="14">
        <v>43052</v>
      </c>
      <c r="N160" s="19">
        <v>43078</v>
      </c>
      <c r="O160" s="19">
        <v>43116</v>
      </c>
      <c r="P160" s="33">
        <f t="shared" si="4"/>
        <v>43116</v>
      </c>
      <c r="Q160" s="33">
        <f t="shared" si="5"/>
        <v>43116</v>
      </c>
    </row>
    <row r="161" spans="1:17" x14ac:dyDescent="0.3">
      <c r="A161" t="s">
        <v>610</v>
      </c>
      <c r="B161" t="s">
        <v>611</v>
      </c>
      <c r="C161" s="31" t="str">
        <f>IF($B161="N/A",IFERROR(VLOOKUP($A161,'Sub Rough 1'!$A$3:$B$63,2,FALSE),"N/A"),$B161)</f>
        <v>AP648018</v>
      </c>
      <c r="D161">
        <v>0</v>
      </c>
      <c r="E161" t="s">
        <v>15</v>
      </c>
      <c r="F161" t="s">
        <v>295</v>
      </c>
      <c r="G161" t="s">
        <v>296</v>
      </c>
      <c r="H161" t="s">
        <v>612</v>
      </c>
      <c r="I161" s="13">
        <v>314000</v>
      </c>
      <c r="J161" s="14">
        <v>43102</v>
      </c>
      <c r="K161" t="s">
        <v>301</v>
      </c>
      <c r="L161" s="31" t="str">
        <f>IF($K161&lt;&gt;"Pending",$K161,IFERROR(VLOOKUP($C161,Confirmed!$A$2:$I$98,9,FALSE),"Pending"))</f>
        <v>Disapproved</v>
      </c>
      <c r="M161" s="14">
        <v>43051</v>
      </c>
      <c r="N161" s="19">
        <v>43078</v>
      </c>
      <c r="O161" s="19">
        <v>43116</v>
      </c>
      <c r="P161" s="33">
        <f t="shared" si="4"/>
        <v>43116</v>
      </c>
      <c r="Q161" s="33">
        <f t="shared" si="5"/>
        <v>43116</v>
      </c>
    </row>
    <row r="162" spans="1:17" x14ac:dyDescent="0.3">
      <c r="A162" t="s">
        <v>610</v>
      </c>
      <c r="B162" t="s">
        <v>611</v>
      </c>
      <c r="C162" s="31" t="str">
        <f>IF($B162="N/A",IFERROR(VLOOKUP($A162,'Sub Rough 1'!$A$3:$B$63,2,FALSE),"N/A"),$B162)</f>
        <v>AP648018</v>
      </c>
      <c r="D162">
        <v>0</v>
      </c>
      <c r="E162" t="s">
        <v>15</v>
      </c>
      <c r="F162" t="s">
        <v>320</v>
      </c>
      <c r="G162" t="s">
        <v>321</v>
      </c>
      <c r="H162" t="s">
        <v>612</v>
      </c>
      <c r="I162" s="13">
        <v>314000</v>
      </c>
      <c r="J162" s="14">
        <v>43102</v>
      </c>
      <c r="K162" t="s">
        <v>301</v>
      </c>
      <c r="L162" s="31" t="str">
        <f>IF($K162&lt;&gt;"Pending",$K162,IFERROR(VLOOKUP($C162,Confirmed!$A$2:$I$98,9,FALSE),"Pending"))</f>
        <v>Disapproved</v>
      </c>
      <c r="M162" s="14">
        <v>43051</v>
      </c>
      <c r="N162" s="19">
        <v>43078</v>
      </c>
      <c r="O162" s="19">
        <v>43116</v>
      </c>
      <c r="P162" s="33">
        <f t="shared" si="4"/>
        <v>43116</v>
      </c>
      <c r="Q162" s="33">
        <f t="shared" si="5"/>
        <v>43116</v>
      </c>
    </row>
    <row r="163" spans="1:17" x14ac:dyDescent="0.3">
      <c r="A163" t="s">
        <v>610</v>
      </c>
      <c r="B163" t="s">
        <v>611</v>
      </c>
      <c r="C163" s="31" t="str">
        <f>IF($B163="N/A",IFERROR(VLOOKUP($A163,'Sub Rough 1'!$A$3:$B$63,2,FALSE),"N/A"),$B163)</f>
        <v>AP648018</v>
      </c>
      <c r="D163">
        <v>0</v>
      </c>
      <c r="E163" t="s">
        <v>15</v>
      </c>
      <c r="F163" t="s">
        <v>318</v>
      </c>
      <c r="G163" t="s">
        <v>319</v>
      </c>
      <c r="H163" t="s">
        <v>612</v>
      </c>
      <c r="I163" s="13">
        <v>314000</v>
      </c>
      <c r="J163" s="14">
        <v>43102</v>
      </c>
      <c r="K163" t="s">
        <v>301</v>
      </c>
      <c r="L163" s="31" t="str">
        <f>IF($K163&lt;&gt;"Pending",$K163,IFERROR(VLOOKUP($C163,Confirmed!$A$2:$I$98,9,FALSE),"Pending"))</f>
        <v>Disapproved</v>
      </c>
      <c r="M163" s="14">
        <v>43051</v>
      </c>
      <c r="N163" s="19">
        <v>43078</v>
      </c>
      <c r="O163" s="19">
        <v>43116</v>
      </c>
      <c r="P163" s="33">
        <f t="shared" si="4"/>
        <v>43116</v>
      </c>
      <c r="Q163" s="33">
        <f t="shared" si="5"/>
        <v>43116</v>
      </c>
    </row>
    <row r="164" spans="1:17" x14ac:dyDescent="0.3">
      <c r="A164" t="s">
        <v>613</v>
      </c>
      <c r="B164" t="s">
        <v>614</v>
      </c>
      <c r="C164" s="31" t="str">
        <f>IF($B164="N/A",IFERROR(VLOOKUP($A164,'Sub Rough 1'!$A$3:$B$63,2,FALSE),"N/A"),$B164)</f>
        <v>AP648009</v>
      </c>
      <c r="D164">
        <v>19</v>
      </c>
      <c r="E164" t="s">
        <v>615</v>
      </c>
      <c r="F164" t="s">
        <v>616</v>
      </c>
      <c r="G164" t="s">
        <v>617</v>
      </c>
      <c r="H164" t="s">
        <v>618</v>
      </c>
      <c r="I164" s="13">
        <v>785200</v>
      </c>
      <c r="J164" s="14">
        <v>43190</v>
      </c>
      <c r="K164" t="s">
        <v>285</v>
      </c>
      <c r="L164" s="31" t="str">
        <f>IF($K164&lt;&gt;"Pending",$K164,IFERROR(VLOOKUP($C164,Confirmed!$A$2:$I$98,9,FALSE),"Pending"))</f>
        <v>Approved</v>
      </c>
      <c r="M164" s="14">
        <v>43012</v>
      </c>
      <c r="N164" s="19">
        <v>43026</v>
      </c>
      <c r="O164" s="19">
        <v>43078</v>
      </c>
      <c r="P164" s="33">
        <f t="shared" si="4"/>
        <v>43078</v>
      </c>
      <c r="Q164" s="33">
        <f t="shared" si="5"/>
        <v>43078</v>
      </c>
    </row>
    <row r="165" spans="1:17" x14ac:dyDescent="0.3">
      <c r="A165" t="s">
        <v>613</v>
      </c>
      <c r="B165" t="s">
        <v>614</v>
      </c>
      <c r="C165" s="31" t="str">
        <f>IF($B165="N/A",IFERROR(VLOOKUP($A165,'Sub Rough 1'!$A$3:$B$63,2,FALSE),"N/A"),$B165)</f>
        <v>AP648009</v>
      </c>
      <c r="D165">
        <v>19</v>
      </c>
      <c r="E165" t="s">
        <v>615</v>
      </c>
      <c r="F165" t="s">
        <v>619</v>
      </c>
      <c r="G165" t="s">
        <v>620</v>
      </c>
      <c r="H165" t="s">
        <v>618</v>
      </c>
      <c r="I165" s="13">
        <v>785200</v>
      </c>
      <c r="J165" s="14">
        <v>43190</v>
      </c>
      <c r="K165" t="s">
        <v>285</v>
      </c>
      <c r="L165" s="31" t="str">
        <f>IF($K165&lt;&gt;"Pending",$K165,IFERROR(VLOOKUP($C165,Confirmed!$A$2:$I$98,9,FALSE),"Pending"))</f>
        <v>Approved</v>
      </c>
      <c r="M165" s="14">
        <v>43012</v>
      </c>
      <c r="N165" s="19">
        <v>43026</v>
      </c>
      <c r="O165" s="19">
        <v>43078</v>
      </c>
      <c r="P165" s="33">
        <f t="shared" si="4"/>
        <v>43078</v>
      </c>
      <c r="Q165" s="33">
        <f t="shared" si="5"/>
        <v>43078</v>
      </c>
    </row>
    <row r="166" spans="1:17" x14ac:dyDescent="0.3">
      <c r="A166" t="s">
        <v>613</v>
      </c>
      <c r="B166" t="s">
        <v>614</v>
      </c>
      <c r="C166" s="31" t="str">
        <f>IF($B166="N/A",IFERROR(VLOOKUP($A166,'Sub Rough 1'!$A$3:$B$63,2,FALSE),"N/A"),$B166)</f>
        <v>AP648009</v>
      </c>
      <c r="D166">
        <v>19</v>
      </c>
      <c r="E166" t="s">
        <v>615</v>
      </c>
      <c r="F166" t="s">
        <v>621</v>
      </c>
      <c r="G166" t="s">
        <v>622</v>
      </c>
      <c r="H166" t="s">
        <v>618</v>
      </c>
      <c r="I166" s="13">
        <v>785200</v>
      </c>
      <c r="J166" s="14">
        <v>43190</v>
      </c>
      <c r="K166" t="s">
        <v>285</v>
      </c>
      <c r="L166" s="31" t="str">
        <f>IF($K166&lt;&gt;"Pending",$K166,IFERROR(VLOOKUP($C166,Confirmed!$A$2:$I$98,9,FALSE),"Pending"))</f>
        <v>Approved</v>
      </c>
      <c r="M166" s="14">
        <v>43012</v>
      </c>
      <c r="N166" s="19">
        <v>43026</v>
      </c>
      <c r="O166" s="19">
        <v>43078</v>
      </c>
      <c r="P166" s="33">
        <f t="shared" si="4"/>
        <v>43078</v>
      </c>
      <c r="Q166" s="33">
        <f t="shared" si="5"/>
        <v>43078</v>
      </c>
    </row>
    <row r="167" spans="1:17" x14ac:dyDescent="0.3">
      <c r="A167" t="s">
        <v>623</v>
      </c>
      <c r="B167" t="s">
        <v>624</v>
      </c>
      <c r="C167" s="31" t="str">
        <f>IF($B167="N/A",IFERROR(VLOOKUP($A167,'Sub Rough 1'!$A$3:$B$63,2,FALSE),"N/A"),$B167)</f>
        <v>AP647999</v>
      </c>
      <c r="D167">
        <v>12</v>
      </c>
      <c r="E167" t="s">
        <v>625</v>
      </c>
      <c r="F167" t="s">
        <v>626</v>
      </c>
      <c r="G167" t="s">
        <v>627</v>
      </c>
      <c r="H167" t="s">
        <v>628</v>
      </c>
      <c r="I167" s="13">
        <v>172700</v>
      </c>
      <c r="J167" s="14">
        <v>43343</v>
      </c>
      <c r="K167" t="s">
        <v>285</v>
      </c>
      <c r="L167" s="31" t="str">
        <f>IF($K167&lt;&gt;"Pending",$K167,IFERROR(VLOOKUP($C167,Confirmed!$A$2:$I$98,9,FALSE),"Pending"))</f>
        <v>Approved</v>
      </c>
      <c r="M167" s="14">
        <v>43007</v>
      </c>
      <c r="N167" s="19">
        <v>43026</v>
      </c>
      <c r="O167" s="19">
        <v>43078</v>
      </c>
      <c r="P167" s="33">
        <f t="shared" si="4"/>
        <v>43078</v>
      </c>
      <c r="Q167" s="33">
        <f t="shared" si="5"/>
        <v>43078</v>
      </c>
    </row>
    <row r="168" spans="1:17" x14ac:dyDescent="0.3">
      <c r="A168" t="s">
        <v>629</v>
      </c>
      <c r="B168" t="s">
        <v>630</v>
      </c>
      <c r="C168" s="31" t="str">
        <f>IF($B168="N/A",IFERROR(VLOOKUP($A168,'Sub Rough 1'!$A$3:$B$63,2,FALSE),"N/A"),$B168)</f>
        <v>AP647991</v>
      </c>
      <c r="D168">
        <v>6</v>
      </c>
      <c r="E168" t="s">
        <v>309</v>
      </c>
      <c r="F168" t="s">
        <v>310</v>
      </c>
      <c r="G168" t="s">
        <v>311</v>
      </c>
      <c r="H168" t="s">
        <v>631</v>
      </c>
      <c r="I168" s="13">
        <v>78900</v>
      </c>
      <c r="J168" s="14">
        <v>43073</v>
      </c>
      <c r="K168" t="s">
        <v>301</v>
      </c>
      <c r="L168" s="31" t="str">
        <f>IF($K168&lt;&gt;"Pending",$K168,IFERROR(VLOOKUP($C168,Confirmed!$A$2:$I$98,9,FALSE),"Pending"))</f>
        <v>Disapproved</v>
      </c>
      <c r="M168" s="14">
        <v>42993</v>
      </c>
      <c r="N168" s="19">
        <v>43026</v>
      </c>
      <c r="O168" s="19">
        <v>43078</v>
      </c>
      <c r="P168" s="33">
        <f t="shared" si="4"/>
        <v>43078</v>
      </c>
      <c r="Q168" s="33">
        <f t="shared" si="5"/>
        <v>43078</v>
      </c>
    </row>
    <row r="169" spans="1:17" x14ac:dyDescent="0.3">
      <c r="A169" t="s">
        <v>632</v>
      </c>
      <c r="B169" t="s">
        <v>633</v>
      </c>
      <c r="C169" s="31" t="str">
        <f>IF($B169="N/A",IFERROR(VLOOKUP($A169,'Sub Rough 1'!$A$3:$B$63,2,FALSE),"N/A"),$B169)</f>
        <v>AP647983</v>
      </c>
      <c r="D169">
        <v>20</v>
      </c>
      <c r="E169" t="s">
        <v>634</v>
      </c>
      <c r="F169" t="s">
        <v>635</v>
      </c>
      <c r="G169" t="s">
        <v>636</v>
      </c>
      <c r="H169" t="s">
        <v>637</v>
      </c>
      <c r="I169" s="13">
        <v>917100</v>
      </c>
      <c r="J169" s="14">
        <v>43261</v>
      </c>
      <c r="K169" t="s">
        <v>285</v>
      </c>
      <c r="L169" s="31" t="str">
        <f>IF($K169&lt;&gt;"Pending",$K169,IFERROR(VLOOKUP($C169,Confirmed!$A$2:$I$98,9,FALSE),"Pending"))</f>
        <v>Approved</v>
      </c>
      <c r="M169" s="14">
        <v>42992</v>
      </c>
      <c r="N169" s="19">
        <v>43026</v>
      </c>
      <c r="O169" s="19">
        <v>43078</v>
      </c>
      <c r="P169" s="33">
        <f t="shared" si="4"/>
        <v>43078</v>
      </c>
      <c r="Q169" s="33">
        <f t="shared" si="5"/>
        <v>43078</v>
      </c>
    </row>
    <row r="170" spans="1:17" x14ac:dyDescent="0.3">
      <c r="A170" t="s">
        <v>638</v>
      </c>
      <c r="B170" t="s">
        <v>639</v>
      </c>
      <c r="C170" s="31" t="str">
        <f>IF($B170="N/A",IFERROR(VLOOKUP($A170,'Sub Rough 1'!$A$3:$B$63,2,FALSE),"N/A"),$B170)</f>
        <v>AP647977</v>
      </c>
      <c r="D170">
        <v>5</v>
      </c>
      <c r="E170" t="s">
        <v>354</v>
      </c>
      <c r="F170" t="s">
        <v>410</v>
      </c>
      <c r="G170" t="s">
        <v>411</v>
      </c>
      <c r="H170" t="s">
        <v>640</v>
      </c>
      <c r="I170" s="13">
        <v>308100</v>
      </c>
      <c r="J170" s="14">
        <v>43273</v>
      </c>
      <c r="K170" t="s">
        <v>301</v>
      </c>
      <c r="L170" s="31" t="str">
        <f>IF($K170&lt;&gt;"Pending",$K170,IFERROR(VLOOKUP($C170,Confirmed!$A$2:$I$98,9,FALSE),"Pending"))</f>
        <v>Disapproved</v>
      </c>
      <c r="M170" s="14">
        <v>42982</v>
      </c>
      <c r="N170" s="19">
        <v>43026</v>
      </c>
      <c r="O170" s="19">
        <v>43078</v>
      </c>
      <c r="P170" s="33">
        <f t="shared" si="4"/>
        <v>43078</v>
      </c>
      <c r="Q170" s="33">
        <f t="shared" si="5"/>
        <v>43078</v>
      </c>
    </row>
    <row r="171" spans="1:17" x14ac:dyDescent="0.3">
      <c r="A171" t="s">
        <v>638</v>
      </c>
      <c r="B171" t="s">
        <v>639</v>
      </c>
      <c r="C171" s="31" t="str">
        <f>IF($B171="N/A",IFERROR(VLOOKUP($A171,'Sub Rough 1'!$A$3:$B$63,2,FALSE),"N/A"),$B171)</f>
        <v>AP647977</v>
      </c>
      <c r="D171">
        <v>5</v>
      </c>
      <c r="E171" t="s">
        <v>354</v>
      </c>
      <c r="F171" t="s">
        <v>355</v>
      </c>
      <c r="G171" t="s">
        <v>356</v>
      </c>
      <c r="H171" t="s">
        <v>640</v>
      </c>
      <c r="I171" s="13">
        <v>308100</v>
      </c>
      <c r="J171" s="14">
        <v>43273</v>
      </c>
      <c r="K171" t="s">
        <v>301</v>
      </c>
      <c r="L171" s="31" t="str">
        <f>IF($K171&lt;&gt;"Pending",$K171,IFERROR(VLOOKUP($C171,Confirmed!$A$2:$I$98,9,FALSE),"Pending"))</f>
        <v>Disapproved</v>
      </c>
      <c r="M171" s="14">
        <v>42982</v>
      </c>
      <c r="N171" s="19">
        <v>43026</v>
      </c>
      <c r="O171" s="19">
        <v>43078</v>
      </c>
      <c r="P171" s="33">
        <f t="shared" si="4"/>
        <v>43078</v>
      </c>
      <c r="Q171" s="33">
        <f t="shared" si="5"/>
        <v>43078</v>
      </c>
    </row>
    <row r="172" spans="1:17" x14ac:dyDescent="0.3">
      <c r="A172" t="s">
        <v>641</v>
      </c>
      <c r="B172" t="s">
        <v>642</v>
      </c>
      <c r="C172" s="31" t="str">
        <f>IF($B172="N/A",IFERROR(VLOOKUP($A172,'Sub Rough 1'!$A$3:$B$63,2,FALSE),"N/A"),$B172)</f>
        <v>AP647971</v>
      </c>
      <c r="D172">
        <v>1</v>
      </c>
      <c r="E172" t="s">
        <v>298</v>
      </c>
      <c r="F172" t="s">
        <v>314</v>
      </c>
      <c r="G172" t="s">
        <v>315</v>
      </c>
      <c r="H172" t="s">
        <v>643</v>
      </c>
      <c r="I172" s="13">
        <v>760000</v>
      </c>
      <c r="J172" s="14">
        <v>43023</v>
      </c>
      <c r="K172" t="s">
        <v>285</v>
      </c>
      <c r="L172" s="31" t="str">
        <f>IF($K172&lt;&gt;"Pending",$K172,IFERROR(VLOOKUP($C172,Confirmed!$A$2:$I$98,9,FALSE),"Pending"))</f>
        <v>Approved</v>
      </c>
      <c r="M172" s="14">
        <v>42975</v>
      </c>
      <c r="N172" s="19">
        <v>42976</v>
      </c>
      <c r="O172" s="19">
        <v>43026</v>
      </c>
      <c r="P172" s="33">
        <f t="shared" si="4"/>
        <v>43026</v>
      </c>
      <c r="Q172" s="33">
        <f t="shared" si="5"/>
        <v>43026</v>
      </c>
    </row>
    <row r="173" spans="1:17" x14ac:dyDescent="0.3">
      <c r="A173" t="s">
        <v>641</v>
      </c>
      <c r="B173" t="s">
        <v>642</v>
      </c>
      <c r="C173" s="31" t="str">
        <f>IF($B173="N/A",IFERROR(VLOOKUP($A173,'Sub Rough 1'!$A$3:$B$63,2,FALSE),"N/A"),$B173)</f>
        <v>AP647971</v>
      </c>
      <c r="D173">
        <v>1</v>
      </c>
      <c r="E173" t="s">
        <v>298</v>
      </c>
      <c r="F173" t="s">
        <v>323</v>
      </c>
      <c r="G173" t="s">
        <v>324</v>
      </c>
      <c r="H173" t="s">
        <v>643</v>
      </c>
      <c r="I173" s="13">
        <v>760000</v>
      </c>
      <c r="J173" s="14">
        <v>43023</v>
      </c>
      <c r="K173" t="s">
        <v>285</v>
      </c>
      <c r="L173" s="31" t="str">
        <f>IF($K173&lt;&gt;"Pending",$K173,IFERROR(VLOOKUP($C173,Confirmed!$A$2:$I$98,9,FALSE),"Pending"))</f>
        <v>Approved</v>
      </c>
      <c r="M173" s="14">
        <v>42975</v>
      </c>
      <c r="N173" s="19">
        <v>42976</v>
      </c>
      <c r="O173" s="19">
        <v>43026</v>
      </c>
      <c r="P173" s="33">
        <f t="shared" si="4"/>
        <v>43026</v>
      </c>
      <c r="Q173" s="33">
        <f t="shared" si="5"/>
        <v>43026</v>
      </c>
    </row>
    <row r="174" spans="1:17" x14ac:dyDescent="0.3">
      <c r="A174" t="s">
        <v>641</v>
      </c>
      <c r="B174" t="s">
        <v>642</v>
      </c>
      <c r="C174" s="31" t="str">
        <f>IF($B174="N/A",IFERROR(VLOOKUP($A174,'Sub Rough 1'!$A$3:$B$63,2,FALSE),"N/A"),$B174)</f>
        <v>AP647971</v>
      </c>
      <c r="D174">
        <v>1</v>
      </c>
      <c r="E174" t="s">
        <v>298</v>
      </c>
      <c r="F174" t="s">
        <v>325</v>
      </c>
      <c r="G174" t="s">
        <v>326</v>
      </c>
      <c r="H174" t="s">
        <v>643</v>
      </c>
      <c r="I174" s="13">
        <v>760000</v>
      </c>
      <c r="J174" s="14">
        <v>43023</v>
      </c>
      <c r="K174" t="s">
        <v>285</v>
      </c>
      <c r="L174" s="31" t="str">
        <f>IF($K174&lt;&gt;"Pending",$K174,IFERROR(VLOOKUP($C174,Confirmed!$A$2:$I$98,9,FALSE),"Pending"))</f>
        <v>Approved</v>
      </c>
      <c r="M174" s="14">
        <v>42975</v>
      </c>
      <c r="N174" s="19">
        <v>42976</v>
      </c>
      <c r="O174" s="19">
        <v>43026</v>
      </c>
      <c r="P174" s="33">
        <f t="shared" si="4"/>
        <v>43026</v>
      </c>
      <c r="Q174" s="33">
        <f t="shared" si="5"/>
        <v>43026</v>
      </c>
    </row>
    <row r="175" spans="1:17" x14ac:dyDescent="0.3">
      <c r="A175" t="s">
        <v>644</v>
      </c>
      <c r="B175" t="s">
        <v>645</v>
      </c>
      <c r="C175" s="31" t="str">
        <f>IF($B175="N/A",IFERROR(VLOOKUP($A175,'Sub Rough 1'!$A$3:$B$63,2,FALSE),"N/A"),$B175)</f>
        <v>AP647969</v>
      </c>
      <c r="D175">
        <v>0</v>
      </c>
      <c r="E175" t="s">
        <v>15</v>
      </c>
      <c r="F175" t="s">
        <v>295</v>
      </c>
      <c r="G175" t="s">
        <v>296</v>
      </c>
      <c r="H175" t="s">
        <v>646</v>
      </c>
      <c r="I175" s="13">
        <v>525400</v>
      </c>
      <c r="J175" s="14">
        <v>43302</v>
      </c>
      <c r="K175" t="s">
        <v>285</v>
      </c>
      <c r="L175" s="31" t="str">
        <f>IF($K175&lt;&gt;"Pending",$K175,IFERROR(VLOOKUP($C175,Confirmed!$A$2:$I$98,9,FALSE),"Pending"))</f>
        <v>Approved</v>
      </c>
      <c r="M175" s="14">
        <v>42957</v>
      </c>
      <c r="N175" s="19">
        <v>42976</v>
      </c>
      <c r="O175" s="19">
        <v>43026</v>
      </c>
      <c r="P175" s="33">
        <f t="shared" si="4"/>
        <v>43026</v>
      </c>
      <c r="Q175" s="33">
        <f t="shared" si="5"/>
        <v>43026</v>
      </c>
    </row>
    <row r="176" spans="1:17" x14ac:dyDescent="0.3">
      <c r="A176" t="s">
        <v>647</v>
      </c>
      <c r="B176" t="s">
        <v>648</v>
      </c>
      <c r="C176" s="31" t="str">
        <f>IF($B176="N/A",IFERROR(VLOOKUP($A176,'Sub Rough 1'!$A$3:$B$63,2,FALSE),"N/A"),$B176)</f>
        <v>AP647959</v>
      </c>
      <c r="D176">
        <v>1</v>
      </c>
      <c r="E176" t="s">
        <v>298</v>
      </c>
      <c r="F176" t="s">
        <v>325</v>
      </c>
      <c r="G176" t="s">
        <v>326</v>
      </c>
      <c r="H176" t="s">
        <v>649</v>
      </c>
      <c r="I176" s="13">
        <v>417500</v>
      </c>
      <c r="J176" s="14">
        <v>43285</v>
      </c>
      <c r="K176" t="s">
        <v>285</v>
      </c>
      <c r="L176" s="31" t="str">
        <f>IF($K176&lt;&gt;"Pending",$K176,IFERROR(VLOOKUP($C176,Confirmed!$A$2:$I$98,9,FALSE),"Pending"))</f>
        <v>Approved</v>
      </c>
      <c r="M176" s="14">
        <v>42953</v>
      </c>
      <c r="N176" s="19">
        <v>42976</v>
      </c>
      <c r="O176" s="19">
        <v>43026</v>
      </c>
      <c r="P176" s="33">
        <f t="shared" si="4"/>
        <v>43026</v>
      </c>
      <c r="Q176" s="33">
        <f t="shared" si="5"/>
        <v>43026</v>
      </c>
    </row>
    <row r="177" spans="1:17" x14ac:dyDescent="0.3">
      <c r="A177" t="s">
        <v>647</v>
      </c>
      <c r="B177" t="s">
        <v>648</v>
      </c>
      <c r="C177" s="31" t="str">
        <f>IF($B177="N/A",IFERROR(VLOOKUP($A177,'Sub Rough 1'!$A$3:$B$63,2,FALSE),"N/A"),$B177)</f>
        <v>AP647959</v>
      </c>
      <c r="D177">
        <v>1</v>
      </c>
      <c r="E177" t="s">
        <v>298</v>
      </c>
      <c r="F177" t="s">
        <v>314</v>
      </c>
      <c r="G177" t="s">
        <v>315</v>
      </c>
      <c r="H177" t="s">
        <v>649</v>
      </c>
      <c r="I177" s="13">
        <v>417500</v>
      </c>
      <c r="J177" s="14">
        <v>43285</v>
      </c>
      <c r="K177" t="s">
        <v>285</v>
      </c>
      <c r="L177" s="31" t="str">
        <f>IF($K177&lt;&gt;"Pending",$K177,IFERROR(VLOOKUP($C177,Confirmed!$A$2:$I$98,9,FALSE),"Pending"))</f>
        <v>Approved</v>
      </c>
      <c r="M177" s="14">
        <v>42953</v>
      </c>
      <c r="N177" s="19">
        <v>42976</v>
      </c>
      <c r="O177" s="19">
        <v>43026</v>
      </c>
      <c r="P177" s="33">
        <f t="shared" si="4"/>
        <v>43026</v>
      </c>
      <c r="Q177" s="33">
        <f t="shared" si="5"/>
        <v>43026</v>
      </c>
    </row>
    <row r="178" spans="1:17" x14ac:dyDescent="0.3">
      <c r="A178" t="s">
        <v>650</v>
      </c>
      <c r="B178" t="s">
        <v>651</v>
      </c>
      <c r="C178" s="31" t="str">
        <f>IF($B178="N/A",IFERROR(VLOOKUP($A178,'Sub Rough 1'!$A$3:$B$63,2,FALSE),"N/A"),$B178)</f>
        <v>AP647958</v>
      </c>
      <c r="D178">
        <v>0</v>
      </c>
      <c r="E178" t="s">
        <v>15</v>
      </c>
      <c r="F178" t="s">
        <v>320</v>
      </c>
      <c r="G178" t="s">
        <v>321</v>
      </c>
      <c r="H178" t="s">
        <v>652</v>
      </c>
      <c r="I178" s="13">
        <v>183000</v>
      </c>
      <c r="J178" s="14">
        <v>43064</v>
      </c>
      <c r="K178" t="s">
        <v>301</v>
      </c>
      <c r="L178" s="31" t="str">
        <f>IF($K178&lt;&gt;"Pending",$K178,IFERROR(VLOOKUP($C178,Confirmed!$A$2:$I$98,9,FALSE),"Pending"))</f>
        <v>Disapproved</v>
      </c>
      <c r="M178" s="14">
        <v>42934</v>
      </c>
      <c r="N178" s="19">
        <v>42976</v>
      </c>
      <c r="O178" s="19">
        <v>42976</v>
      </c>
      <c r="P178" s="33">
        <f t="shared" si="4"/>
        <v>42976</v>
      </c>
      <c r="Q178" s="33" t="str">
        <f t="shared" si="5"/>
        <v/>
      </c>
    </row>
    <row r="179" spans="1:17" x14ac:dyDescent="0.3">
      <c r="A179" t="s">
        <v>650</v>
      </c>
      <c r="B179" t="s">
        <v>651</v>
      </c>
      <c r="C179" s="31" t="str">
        <f>IF($B179="N/A",IFERROR(VLOOKUP($A179,'Sub Rough 1'!$A$3:$B$63,2,FALSE),"N/A"),$B179)</f>
        <v>AP647958</v>
      </c>
      <c r="D179">
        <v>0</v>
      </c>
      <c r="E179" t="s">
        <v>15</v>
      </c>
      <c r="F179" t="s">
        <v>293</v>
      </c>
      <c r="G179" t="s">
        <v>294</v>
      </c>
      <c r="H179" t="s">
        <v>652</v>
      </c>
      <c r="I179" s="13">
        <v>183000</v>
      </c>
      <c r="J179" s="14">
        <v>43064</v>
      </c>
      <c r="K179" t="s">
        <v>301</v>
      </c>
      <c r="L179" s="31" t="str">
        <f>IF($K179&lt;&gt;"Pending",$K179,IFERROR(VLOOKUP($C179,Confirmed!$A$2:$I$98,9,FALSE),"Pending"))</f>
        <v>Disapproved</v>
      </c>
      <c r="M179" s="14">
        <v>42934</v>
      </c>
      <c r="N179" s="19">
        <v>42976</v>
      </c>
      <c r="O179" s="19">
        <v>42976</v>
      </c>
      <c r="P179" s="33">
        <f t="shared" si="4"/>
        <v>42976</v>
      </c>
      <c r="Q179" s="33" t="str">
        <f t="shared" si="5"/>
        <v/>
      </c>
    </row>
    <row r="180" spans="1:17" x14ac:dyDescent="0.3">
      <c r="A180" t="s">
        <v>650</v>
      </c>
      <c r="B180" t="s">
        <v>651</v>
      </c>
      <c r="C180" s="31" t="str">
        <f>IF($B180="N/A",IFERROR(VLOOKUP($A180,'Sub Rough 1'!$A$3:$B$63,2,FALSE),"N/A"),$B180)</f>
        <v>AP647958</v>
      </c>
      <c r="D180">
        <v>0</v>
      </c>
      <c r="E180" t="s">
        <v>15</v>
      </c>
      <c r="F180" t="s">
        <v>295</v>
      </c>
      <c r="G180" t="s">
        <v>296</v>
      </c>
      <c r="H180" t="s">
        <v>652</v>
      </c>
      <c r="I180" s="13">
        <v>183000</v>
      </c>
      <c r="J180" s="14">
        <v>43064</v>
      </c>
      <c r="K180" t="s">
        <v>301</v>
      </c>
      <c r="L180" s="31" t="str">
        <f>IF($K180&lt;&gt;"Pending",$K180,IFERROR(VLOOKUP($C180,Confirmed!$A$2:$I$98,9,FALSE),"Pending"))</f>
        <v>Disapproved</v>
      </c>
      <c r="M180" s="14">
        <v>42934</v>
      </c>
      <c r="N180" s="19">
        <v>42976</v>
      </c>
      <c r="O180" s="19">
        <v>42976</v>
      </c>
      <c r="P180" s="33">
        <f t="shared" si="4"/>
        <v>42976</v>
      </c>
      <c r="Q180" s="33" t="str">
        <f t="shared" si="5"/>
        <v/>
      </c>
    </row>
    <row r="181" spans="1:17" x14ac:dyDescent="0.3">
      <c r="A181" t="s">
        <v>653</v>
      </c>
      <c r="B181" t="s">
        <v>654</v>
      </c>
      <c r="C181" s="31" t="str">
        <f>IF($B181="N/A",IFERROR(VLOOKUP($A181,'Sub Rough 1'!$A$3:$B$63,2,FALSE),"N/A"),$B181)</f>
        <v>AP647949</v>
      </c>
      <c r="D181">
        <v>7</v>
      </c>
      <c r="E181" t="s">
        <v>366</v>
      </c>
      <c r="F181" t="s">
        <v>371</v>
      </c>
      <c r="G181" t="s">
        <v>372</v>
      </c>
      <c r="H181" t="s">
        <v>655</v>
      </c>
      <c r="I181" s="13">
        <v>463900</v>
      </c>
      <c r="J181" s="14">
        <v>43010</v>
      </c>
      <c r="K181" t="s">
        <v>301</v>
      </c>
      <c r="L181" s="31" t="str">
        <f>IF($K181&lt;&gt;"Pending",$K181,IFERROR(VLOOKUP($C181,Confirmed!$A$2:$I$98,9,FALSE),"Pending"))</f>
        <v>Disapproved</v>
      </c>
      <c r="M181" s="14">
        <v>42934</v>
      </c>
      <c r="N181" s="19">
        <v>42976</v>
      </c>
      <c r="O181" s="19">
        <v>42976</v>
      </c>
      <c r="P181" s="33">
        <f t="shared" si="4"/>
        <v>42976</v>
      </c>
      <c r="Q181" s="33" t="str">
        <f t="shared" si="5"/>
        <v/>
      </c>
    </row>
    <row r="182" spans="1:17" x14ac:dyDescent="0.3">
      <c r="A182" t="s">
        <v>653</v>
      </c>
      <c r="B182" t="s">
        <v>654</v>
      </c>
      <c r="C182" s="31" t="str">
        <f>IF($B182="N/A",IFERROR(VLOOKUP($A182,'Sub Rough 1'!$A$3:$B$63,2,FALSE),"N/A"),$B182)</f>
        <v>AP647949</v>
      </c>
      <c r="D182">
        <v>7</v>
      </c>
      <c r="E182" t="s">
        <v>366</v>
      </c>
      <c r="F182" t="s">
        <v>656</v>
      </c>
      <c r="G182" t="s">
        <v>657</v>
      </c>
      <c r="H182" t="s">
        <v>655</v>
      </c>
      <c r="I182" s="13">
        <v>463900</v>
      </c>
      <c r="J182" s="14">
        <v>43010</v>
      </c>
      <c r="K182" t="s">
        <v>301</v>
      </c>
      <c r="L182" s="31" t="str">
        <f>IF($K182&lt;&gt;"Pending",$K182,IFERROR(VLOOKUP($C182,Confirmed!$A$2:$I$98,9,FALSE),"Pending"))</f>
        <v>Disapproved</v>
      </c>
      <c r="M182" s="14">
        <v>42934</v>
      </c>
      <c r="N182" s="19">
        <v>42976</v>
      </c>
      <c r="O182" s="19">
        <v>42976</v>
      </c>
      <c r="P182" s="33">
        <f t="shared" si="4"/>
        <v>42976</v>
      </c>
      <c r="Q182" s="33" t="str">
        <f t="shared" si="5"/>
        <v/>
      </c>
    </row>
    <row r="183" spans="1:17" x14ac:dyDescent="0.3">
      <c r="A183" t="s">
        <v>658</v>
      </c>
      <c r="B183" t="s">
        <v>659</v>
      </c>
      <c r="C183" s="31" t="str">
        <f>IF($B183="N/A",IFERROR(VLOOKUP($A183,'Sub Rough 1'!$A$3:$B$63,2,FALSE),"N/A"),$B183)</f>
        <v>AP647939</v>
      </c>
      <c r="D183">
        <v>0</v>
      </c>
      <c r="E183" t="s">
        <v>15</v>
      </c>
      <c r="F183" t="s">
        <v>320</v>
      </c>
      <c r="G183" t="s">
        <v>321</v>
      </c>
      <c r="H183" t="s">
        <v>660</v>
      </c>
      <c r="I183" s="13">
        <v>121800</v>
      </c>
      <c r="J183" s="14">
        <v>43215</v>
      </c>
      <c r="K183" t="s">
        <v>285</v>
      </c>
      <c r="L183" s="31" t="str">
        <f>IF($K183&lt;&gt;"Pending",$K183,IFERROR(VLOOKUP($C183,Confirmed!$A$2:$I$98,9,FALSE),"Pending"))</f>
        <v>Approved</v>
      </c>
      <c r="M183" s="14">
        <v>42918</v>
      </c>
      <c r="N183" s="19">
        <v>42918</v>
      </c>
      <c r="O183" s="19">
        <v>42976</v>
      </c>
      <c r="P183" s="33">
        <f t="shared" si="4"/>
        <v>42976</v>
      </c>
      <c r="Q183" s="33">
        <f t="shared" si="5"/>
        <v>42976</v>
      </c>
    </row>
    <row r="184" spans="1:17" x14ac:dyDescent="0.3">
      <c r="A184" t="s">
        <v>658</v>
      </c>
      <c r="B184" t="s">
        <v>659</v>
      </c>
      <c r="C184" s="31" t="str">
        <f>IF($B184="N/A",IFERROR(VLOOKUP($A184,'Sub Rough 1'!$A$3:$B$63,2,FALSE),"N/A"),$B184)</f>
        <v>AP647939</v>
      </c>
      <c r="D184">
        <v>0</v>
      </c>
      <c r="E184" t="s">
        <v>15</v>
      </c>
      <c r="F184" t="s">
        <v>318</v>
      </c>
      <c r="G184" t="s">
        <v>319</v>
      </c>
      <c r="H184" t="s">
        <v>660</v>
      </c>
      <c r="I184" s="13">
        <v>121800</v>
      </c>
      <c r="J184" s="14">
        <v>43215</v>
      </c>
      <c r="K184" t="s">
        <v>285</v>
      </c>
      <c r="L184" s="31" t="str">
        <f>IF($K184&lt;&gt;"Pending",$K184,IFERROR(VLOOKUP($C184,Confirmed!$A$2:$I$98,9,FALSE),"Pending"))</f>
        <v>Approved</v>
      </c>
      <c r="M184" s="14">
        <v>42918</v>
      </c>
      <c r="N184" s="19">
        <v>42918</v>
      </c>
      <c r="O184" s="19">
        <v>42976</v>
      </c>
      <c r="P184" s="33">
        <f t="shared" si="4"/>
        <v>42976</v>
      </c>
      <c r="Q184" s="33">
        <f t="shared" si="5"/>
        <v>42976</v>
      </c>
    </row>
    <row r="185" spans="1:17" x14ac:dyDescent="0.3">
      <c r="A185" t="s">
        <v>661</v>
      </c>
      <c r="B185" t="s">
        <v>662</v>
      </c>
      <c r="C185" s="31" t="str">
        <f>IF($B185="N/A",IFERROR(VLOOKUP($A185,'Sub Rough 1'!$A$3:$B$63,2,FALSE),"N/A"),$B185)</f>
        <v>AP647935</v>
      </c>
      <c r="D185">
        <v>2</v>
      </c>
      <c r="E185" t="s">
        <v>343</v>
      </c>
      <c r="F185" t="s">
        <v>344</v>
      </c>
      <c r="G185" t="s">
        <v>345</v>
      </c>
      <c r="H185" t="s">
        <v>663</v>
      </c>
      <c r="I185" s="13">
        <v>468000</v>
      </c>
      <c r="J185" s="14">
        <v>43250</v>
      </c>
      <c r="K185" t="s">
        <v>285</v>
      </c>
      <c r="L185" s="31" t="str">
        <f>IF($K185&lt;&gt;"Pending",$K185,IFERROR(VLOOKUP($C185,Confirmed!$A$2:$I$98,9,FALSE),"Pending"))</f>
        <v>Approved</v>
      </c>
      <c r="M185" s="14">
        <v>42913</v>
      </c>
      <c r="N185" s="19">
        <v>42918</v>
      </c>
      <c r="O185" s="19">
        <v>42976</v>
      </c>
      <c r="P185" s="33">
        <f t="shared" si="4"/>
        <v>42976</v>
      </c>
      <c r="Q185" s="33">
        <f t="shared" si="5"/>
        <v>42976</v>
      </c>
    </row>
    <row r="186" spans="1:17" x14ac:dyDescent="0.3">
      <c r="A186" t="s">
        <v>664</v>
      </c>
      <c r="B186" t="s">
        <v>665</v>
      </c>
      <c r="C186" s="31" t="str">
        <f>IF($B186="N/A",IFERROR(VLOOKUP($A186,'Sub Rough 1'!$A$3:$B$63,2,FALSE),"N/A"),$B186)</f>
        <v>AP647930</v>
      </c>
      <c r="D186">
        <v>1</v>
      </c>
      <c r="E186" t="s">
        <v>298</v>
      </c>
      <c r="F186" t="s">
        <v>299</v>
      </c>
      <c r="G186" t="s">
        <v>300</v>
      </c>
      <c r="H186" t="s">
        <v>666</v>
      </c>
      <c r="I186" s="13">
        <v>635600</v>
      </c>
      <c r="J186" s="14">
        <v>43186</v>
      </c>
      <c r="K186" t="s">
        <v>285</v>
      </c>
      <c r="L186" s="31" t="str">
        <f>IF($K186&lt;&gt;"Pending",$K186,IFERROR(VLOOKUP($C186,Confirmed!$A$2:$I$98,9,FALSE),"Pending"))</f>
        <v>Approved</v>
      </c>
      <c r="M186" s="14">
        <v>42912</v>
      </c>
      <c r="N186" s="19">
        <v>42918</v>
      </c>
      <c r="O186" s="19">
        <v>42976</v>
      </c>
      <c r="P186" s="33">
        <f t="shared" si="4"/>
        <v>42976</v>
      </c>
      <c r="Q186" s="33">
        <f t="shared" si="5"/>
        <v>42976</v>
      </c>
    </row>
    <row r="187" spans="1:17" x14ac:dyDescent="0.3">
      <c r="A187" t="s">
        <v>667</v>
      </c>
      <c r="B187" t="s">
        <v>668</v>
      </c>
      <c r="C187" s="31" t="str">
        <f>IF($B187="N/A",IFERROR(VLOOKUP($A187,'Sub Rough 1'!$A$3:$B$63,2,FALSE),"N/A"),$B187)</f>
        <v>AP647929</v>
      </c>
      <c r="D187">
        <v>4</v>
      </c>
      <c r="E187" t="s">
        <v>282</v>
      </c>
      <c r="F187" t="s">
        <v>290</v>
      </c>
      <c r="G187" t="s">
        <v>291</v>
      </c>
      <c r="H187" t="s">
        <v>669</v>
      </c>
      <c r="I187" s="13">
        <v>782500</v>
      </c>
      <c r="J187" s="14">
        <v>43131</v>
      </c>
      <c r="K187" t="s">
        <v>285</v>
      </c>
      <c r="L187" s="31" t="str">
        <f>IF($K187&lt;&gt;"Pending",$K187,IFERROR(VLOOKUP($C187,Confirmed!$A$2:$I$98,9,FALSE),"Pending"))</f>
        <v>Approved</v>
      </c>
      <c r="M187" s="14">
        <v>42897</v>
      </c>
      <c r="N187" s="19">
        <v>42918</v>
      </c>
      <c r="O187" s="19">
        <v>42976</v>
      </c>
      <c r="P187" s="33">
        <f t="shared" si="4"/>
        <v>42976</v>
      </c>
      <c r="Q187" s="33">
        <f t="shared" si="5"/>
        <v>42976</v>
      </c>
    </row>
    <row r="188" spans="1:17" x14ac:dyDescent="0.3">
      <c r="A188" t="s">
        <v>670</v>
      </c>
      <c r="B188" t="s">
        <v>671</v>
      </c>
      <c r="C188" s="31" t="str">
        <f>IF($B188="N/A",IFERROR(VLOOKUP($A188,'Sub Rough 1'!$A$3:$B$63,2,FALSE),"N/A"),$B188)</f>
        <v>AP647925</v>
      </c>
      <c r="D188">
        <v>2</v>
      </c>
      <c r="E188" t="s">
        <v>343</v>
      </c>
      <c r="F188" t="s">
        <v>450</v>
      </c>
      <c r="G188" t="s">
        <v>451</v>
      </c>
      <c r="H188" t="s">
        <v>672</v>
      </c>
      <c r="I188" s="13">
        <v>811300</v>
      </c>
      <c r="J188" s="14">
        <v>42949</v>
      </c>
      <c r="K188" t="s">
        <v>285</v>
      </c>
      <c r="L188" s="31" t="str">
        <f>IF($K188&lt;&gt;"Pending",$K188,IFERROR(VLOOKUP($C188,Confirmed!$A$2:$I$98,9,FALSE),"Pending"))</f>
        <v>Approved</v>
      </c>
      <c r="M188" s="14">
        <v>42889</v>
      </c>
      <c r="N188" s="19">
        <v>42918</v>
      </c>
      <c r="O188" s="19">
        <v>42976</v>
      </c>
      <c r="P188" s="33">
        <f t="shared" si="4"/>
        <v>42976</v>
      </c>
      <c r="Q188" s="33">
        <f t="shared" si="5"/>
        <v>42976</v>
      </c>
    </row>
    <row r="189" spans="1:17" x14ac:dyDescent="0.3">
      <c r="A189" t="s">
        <v>670</v>
      </c>
      <c r="B189" t="s">
        <v>671</v>
      </c>
      <c r="C189" s="31" t="str">
        <f>IF($B189="N/A",IFERROR(VLOOKUP($A189,'Sub Rough 1'!$A$3:$B$63,2,FALSE),"N/A"),$B189)</f>
        <v>AP647925</v>
      </c>
      <c r="D189">
        <v>2</v>
      </c>
      <c r="E189" t="s">
        <v>343</v>
      </c>
      <c r="F189" t="s">
        <v>344</v>
      </c>
      <c r="G189" t="s">
        <v>345</v>
      </c>
      <c r="H189" t="s">
        <v>672</v>
      </c>
      <c r="I189" s="13">
        <v>811300</v>
      </c>
      <c r="J189" s="14">
        <v>42949</v>
      </c>
      <c r="K189" t="s">
        <v>285</v>
      </c>
      <c r="L189" s="31" t="str">
        <f>IF($K189&lt;&gt;"Pending",$K189,IFERROR(VLOOKUP($C189,Confirmed!$A$2:$I$98,9,FALSE),"Pending"))</f>
        <v>Approved</v>
      </c>
      <c r="M189" s="14">
        <v>42889</v>
      </c>
      <c r="N189" s="19">
        <v>42918</v>
      </c>
      <c r="O189" s="19">
        <v>42976</v>
      </c>
      <c r="P189" s="33">
        <f t="shared" si="4"/>
        <v>42976</v>
      </c>
      <c r="Q189" s="33">
        <f t="shared" si="5"/>
        <v>42976</v>
      </c>
    </row>
    <row r="190" spans="1:17" x14ac:dyDescent="0.3">
      <c r="A190" t="s">
        <v>673</v>
      </c>
      <c r="B190" t="s">
        <v>674</v>
      </c>
      <c r="C190" s="31" t="str">
        <f>IF($B190="N/A",IFERROR(VLOOKUP($A190,'Sub Rough 1'!$A$3:$B$63,2,FALSE),"N/A"),$B190)</f>
        <v>AP647914</v>
      </c>
      <c r="D190">
        <v>3</v>
      </c>
      <c r="E190" t="s">
        <v>337</v>
      </c>
      <c r="F190" t="s">
        <v>384</v>
      </c>
      <c r="G190" t="s">
        <v>385</v>
      </c>
      <c r="H190" t="s">
        <v>675</v>
      </c>
      <c r="I190" s="13">
        <v>959500</v>
      </c>
      <c r="J190" s="14">
        <v>42933</v>
      </c>
      <c r="K190" t="s">
        <v>285</v>
      </c>
      <c r="L190" s="31" t="str">
        <f>IF($K190&lt;&gt;"Pending",$K190,IFERROR(VLOOKUP($C190,Confirmed!$A$2:$I$98,9,FALSE),"Pending"))</f>
        <v>Approved</v>
      </c>
      <c r="M190" s="14">
        <v>42880</v>
      </c>
      <c r="N190" s="19">
        <v>42885</v>
      </c>
      <c r="O190" s="19">
        <v>42976</v>
      </c>
      <c r="P190" s="33">
        <f t="shared" si="4"/>
        <v>42976</v>
      </c>
      <c r="Q190" s="33">
        <f t="shared" si="5"/>
        <v>42976</v>
      </c>
    </row>
    <row r="191" spans="1:17" x14ac:dyDescent="0.3">
      <c r="A191" t="s">
        <v>673</v>
      </c>
      <c r="B191" t="s">
        <v>674</v>
      </c>
      <c r="C191" s="31" t="str">
        <f>IF($B191="N/A",IFERROR(VLOOKUP($A191,'Sub Rough 1'!$A$3:$B$63,2,FALSE),"N/A"),$B191)</f>
        <v>AP647914</v>
      </c>
      <c r="D191">
        <v>3</v>
      </c>
      <c r="E191" t="s">
        <v>337</v>
      </c>
      <c r="F191" t="s">
        <v>386</v>
      </c>
      <c r="G191" t="s">
        <v>387</v>
      </c>
      <c r="H191" t="s">
        <v>675</v>
      </c>
      <c r="I191" s="13">
        <v>959500</v>
      </c>
      <c r="J191" s="14">
        <v>42933</v>
      </c>
      <c r="K191" t="s">
        <v>285</v>
      </c>
      <c r="L191" s="31" t="str">
        <f>IF($K191&lt;&gt;"Pending",$K191,IFERROR(VLOOKUP($C191,Confirmed!$A$2:$I$98,9,FALSE),"Pending"))</f>
        <v>Approved</v>
      </c>
      <c r="M191" s="14">
        <v>42880</v>
      </c>
      <c r="N191" s="19">
        <v>42885</v>
      </c>
      <c r="O191" s="19">
        <v>42976</v>
      </c>
      <c r="P191" s="33">
        <f t="shared" si="4"/>
        <v>42976</v>
      </c>
      <c r="Q191" s="33">
        <f t="shared" si="5"/>
        <v>42976</v>
      </c>
    </row>
    <row r="192" spans="1:17" x14ac:dyDescent="0.3">
      <c r="A192" t="s">
        <v>673</v>
      </c>
      <c r="B192" t="s">
        <v>674</v>
      </c>
      <c r="C192" s="31" t="str">
        <f>IF($B192="N/A",IFERROR(VLOOKUP($A192,'Sub Rough 1'!$A$3:$B$63,2,FALSE),"N/A"),$B192)</f>
        <v>AP647914</v>
      </c>
      <c r="D192">
        <v>3</v>
      </c>
      <c r="E192" t="s">
        <v>337</v>
      </c>
      <c r="F192" t="s">
        <v>338</v>
      </c>
      <c r="G192" t="s">
        <v>339</v>
      </c>
      <c r="H192" t="s">
        <v>675</v>
      </c>
      <c r="I192" s="13">
        <v>959500</v>
      </c>
      <c r="J192" s="14">
        <v>42933</v>
      </c>
      <c r="K192" t="s">
        <v>285</v>
      </c>
      <c r="L192" s="31" t="str">
        <f>IF($K192&lt;&gt;"Pending",$K192,IFERROR(VLOOKUP($C192,Confirmed!$A$2:$I$98,9,FALSE),"Pending"))</f>
        <v>Approved</v>
      </c>
      <c r="M192" s="14">
        <v>42880</v>
      </c>
      <c r="N192" s="19">
        <v>42885</v>
      </c>
      <c r="O192" s="19">
        <v>42976</v>
      </c>
      <c r="P192" s="33">
        <f t="shared" si="4"/>
        <v>42976</v>
      </c>
      <c r="Q192" s="33">
        <f t="shared" si="5"/>
        <v>42976</v>
      </c>
    </row>
    <row r="193" spans="1:17" x14ac:dyDescent="0.3">
      <c r="A193" t="s">
        <v>676</v>
      </c>
      <c r="B193" t="s">
        <v>677</v>
      </c>
      <c r="C193" s="31" t="str">
        <f>IF($B193="N/A",IFERROR(VLOOKUP($A193,'Sub Rough 1'!$A$3:$B$63,2,FALSE),"N/A"),$B193)</f>
        <v>AP647904</v>
      </c>
      <c r="D193">
        <v>0</v>
      </c>
      <c r="E193" t="s">
        <v>15</v>
      </c>
      <c r="F193" t="s">
        <v>320</v>
      </c>
      <c r="G193" t="s">
        <v>321</v>
      </c>
      <c r="H193" t="s">
        <v>678</v>
      </c>
      <c r="I193" s="13">
        <v>63200</v>
      </c>
      <c r="J193" s="14">
        <v>43086</v>
      </c>
      <c r="K193" t="s">
        <v>285</v>
      </c>
      <c r="L193" s="31" t="str">
        <f>IF($K193&lt;&gt;"Pending",$K193,IFERROR(VLOOKUP($C193,Confirmed!$A$2:$I$98,9,FALSE),"Pending"))</f>
        <v>Approved</v>
      </c>
      <c r="M193" s="14">
        <v>42867</v>
      </c>
      <c r="N193" s="19">
        <v>42885</v>
      </c>
      <c r="O193" s="19">
        <v>42918</v>
      </c>
      <c r="P193" s="33">
        <f t="shared" si="4"/>
        <v>42918</v>
      </c>
      <c r="Q193" s="33">
        <f t="shared" si="5"/>
        <v>42918</v>
      </c>
    </row>
    <row r="194" spans="1:17" x14ac:dyDescent="0.3">
      <c r="A194" t="s">
        <v>676</v>
      </c>
      <c r="B194" t="s">
        <v>677</v>
      </c>
      <c r="C194" s="31" t="str">
        <f>IF($B194="N/A",IFERROR(VLOOKUP($A194,'Sub Rough 1'!$A$3:$B$63,2,FALSE),"N/A"),$B194)</f>
        <v>AP647904</v>
      </c>
      <c r="D194">
        <v>0</v>
      </c>
      <c r="E194" t="s">
        <v>15</v>
      </c>
      <c r="F194" t="s">
        <v>295</v>
      </c>
      <c r="G194" t="s">
        <v>296</v>
      </c>
      <c r="H194" t="s">
        <v>678</v>
      </c>
      <c r="I194" s="13">
        <v>63200</v>
      </c>
      <c r="J194" s="14">
        <v>43086</v>
      </c>
      <c r="K194" t="s">
        <v>285</v>
      </c>
      <c r="L194" s="31" t="str">
        <f>IF($K194&lt;&gt;"Pending",$K194,IFERROR(VLOOKUP($C194,Confirmed!$A$2:$I$98,9,FALSE),"Pending"))</f>
        <v>Approved</v>
      </c>
      <c r="M194" s="14">
        <v>42867</v>
      </c>
      <c r="N194" s="19">
        <v>42885</v>
      </c>
      <c r="O194" s="19">
        <v>42918</v>
      </c>
      <c r="P194" s="33">
        <f t="shared" si="4"/>
        <v>42918</v>
      </c>
      <c r="Q194" s="33">
        <f t="shared" si="5"/>
        <v>42918</v>
      </c>
    </row>
    <row r="195" spans="1:17" x14ac:dyDescent="0.3">
      <c r="A195" t="s">
        <v>679</v>
      </c>
      <c r="B195" t="s">
        <v>680</v>
      </c>
      <c r="C195" s="31" t="str">
        <f>IF($B195="N/A",IFERROR(VLOOKUP($A195,'Sub Rough 1'!$A$3:$B$63,2,FALSE),"N/A"),$B195)</f>
        <v>AP647899</v>
      </c>
      <c r="D195">
        <v>11</v>
      </c>
      <c r="E195" t="s">
        <v>328</v>
      </c>
      <c r="F195" t="s">
        <v>331</v>
      </c>
      <c r="G195" t="s">
        <v>332</v>
      </c>
      <c r="H195" t="s">
        <v>681</v>
      </c>
      <c r="I195" s="13">
        <v>826800</v>
      </c>
      <c r="J195" s="14">
        <v>43066</v>
      </c>
      <c r="K195" t="s">
        <v>285</v>
      </c>
      <c r="L195" s="31" t="str">
        <f>IF($K195&lt;&gt;"Pending",$K195,IFERROR(VLOOKUP($C195,Confirmed!$A$2:$I$98,9,FALSE),"Pending"))</f>
        <v>Approved</v>
      </c>
      <c r="M195" s="14">
        <v>42854</v>
      </c>
      <c r="N195" s="19">
        <v>42864</v>
      </c>
      <c r="O195" s="19">
        <v>42918</v>
      </c>
      <c r="P195" s="33">
        <f t="shared" si="4"/>
        <v>42918</v>
      </c>
      <c r="Q195" s="33">
        <f t="shared" si="5"/>
        <v>42918</v>
      </c>
    </row>
    <row r="196" spans="1:17" x14ac:dyDescent="0.3">
      <c r="A196" t="s">
        <v>682</v>
      </c>
      <c r="B196" t="s">
        <v>683</v>
      </c>
      <c r="C196" s="31" t="str">
        <f>IF($B196="N/A",IFERROR(VLOOKUP($A196,'Sub Rough 1'!$A$3:$B$63,2,FALSE),"N/A"),$B196)</f>
        <v>AP647894</v>
      </c>
      <c r="D196">
        <v>0</v>
      </c>
      <c r="E196" t="s">
        <v>15</v>
      </c>
      <c r="F196" t="s">
        <v>293</v>
      </c>
      <c r="G196" t="s">
        <v>294</v>
      </c>
      <c r="H196" t="s">
        <v>684</v>
      </c>
      <c r="I196" s="13">
        <v>834800</v>
      </c>
      <c r="J196" s="14">
        <v>43181</v>
      </c>
      <c r="K196" t="s">
        <v>285</v>
      </c>
      <c r="L196" s="31" t="str">
        <f>IF($K196&lt;&gt;"Pending",$K196,IFERROR(VLOOKUP($C196,Confirmed!$A$2:$I$98,9,FALSE),"Pending"))</f>
        <v>Approved</v>
      </c>
      <c r="M196" s="14">
        <v>42851</v>
      </c>
      <c r="N196" s="19">
        <v>42864</v>
      </c>
      <c r="O196" s="19">
        <v>42918</v>
      </c>
      <c r="P196" s="33">
        <f t="shared" ref="P196:P259" si="6">IF($O196&lt;&gt;"",$O196,IF($K196&lt;&gt;$L196,DATE(2019,9,1),""))</f>
        <v>42918</v>
      </c>
      <c r="Q196" s="33">
        <f t="shared" ref="Q196:Q259" si="7">IF($P196="",$P196,IF($N196&lt;$P196,$P196,""))</f>
        <v>42918</v>
      </c>
    </row>
    <row r="197" spans="1:17" x14ac:dyDescent="0.3">
      <c r="A197" t="s">
        <v>685</v>
      </c>
      <c r="B197" t="s">
        <v>686</v>
      </c>
      <c r="C197" s="31" t="str">
        <f>IF($B197="N/A",IFERROR(VLOOKUP($A197,'Sub Rough 1'!$A$3:$B$63,2,FALSE),"N/A"),$B197)</f>
        <v>AP647891</v>
      </c>
      <c r="D197">
        <v>8</v>
      </c>
      <c r="E197" t="s">
        <v>403</v>
      </c>
      <c r="F197" t="s">
        <v>404</v>
      </c>
      <c r="G197" t="s">
        <v>405</v>
      </c>
      <c r="H197" t="s">
        <v>687</v>
      </c>
      <c r="I197" s="13">
        <v>491800</v>
      </c>
      <c r="J197" s="14">
        <v>43131</v>
      </c>
      <c r="K197" t="s">
        <v>285</v>
      </c>
      <c r="L197" s="31" t="str">
        <f>IF($K197&lt;&gt;"Pending",$K197,IFERROR(VLOOKUP($C197,Confirmed!$A$2:$I$98,9,FALSE),"Pending"))</f>
        <v>Approved</v>
      </c>
      <c r="M197" s="14">
        <v>42851</v>
      </c>
      <c r="N197" s="19">
        <v>42864</v>
      </c>
      <c r="O197" s="19">
        <v>42918</v>
      </c>
      <c r="P197" s="33">
        <f t="shared" si="6"/>
        <v>42918</v>
      </c>
      <c r="Q197" s="33">
        <f t="shared" si="7"/>
        <v>42918</v>
      </c>
    </row>
    <row r="198" spans="1:17" x14ac:dyDescent="0.3">
      <c r="A198" t="s">
        <v>688</v>
      </c>
      <c r="B198" t="s">
        <v>689</v>
      </c>
      <c r="C198" s="31" t="str">
        <f>IF($B198="N/A",IFERROR(VLOOKUP($A198,'Sub Rough 1'!$A$3:$B$63,2,FALSE),"N/A"),$B198)</f>
        <v>AP647886</v>
      </c>
      <c r="D198">
        <v>3</v>
      </c>
      <c r="E198" t="s">
        <v>337</v>
      </c>
      <c r="F198" t="s">
        <v>338</v>
      </c>
      <c r="G198" t="s">
        <v>339</v>
      </c>
      <c r="H198" t="s">
        <v>690</v>
      </c>
      <c r="I198" s="13">
        <v>887200</v>
      </c>
      <c r="J198" s="14">
        <v>42990</v>
      </c>
      <c r="K198" t="s">
        <v>285</v>
      </c>
      <c r="L198" s="31" t="str">
        <f>IF($K198&lt;&gt;"Pending",$K198,IFERROR(VLOOKUP($C198,Confirmed!$A$2:$I$98,9,FALSE),"Pending"))</f>
        <v>Approved</v>
      </c>
      <c r="M198" s="14">
        <v>42831</v>
      </c>
      <c r="N198" s="19">
        <v>42835</v>
      </c>
      <c r="O198" s="19">
        <v>42885</v>
      </c>
      <c r="P198" s="33">
        <f t="shared" si="6"/>
        <v>42885</v>
      </c>
      <c r="Q198" s="33">
        <f t="shared" si="7"/>
        <v>42885</v>
      </c>
    </row>
    <row r="199" spans="1:17" x14ac:dyDescent="0.3">
      <c r="A199" t="s">
        <v>688</v>
      </c>
      <c r="B199" t="s">
        <v>689</v>
      </c>
      <c r="C199" s="31" t="str">
        <f>IF($B199="N/A",IFERROR(VLOOKUP($A199,'Sub Rough 1'!$A$3:$B$63,2,FALSE),"N/A"),$B199)</f>
        <v>AP647886</v>
      </c>
      <c r="D199">
        <v>3</v>
      </c>
      <c r="E199" t="s">
        <v>337</v>
      </c>
      <c r="F199" t="s">
        <v>384</v>
      </c>
      <c r="G199" t="s">
        <v>385</v>
      </c>
      <c r="H199" t="s">
        <v>690</v>
      </c>
      <c r="I199" s="13">
        <v>887200</v>
      </c>
      <c r="J199" s="14">
        <v>42990</v>
      </c>
      <c r="K199" t="s">
        <v>285</v>
      </c>
      <c r="L199" s="31" t="str">
        <f>IF($K199&lt;&gt;"Pending",$K199,IFERROR(VLOOKUP($C199,Confirmed!$A$2:$I$98,9,FALSE),"Pending"))</f>
        <v>Approved</v>
      </c>
      <c r="M199" s="14">
        <v>42831</v>
      </c>
      <c r="N199" s="19">
        <v>42835</v>
      </c>
      <c r="O199" s="19">
        <v>42885</v>
      </c>
      <c r="P199" s="33">
        <f t="shared" si="6"/>
        <v>42885</v>
      </c>
      <c r="Q199" s="33">
        <f t="shared" si="7"/>
        <v>42885</v>
      </c>
    </row>
    <row r="200" spans="1:17" x14ac:dyDescent="0.3">
      <c r="A200" t="s">
        <v>691</v>
      </c>
      <c r="B200" t="s">
        <v>692</v>
      </c>
      <c r="C200" s="31" t="str">
        <f>IF($B200="N/A",IFERROR(VLOOKUP($A200,'Sub Rough 1'!$A$3:$B$63,2,FALSE),"N/A"),$B200)</f>
        <v>AP647880</v>
      </c>
      <c r="D200">
        <v>4</v>
      </c>
      <c r="E200" t="s">
        <v>282</v>
      </c>
      <c r="F200" t="s">
        <v>283</v>
      </c>
      <c r="G200" t="s">
        <v>284</v>
      </c>
      <c r="H200" t="s">
        <v>693</v>
      </c>
      <c r="I200" s="13">
        <v>549800</v>
      </c>
      <c r="J200" s="14">
        <v>42967</v>
      </c>
      <c r="K200" t="s">
        <v>285</v>
      </c>
      <c r="L200" s="31" t="str">
        <f>IF($K200&lt;&gt;"Pending",$K200,IFERROR(VLOOKUP($C200,Confirmed!$A$2:$I$98,9,FALSE),"Pending"))</f>
        <v>Approved</v>
      </c>
      <c r="M200" s="14">
        <v>42818</v>
      </c>
      <c r="N200" s="19">
        <v>42835</v>
      </c>
      <c r="O200" s="19">
        <v>42885</v>
      </c>
      <c r="P200" s="33">
        <f t="shared" si="6"/>
        <v>42885</v>
      </c>
      <c r="Q200" s="33">
        <f t="shared" si="7"/>
        <v>42885</v>
      </c>
    </row>
    <row r="201" spans="1:17" x14ac:dyDescent="0.3">
      <c r="A201" t="s">
        <v>694</v>
      </c>
      <c r="B201" t="s">
        <v>695</v>
      </c>
      <c r="C201" s="31" t="str">
        <f>IF($B201="N/A",IFERROR(VLOOKUP($A201,'Sub Rough 1'!$A$3:$B$63,2,FALSE),"N/A"),$B201)</f>
        <v>AP647877</v>
      </c>
      <c r="D201">
        <v>7</v>
      </c>
      <c r="E201" t="s">
        <v>366</v>
      </c>
      <c r="F201" t="s">
        <v>369</v>
      </c>
      <c r="G201" t="s">
        <v>370</v>
      </c>
      <c r="H201" t="s">
        <v>696</v>
      </c>
      <c r="I201" s="13">
        <v>696200</v>
      </c>
      <c r="J201" s="14">
        <v>43136</v>
      </c>
      <c r="K201" t="s">
        <v>285</v>
      </c>
      <c r="L201" s="31" t="str">
        <f>IF($K201&lt;&gt;"Pending",$K201,IFERROR(VLOOKUP($C201,Confirmed!$A$2:$I$98,9,FALSE),"Pending"))</f>
        <v>Approved</v>
      </c>
      <c r="M201" s="14">
        <v>42816</v>
      </c>
      <c r="N201" s="19">
        <v>42835</v>
      </c>
      <c r="O201" s="19">
        <v>42885</v>
      </c>
      <c r="P201" s="33">
        <f t="shared" si="6"/>
        <v>42885</v>
      </c>
      <c r="Q201" s="33">
        <f t="shared" si="7"/>
        <v>42885</v>
      </c>
    </row>
    <row r="202" spans="1:17" x14ac:dyDescent="0.3">
      <c r="A202" t="s">
        <v>694</v>
      </c>
      <c r="B202" t="s">
        <v>695</v>
      </c>
      <c r="C202" s="31" t="str">
        <f>IF($B202="N/A",IFERROR(VLOOKUP($A202,'Sub Rough 1'!$A$3:$B$63,2,FALSE),"N/A"),$B202)</f>
        <v>AP647877</v>
      </c>
      <c r="D202">
        <v>7</v>
      </c>
      <c r="E202" t="s">
        <v>366</v>
      </c>
      <c r="F202" t="s">
        <v>656</v>
      </c>
      <c r="G202" t="s">
        <v>657</v>
      </c>
      <c r="H202" t="s">
        <v>696</v>
      </c>
      <c r="I202" s="13">
        <v>696200</v>
      </c>
      <c r="J202" s="14">
        <v>43136</v>
      </c>
      <c r="K202" t="s">
        <v>285</v>
      </c>
      <c r="L202" s="31" t="str">
        <f>IF($K202&lt;&gt;"Pending",$K202,IFERROR(VLOOKUP($C202,Confirmed!$A$2:$I$98,9,FALSE),"Pending"))</f>
        <v>Approved</v>
      </c>
      <c r="M202" s="14">
        <v>42816</v>
      </c>
      <c r="N202" s="19">
        <v>42835</v>
      </c>
      <c r="O202" s="19">
        <v>42885</v>
      </c>
      <c r="P202" s="33">
        <f t="shared" si="6"/>
        <v>42885</v>
      </c>
      <c r="Q202" s="33">
        <f t="shared" si="7"/>
        <v>42885</v>
      </c>
    </row>
    <row r="203" spans="1:17" x14ac:dyDescent="0.3">
      <c r="A203" t="s">
        <v>697</v>
      </c>
      <c r="B203" t="s">
        <v>698</v>
      </c>
      <c r="C203" s="31" t="str">
        <f>IF($B203="N/A",IFERROR(VLOOKUP($A203,'Sub Rough 1'!$A$3:$B$63,2,FALSE),"N/A"),$B203)</f>
        <v>AP647870</v>
      </c>
      <c r="D203">
        <v>0</v>
      </c>
      <c r="E203" t="s">
        <v>15</v>
      </c>
      <c r="F203" t="s">
        <v>293</v>
      </c>
      <c r="G203" t="s">
        <v>294</v>
      </c>
      <c r="H203" t="s">
        <v>699</v>
      </c>
      <c r="I203" s="13">
        <v>323200</v>
      </c>
      <c r="J203" s="14">
        <v>43003</v>
      </c>
      <c r="K203" t="s">
        <v>301</v>
      </c>
      <c r="L203" s="31" t="str">
        <f>IF($K203&lt;&gt;"Pending",$K203,IFERROR(VLOOKUP($C203,Confirmed!$A$2:$I$98,9,FALSE),"Pending"))</f>
        <v>Disapproved</v>
      </c>
      <c r="M203" s="14">
        <v>42807</v>
      </c>
      <c r="N203" s="19">
        <v>42810</v>
      </c>
      <c r="O203" s="19">
        <v>42864</v>
      </c>
      <c r="P203" s="33">
        <f t="shared" si="6"/>
        <v>42864</v>
      </c>
      <c r="Q203" s="33">
        <f t="shared" si="7"/>
        <v>42864</v>
      </c>
    </row>
    <row r="204" spans="1:17" x14ac:dyDescent="0.3">
      <c r="A204" t="s">
        <v>697</v>
      </c>
      <c r="B204" t="s">
        <v>698</v>
      </c>
      <c r="C204" s="31" t="str">
        <f>IF($B204="N/A",IFERROR(VLOOKUP($A204,'Sub Rough 1'!$A$3:$B$63,2,FALSE),"N/A"),$B204)</f>
        <v>AP647870</v>
      </c>
      <c r="D204">
        <v>0</v>
      </c>
      <c r="E204" t="s">
        <v>15</v>
      </c>
      <c r="F204" t="s">
        <v>320</v>
      </c>
      <c r="G204" t="s">
        <v>321</v>
      </c>
      <c r="H204" t="s">
        <v>699</v>
      </c>
      <c r="I204" s="13">
        <v>323200</v>
      </c>
      <c r="J204" s="14">
        <v>43003</v>
      </c>
      <c r="K204" t="s">
        <v>301</v>
      </c>
      <c r="L204" s="31" t="str">
        <f>IF($K204&lt;&gt;"Pending",$K204,IFERROR(VLOOKUP($C204,Confirmed!$A$2:$I$98,9,FALSE),"Pending"))</f>
        <v>Disapproved</v>
      </c>
      <c r="M204" s="14">
        <v>42807</v>
      </c>
      <c r="N204" s="19">
        <v>42810</v>
      </c>
      <c r="O204" s="19">
        <v>42864</v>
      </c>
      <c r="P204" s="33">
        <f t="shared" si="6"/>
        <v>42864</v>
      </c>
      <c r="Q204" s="33">
        <f t="shared" si="7"/>
        <v>42864</v>
      </c>
    </row>
    <row r="205" spans="1:17" x14ac:dyDescent="0.3">
      <c r="A205" t="s">
        <v>700</v>
      </c>
      <c r="B205" t="s">
        <v>701</v>
      </c>
      <c r="C205" s="31" t="str">
        <f>IF($B205="N/A",IFERROR(VLOOKUP($A205,'Sub Rough 1'!$A$3:$B$63,2,FALSE),"N/A"),$B205)</f>
        <v>AP647861</v>
      </c>
      <c r="D205">
        <v>1</v>
      </c>
      <c r="E205" t="s">
        <v>298</v>
      </c>
      <c r="F205" t="s">
        <v>323</v>
      </c>
      <c r="G205" t="s">
        <v>324</v>
      </c>
      <c r="H205" t="s">
        <v>702</v>
      </c>
      <c r="I205" s="13">
        <v>29400</v>
      </c>
      <c r="J205" s="14">
        <v>42906</v>
      </c>
      <c r="K205" t="s">
        <v>301</v>
      </c>
      <c r="L205" s="31" t="str">
        <f>IF($K205&lt;&gt;"Pending",$K205,IFERROR(VLOOKUP($C205,Confirmed!$A$2:$I$98,9,FALSE),"Pending"))</f>
        <v>Disapproved</v>
      </c>
      <c r="M205" s="14">
        <v>42806</v>
      </c>
      <c r="N205" s="19">
        <v>42810</v>
      </c>
      <c r="O205" s="19">
        <v>42864</v>
      </c>
      <c r="P205" s="33">
        <f t="shared" si="6"/>
        <v>42864</v>
      </c>
      <c r="Q205" s="33">
        <f t="shared" si="7"/>
        <v>42864</v>
      </c>
    </row>
    <row r="206" spans="1:17" x14ac:dyDescent="0.3">
      <c r="A206" t="s">
        <v>700</v>
      </c>
      <c r="B206" t="s">
        <v>701</v>
      </c>
      <c r="C206" s="31" t="str">
        <f>IF($B206="N/A",IFERROR(VLOOKUP($A206,'Sub Rough 1'!$A$3:$B$63,2,FALSE),"N/A"),$B206)</f>
        <v>AP647861</v>
      </c>
      <c r="D206">
        <v>1</v>
      </c>
      <c r="E206" t="s">
        <v>298</v>
      </c>
      <c r="F206" t="s">
        <v>299</v>
      </c>
      <c r="G206" t="s">
        <v>300</v>
      </c>
      <c r="H206" t="s">
        <v>702</v>
      </c>
      <c r="I206" s="13">
        <v>29400</v>
      </c>
      <c r="J206" s="14">
        <v>42906</v>
      </c>
      <c r="K206" t="s">
        <v>301</v>
      </c>
      <c r="L206" s="31" t="str">
        <f>IF($K206&lt;&gt;"Pending",$K206,IFERROR(VLOOKUP($C206,Confirmed!$A$2:$I$98,9,FALSE),"Pending"))</f>
        <v>Disapproved</v>
      </c>
      <c r="M206" s="14">
        <v>42806</v>
      </c>
      <c r="N206" s="19">
        <v>42810</v>
      </c>
      <c r="O206" s="19">
        <v>42864</v>
      </c>
      <c r="P206" s="33">
        <f t="shared" si="6"/>
        <v>42864</v>
      </c>
      <c r="Q206" s="33">
        <f t="shared" si="7"/>
        <v>42864</v>
      </c>
    </row>
    <row r="207" spans="1:17" x14ac:dyDescent="0.3">
      <c r="A207" t="s">
        <v>703</v>
      </c>
      <c r="B207" t="s">
        <v>704</v>
      </c>
      <c r="C207" s="31" t="str">
        <f>IF($B207="N/A",IFERROR(VLOOKUP($A207,'Sub Rough 1'!$A$3:$B$63,2,FALSE),"N/A"),$B207)</f>
        <v>AP647850</v>
      </c>
      <c r="D207">
        <v>14</v>
      </c>
      <c r="E207" t="s">
        <v>603</v>
      </c>
      <c r="F207" t="s">
        <v>604</v>
      </c>
      <c r="G207" t="s">
        <v>605</v>
      </c>
      <c r="H207" t="s">
        <v>705</v>
      </c>
      <c r="I207" s="13">
        <v>579500</v>
      </c>
      <c r="J207" s="14">
        <v>43044</v>
      </c>
      <c r="K207" t="s">
        <v>301</v>
      </c>
      <c r="L207" s="31" t="str">
        <f>IF($K207&lt;&gt;"Pending",$K207,IFERROR(VLOOKUP($C207,Confirmed!$A$2:$I$98,9,FALSE),"Pending"))</f>
        <v>Disapproved</v>
      </c>
      <c r="M207" s="14">
        <v>42802</v>
      </c>
      <c r="N207" s="19">
        <v>42810</v>
      </c>
      <c r="O207" s="19">
        <v>42864</v>
      </c>
      <c r="P207" s="33">
        <f t="shared" si="6"/>
        <v>42864</v>
      </c>
      <c r="Q207" s="33">
        <f t="shared" si="7"/>
        <v>42864</v>
      </c>
    </row>
    <row r="208" spans="1:17" x14ac:dyDescent="0.3">
      <c r="A208" t="s">
        <v>706</v>
      </c>
      <c r="B208" t="s">
        <v>707</v>
      </c>
      <c r="C208" s="31" t="str">
        <f>IF($B208="N/A",IFERROR(VLOOKUP($A208,'Sub Rough 1'!$A$3:$B$63,2,FALSE),"N/A"),$B208)</f>
        <v>AP647838</v>
      </c>
      <c r="D208">
        <v>2</v>
      </c>
      <c r="E208" t="s">
        <v>343</v>
      </c>
      <c r="F208" t="s">
        <v>450</v>
      </c>
      <c r="G208" t="s">
        <v>451</v>
      </c>
      <c r="H208" t="s">
        <v>708</v>
      </c>
      <c r="I208" s="13">
        <v>541100</v>
      </c>
      <c r="J208" s="14">
        <v>42938</v>
      </c>
      <c r="K208" t="s">
        <v>285</v>
      </c>
      <c r="L208" s="31" t="str">
        <f>IF($K208&lt;&gt;"Pending",$K208,IFERROR(VLOOKUP($C208,Confirmed!$A$2:$I$98,9,FALSE),"Pending"))</f>
        <v>Approved</v>
      </c>
      <c r="M208" s="14">
        <v>42797</v>
      </c>
      <c r="N208" s="19">
        <v>42810</v>
      </c>
      <c r="O208" s="19">
        <v>42864</v>
      </c>
      <c r="P208" s="33">
        <f t="shared" si="6"/>
        <v>42864</v>
      </c>
      <c r="Q208" s="33">
        <f t="shared" si="7"/>
        <v>42864</v>
      </c>
    </row>
    <row r="209" spans="1:17" x14ac:dyDescent="0.3">
      <c r="A209" t="s">
        <v>706</v>
      </c>
      <c r="B209" t="s">
        <v>707</v>
      </c>
      <c r="C209" s="31" t="str">
        <f>IF($B209="N/A",IFERROR(VLOOKUP($A209,'Sub Rough 1'!$A$3:$B$63,2,FALSE),"N/A"),$B209)</f>
        <v>AP647838</v>
      </c>
      <c r="D209">
        <v>2</v>
      </c>
      <c r="E209" t="s">
        <v>343</v>
      </c>
      <c r="F209" t="s">
        <v>344</v>
      </c>
      <c r="G209" t="s">
        <v>345</v>
      </c>
      <c r="H209" t="s">
        <v>708</v>
      </c>
      <c r="I209" s="13">
        <v>541100</v>
      </c>
      <c r="J209" s="14">
        <v>42938</v>
      </c>
      <c r="K209" t="s">
        <v>285</v>
      </c>
      <c r="L209" s="31" t="str">
        <f>IF($K209&lt;&gt;"Pending",$K209,IFERROR(VLOOKUP($C209,Confirmed!$A$2:$I$98,9,FALSE),"Pending"))</f>
        <v>Approved</v>
      </c>
      <c r="M209" s="14">
        <v>42797</v>
      </c>
      <c r="N209" s="19">
        <v>42810</v>
      </c>
      <c r="O209" s="19">
        <v>42864</v>
      </c>
      <c r="P209" s="33">
        <f t="shared" si="6"/>
        <v>42864</v>
      </c>
      <c r="Q209" s="33">
        <f t="shared" si="7"/>
        <v>42864</v>
      </c>
    </row>
    <row r="210" spans="1:17" x14ac:dyDescent="0.3">
      <c r="A210" t="s">
        <v>709</v>
      </c>
      <c r="B210" t="s">
        <v>710</v>
      </c>
      <c r="C210" s="31" t="str">
        <f>IF($B210="N/A",IFERROR(VLOOKUP($A210,'Sub Rough 1'!$A$3:$B$63,2,FALSE),"N/A"),$B210)</f>
        <v>AP647837</v>
      </c>
      <c r="D210">
        <v>1</v>
      </c>
      <c r="E210" t="s">
        <v>298</v>
      </c>
      <c r="F210" t="s">
        <v>323</v>
      </c>
      <c r="G210" t="s">
        <v>324</v>
      </c>
      <c r="H210" t="s">
        <v>711</v>
      </c>
      <c r="I210" s="13">
        <v>884300</v>
      </c>
      <c r="J210" s="14">
        <v>43039</v>
      </c>
      <c r="K210" t="s">
        <v>285</v>
      </c>
      <c r="L210" s="31" t="str">
        <f>IF($K210&lt;&gt;"Pending",$K210,IFERROR(VLOOKUP($C210,Confirmed!$A$2:$I$98,9,FALSE),"Pending"))</f>
        <v>Approved</v>
      </c>
      <c r="M210" s="14">
        <v>42782</v>
      </c>
      <c r="N210" s="19">
        <v>42791</v>
      </c>
      <c r="O210" s="19">
        <v>42835</v>
      </c>
      <c r="P210" s="33">
        <f t="shared" si="6"/>
        <v>42835</v>
      </c>
      <c r="Q210" s="33">
        <f t="shared" si="7"/>
        <v>42835</v>
      </c>
    </row>
    <row r="211" spans="1:17" x14ac:dyDescent="0.3">
      <c r="A211" t="s">
        <v>709</v>
      </c>
      <c r="B211" t="s">
        <v>710</v>
      </c>
      <c r="C211" s="31" t="str">
        <f>IF($B211="N/A",IFERROR(VLOOKUP($A211,'Sub Rough 1'!$A$3:$B$63,2,FALSE),"N/A"),$B211)</f>
        <v>AP647837</v>
      </c>
      <c r="D211">
        <v>1</v>
      </c>
      <c r="E211" t="s">
        <v>298</v>
      </c>
      <c r="F211" t="s">
        <v>302</v>
      </c>
      <c r="G211" t="s">
        <v>303</v>
      </c>
      <c r="H211" t="s">
        <v>711</v>
      </c>
      <c r="I211" s="13">
        <v>884300</v>
      </c>
      <c r="J211" s="14">
        <v>43039</v>
      </c>
      <c r="K211" t="s">
        <v>285</v>
      </c>
      <c r="L211" s="31" t="str">
        <f>IF($K211&lt;&gt;"Pending",$K211,IFERROR(VLOOKUP($C211,Confirmed!$A$2:$I$98,9,FALSE),"Pending"))</f>
        <v>Approved</v>
      </c>
      <c r="M211" s="14">
        <v>42782</v>
      </c>
      <c r="N211" s="19">
        <v>42791</v>
      </c>
      <c r="O211" s="19">
        <v>42835</v>
      </c>
      <c r="P211" s="33">
        <f t="shared" si="6"/>
        <v>42835</v>
      </c>
      <c r="Q211" s="33">
        <f t="shared" si="7"/>
        <v>42835</v>
      </c>
    </row>
    <row r="212" spans="1:17" x14ac:dyDescent="0.3">
      <c r="A212" t="s">
        <v>712</v>
      </c>
      <c r="B212" t="s">
        <v>713</v>
      </c>
      <c r="C212" s="31" t="str">
        <f>IF($B212="N/A",IFERROR(VLOOKUP($A212,'Sub Rough 1'!$A$3:$B$63,2,FALSE),"N/A"),$B212)</f>
        <v>AP647836</v>
      </c>
      <c r="D212">
        <v>17</v>
      </c>
      <c r="E212" t="s">
        <v>714</v>
      </c>
      <c r="F212" t="s">
        <v>715</v>
      </c>
      <c r="G212" t="s">
        <v>716</v>
      </c>
      <c r="H212" t="s">
        <v>717</v>
      </c>
      <c r="I212" s="13">
        <v>250400</v>
      </c>
      <c r="J212" s="14">
        <v>42902</v>
      </c>
      <c r="K212" t="s">
        <v>285</v>
      </c>
      <c r="L212" s="31" t="str">
        <f>IF($K212&lt;&gt;"Pending",$K212,IFERROR(VLOOKUP($C212,Confirmed!$A$2:$I$98,9,FALSE),"Pending"))</f>
        <v>Approved</v>
      </c>
      <c r="M212" s="14">
        <v>42770</v>
      </c>
      <c r="N212" s="19">
        <v>42779</v>
      </c>
      <c r="O212" s="19">
        <v>42835</v>
      </c>
      <c r="P212" s="33">
        <f t="shared" si="6"/>
        <v>42835</v>
      </c>
      <c r="Q212" s="33">
        <f t="shared" si="7"/>
        <v>42835</v>
      </c>
    </row>
    <row r="213" spans="1:17" x14ac:dyDescent="0.3">
      <c r="A213" t="s">
        <v>712</v>
      </c>
      <c r="B213" t="s">
        <v>713</v>
      </c>
      <c r="C213" s="31" t="str">
        <f>IF($B213="N/A",IFERROR(VLOOKUP($A213,'Sub Rough 1'!$A$3:$B$63,2,FALSE),"N/A"),$B213)</f>
        <v>AP647836</v>
      </c>
      <c r="D213">
        <v>17</v>
      </c>
      <c r="E213" t="s">
        <v>714</v>
      </c>
      <c r="F213" t="s">
        <v>718</v>
      </c>
      <c r="G213" t="s">
        <v>719</v>
      </c>
      <c r="H213" t="s">
        <v>717</v>
      </c>
      <c r="I213" s="13">
        <v>250400</v>
      </c>
      <c r="J213" s="14">
        <v>42902</v>
      </c>
      <c r="K213" t="s">
        <v>285</v>
      </c>
      <c r="L213" s="31" t="str">
        <f>IF($K213&lt;&gt;"Pending",$K213,IFERROR(VLOOKUP($C213,Confirmed!$A$2:$I$98,9,FALSE),"Pending"))</f>
        <v>Approved</v>
      </c>
      <c r="M213" s="14">
        <v>42770</v>
      </c>
      <c r="N213" s="19">
        <v>42779</v>
      </c>
      <c r="O213" s="19">
        <v>42835</v>
      </c>
      <c r="P213" s="33">
        <f t="shared" si="6"/>
        <v>42835</v>
      </c>
      <c r="Q213" s="33">
        <f t="shared" si="7"/>
        <v>42835</v>
      </c>
    </row>
    <row r="214" spans="1:17" x14ac:dyDescent="0.3">
      <c r="A214" t="s">
        <v>712</v>
      </c>
      <c r="B214" t="s">
        <v>713</v>
      </c>
      <c r="C214" s="31" t="str">
        <f>IF($B214="N/A",IFERROR(VLOOKUP($A214,'Sub Rough 1'!$A$3:$B$63,2,FALSE),"N/A"),$B214)</f>
        <v>AP647836</v>
      </c>
      <c r="D214">
        <v>17</v>
      </c>
      <c r="E214" t="s">
        <v>714</v>
      </c>
      <c r="F214" t="s">
        <v>720</v>
      </c>
      <c r="G214" t="s">
        <v>721</v>
      </c>
      <c r="H214" t="s">
        <v>717</v>
      </c>
      <c r="I214" s="13">
        <v>250400</v>
      </c>
      <c r="J214" s="14">
        <v>42902</v>
      </c>
      <c r="K214" t="s">
        <v>285</v>
      </c>
      <c r="L214" s="31" t="str">
        <f>IF($K214&lt;&gt;"Pending",$K214,IFERROR(VLOOKUP($C214,Confirmed!$A$2:$I$98,9,FALSE),"Pending"))</f>
        <v>Approved</v>
      </c>
      <c r="M214" s="14">
        <v>42770</v>
      </c>
      <c r="N214" s="19">
        <v>42779</v>
      </c>
      <c r="O214" s="19">
        <v>42835</v>
      </c>
      <c r="P214" s="33">
        <f t="shared" si="6"/>
        <v>42835</v>
      </c>
      <c r="Q214" s="33">
        <f t="shared" si="7"/>
        <v>42835</v>
      </c>
    </row>
    <row r="215" spans="1:17" x14ac:dyDescent="0.3">
      <c r="A215" t="s">
        <v>722</v>
      </c>
      <c r="B215" t="s">
        <v>723</v>
      </c>
      <c r="C215" s="31" t="str">
        <f>IF($B215="N/A",IFERROR(VLOOKUP($A215,'Sub Rough 1'!$A$3:$B$63,2,FALSE),"N/A"),$B215)</f>
        <v>AP647833</v>
      </c>
      <c r="D215">
        <v>4</v>
      </c>
      <c r="E215" t="s">
        <v>282</v>
      </c>
      <c r="F215" t="s">
        <v>283</v>
      </c>
      <c r="G215" t="s">
        <v>284</v>
      </c>
      <c r="H215" t="s">
        <v>724</v>
      </c>
      <c r="I215" s="13">
        <v>691900</v>
      </c>
      <c r="J215" s="14">
        <v>43113</v>
      </c>
      <c r="K215" t="s">
        <v>285</v>
      </c>
      <c r="L215" s="31" t="str">
        <f>IF($K215&lt;&gt;"Pending",$K215,IFERROR(VLOOKUP($C215,Confirmed!$A$2:$I$98,9,FALSE),"Pending"))</f>
        <v>Approved</v>
      </c>
      <c r="M215" s="14">
        <v>42769</v>
      </c>
      <c r="N215" s="19">
        <v>42779</v>
      </c>
      <c r="O215" s="19">
        <v>42835</v>
      </c>
      <c r="P215" s="33">
        <f t="shared" si="6"/>
        <v>42835</v>
      </c>
      <c r="Q215" s="33">
        <f t="shared" si="7"/>
        <v>42835</v>
      </c>
    </row>
    <row r="216" spans="1:17" x14ac:dyDescent="0.3">
      <c r="A216" t="s">
        <v>725</v>
      </c>
      <c r="B216" t="s">
        <v>726</v>
      </c>
      <c r="C216" s="31" t="str">
        <f>IF($B216="N/A",IFERROR(VLOOKUP($A216,'Sub Rough 1'!$A$3:$B$63,2,FALSE),"N/A"),$B216)</f>
        <v>AP647826</v>
      </c>
      <c r="D216">
        <v>2</v>
      </c>
      <c r="E216" t="s">
        <v>343</v>
      </c>
      <c r="F216" t="s">
        <v>344</v>
      </c>
      <c r="G216" t="s">
        <v>345</v>
      </c>
      <c r="H216" t="s">
        <v>727</v>
      </c>
      <c r="I216" s="13">
        <v>435300</v>
      </c>
      <c r="J216" s="14">
        <v>42876</v>
      </c>
      <c r="K216" t="s">
        <v>301</v>
      </c>
      <c r="L216" s="31" t="str">
        <f>IF($K216&lt;&gt;"Pending",$K216,IFERROR(VLOOKUP($C216,Confirmed!$A$2:$I$98,9,FALSE),"Pending"))</f>
        <v>Disapproved</v>
      </c>
      <c r="M216" s="14">
        <v>42757</v>
      </c>
      <c r="N216" s="19">
        <v>42779</v>
      </c>
      <c r="O216" s="19">
        <v>42810</v>
      </c>
      <c r="P216" s="33">
        <f t="shared" si="6"/>
        <v>42810</v>
      </c>
      <c r="Q216" s="33">
        <f t="shared" si="7"/>
        <v>42810</v>
      </c>
    </row>
    <row r="217" spans="1:17" x14ac:dyDescent="0.3">
      <c r="A217" t="s">
        <v>725</v>
      </c>
      <c r="B217" t="s">
        <v>726</v>
      </c>
      <c r="C217" s="31" t="str">
        <f>IF($B217="N/A",IFERROR(VLOOKUP($A217,'Sub Rough 1'!$A$3:$B$63,2,FALSE),"N/A"),$B217)</f>
        <v>AP647826</v>
      </c>
      <c r="D217">
        <v>2</v>
      </c>
      <c r="E217" t="s">
        <v>343</v>
      </c>
      <c r="F217" t="s">
        <v>450</v>
      </c>
      <c r="G217" t="s">
        <v>451</v>
      </c>
      <c r="H217" t="s">
        <v>727</v>
      </c>
      <c r="I217" s="13">
        <v>435300</v>
      </c>
      <c r="J217" s="14">
        <v>42876</v>
      </c>
      <c r="K217" t="s">
        <v>301</v>
      </c>
      <c r="L217" s="31" t="str">
        <f>IF($K217&lt;&gt;"Pending",$K217,IFERROR(VLOOKUP($C217,Confirmed!$A$2:$I$98,9,FALSE),"Pending"))</f>
        <v>Disapproved</v>
      </c>
      <c r="M217" s="14">
        <v>42757</v>
      </c>
      <c r="N217" s="19">
        <v>42779</v>
      </c>
      <c r="O217" s="19">
        <v>42810</v>
      </c>
      <c r="P217" s="33">
        <f t="shared" si="6"/>
        <v>42810</v>
      </c>
      <c r="Q217" s="33">
        <f t="shared" si="7"/>
        <v>42810</v>
      </c>
    </row>
    <row r="218" spans="1:17" x14ac:dyDescent="0.3">
      <c r="A218" t="s">
        <v>728</v>
      </c>
      <c r="B218" t="s">
        <v>729</v>
      </c>
      <c r="C218" s="31" t="str">
        <f>IF($B218="N/A",IFERROR(VLOOKUP($A218,'Sub Rough 1'!$A$3:$B$63,2,FALSE),"N/A"),$B218)</f>
        <v>AP647822</v>
      </c>
      <c r="D218">
        <v>7</v>
      </c>
      <c r="E218" t="s">
        <v>366</v>
      </c>
      <c r="F218" t="s">
        <v>371</v>
      </c>
      <c r="G218" t="s">
        <v>372</v>
      </c>
      <c r="H218" t="s">
        <v>730</v>
      </c>
      <c r="I218" s="13">
        <v>716700</v>
      </c>
      <c r="J218" s="14">
        <v>42810</v>
      </c>
      <c r="K218" t="s">
        <v>285</v>
      </c>
      <c r="L218" s="31" t="str">
        <f>IF($K218&lt;&gt;"Pending",$K218,IFERROR(VLOOKUP($C218,Confirmed!$A$2:$I$98,9,FALSE),"Pending"))</f>
        <v>Approved</v>
      </c>
      <c r="M218" s="14">
        <v>42740</v>
      </c>
      <c r="N218" s="19">
        <v>42746</v>
      </c>
      <c r="O218" s="19">
        <v>42791</v>
      </c>
      <c r="P218" s="33">
        <f t="shared" si="6"/>
        <v>42791</v>
      </c>
      <c r="Q218" s="33">
        <f t="shared" si="7"/>
        <v>42791</v>
      </c>
    </row>
    <row r="219" spans="1:17" x14ac:dyDescent="0.3">
      <c r="A219" t="s">
        <v>728</v>
      </c>
      <c r="B219" t="s">
        <v>729</v>
      </c>
      <c r="C219" s="31" t="str">
        <f>IF($B219="N/A",IFERROR(VLOOKUP($A219,'Sub Rough 1'!$A$3:$B$63,2,FALSE),"N/A"),$B219)</f>
        <v>AP647822</v>
      </c>
      <c r="D219">
        <v>7</v>
      </c>
      <c r="E219" t="s">
        <v>366</v>
      </c>
      <c r="F219" t="s">
        <v>367</v>
      </c>
      <c r="G219" t="s">
        <v>368</v>
      </c>
      <c r="H219" t="s">
        <v>730</v>
      </c>
      <c r="I219" s="13">
        <v>716700</v>
      </c>
      <c r="J219" s="14">
        <v>42810</v>
      </c>
      <c r="K219" t="s">
        <v>285</v>
      </c>
      <c r="L219" s="31" t="str">
        <f>IF($K219&lt;&gt;"Pending",$K219,IFERROR(VLOOKUP($C219,Confirmed!$A$2:$I$98,9,FALSE),"Pending"))</f>
        <v>Approved</v>
      </c>
      <c r="M219" s="14">
        <v>42740</v>
      </c>
      <c r="N219" s="19">
        <v>42746</v>
      </c>
      <c r="O219" s="19">
        <v>42791</v>
      </c>
      <c r="P219" s="33">
        <f t="shared" si="6"/>
        <v>42791</v>
      </c>
      <c r="Q219" s="33">
        <f t="shared" si="7"/>
        <v>42791</v>
      </c>
    </row>
    <row r="220" spans="1:17" x14ac:dyDescent="0.3">
      <c r="A220" t="s">
        <v>731</v>
      </c>
      <c r="B220" t="s">
        <v>732</v>
      </c>
      <c r="C220" s="31" t="str">
        <f>IF($B220="N/A",IFERROR(VLOOKUP($A220,'Sub Rough 1'!$A$3:$B$63,2,FALSE),"N/A"),$B220)</f>
        <v>AP647815</v>
      </c>
      <c r="D220">
        <v>17</v>
      </c>
      <c r="E220" t="s">
        <v>714</v>
      </c>
      <c r="F220" t="s">
        <v>733</v>
      </c>
      <c r="G220" t="s">
        <v>734</v>
      </c>
      <c r="H220" t="s">
        <v>735</v>
      </c>
      <c r="I220" s="13">
        <v>529900</v>
      </c>
      <c r="J220" s="14">
        <v>43012</v>
      </c>
      <c r="K220" t="s">
        <v>285</v>
      </c>
      <c r="L220" s="31" t="str">
        <f>IF($K220&lt;&gt;"Pending",$K220,IFERROR(VLOOKUP($C220,Confirmed!$A$2:$I$98,9,FALSE),"Pending"))</f>
        <v>Approved</v>
      </c>
      <c r="M220" s="14">
        <v>42738</v>
      </c>
      <c r="N220" s="19">
        <v>42746</v>
      </c>
      <c r="O220" s="19">
        <v>42791</v>
      </c>
      <c r="P220" s="33">
        <f t="shared" si="6"/>
        <v>42791</v>
      </c>
      <c r="Q220" s="33">
        <f t="shared" si="7"/>
        <v>42791</v>
      </c>
    </row>
    <row r="221" spans="1:17" x14ac:dyDescent="0.3">
      <c r="A221" t="s">
        <v>731</v>
      </c>
      <c r="B221" t="s">
        <v>732</v>
      </c>
      <c r="C221" s="31" t="str">
        <f>IF($B221="N/A",IFERROR(VLOOKUP($A221,'Sub Rough 1'!$A$3:$B$63,2,FALSE),"N/A"),$B221)</f>
        <v>AP647815</v>
      </c>
      <c r="D221">
        <v>17</v>
      </c>
      <c r="E221" t="s">
        <v>714</v>
      </c>
      <c r="F221" t="s">
        <v>718</v>
      </c>
      <c r="G221" t="s">
        <v>719</v>
      </c>
      <c r="H221" t="s">
        <v>735</v>
      </c>
      <c r="I221" s="13">
        <v>529900</v>
      </c>
      <c r="J221" s="14">
        <v>43012</v>
      </c>
      <c r="K221" t="s">
        <v>285</v>
      </c>
      <c r="L221" s="31" t="str">
        <f>IF($K221&lt;&gt;"Pending",$K221,IFERROR(VLOOKUP($C221,Confirmed!$A$2:$I$98,9,FALSE),"Pending"))</f>
        <v>Approved</v>
      </c>
      <c r="M221" s="14">
        <v>42738</v>
      </c>
      <c r="N221" s="19">
        <v>42746</v>
      </c>
      <c r="O221" s="19">
        <v>42791</v>
      </c>
      <c r="P221" s="33">
        <f t="shared" si="6"/>
        <v>42791</v>
      </c>
      <c r="Q221" s="33">
        <f t="shared" si="7"/>
        <v>42791</v>
      </c>
    </row>
    <row r="222" spans="1:17" x14ac:dyDescent="0.3">
      <c r="A222" t="s">
        <v>731</v>
      </c>
      <c r="B222" t="s">
        <v>732</v>
      </c>
      <c r="C222" s="31" t="str">
        <f>IF($B222="N/A",IFERROR(VLOOKUP($A222,'Sub Rough 1'!$A$3:$B$63,2,FALSE),"N/A"),$B222)</f>
        <v>AP647815</v>
      </c>
      <c r="D222">
        <v>17</v>
      </c>
      <c r="E222" t="s">
        <v>714</v>
      </c>
      <c r="F222" t="s">
        <v>720</v>
      </c>
      <c r="G222" t="s">
        <v>721</v>
      </c>
      <c r="H222" t="s">
        <v>735</v>
      </c>
      <c r="I222" s="13">
        <v>529900</v>
      </c>
      <c r="J222" s="14">
        <v>43012</v>
      </c>
      <c r="K222" t="s">
        <v>285</v>
      </c>
      <c r="L222" s="31" t="str">
        <f>IF($K222&lt;&gt;"Pending",$K222,IFERROR(VLOOKUP($C222,Confirmed!$A$2:$I$98,9,FALSE),"Pending"))</f>
        <v>Approved</v>
      </c>
      <c r="M222" s="14">
        <v>42738</v>
      </c>
      <c r="N222" s="19">
        <v>42746</v>
      </c>
      <c r="O222" s="19">
        <v>42791</v>
      </c>
      <c r="P222" s="33">
        <f t="shared" si="6"/>
        <v>42791</v>
      </c>
      <c r="Q222" s="33">
        <f t="shared" si="7"/>
        <v>42791</v>
      </c>
    </row>
    <row r="223" spans="1:17" x14ac:dyDescent="0.3">
      <c r="A223" t="s">
        <v>736</v>
      </c>
      <c r="B223" t="s">
        <v>737</v>
      </c>
      <c r="C223" s="31" t="str">
        <f>IF($B223="N/A",IFERROR(VLOOKUP($A223,'Sub Rough 1'!$A$3:$B$63,2,FALSE),"N/A"),$B223)</f>
        <v>AP647810</v>
      </c>
      <c r="D223">
        <v>0</v>
      </c>
      <c r="E223" t="s">
        <v>15</v>
      </c>
      <c r="F223" t="s">
        <v>295</v>
      </c>
      <c r="G223" t="s">
        <v>296</v>
      </c>
      <c r="H223" t="s">
        <v>435</v>
      </c>
      <c r="I223" s="13">
        <v>602100</v>
      </c>
      <c r="J223" s="14">
        <v>42985</v>
      </c>
      <c r="K223" t="s">
        <v>285</v>
      </c>
      <c r="L223" s="31" t="str">
        <f>IF($K223&lt;&gt;"Pending",$K223,IFERROR(VLOOKUP($C223,Confirmed!$A$2:$I$98,9,FALSE),"Pending"))</f>
        <v>Approved</v>
      </c>
      <c r="M223" s="14">
        <v>42737</v>
      </c>
      <c r="N223" s="19">
        <v>42746</v>
      </c>
      <c r="O223" s="19">
        <v>42791</v>
      </c>
      <c r="P223" s="33">
        <f t="shared" si="6"/>
        <v>42791</v>
      </c>
      <c r="Q223" s="33">
        <f t="shared" si="7"/>
        <v>42791</v>
      </c>
    </row>
    <row r="224" spans="1:17" x14ac:dyDescent="0.3">
      <c r="A224" t="s">
        <v>736</v>
      </c>
      <c r="B224" t="s">
        <v>737</v>
      </c>
      <c r="C224" s="31" t="str">
        <f>IF($B224="N/A",IFERROR(VLOOKUP($A224,'Sub Rough 1'!$A$3:$B$63,2,FALSE),"N/A"),$B224)</f>
        <v>AP647810</v>
      </c>
      <c r="D224">
        <v>0</v>
      </c>
      <c r="E224" t="s">
        <v>15</v>
      </c>
      <c r="F224" t="s">
        <v>320</v>
      </c>
      <c r="G224" t="s">
        <v>321</v>
      </c>
      <c r="H224" t="s">
        <v>435</v>
      </c>
      <c r="I224" s="13">
        <v>602100</v>
      </c>
      <c r="J224" s="14">
        <v>42985</v>
      </c>
      <c r="K224" t="s">
        <v>285</v>
      </c>
      <c r="L224" s="31" t="str">
        <f>IF($K224&lt;&gt;"Pending",$K224,IFERROR(VLOOKUP($C224,Confirmed!$A$2:$I$98,9,FALSE),"Pending"))</f>
        <v>Approved</v>
      </c>
      <c r="M224" s="14">
        <v>42737</v>
      </c>
      <c r="N224" s="19">
        <v>42746</v>
      </c>
      <c r="O224" s="19">
        <v>42791</v>
      </c>
      <c r="P224" s="33">
        <f t="shared" si="6"/>
        <v>42791</v>
      </c>
      <c r="Q224" s="33">
        <f t="shared" si="7"/>
        <v>42791</v>
      </c>
    </row>
    <row r="225" spans="1:17" x14ac:dyDescent="0.3">
      <c r="A225" t="s">
        <v>738</v>
      </c>
      <c r="B225" t="s">
        <v>739</v>
      </c>
      <c r="C225" s="31" t="str">
        <f>IF($B225="N/A",IFERROR(VLOOKUP($A225,'Sub Rough 1'!$A$3:$B$63,2,FALSE),"N/A"),$B225)</f>
        <v>AP647804</v>
      </c>
      <c r="D225">
        <v>0</v>
      </c>
      <c r="E225" t="s">
        <v>15</v>
      </c>
      <c r="F225" t="s">
        <v>293</v>
      </c>
      <c r="G225" t="s">
        <v>294</v>
      </c>
      <c r="H225" t="s">
        <v>740</v>
      </c>
      <c r="I225" s="13">
        <v>839000</v>
      </c>
      <c r="J225" s="14">
        <v>42985</v>
      </c>
      <c r="K225" t="s">
        <v>285</v>
      </c>
      <c r="L225" s="31" t="str">
        <f>IF($K225&lt;&gt;"Pending",$K225,IFERROR(VLOOKUP($C225,Confirmed!$A$2:$I$98,9,FALSE),"Pending"))</f>
        <v>Approved</v>
      </c>
      <c r="M225" s="14">
        <v>42736</v>
      </c>
      <c r="N225" s="19">
        <v>42746</v>
      </c>
      <c r="O225" s="19">
        <v>42791</v>
      </c>
      <c r="P225" s="33">
        <f t="shared" si="6"/>
        <v>42791</v>
      </c>
      <c r="Q225" s="33">
        <f t="shared" si="7"/>
        <v>42791</v>
      </c>
    </row>
    <row r="226" spans="1:17" x14ac:dyDescent="0.3">
      <c r="A226" t="s">
        <v>738</v>
      </c>
      <c r="B226" t="s">
        <v>739</v>
      </c>
      <c r="C226" s="31" t="str">
        <f>IF($B226="N/A",IFERROR(VLOOKUP($A226,'Sub Rough 1'!$A$3:$B$63,2,FALSE),"N/A"),$B226)</f>
        <v>AP647804</v>
      </c>
      <c r="D226">
        <v>0</v>
      </c>
      <c r="E226" t="s">
        <v>15</v>
      </c>
      <c r="F226" t="s">
        <v>295</v>
      </c>
      <c r="G226" t="s">
        <v>296</v>
      </c>
      <c r="H226" t="s">
        <v>740</v>
      </c>
      <c r="I226" s="13">
        <v>839000</v>
      </c>
      <c r="J226" s="14">
        <v>42985</v>
      </c>
      <c r="K226" t="s">
        <v>285</v>
      </c>
      <c r="L226" s="31" t="str">
        <f>IF($K226&lt;&gt;"Pending",$K226,IFERROR(VLOOKUP($C226,Confirmed!$A$2:$I$98,9,FALSE),"Pending"))</f>
        <v>Approved</v>
      </c>
      <c r="M226" s="14">
        <v>42736</v>
      </c>
      <c r="N226" s="19">
        <v>42746</v>
      </c>
      <c r="O226" s="19">
        <v>42791</v>
      </c>
      <c r="P226" s="33">
        <f t="shared" si="6"/>
        <v>42791</v>
      </c>
      <c r="Q226" s="33">
        <f t="shared" si="7"/>
        <v>42791</v>
      </c>
    </row>
    <row r="227" spans="1:17" x14ac:dyDescent="0.3">
      <c r="A227" t="s">
        <v>738</v>
      </c>
      <c r="B227" t="s">
        <v>739</v>
      </c>
      <c r="C227" s="31" t="str">
        <f>IF($B227="N/A",IFERROR(VLOOKUP($A227,'Sub Rough 1'!$A$3:$B$63,2,FALSE),"N/A"),$B227)</f>
        <v>AP647804</v>
      </c>
      <c r="D227">
        <v>0</v>
      </c>
      <c r="E227" t="s">
        <v>15</v>
      </c>
      <c r="F227" t="s">
        <v>320</v>
      </c>
      <c r="G227" t="s">
        <v>321</v>
      </c>
      <c r="H227" t="s">
        <v>740</v>
      </c>
      <c r="I227" s="13">
        <v>839000</v>
      </c>
      <c r="J227" s="14">
        <v>42985</v>
      </c>
      <c r="K227" t="s">
        <v>285</v>
      </c>
      <c r="L227" s="31" t="str">
        <f>IF($K227&lt;&gt;"Pending",$K227,IFERROR(VLOOKUP($C227,Confirmed!$A$2:$I$98,9,FALSE),"Pending"))</f>
        <v>Approved</v>
      </c>
      <c r="M227" s="14">
        <v>42736</v>
      </c>
      <c r="N227" s="19">
        <v>42746</v>
      </c>
      <c r="O227" s="19">
        <v>42791</v>
      </c>
      <c r="P227" s="33">
        <f t="shared" si="6"/>
        <v>42791</v>
      </c>
      <c r="Q227" s="33">
        <f t="shared" si="7"/>
        <v>42791</v>
      </c>
    </row>
    <row r="228" spans="1:17" x14ac:dyDescent="0.3">
      <c r="A228" t="s">
        <v>741</v>
      </c>
      <c r="B228" t="s">
        <v>742</v>
      </c>
      <c r="C228" s="31" t="str">
        <f>IF($B228="N/A",IFERROR(VLOOKUP($A228,'Sub Rough 1'!$A$3:$B$63,2,FALSE),"N/A"),$B228)</f>
        <v>AP647802</v>
      </c>
      <c r="D228">
        <v>1</v>
      </c>
      <c r="E228" t="s">
        <v>298</v>
      </c>
      <c r="F228" t="s">
        <v>299</v>
      </c>
      <c r="G228" t="s">
        <v>300</v>
      </c>
      <c r="H228" t="s">
        <v>743</v>
      </c>
      <c r="I228" s="13">
        <v>649200</v>
      </c>
      <c r="J228" s="14">
        <v>42886</v>
      </c>
      <c r="K228" t="s">
        <v>301</v>
      </c>
      <c r="L228" s="31" t="str">
        <f>IF($K228&lt;&gt;"Pending",$K228,IFERROR(VLOOKUP($C228,Confirmed!$A$2:$I$98,9,FALSE),"Pending"))</f>
        <v>Disapproved</v>
      </c>
      <c r="M228" s="14">
        <v>42731</v>
      </c>
      <c r="N228" s="19">
        <v>42746</v>
      </c>
      <c r="O228" s="19">
        <v>42791</v>
      </c>
      <c r="P228" s="33">
        <f t="shared" si="6"/>
        <v>42791</v>
      </c>
      <c r="Q228" s="33">
        <f t="shared" si="7"/>
        <v>42791</v>
      </c>
    </row>
    <row r="229" spans="1:17" x14ac:dyDescent="0.3">
      <c r="A229" t="s">
        <v>741</v>
      </c>
      <c r="B229" t="s">
        <v>742</v>
      </c>
      <c r="C229" s="31" t="str">
        <f>IF($B229="N/A",IFERROR(VLOOKUP($A229,'Sub Rough 1'!$A$3:$B$63,2,FALSE),"N/A"),$B229)</f>
        <v>AP647802</v>
      </c>
      <c r="D229">
        <v>1</v>
      </c>
      <c r="E229" t="s">
        <v>298</v>
      </c>
      <c r="F229" t="s">
        <v>302</v>
      </c>
      <c r="G229" t="s">
        <v>303</v>
      </c>
      <c r="H229" t="s">
        <v>743</v>
      </c>
      <c r="I229" s="13">
        <v>649200</v>
      </c>
      <c r="J229" s="14">
        <v>42886</v>
      </c>
      <c r="K229" t="s">
        <v>301</v>
      </c>
      <c r="L229" s="31" t="str">
        <f>IF($K229&lt;&gt;"Pending",$K229,IFERROR(VLOOKUP($C229,Confirmed!$A$2:$I$98,9,FALSE),"Pending"))</f>
        <v>Disapproved</v>
      </c>
      <c r="M229" s="14">
        <v>42731</v>
      </c>
      <c r="N229" s="19">
        <v>42746</v>
      </c>
      <c r="O229" s="19">
        <v>42791</v>
      </c>
      <c r="P229" s="33">
        <f t="shared" si="6"/>
        <v>42791</v>
      </c>
      <c r="Q229" s="33">
        <f t="shared" si="7"/>
        <v>42791</v>
      </c>
    </row>
    <row r="230" spans="1:17" x14ac:dyDescent="0.3">
      <c r="A230" t="s">
        <v>741</v>
      </c>
      <c r="B230" t="s">
        <v>742</v>
      </c>
      <c r="C230" s="31" t="str">
        <f>IF($B230="N/A",IFERROR(VLOOKUP($A230,'Sub Rough 1'!$A$3:$B$63,2,FALSE),"N/A"),$B230)</f>
        <v>AP647802</v>
      </c>
      <c r="D230">
        <v>1</v>
      </c>
      <c r="E230" t="s">
        <v>298</v>
      </c>
      <c r="F230" t="s">
        <v>323</v>
      </c>
      <c r="G230" t="s">
        <v>324</v>
      </c>
      <c r="H230" t="s">
        <v>743</v>
      </c>
      <c r="I230" s="13">
        <v>649200</v>
      </c>
      <c r="J230" s="14">
        <v>42886</v>
      </c>
      <c r="K230" t="s">
        <v>301</v>
      </c>
      <c r="L230" s="31" t="str">
        <f>IF($K230&lt;&gt;"Pending",$K230,IFERROR(VLOOKUP($C230,Confirmed!$A$2:$I$98,9,FALSE),"Pending"))</f>
        <v>Disapproved</v>
      </c>
      <c r="M230" s="14">
        <v>42731</v>
      </c>
      <c r="N230" s="19">
        <v>42746</v>
      </c>
      <c r="O230" s="19">
        <v>42791</v>
      </c>
      <c r="P230" s="33">
        <f t="shared" si="6"/>
        <v>42791</v>
      </c>
      <c r="Q230" s="33">
        <f t="shared" si="7"/>
        <v>42791</v>
      </c>
    </row>
    <row r="231" spans="1:17" x14ac:dyDescent="0.3">
      <c r="A231" t="s">
        <v>741</v>
      </c>
      <c r="B231" t="s">
        <v>742</v>
      </c>
      <c r="C231" s="31" t="str">
        <f>IF($B231="N/A",IFERROR(VLOOKUP($A231,'Sub Rough 1'!$A$3:$B$63,2,FALSE),"N/A"),$B231)</f>
        <v>AP647802</v>
      </c>
      <c r="D231">
        <v>1</v>
      </c>
      <c r="E231" t="s">
        <v>298</v>
      </c>
      <c r="F231" t="s">
        <v>325</v>
      </c>
      <c r="G231" t="s">
        <v>326</v>
      </c>
      <c r="H231" t="s">
        <v>743</v>
      </c>
      <c r="I231" s="13">
        <v>649200</v>
      </c>
      <c r="J231" s="14">
        <v>42886</v>
      </c>
      <c r="K231" t="s">
        <v>301</v>
      </c>
      <c r="L231" s="31" t="str">
        <f>IF($K231&lt;&gt;"Pending",$K231,IFERROR(VLOOKUP($C231,Confirmed!$A$2:$I$98,9,FALSE),"Pending"))</f>
        <v>Disapproved</v>
      </c>
      <c r="M231" s="14">
        <v>42731</v>
      </c>
      <c r="N231" s="19">
        <v>42746</v>
      </c>
      <c r="O231" s="19">
        <v>42791</v>
      </c>
      <c r="P231" s="33">
        <f t="shared" si="6"/>
        <v>42791</v>
      </c>
      <c r="Q231" s="33">
        <f t="shared" si="7"/>
        <v>42791</v>
      </c>
    </row>
    <row r="232" spans="1:17" x14ac:dyDescent="0.3">
      <c r="A232" t="s">
        <v>744</v>
      </c>
      <c r="B232" t="s">
        <v>745</v>
      </c>
      <c r="C232" s="31" t="str">
        <f>IF($B232="N/A",IFERROR(VLOOKUP($A232,'Sub Rough 1'!$A$3:$B$63,2,FALSE),"N/A"),$B232)</f>
        <v>AP647799</v>
      </c>
      <c r="D232">
        <v>1</v>
      </c>
      <c r="E232" t="s">
        <v>298</v>
      </c>
      <c r="F232" t="s">
        <v>325</v>
      </c>
      <c r="G232" t="s">
        <v>326</v>
      </c>
      <c r="H232" t="s">
        <v>746</v>
      </c>
      <c r="I232" s="13">
        <v>107700</v>
      </c>
      <c r="J232" s="14">
        <v>42914</v>
      </c>
      <c r="K232" t="s">
        <v>285</v>
      </c>
      <c r="L232" s="31" t="str">
        <f>IF($K232&lt;&gt;"Pending",$K232,IFERROR(VLOOKUP($C232,Confirmed!$A$2:$I$98,9,FALSE),"Pending"))</f>
        <v>Approved</v>
      </c>
      <c r="M232" s="14">
        <v>42721</v>
      </c>
      <c r="N232" s="19">
        <v>42722</v>
      </c>
      <c r="O232" s="19">
        <v>42779</v>
      </c>
      <c r="P232" s="33">
        <f t="shared" si="6"/>
        <v>42779</v>
      </c>
      <c r="Q232" s="33">
        <f t="shared" si="7"/>
        <v>42779</v>
      </c>
    </row>
    <row r="233" spans="1:17" x14ac:dyDescent="0.3">
      <c r="A233" t="s">
        <v>744</v>
      </c>
      <c r="B233" t="s">
        <v>745</v>
      </c>
      <c r="C233" s="31" t="str">
        <f>IF($B233="N/A",IFERROR(VLOOKUP($A233,'Sub Rough 1'!$A$3:$B$63,2,FALSE),"N/A"),$B233)</f>
        <v>AP647799</v>
      </c>
      <c r="D233">
        <v>1</v>
      </c>
      <c r="E233" t="s">
        <v>298</v>
      </c>
      <c r="F233" t="s">
        <v>323</v>
      </c>
      <c r="G233" t="s">
        <v>324</v>
      </c>
      <c r="H233" t="s">
        <v>746</v>
      </c>
      <c r="I233" s="13">
        <v>107700</v>
      </c>
      <c r="J233" s="14">
        <v>42914</v>
      </c>
      <c r="K233" t="s">
        <v>285</v>
      </c>
      <c r="L233" s="31" t="str">
        <f>IF($K233&lt;&gt;"Pending",$K233,IFERROR(VLOOKUP($C233,Confirmed!$A$2:$I$98,9,FALSE),"Pending"))</f>
        <v>Approved</v>
      </c>
      <c r="M233" s="14">
        <v>42721</v>
      </c>
      <c r="N233" s="19">
        <v>42722</v>
      </c>
      <c r="O233" s="19">
        <v>42779</v>
      </c>
      <c r="P233" s="33">
        <f t="shared" si="6"/>
        <v>42779</v>
      </c>
      <c r="Q233" s="33">
        <f t="shared" si="7"/>
        <v>42779</v>
      </c>
    </row>
    <row r="234" spans="1:17" x14ac:dyDescent="0.3">
      <c r="A234" t="s">
        <v>744</v>
      </c>
      <c r="B234" t="s">
        <v>745</v>
      </c>
      <c r="C234" s="31" t="str">
        <f>IF($B234="N/A",IFERROR(VLOOKUP($A234,'Sub Rough 1'!$A$3:$B$63,2,FALSE),"N/A"),$B234)</f>
        <v>AP647799</v>
      </c>
      <c r="D234">
        <v>1</v>
      </c>
      <c r="E234" t="s">
        <v>298</v>
      </c>
      <c r="F234" t="s">
        <v>314</v>
      </c>
      <c r="G234" t="s">
        <v>315</v>
      </c>
      <c r="H234" t="s">
        <v>746</v>
      </c>
      <c r="I234" s="13">
        <v>107700</v>
      </c>
      <c r="J234" s="14">
        <v>42914</v>
      </c>
      <c r="K234" t="s">
        <v>285</v>
      </c>
      <c r="L234" s="31" t="str">
        <f>IF($K234&lt;&gt;"Pending",$K234,IFERROR(VLOOKUP($C234,Confirmed!$A$2:$I$98,9,FALSE),"Pending"))</f>
        <v>Approved</v>
      </c>
      <c r="M234" s="14">
        <v>42721</v>
      </c>
      <c r="N234" s="19">
        <v>42722</v>
      </c>
      <c r="O234" s="19">
        <v>42779</v>
      </c>
      <c r="P234" s="33">
        <f t="shared" si="6"/>
        <v>42779</v>
      </c>
      <c r="Q234" s="33">
        <f t="shared" si="7"/>
        <v>42779</v>
      </c>
    </row>
    <row r="235" spans="1:17" x14ac:dyDescent="0.3">
      <c r="A235" t="s">
        <v>747</v>
      </c>
      <c r="B235" t="s">
        <v>748</v>
      </c>
      <c r="C235" s="31" t="str">
        <f>IF($B235="N/A",IFERROR(VLOOKUP($A235,'Sub Rough 1'!$A$3:$B$63,2,FALSE),"N/A"),$B235)</f>
        <v>AP647792</v>
      </c>
      <c r="D235">
        <v>2</v>
      </c>
      <c r="E235" t="s">
        <v>343</v>
      </c>
      <c r="F235" t="s">
        <v>450</v>
      </c>
      <c r="G235" t="s">
        <v>451</v>
      </c>
      <c r="H235" t="s">
        <v>749</v>
      </c>
      <c r="I235" s="13">
        <v>307600</v>
      </c>
      <c r="J235" s="14">
        <v>42939</v>
      </c>
      <c r="K235" t="s">
        <v>285</v>
      </c>
      <c r="L235" s="31" t="str">
        <f>IF($K235&lt;&gt;"Pending",$K235,IFERROR(VLOOKUP($C235,Confirmed!$A$2:$I$98,9,FALSE),"Pending"))</f>
        <v>Approved</v>
      </c>
      <c r="M235" s="14">
        <v>42720</v>
      </c>
      <c r="N235" s="19">
        <v>42722</v>
      </c>
      <c r="O235" s="19">
        <v>42779</v>
      </c>
      <c r="P235" s="33">
        <f t="shared" si="6"/>
        <v>42779</v>
      </c>
      <c r="Q235" s="33">
        <f t="shared" si="7"/>
        <v>42779</v>
      </c>
    </row>
    <row r="236" spans="1:17" x14ac:dyDescent="0.3">
      <c r="A236" t="s">
        <v>747</v>
      </c>
      <c r="B236" t="s">
        <v>748</v>
      </c>
      <c r="C236" s="31" t="str">
        <f>IF($B236="N/A",IFERROR(VLOOKUP($A236,'Sub Rough 1'!$A$3:$B$63,2,FALSE),"N/A"),$B236)</f>
        <v>AP647792</v>
      </c>
      <c r="D236">
        <v>2</v>
      </c>
      <c r="E236" t="s">
        <v>343</v>
      </c>
      <c r="F236" t="s">
        <v>344</v>
      </c>
      <c r="G236" t="s">
        <v>345</v>
      </c>
      <c r="H236" t="s">
        <v>749</v>
      </c>
      <c r="I236" s="13">
        <v>307600</v>
      </c>
      <c r="J236" s="14">
        <v>42939</v>
      </c>
      <c r="K236" t="s">
        <v>285</v>
      </c>
      <c r="L236" s="31" t="str">
        <f>IF($K236&lt;&gt;"Pending",$K236,IFERROR(VLOOKUP($C236,Confirmed!$A$2:$I$98,9,FALSE),"Pending"))</f>
        <v>Approved</v>
      </c>
      <c r="M236" s="14">
        <v>42720</v>
      </c>
      <c r="N236" s="19">
        <v>42722</v>
      </c>
      <c r="O236" s="19">
        <v>42779</v>
      </c>
      <c r="P236" s="33">
        <f t="shared" si="6"/>
        <v>42779</v>
      </c>
      <c r="Q236" s="33">
        <f t="shared" si="7"/>
        <v>42779</v>
      </c>
    </row>
    <row r="237" spans="1:17" x14ac:dyDescent="0.3">
      <c r="A237" t="s">
        <v>750</v>
      </c>
      <c r="B237" t="s">
        <v>751</v>
      </c>
      <c r="C237" s="31" t="str">
        <f>IF($B237="N/A",IFERROR(VLOOKUP($A237,'Sub Rough 1'!$A$3:$B$63,2,FALSE),"N/A"),$B237)</f>
        <v>AP647782</v>
      </c>
      <c r="D237">
        <v>5</v>
      </c>
      <c r="E237" t="s">
        <v>354</v>
      </c>
      <c r="F237" t="s">
        <v>355</v>
      </c>
      <c r="G237" t="s">
        <v>356</v>
      </c>
      <c r="H237" t="s">
        <v>752</v>
      </c>
      <c r="I237" s="13">
        <v>425000</v>
      </c>
      <c r="J237" s="14">
        <v>43058</v>
      </c>
      <c r="K237" t="s">
        <v>285</v>
      </c>
      <c r="L237" s="31" t="str">
        <f>IF($K237&lt;&gt;"Pending",$K237,IFERROR(VLOOKUP($C237,Confirmed!$A$2:$I$98,9,FALSE),"Pending"))</f>
        <v>Approved</v>
      </c>
      <c r="M237" s="14">
        <v>42714</v>
      </c>
      <c r="N237" s="19">
        <v>42722</v>
      </c>
      <c r="O237" s="19">
        <v>42779</v>
      </c>
      <c r="P237" s="33">
        <f t="shared" si="6"/>
        <v>42779</v>
      </c>
      <c r="Q237" s="33">
        <f t="shared" si="7"/>
        <v>42779</v>
      </c>
    </row>
    <row r="238" spans="1:17" x14ac:dyDescent="0.3">
      <c r="A238" t="s">
        <v>750</v>
      </c>
      <c r="B238" t="s">
        <v>751</v>
      </c>
      <c r="C238" s="31" t="str">
        <f>IF($B238="N/A",IFERROR(VLOOKUP($A238,'Sub Rough 1'!$A$3:$B$63,2,FALSE),"N/A"),$B238)</f>
        <v>AP647782</v>
      </c>
      <c r="D238">
        <v>5</v>
      </c>
      <c r="E238" t="s">
        <v>354</v>
      </c>
      <c r="F238" t="s">
        <v>410</v>
      </c>
      <c r="G238" t="s">
        <v>411</v>
      </c>
      <c r="H238" t="s">
        <v>752</v>
      </c>
      <c r="I238" s="13">
        <v>425000</v>
      </c>
      <c r="J238" s="14">
        <v>43058</v>
      </c>
      <c r="K238" t="s">
        <v>285</v>
      </c>
      <c r="L238" s="31" t="str">
        <f>IF($K238&lt;&gt;"Pending",$K238,IFERROR(VLOOKUP($C238,Confirmed!$A$2:$I$98,9,FALSE),"Pending"))</f>
        <v>Approved</v>
      </c>
      <c r="M238" s="14">
        <v>42714</v>
      </c>
      <c r="N238" s="19">
        <v>42722</v>
      </c>
      <c r="O238" s="19">
        <v>42779</v>
      </c>
      <c r="P238" s="33">
        <f t="shared" si="6"/>
        <v>42779</v>
      </c>
      <c r="Q238" s="33">
        <f t="shared" si="7"/>
        <v>42779</v>
      </c>
    </row>
    <row r="239" spans="1:17" x14ac:dyDescent="0.3">
      <c r="A239" t="s">
        <v>753</v>
      </c>
      <c r="B239" t="s">
        <v>754</v>
      </c>
      <c r="C239" s="31" t="str">
        <f>IF($B239="N/A",IFERROR(VLOOKUP($A239,'Sub Rough 1'!$A$3:$B$63,2,FALSE),"N/A"),$B239)</f>
        <v>AP647778</v>
      </c>
      <c r="D239">
        <v>1</v>
      </c>
      <c r="E239" t="s">
        <v>298</v>
      </c>
      <c r="F239" t="s">
        <v>299</v>
      </c>
      <c r="G239" t="s">
        <v>300</v>
      </c>
      <c r="H239" t="s">
        <v>755</v>
      </c>
      <c r="I239" s="13">
        <v>294400</v>
      </c>
      <c r="J239" s="14">
        <v>43051</v>
      </c>
      <c r="K239" t="s">
        <v>756</v>
      </c>
      <c r="L239" s="31" t="str">
        <f>IF($K239&lt;&gt;"Pending",$K239,IFERROR(VLOOKUP($C239,Confirmed!$A$2:$I$98,9,FALSE),"Pending"))</f>
        <v>Withdrawn</v>
      </c>
      <c r="M239" s="14">
        <v>42710</v>
      </c>
      <c r="N239" s="19">
        <v>42722</v>
      </c>
      <c r="O239" s="19">
        <v>42779</v>
      </c>
      <c r="P239" s="33">
        <f t="shared" si="6"/>
        <v>42779</v>
      </c>
      <c r="Q239" s="33">
        <f t="shared" si="7"/>
        <v>42779</v>
      </c>
    </row>
    <row r="240" spans="1:17" x14ac:dyDescent="0.3">
      <c r="A240" t="s">
        <v>753</v>
      </c>
      <c r="B240" t="s">
        <v>754</v>
      </c>
      <c r="C240" s="31" t="str">
        <f>IF($B240="N/A",IFERROR(VLOOKUP($A240,'Sub Rough 1'!$A$3:$B$63,2,FALSE),"N/A"),$B240)</f>
        <v>AP647778</v>
      </c>
      <c r="D240">
        <v>1</v>
      </c>
      <c r="E240" t="s">
        <v>298</v>
      </c>
      <c r="F240" t="s">
        <v>323</v>
      </c>
      <c r="G240" t="s">
        <v>324</v>
      </c>
      <c r="H240" t="s">
        <v>755</v>
      </c>
      <c r="I240" s="13">
        <v>294400</v>
      </c>
      <c r="J240" s="14">
        <v>43051</v>
      </c>
      <c r="K240" t="s">
        <v>756</v>
      </c>
      <c r="L240" s="31" t="str">
        <f>IF($K240&lt;&gt;"Pending",$K240,IFERROR(VLOOKUP($C240,Confirmed!$A$2:$I$98,9,FALSE),"Pending"))</f>
        <v>Withdrawn</v>
      </c>
      <c r="M240" s="14">
        <v>42710</v>
      </c>
      <c r="N240" s="19">
        <v>42722</v>
      </c>
      <c r="O240" s="19">
        <v>42779</v>
      </c>
      <c r="P240" s="33">
        <f t="shared" si="6"/>
        <v>42779</v>
      </c>
      <c r="Q240" s="33">
        <f t="shared" si="7"/>
        <v>42779</v>
      </c>
    </row>
    <row r="241" spans="1:17" x14ac:dyDescent="0.3">
      <c r="A241" t="s">
        <v>753</v>
      </c>
      <c r="B241" t="s">
        <v>754</v>
      </c>
      <c r="C241" s="31" t="str">
        <f>IF($B241="N/A",IFERROR(VLOOKUP($A241,'Sub Rough 1'!$A$3:$B$63,2,FALSE),"N/A"),$B241)</f>
        <v>AP647778</v>
      </c>
      <c r="D241">
        <v>1</v>
      </c>
      <c r="E241" t="s">
        <v>298</v>
      </c>
      <c r="F241" t="s">
        <v>325</v>
      </c>
      <c r="G241" t="s">
        <v>326</v>
      </c>
      <c r="H241" t="s">
        <v>755</v>
      </c>
      <c r="I241" s="13">
        <v>294400</v>
      </c>
      <c r="J241" s="14">
        <v>43051</v>
      </c>
      <c r="K241" t="s">
        <v>756</v>
      </c>
      <c r="L241" s="31" t="str">
        <f>IF($K241&lt;&gt;"Pending",$K241,IFERROR(VLOOKUP($C241,Confirmed!$A$2:$I$98,9,FALSE),"Pending"))</f>
        <v>Withdrawn</v>
      </c>
      <c r="M241" s="14">
        <v>42710</v>
      </c>
      <c r="N241" s="19">
        <v>42722</v>
      </c>
      <c r="O241" s="19">
        <v>42779</v>
      </c>
      <c r="P241" s="33">
        <f t="shared" si="6"/>
        <v>42779</v>
      </c>
      <c r="Q241" s="33">
        <f t="shared" si="7"/>
        <v>42779</v>
      </c>
    </row>
    <row r="242" spans="1:17" x14ac:dyDescent="0.3">
      <c r="A242" t="s">
        <v>753</v>
      </c>
      <c r="B242" t="s">
        <v>754</v>
      </c>
      <c r="C242" s="31" t="str">
        <f>IF($B242="N/A",IFERROR(VLOOKUP($A242,'Sub Rough 1'!$A$3:$B$63,2,FALSE),"N/A"),$B242)</f>
        <v>AP647778</v>
      </c>
      <c r="D242">
        <v>1</v>
      </c>
      <c r="E242" t="s">
        <v>298</v>
      </c>
      <c r="F242" t="s">
        <v>314</v>
      </c>
      <c r="G242" t="s">
        <v>315</v>
      </c>
      <c r="H242" t="s">
        <v>755</v>
      </c>
      <c r="I242" s="13">
        <v>294400</v>
      </c>
      <c r="J242" s="14">
        <v>43051</v>
      </c>
      <c r="K242" t="s">
        <v>756</v>
      </c>
      <c r="L242" s="31" t="str">
        <f>IF($K242&lt;&gt;"Pending",$K242,IFERROR(VLOOKUP($C242,Confirmed!$A$2:$I$98,9,FALSE),"Pending"))</f>
        <v>Withdrawn</v>
      </c>
      <c r="M242" s="14">
        <v>42710</v>
      </c>
      <c r="N242" s="19">
        <v>42722</v>
      </c>
      <c r="O242" s="19">
        <v>42779</v>
      </c>
      <c r="P242" s="33">
        <f t="shared" si="6"/>
        <v>42779</v>
      </c>
      <c r="Q242" s="33">
        <f t="shared" si="7"/>
        <v>42779</v>
      </c>
    </row>
    <row r="243" spans="1:17" x14ac:dyDescent="0.3">
      <c r="A243" t="s">
        <v>757</v>
      </c>
      <c r="B243" t="s">
        <v>758</v>
      </c>
      <c r="C243" s="31" t="str">
        <f>IF($B243="N/A",IFERROR(VLOOKUP($A243,'Sub Rough 1'!$A$3:$B$63,2,FALSE),"N/A"),$B243)</f>
        <v>AP647766</v>
      </c>
      <c r="D243">
        <v>4</v>
      </c>
      <c r="E243" t="s">
        <v>282</v>
      </c>
      <c r="F243" t="s">
        <v>283</v>
      </c>
      <c r="G243" t="s">
        <v>284</v>
      </c>
      <c r="H243" t="s">
        <v>759</v>
      </c>
      <c r="I243" s="13">
        <v>236200</v>
      </c>
      <c r="J243" s="14">
        <v>42763</v>
      </c>
      <c r="K243" t="s">
        <v>285</v>
      </c>
      <c r="L243" s="31" t="str">
        <f>IF($K243&lt;&gt;"Pending",$K243,IFERROR(VLOOKUP($C243,Confirmed!$A$2:$I$98,9,FALSE),"Pending"))</f>
        <v>Approved</v>
      </c>
      <c r="M243" s="14">
        <v>42710</v>
      </c>
      <c r="N243" s="19">
        <v>42722</v>
      </c>
      <c r="O243" s="19">
        <v>42779</v>
      </c>
      <c r="P243" s="33">
        <f t="shared" si="6"/>
        <v>42779</v>
      </c>
      <c r="Q243" s="33">
        <f t="shared" si="7"/>
        <v>42779</v>
      </c>
    </row>
    <row r="244" spans="1:17" x14ac:dyDescent="0.3">
      <c r="A244" t="s">
        <v>757</v>
      </c>
      <c r="B244" t="s">
        <v>758</v>
      </c>
      <c r="C244" s="31" t="str">
        <f>IF($B244="N/A",IFERROR(VLOOKUP($A244,'Sub Rough 1'!$A$3:$B$63,2,FALSE),"N/A"),$B244)</f>
        <v>AP647766</v>
      </c>
      <c r="D244">
        <v>4</v>
      </c>
      <c r="E244" t="s">
        <v>282</v>
      </c>
      <c r="F244" t="s">
        <v>288</v>
      </c>
      <c r="G244" t="s">
        <v>289</v>
      </c>
      <c r="H244" t="s">
        <v>759</v>
      </c>
      <c r="I244" s="13">
        <v>236200</v>
      </c>
      <c r="J244" s="14">
        <v>42763</v>
      </c>
      <c r="K244" t="s">
        <v>285</v>
      </c>
      <c r="L244" s="31" t="str">
        <f>IF($K244&lt;&gt;"Pending",$K244,IFERROR(VLOOKUP($C244,Confirmed!$A$2:$I$98,9,FALSE),"Pending"))</f>
        <v>Approved</v>
      </c>
      <c r="M244" s="14">
        <v>42710</v>
      </c>
      <c r="N244" s="19">
        <v>42722</v>
      </c>
      <c r="O244" s="19">
        <v>42779</v>
      </c>
      <c r="P244" s="33">
        <f t="shared" si="6"/>
        <v>42779</v>
      </c>
      <c r="Q244" s="33">
        <f t="shared" si="7"/>
        <v>42779</v>
      </c>
    </row>
    <row r="245" spans="1:17" x14ac:dyDescent="0.3">
      <c r="A245" t="s">
        <v>760</v>
      </c>
      <c r="B245" t="s">
        <v>761</v>
      </c>
      <c r="C245" s="31" t="str">
        <f>IF($B245="N/A",IFERROR(VLOOKUP($A245,'Sub Rough 1'!$A$3:$B$63,2,FALSE),"N/A"),$B245)</f>
        <v>AP647763</v>
      </c>
      <c r="D245">
        <v>1</v>
      </c>
      <c r="E245" t="s">
        <v>298</v>
      </c>
      <c r="F245" t="s">
        <v>323</v>
      </c>
      <c r="G245" t="s">
        <v>324</v>
      </c>
      <c r="H245" t="s">
        <v>762</v>
      </c>
      <c r="I245" s="13">
        <v>304700</v>
      </c>
      <c r="J245" s="14">
        <v>42994</v>
      </c>
      <c r="K245" t="s">
        <v>285</v>
      </c>
      <c r="L245" s="31" t="str">
        <f>IF($K245&lt;&gt;"Pending",$K245,IFERROR(VLOOKUP($C245,Confirmed!$A$2:$I$98,9,FALSE),"Pending"))</f>
        <v>Approved</v>
      </c>
      <c r="M245" s="14">
        <v>42706</v>
      </c>
      <c r="N245" s="19">
        <v>42722</v>
      </c>
      <c r="O245" s="19">
        <v>42779</v>
      </c>
      <c r="P245" s="33">
        <f t="shared" si="6"/>
        <v>42779</v>
      </c>
      <c r="Q245" s="33">
        <f t="shared" si="7"/>
        <v>42779</v>
      </c>
    </row>
    <row r="246" spans="1:17" x14ac:dyDescent="0.3">
      <c r="A246" t="s">
        <v>760</v>
      </c>
      <c r="B246" t="s">
        <v>761</v>
      </c>
      <c r="C246" s="31" t="str">
        <f>IF($B246="N/A",IFERROR(VLOOKUP($A246,'Sub Rough 1'!$A$3:$B$63,2,FALSE),"N/A"),$B246)</f>
        <v>AP647763</v>
      </c>
      <c r="D246">
        <v>1</v>
      </c>
      <c r="E246" t="s">
        <v>298</v>
      </c>
      <c r="F246" t="s">
        <v>314</v>
      </c>
      <c r="G246" t="s">
        <v>315</v>
      </c>
      <c r="H246" t="s">
        <v>762</v>
      </c>
      <c r="I246" s="13">
        <v>304700</v>
      </c>
      <c r="J246" s="14">
        <v>42994</v>
      </c>
      <c r="K246" t="s">
        <v>285</v>
      </c>
      <c r="L246" s="31" t="str">
        <f>IF($K246&lt;&gt;"Pending",$K246,IFERROR(VLOOKUP($C246,Confirmed!$A$2:$I$98,9,FALSE),"Pending"))</f>
        <v>Approved</v>
      </c>
      <c r="M246" s="14">
        <v>42706</v>
      </c>
      <c r="N246" s="19">
        <v>42722</v>
      </c>
      <c r="O246" s="19">
        <v>42779</v>
      </c>
      <c r="P246" s="33">
        <f t="shared" si="6"/>
        <v>42779</v>
      </c>
      <c r="Q246" s="33">
        <f t="shared" si="7"/>
        <v>42779</v>
      </c>
    </row>
    <row r="247" spans="1:17" x14ac:dyDescent="0.3">
      <c r="A247" t="s">
        <v>763</v>
      </c>
      <c r="B247" t="s">
        <v>764</v>
      </c>
      <c r="C247" s="31" t="str">
        <f>IF($B247="N/A",IFERROR(VLOOKUP($A247,'Sub Rough 1'!$A$3:$B$63,2,FALSE),"N/A"),$B247)</f>
        <v>AP647756</v>
      </c>
      <c r="D247">
        <v>1</v>
      </c>
      <c r="E247" t="s">
        <v>298</v>
      </c>
      <c r="F247" t="s">
        <v>314</v>
      </c>
      <c r="G247" t="s">
        <v>315</v>
      </c>
      <c r="H247" t="s">
        <v>765</v>
      </c>
      <c r="I247" s="13">
        <v>848100</v>
      </c>
      <c r="J247" s="14">
        <v>42947</v>
      </c>
      <c r="K247" t="s">
        <v>301</v>
      </c>
      <c r="L247" s="31" t="str">
        <f>IF($K247&lt;&gt;"Pending",$K247,IFERROR(VLOOKUP($C247,Confirmed!$A$2:$I$98,9,FALSE),"Pending"))</f>
        <v>Disapproved</v>
      </c>
      <c r="M247" s="14">
        <v>42687</v>
      </c>
      <c r="N247" s="19">
        <v>42722</v>
      </c>
      <c r="O247" s="19">
        <v>42746</v>
      </c>
      <c r="P247" s="33">
        <f t="shared" si="6"/>
        <v>42746</v>
      </c>
      <c r="Q247" s="33">
        <f t="shared" si="7"/>
        <v>42746</v>
      </c>
    </row>
    <row r="248" spans="1:17" x14ac:dyDescent="0.3">
      <c r="A248" t="s">
        <v>763</v>
      </c>
      <c r="B248" t="s">
        <v>764</v>
      </c>
      <c r="C248" s="31" t="str">
        <f>IF($B248="N/A",IFERROR(VLOOKUP($A248,'Sub Rough 1'!$A$3:$B$63,2,FALSE),"N/A"),$B248)</f>
        <v>AP647756</v>
      </c>
      <c r="D248">
        <v>1</v>
      </c>
      <c r="E248" t="s">
        <v>298</v>
      </c>
      <c r="F248" t="s">
        <v>323</v>
      </c>
      <c r="G248" t="s">
        <v>324</v>
      </c>
      <c r="H248" t="s">
        <v>765</v>
      </c>
      <c r="I248" s="13">
        <v>848100</v>
      </c>
      <c r="J248" s="14">
        <v>42947</v>
      </c>
      <c r="K248" t="s">
        <v>301</v>
      </c>
      <c r="L248" s="31" t="str">
        <f>IF($K248&lt;&gt;"Pending",$K248,IFERROR(VLOOKUP($C248,Confirmed!$A$2:$I$98,9,FALSE),"Pending"))</f>
        <v>Disapproved</v>
      </c>
      <c r="M248" s="14">
        <v>42687</v>
      </c>
      <c r="N248" s="19">
        <v>42722</v>
      </c>
      <c r="O248" s="19">
        <v>42746</v>
      </c>
      <c r="P248" s="33">
        <f t="shared" si="6"/>
        <v>42746</v>
      </c>
      <c r="Q248" s="33">
        <f t="shared" si="7"/>
        <v>42746</v>
      </c>
    </row>
    <row r="249" spans="1:17" x14ac:dyDescent="0.3">
      <c r="A249" t="s">
        <v>763</v>
      </c>
      <c r="B249" t="s">
        <v>764</v>
      </c>
      <c r="C249" s="31" t="str">
        <f>IF($B249="N/A",IFERROR(VLOOKUP($A249,'Sub Rough 1'!$A$3:$B$63,2,FALSE),"N/A"),$B249)</f>
        <v>AP647756</v>
      </c>
      <c r="D249">
        <v>1</v>
      </c>
      <c r="E249" t="s">
        <v>298</v>
      </c>
      <c r="F249" t="s">
        <v>325</v>
      </c>
      <c r="G249" t="s">
        <v>326</v>
      </c>
      <c r="H249" t="s">
        <v>765</v>
      </c>
      <c r="I249" s="13">
        <v>848100</v>
      </c>
      <c r="J249" s="14">
        <v>42947</v>
      </c>
      <c r="K249" t="s">
        <v>301</v>
      </c>
      <c r="L249" s="31" t="str">
        <f>IF($K249&lt;&gt;"Pending",$K249,IFERROR(VLOOKUP($C249,Confirmed!$A$2:$I$98,9,FALSE),"Pending"))</f>
        <v>Disapproved</v>
      </c>
      <c r="M249" s="14">
        <v>42687</v>
      </c>
      <c r="N249" s="19">
        <v>42722</v>
      </c>
      <c r="O249" s="19">
        <v>42746</v>
      </c>
      <c r="P249" s="33">
        <f t="shared" si="6"/>
        <v>42746</v>
      </c>
      <c r="Q249" s="33">
        <f t="shared" si="7"/>
        <v>42746</v>
      </c>
    </row>
    <row r="250" spans="1:17" x14ac:dyDescent="0.3">
      <c r="A250" t="s">
        <v>766</v>
      </c>
      <c r="B250" t="s">
        <v>767</v>
      </c>
      <c r="C250" s="31" t="str">
        <f>IF($B250="N/A",IFERROR(VLOOKUP($A250,'Sub Rough 1'!$A$3:$B$63,2,FALSE),"N/A"),$B250)</f>
        <v>AP647744</v>
      </c>
      <c r="D250">
        <v>9</v>
      </c>
      <c r="E250" t="s">
        <v>768</v>
      </c>
      <c r="F250" t="s">
        <v>769</v>
      </c>
      <c r="G250" t="s">
        <v>770</v>
      </c>
      <c r="H250" t="s">
        <v>762</v>
      </c>
      <c r="I250" s="13">
        <v>107400</v>
      </c>
      <c r="J250" s="14">
        <v>42747</v>
      </c>
      <c r="K250" t="s">
        <v>301</v>
      </c>
      <c r="L250" s="31" t="str">
        <f>IF($K250&lt;&gt;"Pending",$K250,IFERROR(VLOOKUP($C250,Confirmed!$A$2:$I$98,9,FALSE),"Pending"))</f>
        <v>Disapproved</v>
      </c>
      <c r="M250" s="14">
        <v>42679</v>
      </c>
      <c r="N250" s="19">
        <v>42722</v>
      </c>
      <c r="O250" s="19">
        <v>42722</v>
      </c>
      <c r="P250" s="33">
        <f t="shared" si="6"/>
        <v>42722</v>
      </c>
      <c r="Q250" s="33" t="str">
        <f t="shared" si="7"/>
        <v/>
      </c>
    </row>
    <row r="251" spans="1:17" x14ac:dyDescent="0.3">
      <c r="A251" t="s">
        <v>771</v>
      </c>
      <c r="B251" t="s">
        <v>772</v>
      </c>
      <c r="C251" s="31" t="str">
        <f>IF($B251="N/A",IFERROR(VLOOKUP($A251,'Sub Rough 1'!$A$3:$B$63,2,FALSE),"N/A"),$B251)</f>
        <v>AP647737</v>
      </c>
      <c r="D251">
        <v>0</v>
      </c>
      <c r="E251" t="s">
        <v>15</v>
      </c>
      <c r="F251" t="s">
        <v>320</v>
      </c>
      <c r="G251" t="s">
        <v>321</v>
      </c>
      <c r="H251" t="s">
        <v>773</v>
      </c>
      <c r="I251" s="13">
        <v>307200</v>
      </c>
      <c r="J251" s="14">
        <v>42870</v>
      </c>
      <c r="K251" t="s">
        <v>285</v>
      </c>
      <c r="L251" s="31" t="str">
        <f>IF($K251&lt;&gt;"Pending",$K251,IFERROR(VLOOKUP($C251,Confirmed!$A$2:$I$98,9,FALSE),"Pending"))</f>
        <v>Approved</v>
      </c>
      <c r="M251" s="14">
        <v>42665</v>
      </c>
      <c r="N251" s="19">
        <v>42667</v>
      </c>
      <c r="O251" s="19">
        <v>42722</v>
      </c>
      <c r="P251" s="33">
        <f t="shared" si="6"/>
        <v>42722</v>
      </c>
      <c r="Q251" s="33">
        <f t="shared" si="7"/>
        <v>42722</v>
      </c>
    </row>
    <row r="252" spans="1:17" x14ac:dyDescent="0.3">
      <c r="A252" t="s">
        <v>774</v>
      </c>
      <c r="B252" t="s">
        <v>775</v>
      </c>
      <c r="C252" s="31" t="str">
        <f>IF($B252="N/A",IFERROR(VLOOKUP($A252,'Sub Rough 1'!$A$3:$B$63,2,FALSE),"N/A"),$B252)</f>
        <v>AP647729</v>
      </c>
      <c r="D252">
        <v>6</v>
      </c>
      <c r="E252" t="s">
        <v>309</v>
      </c>
      <c r="F252" t="s">
        <v>544</v>
      </c>
      <c r="G252" t="s">
        <v>545</v>
      </c>
      <c r="H252" t="s">
        <v>776</v>
      </c>
      <c r="I252" s="13">
        <v>917600</v>
      </c>
      <c r="J252" s="14">
        <v>42806</v>
      </c>
      <c r="K252" t="s">
        <v>285</v>
      </c>
      <c r="L252" s="31" t="str">
        <f>IF($K252&lt;&gt;"Pending",$K252,IFERROR(VLOOKUP($C252,Confirmed!$A$2:$I$98,9,FALSE),"Pending"))</f>
        <v>Approved</v>
      </c>
      <c r="M252" s="14">
        <v>42664</v>
      </c>
      <c r="N252" s="19">
        <v>42667</v>
      </c>
      <c r="O252" s="19">
        <v>42722</v>
      </c>
      <c r="P252" s="33">
        <f t="shared" si="6"/>
        <v>42722</v>
      </c>
      <c r="Q252" s="33">
        <f t="shared" si="7"/>
        <v>42722</v>
      </c>
    </row>
    <row r="253" spans="1:17" x14ac:dyDescent="0.3">
      <c r="A253" t="s">
        <v>777</v>
      </c>
      <c r="B253" t="s">
        <v>778</v>
      </c>
      <c r="C253" s="31" t="str">
        <f>IF($B253="N/A",IFERROR(VLOOKUP($A253,'Sub Rough 1'!$A$3:$B$63,2,FALSE),"N/A"),$B253)</f>
        <v>AP647728</v>
      </c>
      <c r="D253">
        <v>2</v>
      </c>
      <c r="E253" t="s">
        <v>343</v>
      </c>
      <c r="F253" t="s">
        <v>450</v>
      </c>
      <c r="G253" t="s">
        <v>451</v>
      </c>
      <c r="H253" t="s">
        <v>779</v>
      </c>
      <c r="I253" s="13">
        <v>427600</v>
      </c>
      <c r="J253" s="14">
        <v>42714</v>
      </c>
      <c r="K253" t="s">
        <v>285</v>
      </c>
      <c r="L253" s="31" t="str">
        <f>IF($K253&lt;&gt;"Pending",$K253,IFERROR(VLOOKUP($C253,Confirmed!$A$2:$I$98,9,FALSE),"Pending"))</f>
        <v>Approved</v>
      </c>
      <c r="M253" s="14">
        <v>42662</v>
      </c>
      <c r="N253" s="19">
        <v>42667</v>
      </c>
      <c r="O253" s="19">
        <v>42722</v>
      </c>
      <c r="P253" s="33">
        <f t="shared" si="6"/>
        <v>42722</v>
      </c>
      <c r="Q253" s="33">
        <f t="shared" si="7"/>
        <v>42722</v>
      </c>
    </row>
    <row r="254" spans="1:17" x14ac:dyDescent="0.3">
      <c r="A254" t="s">
        <v>777</v>
      </c>
      <c r="B254" t="s">
        <v>778</v>
      </c>
      <c r="C254" s="31" t="str">
        <f>IF($B254="N/A",IFERROR(VLOOKUP($A254,'Sub Rough 1'!$A$3:$B$63,2,FALSE),"N/A"),$B254)</f>
        <v>AP647728</v>
      </c>
      <c r="D254">
        <v>2</v>
      </c>
      <c r="E254" t="s">
        <v>343</v>
      </c>
      <c r="F254" t="s">
        <v>344</v>
      </c>
      <c r="G254" t="s">
        <v>345</v>
      </c>
      <c r="H254" t="s">
        <v>779</v>
      </c>
      <c r="I254" s="13">
        <v>427600</v>
      </c>
      <c r="J254" s="14">
        <v>42714</v>
      </c>
      <c r="K254" t="s">
        <v>285</v>
      </c>
      <c r="L254" s="31" t="str">
        <f>IF($K254&lt;&gt;"Pending",$K254,IFERROR(VLOOKUP($C254,Confirmed!$A$2:$I$98,9,FALSE),"Pending"))</f>
        <v>Approved</v>
      </c>
      <c r="M254" s="14">
        <v>42662</v>
      </c>
      <c r="N254" s="19">
        <v>42667</v>
      </c>
      <c r="O254" s="19">
        <v>42722</v>
      </c>
      <c r="P254" s="33">
        <f t="shared" si="6"/>
        <v>42722</v>
      </c>
      <c r="Q254" s="33">
        <f t="shared" si="7"/>
        <v>42722</v>
      </c>
    </row>
    <row r="255" spans="1:17" x14ac:dyDescent="0.3">
      <c r="A255" t="s">
        <v>780</v>
      </c>
      <c r="B255" t="s">
        <v>781</v>
      </c>
      <c r="C255" s="31" t="str">
        <f>IF($B255="N/A",IFERROR(VLOOKUP($A255,'Sub Rough 1'!$A$3:$B$63,2,FALSE),"N/A"),$B255)</f>
        <v>AP647723</v>
      </c>
      <c r="D255">
        <v>9</v>
      </c>
      <c r="E255" t="s">
        <v>768</v>
      </c>
      <c r="F255" t="s">
        <v>769</v>
      </c>
      <c r="G255" t="s">
        <v>770</v>
      </c>
      <c r="H255" t="s">
        <v>782</v>
      </c>
      <c r="I255" s="13">
        <v>993600</v>
      </c>
      <c r="J255" s="14">
        <v>43015</v>
      </c>
      <c r="K255" t="s">
        <v>285</v>
      </c>
      <c r="L255" s="31" t="str">
        <f>IF($K255&lt;&gt;"Pending",$K255,IFERROR(VLOOKUP($C255,Confirmed!$A$2:$I$98,9,FALSE),"Pending"))</f>
        <v>Approved</v>
      </c>
      <c r="M255" s="14">
        <v>42657</v>
      </c>
      <c r="N255" s="19">
        <v>42667</v>
      </c>
      <c r="O255" s="19">
        <v>42722</v>
      </c>
      <c r="P255" s="33">
        <f t="shared" si="6"/>
        <v>42722</v>
      </c>
      <c r="Q255" s="33">
        <f t="shared" si="7"/>
        <v>42722</v>
      </c>
    </row>
    <row r="256" spans="1:17" x14ac:dyDescent="0.3">
      <c r="A256" t="s">
        <v>783</v>
      </c>
      <c r="B256" t="s">
        <v>784</v>
      </c>
      <c r="C256" s="31" t="str">
        <f>IF($B256="N/A",IFERROR(VLOOKUP($A256,'Sub Rough 1'!$A$3:$B$63,2,FALSE),"N/A"),$B256)</f>
        <v>AP647720</v>
      </c>
      <c r="D256">
        <v>18</v>
      </c>
      <c r="E256" t="s">
        <v>785</v>
      </c>
      <c r="F256" t="s">
        <v>786</v>
      </c>
      <c r="G256" t="s">
        <v>787</v>
      </c>
      <c r="H256" t="s">
        <v>788</v>
      </c>
      <c r="I256" s="13">
        <v>291800</v>
      </c>
      <c r="J256" s="14">
        <v>42887</v>
      </c>
      <c r="K256" t="s">
        <v>285</v>
      </c>
      <c r="L256" s="31" t="str">
        <f>IF($K256&lt;&gt;"Pending",$K256,IFERROR(VLOOKUP($C256,Confirmed!$A$2:$I$98,9,FALSE),"Pending"))</f>
        <v>Approved</v>
      </c>
      <c r="M256" s="14">
        <v>42646</v>
      </c>
      <c r="N256" s="19">
        <v>42667</v>
      </c>
      <c r="O256" s="19">
        <v>42722</v>
      </c>
      <c r="P256" s="33">
        <f t="shared" si="6"/>
        <v>42722</v>
      </c>
      <c r="Q256" s="33">
        <f t="shared" si="7"/>
        <v>42722</v>
      </c>
    </row>
    <row r="257" spans="1:17" x14ac:dyDescent="0.3">
      <c r="A257" t="s">
        <v>789</v>
      </c>
      <c r="B257" t="s">
        <v>790</v>
      </c>
      <c r="C257" s="31" t="str">
        <f>IF($B257="N/A",IFERROR(VLOOKUP($A257,'Sub Rough 1'!$A$3:$B$63,2,FALSE),"N/A"),$B257)</f>
        <v>AP647712</v>
      </c>
      <c r="D257">
        <v>1</v>
      </c>
      <c r="E257" t="s">
        <v>298</v>
      </c>
      <c r="F257" t="s">
        <v>325</v>
      </c>
      <c r="G257" t="s">
        <v>326</v>
      </c>
      <c r="H257" t="s">
        <v>791</v>
      </c>
      <c r="I257" s="13">
        <v>761500</v>
      </c>
      <c r="J257" s="14">
        <v>42772</v>
      </c>
      <c r="K257" t="s">
        <v>285</v>
      </c>
      <c r="L257" s="31" t="str">
        <f>IF($K257&lt;&gt;"Pending",$K257,IFERROR(VLOOKUP($C257,Confirmed!$A$2:$I$98,9,FALSE),"Pending"))</f>
        <v>Approved</v>
      </c>
      <c r="M257" s="14">
        <v>42643</v>
      </c>
      <c r="N257" s="19">
        <v>42667</v>
      </c>
      <c r="O257" s="19">
        <v>42722</v>
      </c>
      <c r="P257" s="33">
        <f t="shared" si="6"/>
        <v>42722</v>
      </c>
      <c r="Q257" s="33">
        <f t="shared" si="7"/>
        <v>42722</v>
      </c>
    </row>
    <row r="258" spans="1:17" x14ac:dyDescent="0.3">
      <c r="A258" t="s">
        <v>789</v>
      </c>
      <c r="B258" t="s">
        <v>790</v>
      </c>
      <c r="C258" s="31" t="str">
        <f>IF($B258="N/A",IFERROR(VLOOKUP($A258,'Sub Rough 1'!$A$3:$B$63,2,FALSE),"N/A"),$B258)</f>
        <v>AP647712</v>
      </c>
      <c r="D258">
        <v>1</v>
      </c>
      <c r="E258" t="s">
        <v>298</v>
      </c>
      <c r="F258" t="s">
        <v>314</v>
      </c>
      <c r="G258" t="s">
        <v>315</v>
      </c>
      <c r="H258" t="s">
        <v>791</v>
      </c>
      <c r="I258" s="13">
        <v>761500</v>
      </c>
      <c r="J258" s="14">
        <v>42772</v>
      </c>
      <c r="K258" t="s">
        <v>285</v>
      </c>
      <c r="L258" s="31" t="str">
        <f>IF($K258&lt;&gt;"Pending",$K258,IFERROR(VLOOKUP($C258,Confirmed!$A$2:$I$98,9,FALSE),"Pending"))</f>
        <v>Approved</v>
      </c>
      <c r="M258" s="14">
        <v>42643</v>
      </c>
      <c r="N258" s="19">
        <v>42667</v>
      </c>
      <c r="O258" s="19">
        <v>42722</v>
      </c>
      <c r="P258" s="33">
        <f t="shared" si="6"/>
        <v>42722</v>
      </c>
      <c r="Q258" s="33">
        <f t="shared" si="7"/>
        <v>42722</v>
      </c>
    </row>
    <row r="259" spans="1:17" x14ac:dyDescent="0.3">
      <c r="A259" t="s">
        <v>789</v>
      </c>
      <c r="B259" t="s">
        <v>790</v>
      </c>
      <c r="C259" s="31" t="str">
        <f>IF($B259="N/A",IFERROR(VLOOKUP($A259,'Sub Rough 1'!$A$3:$B$63,2,FALSE),"N/A"),$B259)</f>
        <v>AP647712</v>
      </c>
      <c r="D259">
        <v>1</v>
      </c>
      <c r="E259" t="s">
        <v>298</v>
      </c>
      <c r="F259" t="s">
        <v>299</v>
      </c>
      <c r="G259" t="s">
        <v>300</v>
      </c>
      <c r="H259" t="s">
        <v>791</v>
      </c>
      <c r="I259" s="13">
        <v>761500</v>
      </c>
      <c r="J259" s="14">
        <v>42772</v>
      </c>
      <c r="K259" t="s">
        <v>285</v>
      </c>
      <c r="L259" s="31" t="str">
        <f>IF($K259&lt;&gt;"Pending",$K259,IFERROR(VLOOKUP($C259,Confirmed!$A$2:$I$98,9,FALSE),"Pending"))</f>
        <v>Approved</v>
      </c>
      <c r="M259" s="14">
        <v>42643</v>
      </c>
      <c r="N259" s="19">
        <v>42667</v>
      </c>
      <c r="O259" s="19">
        <v>42722</v>
      </c>
      <c r="P259" s="33">
        <f t="shared" si="6"/>
        <v>42722</v>
      </c>
      <c r="Q259" s="33">
        <f t="shared" si="7"/>
        <v>42722</v>
      </c>
    </row>
    <row r="260" spans="1:17" x14ac:dyDescent="0.3">
      <c r="A260" t="s">
        <v>792</v>
      </c>
      <c r="B260" t="s">
        <v>793</v>
      </c>
      <c r="C260" s="31" t="str">
        <f>IF($B260="N/A",IFERROR(VLOOKUP($A260,'Sub Rough 1'!$A$3:$B$63,2,FALSE),"N/A"),$B260)</f>
        <v>AP647701</v>
      </c>
      <c r="D260">
        <v>19</v>
      </c>
      <c r="E260" t="s">
        <v>615</v>
      </c>
      <c r="F260" t="s">
        <v>619</v>
      </c>
      <c r="G260" t="s">
        <v>620</v>
      </c>
      <c r="H260" t="s">
        <v>794</v>
      </c>
      <c r="I260" s="13">
        <v>495800</v>
      </c>
      <c r="J260" s="14">
        <v>42752</v>
      </c>
      <c r="K260" t="s">
        <v>285</v>
      </c>
      <c r="L260" s="31" t="str">
        <f>IF($K260&lt;&gt;"Pending",$K260,IFERROR(VLOOKUP($C260,Confirmed!$A$2:$I$98,9,FALSE),"Pending"))</f>
        <v>Approved</v>
      </c>
      <c r="M260" s="14">
        <v>42638</v>
      </c>
      <c r="N260" s="19">
        <v>42667</v>
      </c>
      <c r="O260" s="19">
        <v>42722</v>
      </c>
      <c r="P260" s="33">
        <f t="shared" ref="P260:P323" si="8">IF($O260&lt;&gt;"",$O260,IF($K260&lt;&gt;$L260,DATE(2019,9,1),""))</f>
        <v>42722</v>
      </c>
      <c r="Q260" s="33">
        <f t="shared" ref="Q260:Q323" si="9">IF($P260="",$P260,IF($N260&lt;$P260,$P260,""))</f>
        <v>42722</v>
      </c>
    </row>
    <row r="261" spans="1:17" x14ac:dyDescent="0.3">
      <c r="A261" t="s">
        <v>795</v>
      </c>
      <c r="B261" t="s">
        <v>796</v>
      </c>
      <c r="C261" s="31" t="str">
        <f>IF($B261="N/A",IFERROR(VLOOKUP($A261,'Sub Rough 1'!$A$3:$B$63,2,FALSE),"N/A"),$B261)</f>
        <v>AP647693</v>
      </c>
      <c r="D261">
        <v>1</v>
      </c>
      <c r="E261" t="s">
        <v>298</v>
      </c>
      <c r="F261" t="s">
        <v>323</v>
      </c>
      <c r="G261" t="s">
        <v>324</v>
      </c>
      <c r="H261" t="s">
        <v>797</v>
      </c>
      <c r="I261" s="13">
        <v>385000</v>
      </c>
      <c r="J261" s="14">
        <v>42806</v>
      </c>
      <c r="K261" t="s">
        <v>285</v>
      </c>
      <c r="L261" s="31" t="str">
        <f>IF($K261&lt;&gt;"Pending",$K261,IFERROR(VLOOKUP($C261,Confirmed!$A$2:$I$98,9,FALSE),"Pending"))</f>
        <v>Approved</v>
      </c>
      <c r="M261" s="14">
        <v>42637</v>
      </c>
      <c r="N261" s="19">
        <v>42667</v>
      </c>
      <c r="O261" s="19">
        <v>42722</v>
      </c>
      <c r="P261" s="33">
        <f t="shared" si="8"/>
        <v>42722</v>
      </c>
      <c r="Q261" s="33">
        <f t="shared" si="9"/>
        <v>42722</v>
      </c>
    </row>
    <row r="262" spans="1:17" x14ac:dyDescent="0.3">
      <c r="A262" t="s">
        <v>798</v>
      </c>
      <c r="B262" t="s">
        <v>799</v>
      </c>
      <c r="C262" s="31" t="str">
        <f>IF($B262="N/A",IFERROR(VLOOKUP($A262,'Sub Rough 1'!$A$3:$B$63,2,FALSE),"N/A"),$B262)</f>
        <v>AP647689</v>
      </c>
      <c r="D262">
        <v>1</v>
      </c>
      <c r="E262" t="s">
        <v>298</v>
      </c>
      <c r="F262" t="s">
        <v>325</v>
      </c>
      <c r="G262" t="s">
        <v>326</v>
      </c>
      <c r="H262" t="s">
        <v>800</v>
      </c>
      <c r="I262" s="13">
        <v>425100</v>
      </c>
      <c r="J262" s="14">
        <v>42778</v>
      </c>
      <c r="K262" t="s">
        <v>301</v>
      </c>
      <c r="L262" s="31" t="str">
        <f>IF($K262&lt;&gt;"Pending",$K262,IFERROR(VLOOKUP($C262,Confirmed!$A$2:$I$98,9,FALSE),"Pending"))</f>
        <v>Disapproved</v>
      </c>
      <c r="M262" s="14">
        <v>42602</v>
      </c>
      <c r="N262" s="19">
        <v>42617</v>
      </c>
      <c r="O262" s="19">
        <v>42667</v>
      </c>
      <c r="P262" s="33">
        <f t="shared" si="8"/>
        <v>42667</v>
      </c>
      <c r="Q262" s="33">
        <f t="shared" si="9"/>
        <v>42667</v>
      </c>
    </row>
    <row r="263" spans="1:17" x14ac:dyDescent="0.3">
      <c r="A263" t="s">
        <v>801</v>
      </c>
      <c r="B263" t="s">
        <v>802</v>
      </c>
      <c r="C263" s="31" t="str">
        <f>IF($B263="N/A",IFERROR(VLOOKUP($A263,'Sub Rough 1'!$A$3:$B$63,2,FALSE),"N/A"),$B263)</f>
        <v>AP647685</v>
      </c>
      <c r="D263">
        <v>29</v>
      </c>
      <c r="E263" t="s">
        <v>803</v>
      </c>
      <c r="F263" t="s">
        <v>804</v>
      </c>
      <c r="G263" t="s">
        <v>805</v>
      </c>
      <c r="H263" t="s">
        <v>806</v>
      </c>
      <c r="I263" s="13">
        <v>146700</v>
      </c>
      <c r="J263" s="14">
        <v>42708</v>
      </c>
      <c r="K263" t="s">
        <v>285</v>
      </c>
      <c r="L263" s="31" t="str">
        <f>IF($K263&lt;&gt;"Pending",$K263,IFERROR(VLOOKUP($C263,Confirmed!$A$2:$I$98,9,FALSE),"Pending"))</f>
        <v>Approved</v>
      </c>
      <c r="M263" s="14">
        <v>42602</v>
      </c>
      <c r="N263" s="19">
        <v>42617</v>
      </c>
      <c r="O263" s="19">
        <v>42667</v>
      </c>
      <c r="P263" s="33">
        <f t="shared" si="8"/>
        <v>42667</v>
      </c>
      <c r="Q263" s="33">
        <f t="shared" si="9"/>
        <v>42667</v>
      </c>
    </row>
    <row r="264" spans="1:17" x14ac:dyDescent="0.3">
      <c r="A264" t="s">
        <v>807</v>
      </c>
      <c r="B264" t="s">
        <v>808</v>
      </c>
      <c r="C264" s="31" t="str">
        <f>IF($B264="N/A",IFERROR(VLOOKUP($A264,'Sub Rough 1'!$A$3:$B$63,2,FALSE),"N/A"),$B264)</f>
        <v>AP647674</v>
      </c>
      <c r="D264">
        <v>3</v>
      </c>
      <c r="E264" t="s">
        <v>337</v>
      </c>
      <c r="F264" t="s">
        <v>384</v>
      </c>
      <c r="G264" t="s">
        <v>385</v>
      </c>
      <c r="H264" t="s">
        <v>809</v>
      </c>
      <c r="I264" s="13">
        <v>282600</v>
      </c>
      <c r="J264" s="14">
        <v>42737</v>
      </c>
      <c r="K264" t="s">
        <v>301</v>
      </c>
      <c r="L264" s="31" t="str">
        <f>IF($K264&lt;&gt;"Pending",$K264,IFERROR(VLOOKUP($C264,Confirmed!$A$2:$I$98,9,FALSE),"Pending"))</f>
        <v>Disapproved</v>
      </c>
      <c r="M264" s="14">
        <v>42600</v>
      </c>
      <c r="N264" s="19">
        <v>42617</v>
      </c>
      <c r="O264" s="19">
        <v>42667</v>
      </c>
      <c r="P264" s="33">
        <f t="shared" si="8"/>
        <v>42667</v>
      </c>
      <c r="Q264" s="33">
        <f t="shared" si="9"/>
        <v>42667</v>
      </c>
    </row>
    <row r="265" spans="1:17" x14ac:dyDescent="0.3">
      <c r="A265" t="s">
        <v>807</v>
      </c>
      <c r="B265" t="s">
        <v>808</v>
      </c>
      <c r="C265" s="31" t="str">
        <f>IF($B265="N/A",IFERROR(VLOOKUP($A265,'Sub Rough 1'!$A$3:$B$63,2,FALSE),"N/A"),$B265)</f>
        <v>AP647674</v>
      </c>
      <c r="D265">
        <v>3</v>
      </c>
      <c r="E265" t="s">
        <v>337</v>
      </c>
      <c r="F265" t="s">
        <v>400</v>
      </c>
      <c r="G265" t="s">
        <v>401</v>
      </c>
      <c r="H265" t="s">
        <v>809</v>
      </c>
      <c r="I265" s="13">
        <v>282600</v>
      </c>
      <c r="J265" s="14">
        <v>42737</v>
      </c>
      <c r="K265" t="s">
        <v>301</v>
      </c>
      <c r="L265" s="31" t="str">
        <f>IF($K265&lt;&gt;"Pending",$K265,IFERROR(VLOOKUP($C265,Confirmed!$A$2:$I$98,9,FALSE),"Pending"))</f>
        <v>Disapproved</v>
      </c>
      <c r="M265" s="14">
        <v>42600</v>
      </c>
      <c r="N265" s="19">
        <v>42617</v>
      </c>
      <c r="O265" s="19">
        <v>42667</v>
      </c>
      <c r="P265" s="33">
        <f t="shared" si="8"/>
        <v>42667</v>
      </c>
      <c r="Q265" s="33">
        <f t="shared" si="9"/>
        <v>42667</v>
      </c>
    </row>
    <row r="266" spans="1:17" x14ac:dyDescent="0.3">
      <c r="A266" t="s">
        <v>807</v>
      </c>
      <c r="B266" t="s">
        <v>808</v>
      </c>
      <c r="C266" s="31" t="str">
        <f>IF($B266="N/A",IFERROR(VLOOKUP($A266,'Sub Rough 1'!$A$3:$B$63,2,FALSE),"N/A"),$B266)</f>
        <v>AP647674</v>
      </c>
      <c r="D266">
        <v>3</v>
      </c>
      <c r="E266" t="s">
        <v>337</v>
      </c>
      <c r="F266" t="s">
        <v>340</v>
      </c>
      <c r="G266" t="s">
        <v>341</v>
      </c>
      <c r="H266" t="s">
        <v>809</v>
      </c>
      <c r="I266" s="13">
        <v>282600</v>
      </c>
      <c r="J266" s="14">
        <v>42737</v>
      </c>
      <c r="K266" t="s">
        <v>301</v>
      </c>
      <c r="L266" s="31" t="str">
        <f>IF($K266&lt;&gt;"Pending",$K266,IFERROR(VLOOKUP($C266,Confirmed!$A$2:$I$98,9,FALSE),"Pending"))</f>
        <v>Disapproved</v>
      </c>
      <c r="M266" s="14">
        <v>42600</v>
      </c>
      <c r="N266" s="19">
        <v>42617</v>
      </c>
      <c r="O266" s="19">
        <v>42667</v>
      </c>
      <c r="P266" s="33">
        <f t="shared" si="8"/>
        <v>42667</v>
      </c>
      <c r="Q266" s="33">
        <f t="shared" si="9"/>
        <v>42667</v>
      </c>
    </row>
    <row r="267" spans="1:17" x14ac:dyDescent="0.3">
      <c r="A267" t="s">
        <v>810</v>
      </c>
      <c r="B267" t="s">
        <v>811</v>
      </c>
      <c r="C267" s="31" t="str">
        <f>IF($B267="N/A",IFERROR(VLOOKUP($A267,'Sub Rough 1'!$A$3:$B$63,2,FALSE),"N/A"),$B267)</f>
        <v>AP647672</v>
      </c>
      <c r="D267">
        <v>2</v>
      </c>
      <c r="E267" t="s">
        <v>343</v>
      </c>
      <c r="F267" t="s">
        <v>344</v>
      </c>
      <c r="G267" t="s">
        <v>345</v>
      </c>
      <c r="H267" t="s">
        <v>812</v>
      </c>
      <c r="I267" s="13">
        <v>884900</v>
      </c>
      <c r="J267" s="14">
        <v>42916</v>
      </c>
      <c r="K267" t="s">
        <v>285</v>
      </c>
      <c r="L267" s="31" t="str">
        <f>IF($K267&lt;&gt;"Pending",$K267,IFERROR(VLOOKUP($C267,Confirmed!$A$2:$I$98,9,FALSE),"Pending"))</f>
        <v>Approved</v>
      </c>
      <c r="M267" s="14">
        <v>42581</v>
      </c>
      <c r="N267" s="19">
        <v>42617</v>
      </c>
      <c r="O267" s="19">
        <v>42667</v>
      </c>
      <c r="P267" s="33">
        <f t="shared" si="8"/>
        <v>42667</v>
      </c>
      <c r="Q267" s="33">
        <f t="shared" si="9"/>
        <v>42667</v>
      </c>
    </row>
    <row r="268" spans="1:17" x14ac:dyDescent="0.3">
      <c r="A268" t="s">
        <v>810</v>
      </c>
      <c r="B268" t="s">
        <v>811</v>
      </c>
      <c r="C268" s="31" t="str">
        <f>IF($B268="N/A",IFERROR(VLOOKUP($A268,'Sub Rough 1'!$A$3:$B$63,2,FALSE),"N/A"),$B268)</f>
        <v>AP647672</v>
      </c>
      <c r="D268">
        <v>2</v>
      </c>
      <c r="E268" t="s">
        <v>343</v>
      </c>
      <c r="F268" t="s">
        <v>450</v>
      </c>
      <c r="G268" t="s">
        <v>451</v>
      </c>
      <c r="H268" t="s">
        <v>812</v>
      </c>
      <c r="I268" s="13">
        <v>884900</v>
      </c>
      <c r="J268" s="14">
        <v>42916</v>
      </c>
      <c r="K268" t="s">
        <v>285</v>
      </c>
      <c r="L268" s="31" t="str">
        <f>IF($K268&lt;&gt;"Pending",$K268,IFERROR(VLOOKUP($C268,Confirmed!$A$2:$I$98,9,FALSE),"Pending"))</f>
        <v>Approved</v>
      </c>
      <c r="M268" s="14">
        <v>42581</v>
      </c>
      <c r="N268" s="19">
        <v>42617</v>
      </c>
      <c r="O268" s="19">
        <v>42667</v>
      </c>
      <c r="P268" s="33">
        <f t="shared" si="8"/>
        <v>42667</v>
      </c>
      <c r="Q268" s="33">
        <f t="shared" si="9"/>
        <v>42667</v>
      </c>
    </row>
    <row r="269" spans="1:17" x14ac:dyDescent="0.3">
      <c r="A269" t="s">
        <v>813</v>
      </c>
      <c r="B269" t="s">
        <v>814</v>
      </c>
      <c r="C269" s="31" t="str">
        <f>IF($B269="N/A",IFERROR(VLOOKUP($A269,'Sub Rough 1'!$A$3:$B$63,2,FALSE),"N/A"),$B269)</f>
        <v>AP647665</v>
      </c>
      <c r="D269">
        <v>12</v>
      </c>
      <c r="E269" t="s">
        <v>625</v>
      </c>
      <c r="F269" t="s">
        <v>626</v>
      </c>
      <c r="G269" t="s">
        <v>627</v>
      </c>
      <c r="H269" t="s">
        <v>815</v>
      </c>
      <c r="I269" s="13">
        <v>225700</v>
      </c>
      <c r="J269" s="14">
        <v>42656</v>
      </c>
      <c r="K269" t="s">
        <v>285</v>
      </c>
      <c r="L269" s="31" t="str">
        <f>IF($K269&lt;&gt;"Pending",$K269,IFERROR(VLOOKUP($C269,Confirmed!$A$2:$I$98,9,FALSE),"Pending"))</f>
        <v>Approved</v>
      </c>
      <c r="M269" s="14">
        <v>42579</v>
      </c>
      <c r="N269" s="19">
        <v>42617</v>
      </c>
      <c r="O269" s="19">
        <v>42667</v>
      </c>
      <c r="P269" s="33">
        <f t="shared" si="8"/>
        <v>42667</v>
      </c>
      <c r="Q269" s="33">
        <f t="shared" si="9"/>
        <v>42667</v>
      </c>
    </row>
    <row r="270" spans="1:17" x14ac:dyDescent="0.3">
      <c r="A270" t="s">
        <v>816</v>
      </c>
      <c r="B270" t="s">
        <v>817</v>
      </c>
      <c r="C270" s="31" t="str">
        <f>IF($B270="N/A",IFERROR(VLOOKUP($A270,'Sub Rough 1'!$A$3:$B$63,2,FALSE),"N/A"),$B270)</f>
        <v>AP647657</v>
      </c>
      <c r="D270">
        <v>31</v>
      </c>
      <c r="E270" t="s">
        <v>818</v>
      </c>
      <c r="F270" t="s">
        <v>819</v>
      </c>
      <c r="G270" t="s">
        <v>820</v>
      </c>
      <c r="H270" t="s">
        <v>821</v>
      </c>
      <c r="I270" s="13">
        <v>245700</v>
      </c>
      <c r="J270" s="14">
        <v>42760</v>
      </c>
      <c r="K270" t="s">
        <v>301</v>
      </c>
      <c r="L270" s="31" t="str">
        <f>IF($K270&lt;&gt;"Pending",$K270,IFERROR(VLOOKUP($C270,Confirmed!$A$2:$I$98,9,FALSE),"Pending"))</f>
        <v>Disapproved</v>
      </c>
      <c r="M270" s="14">
        <v>42544</v>
      </c>
      <c r="N270" s="19">
        <v>42545</v>
      </c>
      <c r="O270" s="19">
        <v>42617</v>
      </c>
      <c r="P270" s="33">
        <f t="shared" si="8"/>
        <v>42617</v>
      </c>
      <c r="Q270" s="33">
        <f t="shared" si="9"/>
        <v>42617</v>
      </c>
    </row>
    <row r="271" spans="1:17" x14ac:dyDescent="0.3">
      <c r="A271" t="s">
        <v>816</v>
      </c>
      <c r="B271" t="s">
        <v>817</v>
      </c>
      <c r="C271" s="31" t="str">
        <f>IF($B271="N/A",IFERROR(VLOOKUP($A271,'Sub Rough 1'!$A$3:$B$63,2,FALSE),"N/A"),$B271)</f>
        <v>AP647657</v>
      </c>
      <c r="D271">
        <v>31</v>
      </c>
      <c r="E271" t="s">
        <v>818</v>
      </c>
      <c r="F271" t="s">
        <v>822</v>
      </c>
      <c r="G271" t="s">
        <v>823</v>
      </c>
      <c r="H271" t="s">
        <v>821</v>
      </c>
      <c r="I271" s="13">
        <v>245700</v>
      </c>
      <c r="J271" s="14">
        <v>42760</v>
      </c>
      <c r="K271" t="s">
        <v>301</v>
      </c>
      <c r="L271" s="31" t="str">
        <f>IF($K271&lt;&gt;"Pending",$K271,IFERROR(VLOOKUP($C271,Confirmed!$A$2:$I$98,9,FALSE),"Pending"))</f>
        <v>Disapproved</v>
      </c>
      <c r="M271" s="14">
        <v>42544</v>
      </c>
      <c r="N271" s="19">
        <v>42545</v>
      </c>
      <c r="O271" s="19">
        <v>42617</v>
      </c>
      <c r="P271" s="33">
        <f t="shared" si="8"/>
        <v>42617</v>
      </c>
      <c r="Q271" s="33">
        <f t="shared" si="9"/>
        <v>42617</v>
      </c>
    </row>
    <row r="272" spans="1:17" x14ac:dyDescent="0.3">
      <c r="A272" t="s">
        <v>824</v>
      </c>
      <c r="B272" t="s">
        <v>825</v>
      </c>
      <c r="C272" s="31" t="str">
        <f>IF($B272="N/A",IFERROR(VLOOKUP($A272,'Sub Rough 1'!$A$3:$B$63,2,FALSE),"N/A"),$B272)</f>
        <v>AP647646</v>
      </c>
      <c r="D272">
        <v>2</v>
      </c>
      <c r="E272" t="s">
        <v>343</v>
      </c>
      <c r="F272" t="s">
        <v>344</v>
      </c>
      <c r="G272" t="s">
        <v>345</v>
      </c>
      <c r="H272" t="s">
        <v>826</v>
      </c>
      <c r="I272" s="13">
        <v>916600</v>
      </c>
      <c r="J272" s="14">
        <v>42622</v>
      </c>
      <c r="K272" t="s">
        <v>285</v>
      </c>
      <c r="L272" s="31" t="str">
        <f>IF($K272&lt;&gt;"Pending",$K272,IFERROR(VLOOKUP($C272,Confirmed!$A$2:$I$98,9,FALSE),"Pending"))</f>
        <v>Approved</v>
      </c>
      <c r="M272" s="14">
        <v>42532</v>
      </c>
      <c r="N272" s="19">
        <v>42545</v>
      </c>
      <c r="O272" s="19">
        <v>42617</v>
      </c>
      <c r="P272" s="33">
        <f t="shared" si="8"/>
        <v>42617</v>
      </c>
      <c r="Q272" s="33">
        <f t="shared" si="9"/>
        <v>42617</v>
      </c>
    </row>
    <row r="273" spans="1:17" x14ac:dyDescent="0.3">
      <c r="A273" t="s">
        <v>827</v>
      </c>
      <c r="B273" t="s">
        <v>828</v>
      </c>
      <c r="C273" s="31" t="str">
        <f>IF($B273="N/A",IFERROR(VLOOKUP($A273,'Sub Rough 1'!$A$3:$B$63,2,FALSE),"N/A"),$B273)</f>
        <v>AP647636</v>
      </c>
      <c r="D273">
        <v>12</v>
      </c>
      <c r="E273" t="s">
        <v>625</v>
      </c>
      <c r="F273" t="s">
        <v>829</v>
      </c>
      <c r="G273" t="s">
        <v>830</v>
      </c>
      <c r="H273" t="s">
        <v>831</v>
      </c>
      <c r="I273" s="13">
        <v>725900</v>
      </c>
      <c r="J273" s="14">
        <v>42859</v>
      </c>
      <c r="K273" t="s">
        <v>285</v>
      </c>
      <c r="L273" s="31" t="str">
        <f>IF($K273&lt;&gt;"Pending",$K273,IFERROR(VLOOKUP($C273,Confirmed!$A$2:$I$98,9,FALSE),"Pending"))</f>
        <v>Approved</v>
      </c>
      <c r="M273" s="14">
        <v>42515</v>
      </c>
      <c r="N273" s="19">
        <v>42531</v>
      </c>
      <c r="O273" s="19">
        <v>42617</v>
      </c>
      <c r="P273" s="33">
        <f t="shared" si="8"/>
        <v>42617</v>
      </c>
      <c r="Q273" s="33">
        <f t="shared" si="9"/>
        <v>42617</v>
      </c>
    </row>
    <row r="274" spans="1:17" x14ac:dyDescent="0.3">
      <c r="A274" t="s">
        <v>827</v>
      </c>
      <c r="B274" t="s">
        <v>828</v>
      </c>
      <c r="C274" s="31" t="str">
        <f>IF($B274="N/A",IFERROR(VLOOKUP($A274,'Sub Rough 1'!$A$3:$B$63,2,FALSE),"N/A"),$B274)</f>
        <v>AP647636</v>
      </c>
      <c r="D274">
        <v>12</v>
      </c>
      <c r="E274" t="s">
        <v>625</v>
      </c>
      <c r="F274" t="s">
        <v>626</v>
      </c>
      <c r="G274" t="s">
        <v>627</v>
      </c>
      <c r="H274" t="s">
        <v>831</v>
      </c>
      <c r="I274" s="13">
        <v>725900</v>
      </c>
      <c r="J274" s="14">
        <v>42859</v>
      </c>
      <c r="K274" t="s">
        <v>285</v>
      </c>
      <c r="L274" s="31" t="str">
        <f>IF($K274&lt;&gt;"Pending",$K274,IFERROR(VLOOKUP($C274,Confirmed!$A$2:$I$98,9,FALSE),"Pending"))</f>
        <v>Approved</v>
      </c>
      <c r="M274" s="14">
        <v>42515</v>
      </c>
      <c r="N274" s="19">
        <v>42531</v>
      </c>
      <c r="O274" s="19">
        <v>42617</v>
      </c>
      <c r="P274" s="33">
        <f t="shared" si="8"/>
        <v>42617</v>
      </c>
      <c r="Q274" s="33">
        <f t="shared" si="9"/>
        <v>42617</v>
      </c>
    </row>
    <row r="275" spans="1:17" x14ac:dyDescent="0.3">
      <c r="A275" t="s">
        <v>832</v>
      </c>
      <c r="B275" t="s">
        <v>833</v>
      </c>
      <c r="C275" s="31" t="str">
        <f>IF($B275="N/A",IFERROR(VLOOKUP($A275,'Sub Rough 1'!$A$3:$B$63,2,FALSE),"N/A"),$B275)</f>
        <v>AP647635</v>
      </c>
      <c r="D275">
        <v>3</v>
      </c>
      <c r="E275" t="s">
        <v>337</v>
      </c>
      <c r="F275" t="s">
        <v>338</v>
      </c>
      <c r="G275" t="s">
        <v>339</v>
      </c>
      <c r="H275" t="s">
        <v>834</v>
      </c>
      <c r="I275" s="13">
        <v>666700</v>
      </c>
      <c r="J275" s="14">
        <v>42789</v>
      </c>
      <c r="K275" t="s">
        <v>285</v>
      </c>
      <c r="L275" s="31" t="str">
        <f>IF($K275&lt;&gt;"Pending",$K275,IFERROR(VLOOKUP($C275,Confirmed!$A$2:$I$98,9,FALSE),"Pending"))</f>
        <v>Approved</v>
      </c>
      <c r="M275" s="14">
        <v>42510</v>
      </c>
      <c r="N275" s="19">
        <v>42531</v>
      </c>
      <c r="O275" s="19">
        <v>42617</v>
      </c>
      <c r="P275" s="33">
        <f t="shared" si="8"/>
        <v>42617</v>
      </c>
      <c r="Q275" s="33">
        <f t="shared" si="9"/>
        <v>42617</v>
      </c>
    </row>
    <row r="276" spans="1:17" x14ac:dyDescent="0.3">
      <c r="A276" t="s">
        <v>832</v>
      </c>
      <c r="B276" t="s">
        <v>833</v>
      </c>
      <c r="C276" s="31" t="str">
        <f>IF($B276="N/A",IFERROR(VLOOKUP($A276,'Sub Rough 1'!$A$3:$B$63,2,FALSE),"N/A"),$B276)</f>
        <v>AP647635</v>
      </c>
      <c r="D276">
        <v>3</v>
      </c>
      <c r="E276" t="s">
        <v>337</v>
      </c>
      <c r="F276" t="s">
        <v>386</v>
      </c>
      <c r="G276" t="s">
        <v>387</v>
      </c>
      <c r="H276" t="s">
        <v>834</v>
      </c>
      <c r="I276" s="13">
        <v>666700</v>
      </c>
      <c r="J276" s="14">
        <v>42789</v>
      </c>
      <c r="K276" t="s">
        <v>285</v>
      </c>
      <c r="L276" s="31" t="str">
        <f>IF($K276&lt;&gt;"Pending",$K276,IFERROR(VLOOKUP($C276,Confirmed!$A$2:$I$98,9,FALSE),"Pending"))</f>
        <v>Approved</v>
      </c>
      <c r="M276" s="14">
        <v>42510</v>
      </c>
      <c r="N276" s="19">
        <v>42531</v>
      </c>
      <c r="O276" s="19">
        <v>42617</v>
      </c>
      <c r="P276" s="33">
        <f t="shared" si="8"/>
        <v>42617</v>
      </c>
      <c r="Q276" s="33">
        <f t="shared" si="9"/>
        <v>42617</v>
      </c>
    </row>
    <row r="277" spans="1:17" x14ac:dyDescent="0.3">
      <c r="A277" t="s">
        <v>835</v>
      </c>
      <c r="B277" t="s">
        <v>836</v>
      </c>
      <c r="C277" s="31" t="str">
        <f>IF($B277="N/A",IFERROR(VLOOKUP($A277,'Sub Rough 1'!$A$3:$B$63,2,FALSE),"N/A"),$B277)</f>
        <v>AP647624</v>
      </c>
      <c r="D277">
        <v>4</v>
      </c>
      <c r="E277" t="s">
        <v>282</v>
      </c>
      <c r="F277" t="s">
        <v>288</v>
      </c>
      <c r="G277" t="s">
        <v>289</v>
      </c>
      <c r="H277" t="s">
        <v>837</v>
      </c>
      <c r="I277" s="13">
        <v>284800</v>
      </c>
      <c r="J277" s="14">
        <v>42855</v>
      </c>
      <c r="K277" t="s">
        <v>285</v>
      </c>
      <c r="L277" s="31" t="str">
        <f>IF($K277&lt;&gt;"Pending",$K277,IFERROR(VLOOKUP($C277,Confirmed!$A$2:$I$98,9,FALSE),"Pending"))</f>
        <v>Approved</v>
      </c>
      <c r="M277" s="14">
        <v>42502</v>
      </c>
      <c r="N277" s="19">
        <v>42531</v>
      </c>
      <c r="O277" s="19">
        <v>42545</v>
      </c>
      <c r="P277" s="33">
        <f t="shared" si="8"/>
        <v>42545</v>
      </c>
      <c r="Q277" s="33">
        <f t="shared" si="9"/>
        <v>42545</v>
      </c>
    </row>
    <row r="278" spans="1:17" x14ac:dyDescent="0.3">
      <c r="A278" t="s">
        <v>835</v>
      </c>
      <c r="B278" t="s">
        <v>836</v>
      </c>
      <c r="C278" s="31" t="str">
        <f>IF($B278="N/A",IFERROR(VLOOKUP($A278,'Sub Rough 1'!$A$3:$B$63,2,FALSE),"N/A"),$B278)</f>
        <v>AP647624</v>
      </c>
      <c r="D278">
        <v>4</v>
      </c>
      <c r="E278" t="s">
        <v>282</v>
      </c>
      <c r="F278" t="s">
        <v>286</v>
      </c>
      <c r="G278" t="s">
        <v>287</v>
      </c>
      <c r="H278" t="s">
        <v>837</v>
      </c>
      <c r="I278" s="13">
        <v>284800</v>
      </c>
      <c r="J278" s="14">
        <v>42855</v>
      </c>
      <c r="K278" t="s">
        <v>285</v>
      </c>
      <c r="L278" s="31" t="str">
        <f>IF($K278&lt;&gt;"Pending",$K278,IFERROR(VLOOKUP($C278,Confirmed!$A$2:$I$98,9,FALSE),"Pending"))</f>
        <v>Approved</v>
      </c>
      <c r="M278" s="14">
        <v>42502</v>
      </c>
      <c r="N278" s="19">
        <v>42531</v>
      </c>
      <c r="O278" s="19">
        <v>42545</v>
      </c>
      <c r="P278" s="33">
        <f t="shared" si="8"/>
        <v>42545</v>
      </c>
      <c r="Q278" s="33">
        <f t="shared" si="9"/>
        <v>42545</v>
      </c>
    </row>
    <row r="279" spans="1:17" x14ac:dyDescent="0.3">
      <c r="A279" t="s">
        <v>835</v>
      </c>
      <c r="B279" t="s">
        <v>836</v>
      </c>
      <c r="C279" s="31" t="str">
        <f>IF($B279="N/A",IFERROR(VLOOKUP($A279,'Sub Rough 1'!$A$3:$B$63,2,FALSE),"N/A"),$B279)</f>
        <v>AP647624</v>
      </c>
      <c r="D279">
        <v>4</v>
      </c>
      <c r="E279" t="s">
        <v>282</v>
      </c>
      <c r="F279" t="s">
        <v>290</v>
      </c>
      <c r="G279" t="s">
        <v>291</v>
      </c>
      <c r="H279" t="s">
        <v>837</v>
      </c>
      <c r="I279" s="13">
        <v>284800</v>
      </c>
      <c r="J279" s="14">
        <v>42855</v>
      </c>
      <c r="K279" t="s">
        <v>285</v>
      </c>
      <c r="L279" s="31" t="str">
        <f>IF($K279&lt;&gt;"Pending",$K279,IFERROR(VLOOKUP($C279,Confirmed!$A$2:$I$98,9,FALSE),"Pending"))</f>
        <v>Approved</v>
      </c>
      <c r="M279" s="14">
        <v>42502</v>
      </c>
      <c r="N279" s="19">
        <v>42531</v>
      </c>
      <c r="O279" s="19">
        <v>42545</v>
      </c>
      <c r="P279" s="33">
        <f t="shared" si="8"/>
        <v>42545</v>
      </c>
      <c r="Q279" s="33">
        <f t="shared" si="9"/>
        <v>42545</v>
      </c>
    </row>
    <row r="280" spans="1:17" x14ac:dyDescent="0.3">
      <c r="A280" t="s">
        <v>838</v>
      </c>
      <c r="B280" t="s">
        <v>839</v>
      </c>
      <c r="C280" s="31" t="str">
        <f>IF($B280="N/A",IFERROR(VLOOKUP($A280,'Sub Rough 1'!$A$3:$B$63,2,FALSE),"N/A"),$B280)</f>
        <v>AP647622</v>
      </c>
      <c r="D280">
        <v>1</v>
      </c>
      <c r="E280" t="s">
        <v>298</v>
      </c>
      <c r="F280" t="s">
        <v>302</v>
      </c>
      <c r="G280" t="s">
        <v>303</v>
      </c>
      <c r="H280" t="s">
        <v>840</v>
      </c>
      <c r="I280" s="13">
        <v>751000</v>
      </c>
      <c r="J280" s="14">
        <v>42761</v>
      </c>
      <c r="K280" t="s">
        <v>285</v>
      </c>
      <c r="L280" s="31" t="str">
        <f>IF($K280&lt;&gt;"Pending",$K280,IFERROR(VLOOKUP($C280,Confirmed!$A$2:$I$98,9,FALSE),"Pending"))</f>
        <v>Approved</v>
      </c>
      <c r="M280" s="14">
        <v>42494</v>
      </c>
      <c r="N280" s="19">
        <v>42531</v>
      </c>
      <c r="O280" s="19">
        <v>42545</v>
      </c>
      <c r="P280" s="33">
        <f t="shared" si="8"/>
        <v>42545</v>
      </c>
      <c r="Q280" s="33">
        <f t="shared" si="9"/>
        <v>42545</v>
      </c>
    </row>
    <row r="281" spans="1:17" x14ac:dyDescent="0.3">
      <c r="A281" t="s">
        <v>838</v>
      </c>
      <c r="B281" t="s">
        <v>839</v>
      </c>
      <c r="C281" s="31" t="str">
        <f>IF($B281="N/A",IFERROR(VLOOKUP($A281,'Sub Rough 1'!$A$3:$B$63,2,FALSE),"N/A"),$B281)</f>
        <v>AP647622</v>
      </c>
      <c r="D281">
        <v>1</v>
      </c>
      <c r="E281" t="s">
        <v>298</v>
      </c>
      <c r="F281" t="s">
        <v>299</v>
      </c>
      <c r="G281" t="s">
        <v>300</v>
      </c>
      <c r="H281" t="s">
        <v>840</v>
      </c>
      <c r="I281" s="13">
        <v>751000</v>
      </c>
      <c r="J281" s="14">
        <v>42761</v>
      </c>
      <c r="K281" t="s">
        <v>285</v>
      </c>
      <c r="L281" s="31" t="str">
        <f>IF($K281&lt;&gt;"Pending",$K281,IFERROR(VLOOKUP($C281,Confirmed!$A$2:$I$98,9,FALSE),"Pending"))</f>
        <v>Approved</v>
      </c>
      <c r="M281" s="14">
        <v>42494</v>
      </c>
      <c r="N281" s="19">
        <v>42531</v>
      </c>
      <c r="O281" s="19">
        <v>42545</v>
      </c>
      <c r="P281" s="33">
        <f t="shared" si="8"/>
        <v>42545</v>
      </c>
      <c r="Q281" s="33">
        <f t="shared" si="9"/>
        <v>42545</v>
      </c>
    </row>
    <row r="282" spans="1:17" x14ac:dyDescent="0.3">
      <c r="A282" t="s">
        <v>838</v>
      </c>
      <c r="B282" t="s">
        <v>839</v>
      </c>
      <c r="C282" s="31" t="str">
        <f>IF($B282="N/A",IFERROR(VLOOKUP($A282,'Sub Rough 1'!$A$3:$B$63,2,FALSE),"N/A"),$B282)</f>
        <v>AP647622</v>
      </c>
      <c r="D282">
        <v>1</v>
      </c>
      <c r="E282" t="s">
        <v>298</v>
      </c>
      <c r="F282" t="s">
        <v>323</v>
      </c>
      <c r="G282" t="s">
        <v>324</v>
      </c>
      <c r="H282" t="s">
        <v>840</v>
      </c>
      <c r="I282" s="13">
        <v>751000</v>
      </c>
      <c r="J282" s="14">
        <v>42761</v>
      </c>
      <c r="K282" t="s">
        <v>285</v>
      </c>
      <c r="L282" s="31" t="str">
        <f>IF($K282&lt;&gt;"Pending",$K282,IFERROR(VLOOKUP($C282,Confirmed!$A$2:$I$98,9,FALSE),"Pending"))</f>
        <v>Approved</v>
      </c>
      <c r="M282" s="14">
        <v>42494</v>
      </c>
      <c r="N282" s="19">
        <v>42531</v>
      </c>
      <c r="O282" s="19">
        <v>42545</v>
      </c>
      <c r="P282" s="33">
        <f t="shared" si="8"/>
        <v>42545</v>
      </c>
      <c r="Q282" s="33">
        <f t="shared" si="9"/>
        <v>42545</v>
      </c>
    </row>
    <row r="283" spans="1:17" x14ac:dyDescent="0.3">
      <c r="A283" t="s">
        <v>841</v>
      </c>
      <c r="B283" t="s">
        <v>842</v>
      </c>
      <c r="C283" s="31" t="str">
        <f>IF($B283="N/A",IFERROR(VLOOKUP($A283,'Sub Rough 1'!$A$3:$B$63,2,FALSE),"N/A"),$B283)</f>
        <v>AP647620</v>
      </c>
      <c r="D283">
        <v>0</v>
      </c>
      <c r="E283" t="s">
        <v>15</v>
      </c>
      <c r="F283" t="s">
        <v>320</v>
      </c>
      <c r="G283" t="s">
        <v>321</v>
      </c>
      <c r="H283" t="s">
        <v>843</v>
      </c>
      <c r="I283" s="13">
        <v>837700</v>
      </c>
      <c r="J283" s="14">
        <v>42597</v>
      </c>
      <c r="K283" t="s">
        <v>285</v>
      </c>
      <c r="L283" s="31" t="str">
        <f>IF($K283&lt;&gt;"Pending",$K283,IFERROR(VLOOKUP($C283,Confirmed!$A$2:$I$98,9,FALSE),"Pending"))</f>
        <v>Approved</v>
      </c>
      <c r="M283" s="14">
        <v>42487</v>
      </c>
      <c r="N283" s="19">
        <v>42531</v>
      </c>
      <c r="O283" s="19">
        <v>42545</v>
      </c>
      <c r="P283" s="33">
        <f t="shared" si="8"/>
        <v>42545</v>
      </c>
      <c r="Q283" s="33">
        <f t="shared" si="9"/>
        <v>42545</v>
      </c>
    </row>
    <row r="284" spans="1:17" x14ac:dyDescent="0.3">
      <c r="A284" t="s">
        <v>841</v>
      </c>
      <c r="B284" t="s">
        <v>842</v>
      </c>
      <c r="C284" s="31" t="str">
        <f>IF($B284="N/A",IFERROR(VLOOKUP($A284,'Sub Rough 1'!$A$3:$B$63,2,FALSE),"N/A"),$B284)</f>
        <v>AP647620</v>
      </c>
      <c r="D284">
        <v>0</v>
      </c>
      <c r="E284" t="s">
        <v>15</v>
      </c>
      <c r="F284" t="s">
        <v>293</v>
      </c>
      <c r="G284" t="s">
        <v>294</v>
      </c>
      <c r="H284" t="s">
        <v>843</v>
      </c>
      <c r="I284" s="13">
        <v>837700</v>
      </c>
      <c r="J284" s="14">
        <v>42597</v>
      </c>
      <c r="K284" t="s">
        <v>285</v>
      </c>
      <c r="L284" s="31" t="str">
        <f>IF($K284&lt;&gt;"Pending",$K284,IFERROR(VLOOKUP($C284,Confirmed!$A$2:$I$98,9,FALSE),"Pending"))</f>
        <v>Approved</v>
      </c>
      <c r="M284" s="14">
        <v>42487</v>
      </c>
      <c r="N284" s="19">
        <v>42531</v>
      </c>
      <c r="O284" s="19">
        <v>42545</v>
      </c>
      <c r="P284" s="33">
        <f t="shared" si="8"/>
        <v>42545</v>
      </c>
      <c r="Q284" s="33">
        <f t="shared" si="9"/>
        <v>42545</v>
      </c>
    </row>
    <row r="285" spans="1:17" x14ac:dyDescent="0.3">
      <c r="A285" t="s">
        <v>844</v>
      </c>
      <c r="B285" t="s">
        <v>845</v>
      </c>
      <c r="C285" s="31" t="str">
        <f>IF($B285="N/A",IFERROR(VLOOKUP($A285,'Sub Rough 1'!$A$3:$B$63,2,FALSE),"N/A"),$B285)</f>
        <v>AP647609</v>
      </c>
      <c r="D285">
        <v>5</v>
      </c>
      <c r="E285" t="s">
        <v>354</v>
      </c>
      <c r="F285" t="s">
        <v>410</v>
      </c>
      <c r="G285" t="s">
        <v>411</v>
      </c>
      <c r="H285" t="s">
        <v>846</v>
      </c>
      <c r="I285" s="13">
        <v>543400</v>
      </c>
      <c r="J285" s="14">
        <v>42671</v>
      </c>
      <c r="K285" t="s">
        <v>285</v>
      </c>
      <c r="L285" s="31" t="str">
        <f>IF($K285&lt;&gt;"Pending",$K285,IFERROR(VLOOKUP($C285,Confirmed!$A$2:$I$98,9,FALSE),"Pending"))</f>
        <v>Approved</v>
      </c>
      <c r="M285" s="14">
        <v>42479</v>
      </c>
      <c r="N285" s="19">
        <v>42480</v>
      </c>
      <c r="O285" s="19">
        <v>42545</v>
      </c>
      <c r="P285" s="33">
        <f t="shared" si="8"/>
        <v>42545</v>
      </c>
      <c r="Q285" s="33">
        <f t="shared" si="9"/>
        <v>42545</v>
      </c>
    </row>
    <row r="286" spans="1:17" x14ac:dyDescent="0.3">
      <c r="A286" t="s">
        <v>844</v>
      </c>
      <c r="B286" t="s">
        <v>845</v>
      </c>
      <c r="C286" s="31" t="str">
        <f>IF($B286="N/A",IFERROR(VLOOKUP($A286,'Sub Rough 1'!$A$3:$B$63,2,FALSE),"N/A"),$B286)</f>
        <v>AP647609</v>
      </c>
      <c r="D286">
        <v>5</v>
      </c>
      <c r="E286" t="s">
        <v>354</v>
      </c>
      <c r="F286" t="s">
        <v>355</v>
      </c>
      <c r="G286" t="s">
        <v>356</v>
      </c>
      <c r="H286" t="s">
        <v>846</v>
      </c>
      <c r="I286" s="13">
        <v>543400</v>
      </c>
      <c r="J286" s="14">
        <v>42671</v>
      </c>
      <c r="K286" t="s">
        <v>285</v>
      </c>
      <c r="L286" s="31" t="str">
        <f>IF($K286&lt;&gt;"Pending",$K286,IFERROR(VLOOKUP($C286,Confirmed!$A$2:$I$98,9,FALSE),"Pending"))</f>
        <v>Approved</v>
      </c>
      <c r="M286" s="14">
        <v>42479</v>
      </c>
      <c r="N286" s="19">
        <v>42480</v>
      </c>
      <c r="O286" s="19">
        <v>42545</v>
      </c>
      <c r="P286" s="33">
        <f t="shared" si="8"/>
        <v>42545</v>
      </c>
      <c r="Q286" s="33">
        <f t="shared" si="9"/>
        <v>42545</v>
      </c>
    </row>
    <row r="287" spans="1:17" x14ac:dyDescent="0.3">
      <c r="A287" t="s">
        <v>847</v>
      </c>
      <c r="B287" t="s">
        <v>848</v>
      </c>
      <c r="C287" s="31" t="str">
        <f>IF($B287="N/A",IFERROR(VLOOKUP($A287,'Sub Rough 1'!$A$3:$B$63,2,FALSE),"N/A"),$B287)</f>
        <v>AP647602</v>
      </c>
      <c r="D287">
        <v>1</v>
      </c>
      <c r="E287" t="s">
        <v>298</v>
      </c>
      <c r="F287" t="s">
        <v>314</v>
      </c>
      <c r="G287" t="s">
        <v>315</v>
      </c>
      <c r="H287" t="s">
        <v>849</v>
      </c>
      <c r="I287" s="13">
        <v>362300</v>
      </c>
      <c r="J287" s="14">
        <v>42559</v>
      </c>
      <c r="K287" t="s">
        <v>301</v>
      </c>
      <c r="L287" s="31" t="str">
        <f>IF($K287&lt;&gt;"Pending",$K287,IFERROR(VLOOKUP($C287,Confirmed!$A$2:$I$98,9,FALSE),"Pending"))</f>
        <v>Disapproved</v>
      </c>
      <c r="M287" s="14">
        <v>42478</v>
      </c>
      <c r="N287" s="19">
        <v>42480</v>
      </c>
      <c r="O287" s="19">
        <v>42545</v>
      </c>
      <c r="P287" s="33">
        <f t="shared" si="8"/>
        <v>42545</v>
      </c>
      <c r="Q287" s="33">
        <f t="shared" si="9"/>
        <v>42545</v>
      </c>
    </row>
    <row r="288" spans="1:17" x14ac:dyDescent="0.3">
      <c r="A288" t="s">
        <v>847</v>
      </c>
      <c r="B288" t="s">
        <v>848</v>
      </c>
      <c r="C288" s="31" t="str">
        <f>IF($B288="N/A",IFERROR(VLOOKUP($A288,'Sub Rough 1'!$A$3:$B$63,2,FALSE),"N/A"),$B288)</f>
        <v>AP647602</v>
      </c>
      <c r="D288">
        <v>1</v>
      </c>
      <c r="E288" t="s">
        <v>298</v>
      </c>
      <c r="F288" t="s">
        <v>302</v>
      </c>
      <c r="G288" t="s">
        <v>303</v>
      </c>
      <c r="H288" t="s">
        <v>849</v>
      </c>
      <c r="I288" s="13">
        <v>362300</v>
      </c>
      <c r="J288" s="14">
        <v>42559</v>
      </c>
      <c r="K288" t="s">
        <v>301</v>
      </c>
      <c r="L288" s="31" t="str">
        <f>IF($K288&lt;&gt;"Pending",$K288,IFERROR(VLOOKUP($C288,Confirmed!$A$2:$I$98,9,FALSE),"Pending"))</f>
        <v>Disapproved</v>
      </c>
      <c r="M288" s="14">
        <v>42478</v>
      </c>
      <c r="N288" s="19">
        <v>42480</v>
      </c>
      <c r="O288" s="19">
        <v>42545</v>
      </c>
      <c r="P288" s="33">
        <f t="shared" si="8"/>
        <v>42545</v>
      </c>
      <c r="Q288" s="33">
        <f t="shared" si="9"/>
        <v>42545</v>
      </c>
    </row>
    <row r="289" spans="1:17" x14ac:dyDescent="0.3">
      <c r="A289" t="s">
        <v>850</v>
      </c>
      <c r="B289" t="s">
        <v>851</v>
      </c>
      <c r="C289" s="31" t="str">
        <f>IF($B289="N/A",IFERROR(VLOOKUP($A289,'Sub Rough 1'!$A$3:$B$63,2,FALSE),"N/A"),$B289)</f>
        <v>AP647592</v>
      </c>
      <c r="D289">
        <v>2</v>
      </c>
      <c r="E289" t="s">
        <v>343</v>
      </c>
      <c r="F289" t="s">
        <v>450</v>
      </c>
      <c r="G289" t="s">
        <v>451</v>
      </c>
      <c r="H289" t="s">
        <v>852</v>
      </c>
      <c r="I289" s="13">
        <v>542100</v>
      </c>
      <c r="J289" s="14">
        <v>42612</v>
      </c>
      <c r="K289" t="s">
        <v>285</v>
      </c>
      <c r="L289" s="31" t="str">
        <f>IF($K289&lt;&gt;"Pending",$K289,IFERROR(VLOOKUP($C289,Confirmed!$A$2:$I$98,9,FALSE),"Pending"))</f>
        <v>Approved</v>
      </c>
      <c r="M289" s="14">
        <v>42472</v>
      </c>
      <c r="N289" s="19">
        <v>42480</v>
      </c>
      <c r="O289" s="19">
        <v>42531</v>
      </c>
      <c r="P289" s="33">
        <f t="shared" si="8"/>
        <v>42531</v>
      </c>
      <c r="Q289" s="33">
        <f t="shared" si="9"/>
        <v>42531</v>
      </c>
    </row>
    <row r="290" spans="1:17" x14ac:dyDescent="0.3">
      <c r="A290" t="s">
        <v>853</v>
      </c>
      <c r="B290" t="s">
        <v>854</v>
      </c>
      <c r="C290" s="31" t="str">
        <f>IF($B290="N/A",IFERROR(VLOOKUP($A290,'Sub Rough 1'!$A$3:$B$63,2,FALSE),"N/A"),$B290)</f>
        <v>AP647583</v>
      </c>
      <c r="D290">
        <v>1</v>
      </c>
      <c r="E290" t="s">
        <v>298</v>
      </c>
      <c r="F290" t="s">
        <v>302</v>
      </c>
      <c r="G290" t="s">
        <v>303</v>
      </c>
      <c r="H290" t="s">
        <v>855</v>
      </c>
      <c r="I290" s="13">
        <v>434000</v>
      </c>
      <c r="J290" s="14">
        <v>42521</v>
      </c>
      <c r="K290" t="s">
        <v>285</v>
      </c>
      <c r="L290" s="31" t="str">
        <f>IF($K290&lt;&gt;"Pending",$K290,IFERROR(VLOOKUP($C290,Confirmed!$A$2:$I$98,9,FALSE),"Pending"))</f>
        <v>Approved</v>
      </c>
      <c r="M290" s="14">
        <v>42472</v>
      </c>
      <c r="N290" s="19">
        <v>42480</v>
      </c>
      <c r="O290" s="19">
        <v>42531</v>
      </c>
      <c r="P290" s="33">
        <f t="shared" si="8"/>
        <v>42531</v>
      </c>
      <c r="Q290" s="33">
        <f t="shared" si="9"/>
        <v>42531</v>
      </c>
    </row>
    <row r="291" spans="1:17" x14ac:dyDescent="0.3">
      <c r="A291" t="s">
        <v>856</v>
      </c>
      <c r="B291" t="s">
        <v>857</v>
      </c>
      <c r="C291" s="31" t="str">
        <f>IF($B291="N/A",IFERROR(VLOOKUP($A291,'Sub Rough 1'!$A$3:$B$63,2,FALSE),"N/A"),$B291)</f>
        <v>AP647572</v>
      </c>
      <c r="D291">
        <v>8</v>
      </c>
      <c r="E291" t="s">
        <v>403</v>
      </c>
      <c r="F291" t="s">
        <v>404</v>
      </c>
      <c r="G291" t="s">
        <v>405</v>
      </c>
      <c r="H291" t="s">
        <v>858</v>
      </c>
      <c r="I291" s="13">
        <v>46100</v>
      </c>
      <c r="J291" s="14">
        <v>42605</v>
      </c>
      <c r="K291" t="s">
        <v>756</v>
      </c>
      <c r="L291" s="31" t="str">
        <f>IF($K291&lt;&gt;"Pending",$K291,IFERROR(VLOOKUP($C291,Confirmed!$A$2:$I$98,9,FALSE),"Pending"))</f>
        <v>Withdrawn</v>
      </c>
      <c r="M291" s="14">
        <v>42448</v>
      </c>
      <c r="N291" s="19">
        <v>42480</v>
      </c>
      <c r="O291" s="19">
        <v>42531</v>
      </c>
      <c r="P291" s="33">
        <f t="shared" si="8"/>
        <v>42531</v>
      </c>
      <c r="Q291" s="33">
        <f t="shared" si="9"/>
        <v>42531</v>
      </c>
    </row>
    <row r="292" spans="1:17" x14ac:dyDescent="0.3">
      <c r="A292" t="s">
        <v>859</v>
      </c>
      <c r="B292" t="s">
        <v>860</v>
      </c>
      <c r="C292" s="31" t="str">
        <f>IF($B292="N/A",IFERROR(VLOOKUP($A292,'Sub Rough 1'!$A$3:$B$63,2,FALSE),"N/A"),$B292)</f>
        <v>AP647570</v>
      </c>
      <c r="D292">
        <v>1</v>
      </c>
      <c r="E292" t="s">
        <v>298</v>
      </c>
      <c r="F292" t="s">
        <v>314</v>
      </c>
      <c r="G292" t="s">
        <v>315</v>
      </c>
      <c r="H292" t="s">
        <v>861</v>
      </c>
      <c r="I292" s="13">
        <v>158400</v>
      </c>
      <c r="J292" s="14">
        <v>42699</v>
      </c>
      <c r="K292" t="s">
        <v>301</v>
      </c>
      <c r="L292" s="31" t="str">
        <f>IF($K292&lt;&gt;"Pending",$K292,IFERROR(VLOOKUP($C292,Confirmed!$A$2:$I$98,9,FALSE),"Pending"))</f>
        <v>Disapproved</v>
      </c>
      <c r="M292" s="14">
        <v>42420</v>
      </c>
      <c r="N292" s="19">
        <v>42438</v>
      </c>
      <c r="O292" s="19">
        <v>42480</v>
      </c>
      <c r="P292" s="33">
        <f t="shared" si="8"/>
        <v>42480</v>
      </c>
      <c r="Q292" s="33">
        <f t="shared" si="9"/>
        <v>42480</v>
      </c>
    </row>
    <row r="293" spans="1:17" x14ac:dyDescent="0.3">
      <c r="A293" t="s">
        <v>862</v>
      </c>
      <c r="B293" t="s">
        <v>863</v>
      </c>
      <c r="C293" s="31" t="str">
        <f>IF($B293="N/A",IFERROR(VLOOKUP($A293,'Sub Rough 1'!$A$3:$B$63,2,FALSE),"N/A"),$B293)</f>
        <v>AP647569</v>
      </c>
      <c r="D293">
        <v>1</v>
      </c>
      <c r="E293" t="s">
        <v>298</v>
      </c>
      <c r="F293" t="s">
        <v>325</v>
      </c>
      <c r="G293" t="s">
        <v>326</v>
      </c>
      <c r="H293" t="s">
        <v>864</v>
      </c>
      <c r="I293" s="13">
        <v>809700</v>
      </c>
      <c r="J293" s="14">
        <v>42476</v>
      </c>
      <c r="K293" t="s">
        <v>285</v>
      </c>
      <c r="L293" s="31" t="str">
        <f>IF($K293&lt;&gt;"Pending",$K293,IFERROR(VLOOKUP($C293,Confirmed!$A$2:$I$98,9,FALSE),"Pending"))</f>
        <v>Approved</v>
      </c>
      <c r="M293" s="14">
        <v>42415</v>
      </c>
      <c r="N293" s="19">
        <v>42438</v>
      </c>
      <c r="O293" s="19">
        <v>42480</v>
      </c>
      <c r="P293" s="33">
        <f t="shared" si="8"/>
        <v>42480</v>
      </c>
      <c r="Q293" s="33">
        <f t="shared" si="9"/>
        <v>42480</v>
      </c>
    </row>
    <row r="294" spans="1:17" x14ac:dyDescent="0.3">
      <c r="A294" t="s">
        <v>862</v>
      </c>
      <c r="B294" t="s">
        <v>863</v>
      </c>
      <c r="C294" s="31" t="str">
        <f>IF($B294="N/A",IFERROR(VLOOKUP($A294,'Sub Rough 1'!$A$3:$B$63,2,FALSE),"N/A"),$B294)</f>
        <v>AP647569</v>
      </c>
      <c r="D294">
        <v>1</v>
      </c>
      <c r="E294" t="s">
        <v>298</v>
      </c>
      <c r="F294" t="s">
        <v>314</v>
      </c>
      <c r="G294" t="s">
        <v>315</v>
      </c>
      <c r="H294" t="s">
        <v>864</v>
      </c>
      <c r="I294" s="13">
        <v>809700</v>
      </c>
      <c r="J294" s="14">
        <v>42476</v>
      </c>
      <c r="K294" t="s">
        <v>285</v>
      </c>
      <c r="L294" s="31" t="str">
        <f>IF($K294&lt;&gt;"Pending",$K294,IFERROR(VLOOKUP($C294,Confirmed!$A$2:$I$98,9,FALSE),"Pending"))</f>
        <v>Approved</v>
      </c>
      <c r="M294" s="14">
        <v>42415</v>
      </c>
      <c r="N294" s="19">
        <v>42438</v>
      </c>
      <c r="O294" s="19">
        <v>42480</v>
      </c>
      <c r="P294" s="33">
        <f t="shared" si="8"/>
        <v>42480</v>
      </c>
      <c r="Q294" s="33">
        <f t="shared" si="9"/>
        <v>42480</v>
      </c>
    </row>
    <row r="295" spans="1:17" x14ac:dyDescent="0.3">
      <c r="A295" t="s">
        <v>862</v>
      </c>
      <c r="B295" t="s">
        <v>863</v>
      </c>
      <c r="C295" s="31" t="str">
        <f>IF($B295="N/A",IFERROR(VLOOKUP($A295,'Sub Rough 1'!$A$3:$B$63,2,FALSE),"N/A"),$B295)</f>
        <v>AP647569</v>
      </c>
      <c r="D295">
        <v>1</v>
      </c>
      <c r="E295" t="s">
        <v>298</v>
      </c>
      <c r="F295" t="s">
        <v>302</v>
      </c>
      <c r="G295" t="s">
        <v>303</v>
      </c>
      <c r="H295" t="s">
        <v>864</v>
      </c>
      <c r="I295" s="13">
        <v>809700</v>
      </c>
      <c r="J295" s="14">
        <v>42476</v>
      </c>
      <c r="K295" t="s">
        <v>285</v>
      </c>
      <c r="L295" s="31" t="str">
        <f>IF($K295&lt;&gt;"Pending",$K295,IFERROR(VLOOKUP($C295,Confirmed!$A$2:$I$98,9,FALSE),"Pending"))</f>
        <v>Approved</v>
      </c>
      <c r="M295" s="14">
        <v>42415</v>
      </c>
      <c r="N295" s="19">
        <v>42438</v>
      </c>
      <c r="O295" s="19">
        <v>42480</v>
      </c>
      <c r="P295" s="33">
        <f t="shared" si="8"/>
        <v>42480</v>
      </c>
      <c r="Q295" s="33">
        <f t="shared" si="9"/>
        <v>42480</v>
      </c>
    </row>
    <row r="296" spans="1:17" x14ac:dyDescent="0.3">
      <c r="A296" t="s">
        <v>865</v>
      </c>
      <c r="B296" t="s">
        <v>866</v>
      </c>
      <c r="C296" s="31" t="str">
        <f>IF($B296="N/A",IFERROR(VLOOKUP($A296,'Sub Rough 1'!$A$3:$B$63,2,FALSE),"N/A"),$B296)</f>
        <v>AP647561</v>
      </c>
      <c r="D296">
        <v>4</v>
      </c>
      <c r="E296" t="s">
        <v>282</v>
      </c>
      <c r="F296" t="s">
        <v>286</v>
      </c>
      <c r="G296" t="s">
        <v>287</v>
      </c>
      <c r="H296" t="s">
        <v>867</v>
      </c>
      <c r="I296" s="13">
        <v>666200</v>
      </c>
      <c r="J296" s="14">
        <v>42534</v>
      </c>
      <c r="K296" t="s">
        <v>285</v>
      </c>
      <c r="L296" s="31" t="str">
        <f>IF($K296&lt;&gt;"Pending",$K296,IFERROR(VLOOKUP($C296,Confirmed!$A$2:$I$98,9,FALSE),"Pending"))</f>
        <v>Approved</v>
      </c>
      <c r="M296" s="14">
        <v>42405</v>
      </c>
      <c r="N296" s="19">
        <v>42438</v>
      </c>
      <c r="O296" s="19">
        <v>42480</v>
      </c>
      <c r="P296" s="33">
        <f t="shared" si="8"/>
        <v>42480</v>
      </c>
      <c r="Q296" s="33">
        <f t="shared" si="9"/>
        <v>42480</v>
      </c>
    </row>
    <row r="297" spans="1:17" x14ac:dyDescent="0.3">
      <c r="A297" t="s">
        <v>865</v>
      </c>
      <c r="B297" t="s">
        <v>866</v>
      </c>
      <c r="C297" s="31" t="str">
        <f>IF($B297="N/A",IFERROR(VLOOKUP($A297,'Sub Rough 1'!$A$3:$B$63,2,FALSE),"N/A"),$B297)</f>
        <v>AP647561</v>
      </c>
      <c r="D297">
        <v>4</v>
      </c>
      <c r="E297" t="s">
        <v>282</v>
      </c>
      <c r="F297" t="s">
        <v>290</v>
      </c>
      <c r="G297" t="s">
        <v>291</v>
      </c>
      <c r="H297" t="s">
        <v>867</v>
      </c>
      <c r="I297" s="13">
        <v>666200</v>
      </c>
      <c r="J297" s="14">
        <v>42534</v>
      </c>
      <c r="K297" t="s">
        <v>285</v>
      </c>
      <c r="L297" s="31" t="str">
        <f>IF($K297&lt;&gt;"Pending",$K297,IFERROR(VLOOKUP($C297,Confirmed!$A$2:$I$98,9,FALSE),"Pending"))</f>
        <v>Approved</v>
      </c>
      <c r="M297" s="14">
        <v>42405</v>
      </c>
      <c r="N297" s="19">
        <v>42438</v>
      </c>
      <c r="O297" s="19">
        <v>42480</v>
      </c>
      <c r="P297" s="33">
        <f t="shared" si="8"/>
        <v>42480</v>
      </c>
      <c r="Q297" s="33">
        <f t="shared" si="9"/>
        <v>42480</v>
      </c>
    </row>
    <row r="298" spans="1:17" x14ac:dyDescent="0.3">
      <c r="A298" t="s">
        <v>865</v>
      </c>
      <c r="B298" t="s">
        <v>866</v>
      </c>
      <c r="C298" s="31" t="str">
        <f>IF($B298="N/A",IFERROR(VLOOKUP($A298,'Sub Rough 1'!$A$3:$B$63,2,FALSE),"N/A"),$B298)</f>
        <v>AP647561</v>
      </c>
      <c r="D298">
        <v>4</v>
      </c>
      <c r="E298" t="s">
        <v>282</v>
      </c>
      <c r="F298" t="s">
        <v>288</v>
      </c>
      <c r="G298" t="s">
        <v>289</v>
      </c>
      <c r="H298" t="s">
        <v>867</v>
      </c>
      <c r="I298" s="13">
        <v>666200</v>
      </c>
      <c r="J298" s="14">
        <v>42534</v>
      </c>
      <c r="K298" t="s">
        <v>285</v>
      </c>
      <c r="L298" s="31" t="str">
        <f>IF($K298&lt;&gt;"Pending",$K298,IFERROR(VLOOKUP($C298,Confirmed!$A$2:$I$98,9,FALSE),"Pending"))</f>
        <v>Approved</v>
      </c>
      <c r="M298" s="14">
        <v>42405</v>
      </c>
      <c r="N298" s="19">
        <v>42438</v>
      </c>
      <c r="O298" s="19">
        <v>42480</v>
      </c>
      <c r="P298" s="33">
        <f t="shared" si="8"/>
        <v>42480</v>
      </c>
      <c r="Q298" s="33">
        <f t="shared" si="9"/>
        <v>42480</v>
      </c>
    </row>
    <row r="299" spans="1:17" x14ac:dyDescent="0.3">
      <c r="A299" t="s">
        <v>868</v>
      </c>
      <c r="B299" t="s">
        <v>869</v>
      </c>
      <c r="C299" s="31" t="str">
        <f>IF($B299="N/A",IFERROR(VLOOKUP($A299,'Sub Rough 1'!$A$3:$B$63,2,FALSE),"N/A"),$B299)</f>
        <v>AP647557</v>
      </c>
      <c r="D299">
        <v>2</v>
      </c>
      <c r="E299" t="s">
        <v>343</v>
      </c>
      <c r="F299" t="s">
        <v>450</v>
      </c>
      <c r="G299" t="s">
        <v>451</v>
      </c>
      <c r="H299" t="s">
        <v>870</v>
      </c>
      <c r="I299" s="13">
        <v>762800</v>
      </c>
      <c r="J299" s="14">
        <v>42552</v>
      </c>
      <c r="K299" t="s">
        <v>285</v>
      </c>
      <c r="L299" s="31" t="str">
        <f>IF($K299&lt;&gt;"Pending",$K299,IFERROR(VLOOKUP($C299,Confirmed!$A$2:$I$98,9,FALSE),"Pending"))</f>
        <v>Approved</v>
      </c>
      <c r="M299" s="14">
        <v>42399</v>
      </c>
      <c r="N299" s="19">
        <v>42438</v>
      </c>
      <c r="O299" s="19">
        <v>42480</v>
      </c>
      <c r="P299" s="33">
        <f t="shared" si="8"/>
        <v>42480</v>
      </c>
      <c r="Q299" s="33">
        <f t="shared" si="9"/>
        <v>42480</v>
      </c>
    </row>
    <row r="300" spans="1:17" x14ac:dyDescent="0.3">
      <c r="A300" t="s">
        <v>871</v>
      </c>
      <c r="B300" t="s">
        <v>872</v>
      </c>
      <c r="C300" s="31" t="str">
        <f>IF($B300="N/A",IFERROR(VLOOKUP($A300,'Sub Rough 1'!$A$3:$B$63,2,FALSE),"N/A"),$B300)</f>
        <v>AP647545</v>
      </c>
      <c r="D300">
        <v>0</v>
      </c>
      <c r="E300" t="s">
        <v>15</v>
      </c>
      <c r="F300" t="s">
        <v>318</v>
      </c>
      <c r="G300" t="s">
        <v>319</v>
      </c>
      <c r="H300" t="s">
        <v>873</v>
      </c>
      <c r="I300" s="13">
        <v>43800</v>
      </c>
      <c r="J300" s="14">
        <v>42674</v>
      </c>
      <c r="K300" t="s">
        <v>285</v>
      </c>
      <c r="L300" s="31" t="str">
        <f>IF($K300&lt;&gt;"Pending",$K300,IFERROR(VLOOKUP($C300,Confirmed!$A$2:$I$98,9,FALSE),"Pending"))</f>
        <v>Approved</v>
      </c>
      <c r="M300" s="14">
        <v>42378</v>
      </c>
      <c r="N300" s="19">
        <v>42387</v>
      </c>
      <c r="O300" s="19">
        <v>42438</v>
      </c>
      <c r="P300" s="33">
        <f t="shared" si="8"/>
        <v>42438</v>
      </c>
      <c r="Q300" s="33">
        <f t="shared" si="9"/>
        <v>42438</v>
      </c>
    </row>
    <row r="301" spans="1:17" x14ac:dyDescent="0.3">
      <c r="A301" t="s">
        <v>871</v>
      </c>
      <c r="B301" t="s">
        <v>872</v>
      </c>
      <c r="C301" s="31" t="str">
        <f>IF($B301="N/A",IFERROR(VLOOKUP($A301,'Sub Rough 1'!$A$3:$B$63,2,FALSE),"N/A"),$B301)</f>
        <v>AP647545</v>
      </c>
      <c r="D301">
        <v>0</v>
      </c>
      <c r="E301" t="s">
        <v>15</v>
      </c>
      <c r="F301" t="s">
        <v>295</v>
      </c>
      <c r="G301" t="s">
        <v>296</v>
      </c>
      <c r="H301" t="s">
        <v>873</v>
      </c>
      <c r="I301" s="13">
        <v>43800</v>
      </c>
      <c r="J301" s="14">
        <v>42674</v>
      </c>
      <c r="K301" t="s">
        <v>285</v>
      </c>
      <c r="L301" s="31" t="str">
        <f>IF($K301&lt;&gt;"Pending",$K301,IFERROR(VLOOKUP($C301,Confirmed!$A$2:$I$98,9,FALSE),"Pending"))</f>
        <v>Approved</v>
      </c>
      <c r="M301" s="14">
        <v>42378</v>
      </c>
      <c r="N301" s="19">
        <v>42387</v>
      </c>
      <c r="O301" s="19">
        <v>42438</v>
      </c>
      <c r="P301" s="33">
        <f t="shared" si="8"/>
        <v>42438</v>
      </c>
      <c r="Q301" s="33">
        <f t="shared" si="9"/>
        <v>42438</v>
      </c>
    </row>
    <row r="302" spans="1:17" x14ac:dyDescent="0.3">
      <c r="A302" t="s">
        <v>874</v>
      </c>
      <c r="B302" t="s">
        <v>875</v>
      </c>
      <c r="C302" s="31" t="str">
        <f>IF($B302="N/A",IFERROR(VLOOKUP($A302,'Sub Rough 1'!$A$3:$B$63,2,FALSE),"N/A"),$B302)</f>
        <v>AP647538</v>
      </c>
      <c r="D302">
        <v>18</v>
      </c>
      <c r="E302" t="s">
        <v>785</v>
      </c>
      <c r="F302" t="s">
        <v>786</v>
      </c>
      <c r="G302" t="s">
        <v>787</v>
      </c>
      <c r="H302" t="s">
        <v>187</v>
      </c>
      <c r="I302" s="13">
        <v>182400</v>
      </c>
      <c r="J302" s="14">
        <v>42426</v>
      </c>
      <c r="K302" t="s">
        <v>285</v>
      </c>
      <c r="L302" s="31" t="str">
        <f>IF($K302&lt;&gt;"Pending",$K302,IFERROR(VLOOKUP($C302,Confirmed!$A$2:$I$98,9,FALSE),"Pending"))</f>
        <v>Approved</v>
      </c>
      <c r="M302" s="14">
        <v>42368</v>
      </c>
      <c r="N302" s="19">
        <v>42387</v>
      </c>
      <c r="O302" s="19">
        <v>42438</v>
      </c>
      <c r="P302" s="33">
        <f t="shared" si="8"/>
        <v>42438</v>
      </c>
      <c r="Q302" s="33">
        <f t="shared" si="9"/>
        <v>42438</v>
      </c>
    </row>
    <row r="303" spans="1:17" x14ac:dyDescent="0.3">
      <c r="A303" t="s">
        <v>874</v>
      </c>
      <c r="B303" t="s">
        <v>875</v>
      </c>
      <c r="C303" s="31" t="str">
        <f>IF($B303="N/A",IFERROR(VLOOKUP($A303,'Sub Rough 1'!$A$3:$B$63,2,FALSE),"N/A"),$B303)</f>
        <v>AP647538</v>
      </c>
      <c r="D303">
        <v>18</v>
      </c>
      <c r="E303" t="s">
        <v>785</v>
      </c>
      <c r="F303" t="s">
        <v>876</v>
      </c>
      <c r="G303" t="s">
        <v>877</v>
      </c>
      <c r="H303" t="s">
        <v>187</v>
      </c>
      <c r="I303" s="13">
        <v>182400</v>
      </c>
      <c r="J303" s="14">
        <v>42426</v>
      </c>
      <c r="K303" t="s">
        <v>285</v>
      </c>
      <c r="L303" s="31" t="str">
        <f>IF($K303&lt;&gt;"Pending",$K303,IFERROR(VLOOKUP($C303,Confirmed!$A$2:$I$98,9,FALSE),"Pending"))</f>
        <v>Approved</v>
      </c>
      <c r="M303" s="14">
        <v>42368</v>
      </c>
      <c r="N303" s="19">
        <v>42387</v>
      </c>
      <c r="O303" s="19">
        <v>42438</v>
      </c>
      <c r="P303" s="33">
        <f t="shared" si="8"/>
        <v>42438</v>
      </c>
      <c r="Q303" s="33">
        <f t="shared" si="9"/>
        <v>42438</v>
      </c>
    </row>
    <row r="304" spans="1:17" x14ac:dyDescent="0.3">
      <c r="A304" t="s">
        <v>878</v>
      </c>
      <c r="B304" t="s">
        <v>879</v>
      </c>
      <c r="C304" s="31" t="str">
        <f>IF($B304="N/A",IFERROR(VLOOKUP($A304,'Sub Rough 1'!$A$3:$B$63,2,FALSE),"N/A"),$B304)</f>
        <v>AP647528</v>
      </c>
      <c r="D304">
        <v>1</v>
      </c>
      <c r="E304" t="s">
        <v>298</v>
      </c>
      <c r="F304" t="s">
        <v>323</v>
      </c>
      <c r="G304" t="s">
        <v>324</v>
      </c>
      <c r="H304" t="s">
        <v>880</v>
      </c>
      <c r="I304" s="13">
        <v>676900</v>
      </c>
      <c r="J304" s="14">
        <v>42703</v>
      </c>
      <c r="K304" t="s">
        <v>285</v>
      </c>
      <c r="L304" s="31" t="str">
        <f>IF($K304&lt;&gt;"Pending",$K304,IFERROR(VLOOKUP($C304,Confirmed!$A$2:$I$98,9,FALSE),"Pending"))</f>
        <v>Approved</v>
      </c>
      <c r="M304" s="14">
        <v>42354</v>
      </c>
      <c r="N304" s="19">
        <v>42387</v>
      </c>
      <c r="O304" s="19">
        <v>42438</v>
      </c>
      <c r="P304" s="33">
        <f t="shared" si="8"/>
        <v>42438</v>
      </c>
      <c r="Q304" s="33">
        <f t="shared" si="9"/>
        <v>42438</v>
      </c>
    </row>
    <row r="305" spans="1:17" x14ac:dyDescent="0.3">
      <c r="A305" t="s">
        <v>878</v>
      </c>
      <c r="B305" t="s">
        <v>879</v>
      </c>
      <c r="C305" s="31" t="str">
        <f>IF($B305="N/A",IFERROR(VLOOKUP($A305,'Sub Rough 1'!$A$3:$B$63,2,FALSE),"N/A"),$B305)</f>
        <v>AP647528</v>
      </c>
      <c r="D305">
        <v>1</v>
      </c>
      <c r="E305" t="s">
        <v>298</v>
      </c>
      <c r="F305" t="s">
        <v>325</v>
      </c>
      <c r="G305" t="s">
        <v>326</v>
      </c>
      <c r="H305" t="s">
        <v>880</v>
      </c>
      <c r="I305" s="13">
        <v>676900</v>
      </c>
      <c r="J305" s="14">
        <v>42703</v>
      </c>
      <c r="K305" t="s">
        <v>285</v>
      </c>
      <c r="L305" s="31" t="str">
        <f>IF($K305&lt;&gt;"Pending",$K305,IFERROR(VLOOKUP($C305,Confirmed!$A$2:$I$98,9,FALSE),"Pending"))</f>
        <v>Approved</v>
      </c>
      <c r="M305" s="14">
        <v>42354</v>
      </c>
      <c r="N305" s="19">
        <v>42387</v>
      </c>
      <c r="O305" s="19">
        <v>42438</v>
      </c>
      <c r="P305" s="33">
        <f t="shared" si="8"/>
        <v>42438</v>
      </c>
      <c r="Q305" s="33">
        <f t="shared" si="9"/>
        <v>42438</v>
      </c>
    </row>
    <row r="306" spans="1:17" x14ac:dyDescent="0.3">
      <c r="A306" t="s">
        <v>878</v>
      </c>
      <c r="B306" t="s">
        <v>879</v>
      </c>
      <c r="C306" s="31" t="str">
        <f>IF($B306="N/A",IFERROR(VLOOKUP($A306,'Sub Rough 1'!$A$3:$B$63,2,FALSE),"N/A"),$B306)</f>
        <v>AP647528</v>
      </c>
      <c r="D306">
        <v>1</v>
      </c>
      <c r="E306" t="s">
        <v>298</v>
      </c>
      <c r="F306" t="s">
        <v>314</v>
      </c>
      <c r="G306" t="s">
        <v>315</v>
      </c>
      <c r="H306" t="s">
        <v>880</v>
      </c>
      <c r="I306" s="13">
        <v>676900</v>
      </c>
      <c r="J306" s="14">
        <v>42703</v>
      </c>
      <c r="K306" t="s">
        <v>285</v>
      </c>
      <c r="L306" s="31" t="str">
        <f>IF($K306&lt;&gt;"Pending",$K306,IFERROR(VLOOKUP($C306,Confirmed!$A$2:$I$98,9,FALSE),"Pending"))</f>
        <v>Approved</v>
      </c>
      <c r="M306" s="14">
        <v>42354</v>
      </c>
      <c r="N306" s="19">
        <v>42387</v>
      </c>
      <c r="O306" s="19">
        <v>42438</v>
      </c>
      <c r="P306" s="33">
        <f t="shared" si="8"/>
        <v>42438</v>
      </c>
      <c r="Q306" s="33">
        <f t="shared" si="9"/>
        <v>42438</v>
      </c>
    </row>
    <row r="307" spans="1:17" x14ac:dyDescent="0.3">
      <c r="A307" t="s">
        <v>881</v>
      </c>
      <c r="B307" t="s">
        <v>882</v>
      </c>
      <c r="C307" s="31" t="str">
        <f>IF($B307="N/A",IFERROR(VLOOKUP($A307,'Sub Rough 1'!$A$3:$B$63,2,FALSE),"N/A"),$B307)</f>
        <v>AP647527</v>
      </c>
      <c r="D307">
        <v>4</v>
      </c>
      <c r="E307" t="s">
        <v>282</v>
      </c>
      <c r="F307" t="s">
        <v>288</v>
      </c>
      <c r="G307" t="s">
        <v>289</v>
      </c>
      <c r="H307" t="s">
        <v>883</v>
      </c>
      <c r="I307" s="13">
        <v>740200</v>
      </c>
      <c r="J307" s="14">
        <v>42539</v>
      </c>
      <c r="K307" t="s">
        <v>285</v>
      </c>
      <c r="L307" s="31" t="str">
        <f>IF($K307&lt;&gt;"Pending",$K307,IFERROR(VLOOKUP($C307,Confirmed!$A$2:$I$98,9,FALSE),"Pending"))</f>
        <v>Approved</v>
      </c>
      <c r="M307" s="14">
        <v>42353</v>
      </c>
      <c r="N307" s="19">
        <v>42387</v>
      </c>
      <c r="O307" s="19">
        <v>42438</v>
      </c>
      <c r="P307" s="33">
        <f t="shared" si="8"/>
        <v>42438</v>
      </c>
      <c r="Q307" s="33">
        <f t="shared" si="9"/>
        <v>42438</v>
      </c>
    </row>
    <row r="308" spans="1:17" x14ac:dyDescent="0.3">
      <c r="A308" t="s">
        <v>884</v>
      </c>
      <c r="B308" t="s">
        <v>885</v>
      </c>
      <c r="C308" s="31" t="str">
        <f>IF($B308="N/A",IFERROR(VLOOKUP($A308,'Sub Rough 1'!$A$3:$B$63,2,FALSE),"N/A"),$B308)</f>
        <v>AP647519</v>
      </c>
      <c r="D308">
        <v>6</v>
      </c>
      <c r="E308" t="s">
        <v>309</v>
      </c>
      <c r="F308" t="s">
        <v>544</v>
      </c>
      <c r="G308" t="s">
        <v>545</v>
      </c>
      <c r="H308" t="s">
        <v>612</v>
      </c>
      <c r="I308" s="13">
        <v>911900</v>
      </c>
      <c r="J308" s="14">
        <v>42585</v>
      </c>
      <c r="K308" t="s">
        <v>285</v>
      </c>
      <c r="L308" s="31" t="str">
        <f>IF($K308&lt;&gt;"Pending",$K308,IFERROR(VLOOKUP($C308,Confirmed!$A$2:$I$98,9,FALSE),"Pending"))</f>
        <v>Approved</v>
      </c>
      <c r="M308" s="14">
        <v>42334</v>
      </c>
      <c r="N308" s="19">
        <v>42344</v>
      </c>
      <c r="O308" s="19">
        <v>42387</v>
      </c>
      <c r="P308" s="33">
        <f t="shared" si="8"/>
        <v>42387</v>
      </c>
      <c r="Q308" s="33">
        <f t="shared" si="9"/>
        <v>42387</v>
      </c>
    </row>
    <row r="309" spans="1:17" x14ac:dyDescent="0.3">
      <c r="A309" t="s">
        <v>886</v>
      </c>
      <c r="B309" t="s">
        <v>887</v>
      </c>
      <c r="C309" s="31" t="str">
        <f>IF($B309="N/A",IFERROR(VLOOKUP($A309,'Sub Rough 1'!$A$3:$B$63,2,FALSE),"N/A"),$B309)</f>
        <v>AP647509</v>
      </c>
      <c r="D309">
        <v>17</v>
      </c>
      <c r="E309" t="s">
        <v>714</v>
      </c>
      <c r="F309" t="s">
        <v>715</v>
      </c>
      <c r="G309" t="s">
        <v>716</v>
      </c>
      <c r="H309" t="s">
        <v>888</v>
      </c>
      <c r="I309" s="13">
        <v>692200</v>
      </c>
      <c r="J309" s="14">
        <v>42554</v>
      </c>
      <c r="K309" t="s">
        <v>285</v>
      </c>
      <c r="L309" s="31" t="str">
        <f>IF($K309&lt;&gt;"Pending",$K309,IFERROR(VLOOKUP($C309,Confirmed!$A$2:$I$98,9,FALSE),"Pending"))</f>
        <v>Approved</v>
      </c>
      <c r="M309" s="14">
        <v>42334</v>
      </c>
      <c r="N309" s="19">
        <v>42344</v>
      </c>
      <c r="O309" s="19">
        <v>42387</v>
      </c>
      <c r="P309" s="33">
        <f t="shared" si="8"/>
        <v>42387</v>
      </c>
      <c r="Q309" s="33">
        <f t="shared" si="9"/>
        <v>42387</v>
      </c>
    </row>
    <row r="310" spans="1:17" x14ac:dyDescent="0.3">
      <c r="A310" t="s">
        <v>886</v>
      </c>
      <c r="B310" t="s">
        <v>887</v>
      </c>
      <c r="C310" s="31" t="str">
        <f>IF($B310="N/A",IFERROR(VLOOKUP($A310,'Sub Rough 1'!$A$3:$B$63,2,FALSE),"N/A"),$B310)</f>
        <v>AP647509</v>
      </c>
      <c r="D310">
        <v>17</v>
      </c>
      <c r="E310" t="s">
        <v>714</v>
      </c>
      <c r="F310" t="s">
        <v>733</v>
      </c>
      <c r="G310" t="s">
        <v>734</v>
      </c>
      <c r="H310" t="s">
        <v>888</v>
      </c>
      <c r="I310" s="13">
        <v>692200</v>
      </c>
      <c r="J310" s="14">
        <v>42554</v>
      </c>
      <c r="K310" t="s">
        <v>285</v>
      </c>
      <c r="L310" s="31" t="str">
        <f>IF($K310&lt;&gt;"Pending",$K310,IFERROR(VLOOKUP($C310,Confirmed!$A$2:$I$98,9,FALSE),"Pending"))</f>
        <v>Approved</v>
      </c>
      <c r="M310" s="14">
        <v>42334</v>
      </c>
      <c r="N310" s="19">
        <v>42344</v>
      </c>
      <c r="O310" s="19">
        <v>42387</v>
      </c>
      <c r="P310" s="33">
        <f t="shared" si="8"/>
        <v>42387</v>
      </c>
      <c r="Q310" s="33">
        <f t="shared" si="9"/>
        <v>42387</v>
      </c>
    </row>
    <row r="311" spans="1:17" x14ac:dyDescent="0.3">
      <c r="A311" t="s">
        <v>889</v>
      </c>
      <c r="B311" t="s">
        <v>890</v>
      </c>
      <c r="C311" s="31" t="str">
        <f>IF($B311="N/A",IFERROR(VLOOKUP($A311,'Sub Rough 1'!$A$3:$B$63,2,FALSE),"N/A"),$B311)</f>
        <v>AP647508</v>
      </c>
      <c r="D311">
        <v>0</v>
      </c>
      <c r="E311" t="s">
        <v>15</v>
      </c>
      <c r="F311" t="s">
        <v>295</v>
      </c>
      <c r="G311" t="s">
        <v>296</v>
      </c>
      <c r="H311" t="s">
        <v>891</v>
      </c>
      <c r="I311" s="13">
        <v>726800</v>
      </c>
      <c r="J311" s="14">
        <v>42664</v>
      </c>
      <c r="K311" t="s">
        <v>285</v>
      </c>
      <c r="L311" s="31" t="str">
        <f>IF($K311&lt;&gt;"Pending",$K311,IFERROR(VLOOKUP($C311,Confirmed!$A$2:$I$98,9,FALSE),"Pending"))</f>
        <v>Approved</v>
      </c>
      <c r="M311" s="14">
        <v>42309</v>
      </c>
      <c r="N311" s="19">
        <v>42317</v>
      </c>
      <c r="O311" s="19">
        <v>42387</v>
      </c>
      <c r="P311" s="33">
        <f t="shared" si="8"/>
        <v>42387</v>
      </c>
      <c r="Q311" s="33">
        <f t="shared" si="9"/>
        <v>42387</v>
      </c>
    </row>
    <row r="312" spans="1:17" x14ac:dyDescent="0.3">
      <c r="A312" t="s">
        <v>889</v>
      </c>
      <c r="B312" t="s">
        <v>890</v>
      </c>
      <c r="C312" s="31" t="str">
        <f>IF($B312="N/A",IFERROR(VLOOKUP($A312,'Sub Rough 1'!$A$3:$B$63,2,FALSE),"N/A"),$B312)</f>
        <v>AP647508</v>
      </c>
      <c r="D312">
        <v>0</v>
      </c>
      <c r="E312" t="s">
        <v>15</v>
      </c>
      <c r="F312" t="s">
        <v>320</v>
      </c>
      <c r="G312" t="s">
        <v>321</v>
      </c>
      <c r="H312" t="s">
        <v>891</v>
      </c>
      <c r="I312" s="13">
        <v>726800</v>
      </c>
      <c r="J312" s="14">
        <v>42664</v>
      </c>
      <c r="K312" t="s">
        <v>285</v>
      </c>
      <c r="L312" s="31" t="str">
        <f>IF($K312&lt;&gt;"Pending",$K312,IFERROR(VLOOKUP($C312,Confirmed!$A$2:$I$98,9,FALSE),"Pending"))</f>
        <v>Approved</v>
      </c>
      <c r="M312" s="14">
        <v>42309</v>
      </c>
      <c r="N312" s="19">
        <v>42317</v>
      </c>
      <c r="O312" s="19">
        <v>42387</v>
      </c>
      <c r="P312" s="33">
        <f t="shared" si="8"/>
        <v>42387</v>
      </c>
      <c r="Q312" s="33">
        <f t="shared" si="9"/>
        <v>42387</v>
      </c>
    </row>
    <row r="313" spans="1:17" x14ac:dyDescent="0.3">
      <c r="A313" t="s">
        <v>892</v>
      </c>
      <c r="B313" t="s">
        <v>893</v>
      </c>
      <c r="C313" s="31" t="str">
        <f>IF($B313="N/A",IFERROR(VLOOKUP($A313,'Sub Rough 1'!$A$3:$B$63,2,FALSE),"N/A"),$B313)</f>
        <v>AP647498</v>
      </c>
      <c r="D313">
        <v>1</v>
      </c>
      <c r="E313" t="s">
        <v>298</v>
      </c>
      <c r="F313" t="s">
        <v>314</v>
      </c>
      <c r="G313" t="s">
        <v>315</v>
      </c>
      <c r="H313" t="s">
        <v>894</v>
      </c>
      <c r="I313" s="13">
        <v>738900</v>
      </c>
      <c r="J313" s="14">
        <v>42371</v>
      </c>
      <c r="K313" t="s">
        <v>285</v>
      </c>
      <c r="L313" s="31" t="str">
        <f>IF($K313&lt;&gt;"Pending",$K313,IFERROR(VLOOKUP($C313,Confirmed!$A$2:$I$98,9,FALSE),"Pending"))</f>
        <v>Approved</v>
      </c>
      <c r="M313" s="14">
        <v>42299</v>
      </c>
      <c r="N313" s="19">
        <v>42317</v>
      </c>
      <c r="O313" s="19">
        <v>42387</v>
      </c>
      <c r="P313" s="33">
        <f t="shared" si="8"/>
        <v>42387</v>
      </c>
      <c r="Q313" s="33">
        <f t="shared" si="9"/>
        <v>42387</v>
      </c>
    </row>
    <row r="314" spans="1:17" x14ac:dyDescent="0.3">
      <c r="A314" t="s">
        <v>892</v>
      </c>
      <c r="B314" t="s">
        <v>893</v>
      </c>
      <c r="C314" s="31" t="str">
        <f>IF($B314="N/A",IFERROR(VLOOKUP($A314,'Sub Rough 1'!$A$3:$B$63,2,FALSE),"N/A"),$B314)</f>
        <v>AP647498</v>
      </c>
      <c r="D314">
        <v>1</v>
      </c>
      <c r="E314" t="s">
        <v>298</v>
      </c>
      <c r="F314" t="s">
        <v>325</v>
      </c>
      <c r="G314" t="s">
        <v>326</v>
      </c>
      <c r="H314" t="s">
        <v>894</v>
      </c>
      <c r="I314" s="13">
        <v>738900</v>
      </c>
      <c r="J314" s="14">
        <v>42371</v>
      </c>
      <c r="K314" t="s">
        <v>285</v>
      </c>
      <c r="L314" s="31" t="str">
        <f>IF($K314&lt;&gt;"Pending",$K314,IFERROR(VLOOKUP($C314,Confirmed!$A$2:$I$98,9,FALSE),"Pending"))</f>
        <v>Approved</v>
      </c>
      <c r="M314" s="14">
        <v>42299</v>
      </c>
      <c r="N314" s="19">
        <v>42317</v>
      </c>
      <c r="O314" s="19">
        <v>42387</v>
      </c>
      <c r="P314" s="33">
        <f t="shared" si="8"/>
        <v>42387</v>
      </c>
      <c r="Q314" s="33">
        <f t="shared" si="9"/>
        <v>42387</v>
      </c>
    </row>
    <row r="315" spans="1:17" x14ac:dyDescent="0.3">
      <c r="A315" t="s">
        <v>895</v>
      </c>
      <c r="B315" t="s">
        <v>896</v>
      </c>
      <c r="C315" s="31" t="str">
        <f>IF($B315="N/A",IFERROR(VLOOKUP($A315,'Sub Rough 1'!$A$3:$B$63,2,FALSE),"N/A"),$B315)</f>
        <v>AP647497</v>
      </c>
      <c r="D315">
        <v>1</v>
      </c>
      <c r="E315" t="s">
        <v>298</v>
      </c>
      <c r="F315" t="s">
        <v>323</v>
      </c>
      <c r="G315" t="s">
        <v>324</v>
      </c>
      <c r="H315" t="s">
        <v>897</v>
      </c>
      <c r="I315" s="13">
        <v>38100</v>
      </c>
      <c r="J315" s="14">
        <v>42650</v>
      </c>
      <c r="K315" t="s">
        <v>285</v>
      </c>
      <c r="L315" s="31" t="str">
        <f>IF($K315&lt;&gt;"Pending",$K315,IFERROR(VLOOKUP($C315,Confirmed!$A$2:$I$98,9,FALSE),"Pending"))</f>
        <v>Approved</v>
      </c>
      <c r="M315" s="14">
        <v>42296</v>
      </c>
      <c r="N315" s="19">
        <v>42317</v>
      </c>
      <c r="O315" s="19">
        <v>42387</v>
      </c>
      <c r="P315" s="33">
        <f t="shared" si="8"/>
        <v>42387</v>
      </c>
      <c r="Q315" s="33">
        <f t="shared" si="9"/>
        <v>42387</v>
      </c>
    </row>
    <row r="316" spans="1:17" x14ac:dyDescent="0.3">
      <c r="A316" t="s">
        <v>895</v>
      </c>
      <c r="B316" t="s">
        <v>896</v>
      </c>
      <c r="C316" s="31" t="str">
        <f>IF($B316="N/A",IFERROR(VLOOKUP($A316,'Sub Rough 1'!$A$3:$B$63,2,FALSE),"N/A"),$B316)</f>
        <v>AP647497</v>
      </c>
      <c r="D316">
        <v>1</v>
      </c>
      <c r="E316" t="s">
        <v>298</v>
      </c>
      <c r="F316" t="s">
        <v>302</v>
      </c>
      <c r="G316" t="s">
        <v>303</v>
      </c>
      <c r="H316" t="s">
        <v>897</v>
      </c>
      <c r="I316" s="13">
        <v>38100</v>
      </c>
      <c r="J316" s="14">
        <v>42650</v>
      </c>
      <c r="K316" t="s">
        <v>285</v>
      </c>
      <c r="L316" s="31" t="str">
        <f>IF($K316&lt;&gt;"Pending",$K316,IFERROR(VLOOKUP($C316,Confirmed!$A$2:$I$98,9,FALSE),"Pending"))</f>
        <v>Approved</v>
      </c>
      <c r="M316" s="14">
        <v>42296</v>
      </c>
      <c r="N316" s="19">
        <v>42317</v>
      </c>
      <c r="O316" s="19">
        <v>42387</v>
      </c>
      <c r="P316" s="33">
        <f t="shared" si="8"/>
        <v>42387</v>
      </c>
      <c r="Q316" s="33">
        <f t="shared" si="9"/>
        <v>42387</v>
      </c>
    </row>
    <row r="317" spans="1:17" x14ac:dyDescent="0.3">
      <c r="A317" t="s">
        <v>898</v>
      </c>
      <c r="B317" t="s">
        <v>899</v>
      </c>
      <c r="C317" s="31" t="str">
        <f>IF($B317="N/A",IFERROR(VLOOKUP($A317,'Sub Rough 1'!$A$3:$B$63,2,FALSE),"N/A"),$B317)</f>
        <v>AP647491</v>
      </c>
      <c r="D317">
        <v>0</v>
      </c>
      <c r="E317" t="s">
        <v>15</v>
      </c>
      <c r="F317" t="s">
        <v>320</v>
      </c>
      <c r="G317" t="s">
        <v>321</v>
      </c>
      <c r="H317" t="s">
        <v>900</v>
      </c>
      <c r="I317" s="13">
        <v>935900</v>
      </c>
      <c r="J317" s="14">
        <v>42394</v>
      </c>
      <c r="K317" t="s">
        <v>285</v>
      </c>
      <c r="L317" s="31" t="str">
        <f>IF($K317&lt;&gt;"Pending",$K317,IFERROR(VLOOKUP($C317,Confirmed!$A$2:$I$98,9,FALSE),"Pending"))</f>
        <v>Approved</v>
      </c>
      <c r="M317" s="14">
        <v>42274</v>
      </c>
      <c r="N317" s="19">
        <v>42290</v>
      </c>
      <c r="O317" s="19">
        <v>42344</v>
      </c>
      <c r="P317" s="33">
        <f t="shared" si="8"/>
        <v>42344</v>
      </c>
      <c r="Q317" s="33">
        <f t="shared" si="9"/>
        <v>42344</v>
      </c>
    </row>
    <row r="318" spans="1:17" x14ac:dyDescent="0.3">
      <c r="A318" t="s">
        <v>898</v>
      </c>
      <c r="B318" t="s">
        <v>899</v>
      </c>
      <c r="C318" s="31" t="str">
        <f>IF($B318="N/A",IFERROR(VLOOKUP($A318,'Sub Rough 1'!$A$3:$B$63,2,FALSE),"N/A"),$B318)</f>
        <v>AP647491</v>
      </c>
      <c r="D318">
        <v>0</v>
      </c>
      <c r="E318" t="s">
        <v>15</v>
      </c>
      <c r="F318" t="s">
        <v>295</v>
      </c>
      <c r="G318" t="s">
        <v>296</v>
      </c>
      <c r="H318" t="s">
        <v>900</v>
      </c>
      <c r="I318" s="13">
        <v>935900</v>
      </c>
      <c r="J318" s="14">
        <v>42394</v>
      </c>
      <c r="K318" t="s">
        <v>285</v>
      </c>
      <c r="L318" s="31" t="str">
        <f>IF($K318&lt;&gt;"Pending",$K318,IFERROR(VLOOKUP($C318,Confirmed!$A$2:$I$98,9,FALSE),"Pending"))</f>
        <v>Approved</v>
      </c>
      <c r="M318" s="14">
        <v>42274</v>
      </c>
      <c r="N318" s="19">
        <v>42290</v>
      </c>
      <c r="O318" s="19">
        <v>42344</v>
      </c>
      <c r="P318" s="33">
        <f t="shared" si="8"/>
        <v>42344</v>
      </c>
      <c r="Q318" s="33">
        <f t="shared" si="9"/>
        <v>42344</v>
      </c>
    </row>
    <row r="319" spans="1:17" x14ac:dyDescent="0.3">
      <c r="A319" t="s">
        <v>901</v>
      </c>
      <c r="B319" t="s">
        <v>902</v>
      </c>
      <c r="C319" s="31" t="str">
        <f>IF($B319="N/A",IFERROR(VLOOKUP($A319,'Sub Rough 1'!$A$3:$B$63,2,FALSE),"N/A"),$B319)</f>
        <v>AP647487</v>
      </c>
      <c r="D319">
        <v>2</v>
      </c>
      <c r="E319" t="s">
        <v>343</v>
      </c>
      <c r="F319" t="s">
        <v>450</v>
      </c>
      <c r="G319" t="s">
        <v>451</v>
      </c>
      <c r="H319" t="s">
        <v>903</v>
      </c>
      <c r="I319" s="13">
        <v>245000</v>
      </c>
      <c r="J319" s="14">
        <v>42544</v>
      </c>
      <c r="K319" t="s">
        <v>285</v>
      </c>
      <c r="L319" s="31" t="str">
        <f>IF($K319&lt;&gt;"Pending",$K319,IFERROR(VLOOKUP($C319,Confirmed!$A$2:$I$98,9,FALSE),"Pending"))</f>
        <v>Approved</v>
      </c>
      <c r="M319" s="14">
        <v>42265</v>
      </c>
      <c r="N319" s="19">
        <v>42290</v>
      </c>
      <c r="O319" s="19">
        <v>42317</v>
      </c>
      <c r="P319" s="33">
        <f t="shared" si="8"/>
        <v>42317</v>
      </c>
      <c r="Q319" s="33">
        <f t="shared" si="9"/>
        <v>42317</v>
      </c>
    </row>
    <row r="320" spans="1:17" x14ac:dyDescent="0.3">
      <c r="A320" t="s">
        <v>904</v>
      </c>
      <c r="B320" t="s">
        <v>905</v>
      </c>
      <c r="C320" s="31" t="str">
        <f>IF($B320="N/A",IFERROR(VLOOKUP($A320,'Sub Rough 1'!$A$3:$B$63,2,FALSE),"N/A"),$B320)</f>
        <v>AP647480</v>
      </c>
      <c r="D320">
        <v>0</v>
      </c>
      <c r="E320" t="s">
        <v>15</v>
      </c>
      <c r="F320" t="s">
        <v>293</v>
      </c>
      <c r="G320" t="s">
        <v>294</v>
      </c>
      <c r="H320" t="s">
        <v>906</v>
      </c>
      <c r="I320" s="13">
        <v>53900</v>
      </c>
      <c r="J320" s="14">
        <v>42395</v>
      </c>
      <c r="K320" t="s">
        <v>301</v>
      </c>
      <c r="L320" s="31" t="str">
        <f>IF($K320&lt;&gt;"Pending",$K320,IFERROR(VLOOKUP($C320,Confirmed!$A$2:$I$98,9,FALSE),"Pending"))</f>
        <v>Disapproved</v>
      </c>
      <c r="M320" s="14">
        <v>42250</v>
      </c>
      <c r="N320" s="19">
        <v>42290</v>
      </c>
      <c r="O320" s="19">
        <v>42317</v>
      </c>
      <c r="P320" s="33">
        <f t="shared" si="8"/>
        <v>42317</v>
      </c>
      <c r="Q320" s="33">
        <f t="shared" si="9"/>
        <v>42317</v>
      </c>
    </row>
    <row r="321" spans="1:17" x14ac:dyDescent="0.3">
      <c r="A321" t="s">
        <v>904</v>
      </c>
      <c r="B321" t="s">
        <v>905</v>
      </c>
      <c r="C321" s="31" t="str">
        <f>IF($B321="N/A",IFERROR(VLOOKUP($A321,'Sub Rough 1'!$A$3:$B$63,2,FALSE),"N/A"),$B321)</f>
        <v>AP647480</v>
      </c>
      <c r="D321">
        <v>0</v>
      </c>
      <c r="E321" t="s">
        <v>15</v>
      </c>
      <c r="F321" t="s">
        <v>318</v>
      </c>
      <c r="G321" t="s">
        <v>319</v>
      </c>
      <c r="H321" t="s">
        <v>906</v>
      </c>
      <c r="I321" s="13">
        <v>53900</v>
      </c>
      <c r="J321" s="14">
        <v>42395</v>
      </c>
      <c r="K321" t="s">
        <v>301</v>
      </c>
      <c r="L321" s="31" t="str">
        <f>IF($K321&lt;&gt;"Pending",$K321,IFERROR(VLOOKUP($C321,Confirmed!$A$2:$I$98,9,FALSE),"Pending"))</f>
        <v>Disapproved</v>
      </c>
      <c r="M321" s="14">
        <v>42250</v>
      </c>
      <c r="N321" s="19">
        <v>42290</v>
      </c>
      <c r="O321" s="19">
        <v>42317</v>
      </c>
      <c r="P321" s="33">
        <f t="shared" si="8"/>
        <v>42317</v>
      </c>
      <c r="Q321" s="33">
        <f t="shared" si="9"/>
        <v>42317</v>
      </c>
    </row>
    <row r="322" spans="1:17" x14ac:dyDescent="0.3">
      <c r="A322" t="s">
        <v>907</v>
      </c>
      <c r="B322" t="s">
        <v>908</v>
      </c>
      <c r="C322" s="31" t="str">
        <f>IF($B322="N/A",IFERROR(VLOOKUP($A322,'Sub Rough 1'!$A$3:$B$63,2,FALSE),"N/A"),$B322)</f>
        <v>AP647469</v>
      </c>
      <c r="D322">
        <v>1</v>
      </c>
      <c r="E322" t="s">
        <v>298</v>
      </c>
      <c r="F322" t="s">
        <v>325</v>
      </c>
      <c r="G322" t="s">
        <v>326</v>
      </c>
      <c r="H322" t="s">
        <v>909</v>
      </c>
      <c r="I322" s="13">
        <v>184600</v>
      </c>
      <c r="J322" s="14">
        <v>42322</v>
      </c>
      <c r="K322" t="s">
        <v>301</v>
      </c>
      <c r="L322" s="31" t="str">
        <f>IF($K322&lt;&gt;"Pending",$K322,IFERROR(VLOOKUP($C322,Confirmed!$A$2:$I$98,9,FALSE),"Pending"))</f>
        <v>Disapproved</v>
      </c>
      <c r="M322" s="14">
        <v>42230</v>
      </c>
      <c r="N322" s="19">
        <v>42240</v>
      </c>
      <c r="O322" s="19">
        <v>42290</v>
      </c>
      <c r="P322" s="33">
        <f t="shared" si="8"/>
        <v>42290</v>
      </c>
      <c r="Q322" s="33">
        <f t="shared" si="9"/>
        <v>42290</v>
      </c>
    </row>
    <row r="323" spans="1:17" x14ac:dyDescent="0.3">
      <c r="A323" t="s">
        <v>910</v>
      </c>
      <c r="B323" t="s">
        <v>911</v>
      </c>
      <c r="C323" s="31" t="str">
        <f>IF($B323="N/A",IFERROR(VLOOKUP($A323,'Sub Rough 1'!$A$3:$B$63,2,FALSE),"N/A"),$B323)</f>
        <v>AP647467</v>
      </c>
      <c r="D323">
        <v>2</v>
      </c>
      <c r="E323" t="s">
        <v>343</v>
      </c>
      <c r="F323" t="s">
        <v>450</v>
      </c>
      <c r="G323" t="s">
        <v>451</v>
      </c>
      <c r="H323" t="s">
        <v>912</v>
      </c>
      <c r="I323" s="13">
        <v>113700</v>
      </c>
      <c r="J323" s="14">
        <v>42444</v>
      </c>
      <c r="K323" t="s">
        <v>285</v>
      </c>
      <c r="L323" s="31" t="str">
        <f>IF($K323&lt;&gt;"Pending",$K323,IFERROR(VLOOKUP($C323,Confirmed!$A$2:$I$98,9,FALSE),"Pending"))</f>
        <v>Approved</v>
      </c>
      <c r="M323" s="14">
        <v>42218</v>
      </c>
      <c r="N323" s="19">
        <v>42222</v>
      </c>
      <c r="O323" s="19">
        <v>42290</v>
      </c>
      <c r="P323" s="33">
        <f t="shared" si="8"/>
        <v>42290</v>
      </c>
      <c r="Q323" s="33">
        <f t="shared" si="9"/>
        <v>42290</v>
      </c>
    </row>
    <row r="324" spans="1:17" x14ac:dyDescent="0.3">
      <c r="A324" t="s">
        <v>913</v>
      </c>
      <c r="B324" t="s">
        <v>914</v>
      </c>
      <c r="C324" s="31" t="str">
        <f>IF($B324="N/A",IFERROR(VLOOKUP($A324,'Sub Rough 1'!$A$3:$B$63,2,FALSE),"N/A"),$B324)</f>
        <v>AP647457</v>
      </c>
      <c r="D324">
        <v>5</v>
      </c>
      <c r="E324" t="s">
        <v>354</v>
      </c>
      <c r="F324" t="s">
        <v>355</v>
      </c>
      <c r="G324" t="s">
        <v>356</v>
      </c>
      <c r="H324" t="s">
        <v>915</v>
      </c>
      <c r="I324" s="13">
        <v>705700</v>
      </c>
      <c r="J324" s="14">
        <v>42382</v>
      </c>
      <c r="K324" t="s">
        <v>285</v>
      </c>
      <c r="L324" s="31" t="str">
        <f>IF($K324&lt;&gt;"Pending",$K324,IFERROR(VLOOKUP($C324,Confirmed!$A$2:$I$98,9,FALSE),"Pending"))</f>
        <v>Approved</v>
      </c>
      <c r="M324" s="14">
        <v>42216</v>
      </c>
      <c r="N324" s="19">
        <v>42222</v>
      </c>
      <c r="O324" s="19">
        <v>42290</v>
      </c>
      <c r="P324" s="33">
        <f t="shared" ref="P324:P387" si="10">IF($O324&lt;&gt;"",$O324,IF($K324&lt;&gt;$L324,DATE(2019,9,1),""))</f>
        <v>42290</v>
      </c>
      <c r="Q324" s="33">
        <f t="shared" ref="Q324:Q387" si="11">IF($P324="",$P324,IF($N324&lt;$P324,$P324,""))</f>
        <v>42290</v>
      </c>
    </row>
    <row r="325" spans="1:17" x14ac:dyDescent="0.3">
      <c r="A325" t="s">
        <v>916</v>
      </c>
      <c r="B325" t="s">
        <v>917</v>
      </c>
      <c r="C325" s="31" t="str">
        <f>IF($B325="N/A",IFERROR(VLOOKUP($A325,'Sub Rough 1'!$A$3:$B$63,2,FALSE),"N/A"),$B325)</f>
        <v>AP647452</v>
      </c>
      <c r="D325">
        <v>1</v>
      </c>
      <c r="E325" t="s">
        <v>298</v>
      </c>
      <c r="F325" t="s">
        <v>325</v>
      </c>
      <c r="G325" t="s">
        <v>326</v>
      </c>
      <c r="H325" t="s">
        <v>918</v>
      </c>
      <c r="I325" s="13">
        <v>132200</v>
      </c>
      <c r="J325" s="14">
        <v>42557</v>
      </c>
      <c r="K325" t="s">
        <v>285</v>
      </c>
      <c r="L325" s="31" t="str">
        <f>IF($K325&lt;&gt;"Pending",$K325,IFERROR(VLOOKUP($C325,Confirmed!$A$2:$I$98,9,FALSE),"Pending"))</f>
        <v>Approved</v>
      </c>
      <c r="M325" s="14">
        <v>42215</v>
      </c>
      <c r="N325" s="19">
        <v>42222</v>
      </c>
      <c r="O325" s="19">
        <v>42290</v>
      </c>
      <c r="P325" s="33">
        <f t="shared" si="10"/>
        <v>42290</v>
      </c>
      <c r="Q325" s="33">
        <f t="shared" si="11"/>
        <v>42290</v>
      </c>
    </row>
    <row r="326" spans="1:17" x14ac:dyDescent="0.3">
      <c r="A326" t="s">
        <v>916</v>
      </c>
      <c r="B326" t="s">
        <v>917</v>
      </c>
      <c r="C326" s="31" t="str">
        <f>IF($B326="N/A",IFERROR(VLOOKUP($A326,'Sub Rough 1'!$A$3:$B$63,2,FALSE),"N/A"),$B326)</f>
        <v>AP647452</v>
      </c>
      <c r="D326">
        <v>1</v>
      </c>
      <c r="E326" t="s">
        <v>298</v>
      </c>
      <c r="F326" t="s">
        <v>314</v>
      </c>
      <c r="G326" t="s">
        <v>315</v>
      </c>
      <c r="H326" t="s">
        <v>918</v>
      </c>
      <c r="I326" s="13">
        <v>132200</v>
      </c>
      <c r="J326" s="14">
        <v>42557</v>
      </c>
      <c r="K326" t="s">
        <v>285</v>
      </c>
      <c r="L326" s="31" t="str">
        <f>IF($K326&lt;&gt;"Pending",$K326,IFERROR(VLOOKUP($C326,Confirmed!$A$2:$I$98,9,FALSE),"Pending"))</f>
        <v>Approved</v>
      </c>
      <c r="M326" s="14">
        <v>42215</v>
      </c>
      <c r="N326" s="19">
        <v>42222</v>
      </c>
      <c r="O326" s="19">
        <v>42290</v>
      </c>
      <c r="P326" s="33">
        <f t="shared" si="10"/>
        <v>42290</v>
      </c>
      <c r="Q326" s="33">
        <f t="shared" si="11"/>
        <v>42290</v>
      </c>
    </row>
    <row r="327" spans="1:17" x14ac:dyDescent="0.3">
      <c r="A327" t="s">
        <v>919</v>
      </c>
      <c r="B327" t="s">
        <v>920</v>
      </c>
      <c r="C327" s="31" t="str">
        <f>IF($B327="N/A",IFERROR(VLOOKUP($A327,'Sub Rough 1'!$A$3:$B$63,2,FALSE),"N/A"),$B327)</f>
        <v>AP647449</v>
      </c>
      <c r="D327">
        <v>6</v>
      </c>
      <c r="E327" t="s">
        <v>309</v>
      </c>
      <c r="F327" t="s">
        <v>310</v>
      </c>
      <c r="G327" t="s">
        <v>311</v>
      </c>
      <c r="H327" t="s">
        <v>526</v>
      </c>
      <c r="I327" s="13">
        <v>489300</v>
      </c>
      <c r="J327" s="14">
        <v>42256</v>
      </c>
      <c r="K327" t="s">
        <v>301</v>
      </c>
      <c r="L327" s="31" t="str">
        <f>IF($K327&lt;&gt;"Pending",$K327,IFERROR(VLOOKUP($C327,Confirmed!$A$2:$I$98,9,FALSE),"Pending"))</f>
        <v>Disapproved</v>
      </c>
      <c r="M327" s="14">
        <v>42180</v>
      </c>
      <c r="N327" s="19">
        <v>42182</v>
      </c>
      <c r="O327" s="19">
        <v>42240</v>
      </c>
      <c r="P327" s="33">
        <f t="shared" si="10"/>
        <v>42240</v>
      </c>
      <c r="Q327" s="33">
        <f t="shared" si="11"/>
        <v>42240</v>
      </c>
    </row>
    <row r="328" spans="1:17" x14ac:dyDescent="0.3">
      <c r="A328" t="s">
        <v>921</v>
      </c>
      <c r="B328" t="s">
        <v>922</v>
      </c>
      <c r="C328" s="31" t="str">
        <f>IF($B328="N/A",IFERROR(VLOOKUP($A328,'Sub Rough 1'!$A$3:$B$63,2,FALSE),"N/A"),$B328)</f>
        <v>AP647448</v>
      </c>
      <c r="D328">
        <v>1</v>
      </c>
      <c r="E328" t="s">
        <v>298</v>
      </c>
      <c r="F328" t="s">
        <v>323</v>
      </c>
      <c r="G328" t="s">
        <v>324</v>
      </c>
      <c r="H328" t="s">
        <v>923</v>
      </c>
      <c r="I328" s="13">
        <v>56800</v>
      </c>
      <c r="J328" s="14">
        <v>42228</v>
      </c>
      <c r="K328" t="s">
        <v>285</v>
      </c>
      <c r="L328" s="31" t="str">
        <f>IF($K328&lt;&gt;"Pending",$K328,IFERROR(VLOOKUP($C328,Confirmed!$A$2:$I$98,9,FALSE),"Pending"))</f>
        <v>Approved</v>
      </c>
      <c r="M328" s="14">
        <v>42176</v>
      </c>
      <c r="N328" s="19">
        <v>42182</v>
      </c>
      <c r="O328" s="19">
        <v>42222</v>
      </c>
      <c r="P328" s="33">
        <f t="shared" si="10"/>
        <v>42222</v>
      </c>
      <c r="Q328" s="33">
        <f t="shared" si="11"/>
        <v>42222</v>
      </c>
    </row>
    <row r="329" spans="1:17" x14ac:dyDescent="0.3">
      <c r="A329" t="s">
        <v>924</v>
      </c>
      <c r="B329" t="s">
        <v>925</v>
      </c>
      <c r="C329" s="31" t="str">
        <f>IF($B329="N/A",IFERROR(VLOOKUP($A329,'Sub Rough 1'!$A$3:$B$63,2,FALSE),"N/A"),$B329)</f>
        <v>AP647447</v>
      </c>
      <c r="D329">
        <v>13</v>
      </c>
      <c r="E329" t="s">
        <v>926</v>
      </c>
      <c r="F329" t="s">
        <v>927</v>
      </c>
      <c r="G329" t="s">
        <v>928</v>
      </c>
      <c r="H329" t="s">
        <v>929</v>
      </c>
      <c r="I329" s="13">
        <v>796900</v>
      </c>
      <c r="J329" s="14">
        <v>42533</v>
      </c>
      <c r="K329" t="s">
        <v>285</v>
      </c>
      <c r="L329" s="31" t="str">
        <f>IF($K329&lt;&gt;"Pending",$K329,IFERROR(VLOOKUP($C329,Confirmed!$A$2:$I$98,9,FALSE),"Pending"))</f>
        <v>Approved</v>
      </c>
      <c r="M329" s="14">
        <v>42173</v>
      </c>
      <c r="N329" s="19">
        <v>42182</v>
      </c>
      <c r="O329" s="19">
        <v>42222</v>
      </c>
      <c r="P329" s="33">
        <f t="shared" si="10"/>
        <v>42222</v>
      </c>
      <c r="Q329" s="33">
        <f t="shared" si="11"/>
        <v>42222</v>
      </c>
    </row>
    <row r="330" spans="1:17" x14ac:dyDescent="0.3">
      <c r="A330" t="s">
        <v>924</v>
      </c>
      <c r="B330" t="s">
        <v>925</v>
      </c>
      <c r="C330" s="31" t="str">
        <f>IF($B330="N/A",IFERROR(VLOOKUP($A330,'Sub Rough 1'!$A$3:$B$63,2,FALSE),"N/A"),$B330)</f>
        <v>AP647447</v>
      </c>
      <c r="D330">
        <v>13</v>
      </c>
      <c r="E330" t="s">
        <v>926</v>
      </c>
      <c r="F330" t="s">
        <v>930</v>
      </c>
      <c r="G330" t="s">
        <v>931</v>
      </c>
      <c r="H330" t="s">
        <v>929</v>
      </c>
      <c r="I330" s="13">
        <v>796900</v>
      </c>
      <c r="J330" s="14">
        <v>42533</v>
      </c>
      <c r="K330" t="s">
        <v>285</v>
      </c>
      <c r="L330" s="31" t="str">
        <f>IF($K330&lt;&gt;"Pending",$K330,IFERROR(VLOOKUP($C330,Confirmed!$A$2:$I$98,9,FALSE),"Pending"))</f>
        <v>Approved</v>
      </c>
      <c r="M330" s="14">
        <v>42173</v>
      </c>
      <c r="N330" s="19">
        <v>42182</v>
      </c>
      <c r="O330" s="19">
        <v>42222</v>
      </c>
      <c r="P330" s="33">
        <f t="shared" si="10"/>
        <v>42222</v>
      </c>
      <c r="Q330" s="33">
        <f t="shared" si="11"/>
        <v>42222</v>
      </c>
    </row>
    <row r="331" spans="1:17" x14ac:dyDescent="0.3">
      <c r="A331" t="s">
        <v>932</v>
      </c>
      <c r="B331" t="s">
        <v>933</v>
      </c>
      <c r="C331" s="31" t="str">
        <f>IF($B331="N/A",IFERROR(VLOOKUP($A331,'Sub Rough 1'!$A$3:$B$63,2,FALSE),"N/A"),$B331)</f>
        <v>AP647444</v>
      </c>
      <c r="D331">
        <v>13</v>
      </c>
      <c r="E331" t="s">
        <v>926</v>
      </c>
      <c r="F331" t="s">
        <v>927</v>
      </c>
      <c r="G331" t="s">
        <v>928</v>
      </c>
      <c r="H331" t="s">
        <v>923</v>
      </c>
      <c r="I331" s="13">
        <v>948400</v>
      </c>
      <c r="J331" s="14">
        <v>42407</v>
      </c>
      <c r="K331" t="s">
        <v>285</v>
      </c>
      <c r="L331" s="31" t="str">
        <f>IF($K331&lt;&gt;"Pending",$K331,IFERROR(VLOOKUP($C331,Confirmed!$A$2:$I$98,9,FALSE),"Pending"))</f>
        <v>Approved</v>
      </c>
      <c r="M331" s="14">
        <v>42167</v>
      </c>
      <c r="N331" s="19">
        <v>42182</v>
      </c>
      <c r="O331" s="19">
        <v>42222</v>
      </c>
      <c r="P331" s="33">
        <f t="shared" si="10"/>
        <v>42222</v>
      </c>
      <c r="Q331" s="33">
        <f t="shared" si="11"/>
        <v>42222</v>
      </c>
    </row>
    <row r="332" spans="1:17" x14ac:dyDescent="0.3">
      <c r="A332" t="s">
        <v>932</v>
      </c>
      <c r="B332" t="s">
        <v>933</v>
      </c>
      <c r="C332" s="31" t="str">
        <f>IF($B332="N/A",IFERROR(VLOOKUP($A332,'Sub Rough 1'!$A$3:$B$63,2,FALSE),"N/A"),$B332)</f>
        <v>AP647444</v>
      </c>
      <c r="D332">
        <v>13</v>
      </c>
      <c r="E332" t="s">
        <v>926</v>
      </c>
      <c r="F332" t="s">
        <v>934</v>
      </c>
      <c r="G332" t="s">
        <v>935</v>
      </c>
      <c r="H332" t="s">
        <v>923</v>
      </c>
      <c r="I332" s="13">
        <v>948400</v>
      </c>
      <c r="J332" s="14">
        <v>42407</v>
      </c>
      <c r="K332" t="s">
        <v>285</v>
      </c>
      <c r="L332" s="31" t="str">
        <f>IF($K332&lt;&gt;"Pending",$K332,IFERROR(VLOOKUP($C332,Confirmed!$A$2:$I$98,9,FALSE),"Pending"))</f>
        <v>Approved</v>
      </c>
      <c r="M332" s="14">
        <v>42167</v>
      </c>
      <c r="N332" s="19">
        <v>42182</v>
      </c>
      <c r="O332" s="19">
        <v>42222</v>
      </c>
      <c r="P332" s="33">
        <f t="shared" si="10"/>
        <v>42222</v>
      </c>
      <c r="Q332" s="33">
        <f t="shared" si="11"/>
        <v>42222</v>
      </c>
    </row>
    <row r="333" spans="1:17" x14ac:dyDescent="0.3">
      <c r="A333" t="s">
        <v>936</v>
      </c>
      <c r="B333" t="s">
        <v>937</v>
      </c>
      <c r="C333" s="31" t="str">
        <f>IF($B333="N/A",IFERROR(VLOOKUP($A333,'Sub Rough 1'!$A$3:$B$63,2,FALSE),"N/A"),$B333)</f>
        <v>AP647441</v>
      </c>
      <c r="D333">
        <v>16</v>
      </c>
      <c r="E333" t="s">
        <v>584</v>
      </c>
      <c r="F333" t="s">
        <v>590</v>
      </c>
      <c r="G333" t="s">
        <v>591</v>
      </c>
      <c r="H333" t="s">
        <v>219</v>
      </c>
      <c r="I333" s="13">
        <v>778500</v>
      </c>
      <c r="J333" s="14">
        <v>42492</v>
      </c>
      <c r="K333" t="s">
        <v>285</v>
      </c>
      <c r="L333" s="31" t="str">
        <f>IF($K333&lt;&gt;"Pending",$K333,IFERROR(VLOOKUP($C333,Confirmed!$A$2:$I$98,9,FALSE),"Pending"))</f>
        <v>Approved</v>
      </c>
      <c r="M333" s="14">
        <v>42161</v>
      </c>
      <c r="N333" s="19">
        <v>42182</v>
      </c>
      <c r="O333" s="19">
        <v>42222</v>
      </c>
      <c r="P333" s="33">
        <f t="shared" si="10"/>
        <v>42222</v>
      </c>
      <c r="Q333" s="33">
        <f t="shared" si="11"/>
        <v>42222</v>
      </c>
    </row>
    <row r="334" spans="1:17" x14ac:dyDescent="0.3">
      <c r="A334" t="s">
        <v>938</v>
      </c>
      <c r="B334" t="s">
        <v>939</v>
      </c>
      <c r="C334" s="31" t="str">
        <f>IF($B334="N/A",IFERROR(VLOOKUP($A334,'Sub Rough 1'!$A$3:$B$63,2,FALSE),"N/A"),$B334)</f>
        <v>AP647440</v>
      </c>
      <c r="D334">
        <v>11</v>
      </c>
      <c r="E334" t="s">
        <v>328</v>
      </c>
      <c r="F334" t="s">
        <v>940</v>
      </c>
      <c r="G334" t="s">
        <v>941</v>
      </c>
      <c r="H334" t="s">
        <v>942</v>
      </c>
      <c r="I334" s="13">
        <v>155000</v>
      </c>
      <c r="J334" s="14">
        <v>42408</v>
      </c>
      <c r="K334" t="s">
        <v>285</v>
      </c>
      <c r="L334" s="31" t="str">
        <f>IF($K334&lt;&gt;"Pending",$K334,IFERROR(VLOOKUP($C334,Confirmed!$A$2:$I$98,9,FALSE),"Pending"))</f>
        <v>Approved</v>
      </c>
      <c r="M334" s="14">
        <v>42156</v>
      </c>
      <c r="N334" s="19">
        <v>42182</v>
      </c>
      <c r="O334" s="19">
        <v>42222</v>
      </c>
      <c r="P334" s="33">
        <f t="shared" si="10"/>
        <v>42222</v>
      </c>
      <c r="Q334" s="33">
        <f t="shared" si="11"/>
        <v>42222</v>
      </c>
    </row>
    <row r="335" spans="1:17" x14ac:dyDescent="0.3">
      <c r="A335" t="s">
        <v>938</v>
      </c>
      <c r="B335" t="s">
        <v>939</v>
      </c>
      <c r="C335" s="31" t="str">
        <f>IF($B335="N/A",IFERROR(VLOOKUP($A335,'Sub Rough 1'!$A$3:$B$63,2,FALSE),"N/A"),$B335)</f>
        <v>AP647440</v>
      </c>
      <c r="D335">
        <v>11</v>
      </c>
      <c r="E335" t="s">
        <v>328</v>
      </c>
      <c r="F335" t="s">
        <v>331</v>
      </c>
      <c r="G335" t="s">
        <v>332</v>
      </c>
      <c r="H335" t="s">
        <v>942</v>
      </c>
      <c r="I335" s="13">
        <v>155000</v>
      </c>
      <c r="J335" s="14">
        <v>42408</v>
      </c>
      <c r="K335" t="s">
        <v>285</v>
      </c>
      <c r="L335" s="31" t="str">
        <f>IF($K335&lt;&gt;"Pending",$K335,IFERROR(VLOOKUP($C335,Confirmed!$A$2:$I$98,9,FALSE),"Pending"))</f>
        <v>Approved</v>
      </c>
      <c r="M335" s="14">
        <v>42156</v>
      </c>
      <c r="N335" s="19">
        <v>42182</v>
      </c>
      <c r="O335" s="19">
        <v>42222</v>
      </c>
      <c r="P335" s="33">
        <f t="shared" si="10"/>
        <v>42222</v>
      </c>
      <c r="Q335" s="33">
        <f t="shared" si="11"/>
        <v>42222</v>
      </c>
    </row>
    <row r="336" spans="1:17" x14ac:dyDescent="0.3">
      <c r="A336" t="s">
        <v>943</v>
      </c>
      <c r="B336" t="s">
        <v>944</v>
      </c>
      <c r="C336" s="31" t="str">
        <f>IF($B336="N/A",IFERROR(VLOOKUP($A336,'Sub Rough 1'!$A$3:$B$63,2,FALSE),"N/A"),$B336)</f>
        <v>AP647433</v>
      </c>
      <c r="D336">
        <v>1</v>
      </c>
      <c r="E336" t="s">
        <v>298</v>
      </c>
      <c r="F336" t="s">
        <v>299</v>
      </c>
      <c r="G336" t="s">
        <v>300</v>
      </c>
      <c r="H336" t="s">
        <v>945</v>
      </c>
      <c r="I336" s="13">
        <v>984600</v>
      </c>
      <c r="J336" s="14">
        <v>42280</v>
      </c>
      <c r="K336" t="s">
        <v>285</v>
      </c>
      <c r="L336" s="31" t="str">
        <f>IF($K336&lt;&gt;"Pending",$K336,IFERROR(VLOOKUP($C336,Confirmed!$A$2:$I$98,9,FALSE),"Pending"))</f>
        <v>Approved</v>
      </c>
      <c r="M336" s="14">
        <v>42142</v>
      </c>
      <c r="N336" s="19">
        <v>42152</v>
      </c>
      <c r="O336" s="19">
        <v>42222</v>
      </c>
      <c r="P336" s="33">
        <f t="shared" si="10"/>
        <v>42222</v>
      </c>
      <c r="Q336" s="33">
        <f t="shared" si="11"/>
        <v>42222</v>
      </c>
    </row>
    <row r="337" spans="1:17" x14ac:dyDescent="0.3">
      <c r="A337" t="s">
        <v>943</v>
      </c>
      <c r="B337" t="s">
        <v>944</v>
      </c>
      <c r="C337" s="31" t="str">
        <f>IF($B337="N/A",IFERROR(VLOOKUP($A337,'Sub Rough 1'!$A$3:$B$63,2,FALSE),"N/A"),$B337)</f>
        <v>AP647433</v>
      </c>
      <c r="D337">
        <v>1</v>
      </c>
      <c r="E337" t="s">
        <v>298</v>
      </c>
      <c r="F337" t="s">
        <v>325</v>
      </c>
      <c r="G337" t="s">
        <v>326</v>
      </c>
      <c r="H337" t="s">
        <v>945</v>
      </c>
      <c r="I337" s="13">
        <v>984600</v>
      </c>
      <c r="J337" s="14">
        <v>42280</v>
      </c>
      <c r="K337" t="s">
        <v>285</v>
      </c>
      <c r="L337" s="31" t="str">
        <f>IF($K337&lt;&gt;"Pending",$K337,IFERROR(VLOOKUP($C337,Confirmed!$A$2:$I$98,9,FALSE),"Pending"))</f>
        <v>Approved</v>
      </c>
      <c r="M337" s="14">
        <v>42142</v>
      </c>
      <c r="N337" s="19">
        <v>42152</v>
      </c>
      <c r="O337" s="19">
        <v>42222</v>
      </c>
      <c r="P337" s="33">
        <f t="shared" si="10"/>
        <v>42222</v>
      </c>
      <c r="Q337" s="33">
        <f t="shared" si="11"/>
        <v>42222</v>
      </c>
    </row>
    <row r="338" spans="1:17" x14ac:dyDescent="0.3">
      <c r="A338" t="s">
        <v>943</v>
      </c>
      <c r="B338" t="s">
        <v>944</v>
      </c>
      <c r="C338" s="31" t="str">
        <f>IF($B338="N/A",IFERROR(VLOOKUP($A338,'Sub Rough 1'!$A$3:$B$63,2,FALSE),"N/A"),$B338)</f>
        <v>AP647433</v>
      </c>
      <c r="D338">
        <v>1</v>
      </c>
      <c r="E338" t="s">
        <v>298</v>
      </c>
      <c r="F338" t="s">
        <v>302</v>
      </c>
      <c r="G338" t="s">
        <v>303</v>
      </c>
      <c r="H338" t="s">
        <v>945</v>
      </c>
      <c r="I338" s="13">
        <v>984600</v>
      </c>
      <c r="J338" s="14">
        <v>42280</v>
      </c>
      <c r="K338" t="s">
        <v>285</v>
      </c>
      <c r="L338" s="31" t="str">
        <f>IF($K338&lt;&gt;"Pending",$K338,IFERROR(VLOOKUP($C338,Confirmed!$A$2:$I$98,9,FALSE),"Pending"))</f>
        <v>Approved</v>
      </c>
      <c r="M338" s="14">
        <v>42142</v>
      </c>
      <c r="N338" s="19">
        <v>42152</v>
      </c>
      <c r="O338" s="19">
        <v>42222</v>
      </c>
      <c r="P338" s="33">
        <f t="shared" si="10"/>
        <v>42222</v>
      </c>
      <c r="Q338" s="33">
        <f t="shared" si="11"/>
        <v>42222</v>
      </c>
    </row>
    <row r="339" spans="1:17" x14ac:dyDescent="0.3">
      <c r="A339" t="s">
        <v>946</v>
      </c>
      <c r="B339" t="s">
        <v>947</v>
      </c>
      <c r="C339" s="31" t="str">
        <f>IF($B339="N/A",IFERROR(VLOOKUP($A339,'Sub Rough 1'!$A$3:$B$63,2,FALSE),"N/A"),$B339)</f>
        <v>AP647427</v>
      </c>
      <c r="D339">
        <v>3</v>
      </c>
      <c r="E339" t="s">
        <v>337</v>
      </c>
      <c r="F339" t="s">
        <v>340</v>
      </c>
      <c r="G339" t="s">
        <v>341</v>
      </c>
      <c r="H339" t="s">
        <v>740</v>
      </c>
      <c r="I339" s="13">
        <v>332100</v>
      </c>
      <c r="J339" s="14">
        <v>42244</v>
      </c>
      <c r="K339" t="s">
        <v>301</v>
      </c>
      <c r="L339" s="31" t="str">
        <f>IF($K339&lt;&gt;"Pending",$K339,IFERROR(VLOOKUP($C339,Confirmed!$A$2:$I$98,9,FALSE),"Pending"))</f>
        <v>Disapproved</v>
      </c>
      <c r="M339" s="14">
        <v>42140</v>
      </c>
      <c r="N339" s="19">
        <v>42152</v>
      </c>
      <c r="O339" s="19">
        <v>42222</v>
      </c>
      <c r="P339" s="33">
        <f t="shared" si="10"/>
        <v>42222</v>
      </c>
      <c r="Q339" s="33">
        <f t="shared" si="11"/>
        <v>42222</v>
      </c>
    </row>
    <row r="340" spans="1:17" x14ac:dyDescent="0.3">
      <c r="A340" t="s">
        <v>948</v>
      </c>
      <c r="B340" t="s">
        <v>949</v>
      </c>
      <c r="C340" s="31" t="str">
        <f>IF($B340="N/A",IFERROR(VLOOKUP($A340,'Sub Rough 1'!$A$3:$B$63,2,FALSE),"N/A"),$B340)</f>
        <v>AP647421</v>
      </c>
      <c r="D340">
        <v>20</v>
      </c>
      <c r="E340" t="s">
        <v>634</v>
      </c>
      <c r="F340" t="s">
        <v>950</v>
      </c>
      <c r="G340" t="s">
        <v>951</v>
      </c>
      <c r="H340" t="s">
        <v>952</v>
      </c>
      <c r="I340" s="13">
        <v>305900</v>
      </c>
      <c r="J340" s="14">
        <v>42389</v>
      </c>
      <c r="K340" t="s">
        <v>285</v>
      </c>
      <c r="L340" s="31" t="str">
        <f>IF($K340&lt;&gt;"Pending",$K340,IFERROR(VLOOKUP($C340,Confirmed!$A$2:$I$98,9,FALSE),"Pending"))</f>
        <v>Approved</v>
      </c>
      <c r="M340" s="14">
        <v>42128</v>
      </c>
      <c r="N340" s="19">
        <v>42152</v>
      </c>
      <c r="O340" s="19">
        <v>42182</v>
      </c>
      <c r="P340" s="33">
        <f t="shared" si="10"/>
        <v>42182</v>
      </c>
      <c r="Q340" s="33">
        <f t="shared" si="11"/>
        <v>42182</v>
      </c>
    </row>
    <row r="341" spans="1:17" x14ac:dyDescent="0.3">
      <c r="A341" t="s">
        <v>953</v>
      </c>
      <c r="B341" t="s">
        <v>954</v>
      </c>
      <c r="C341" s="31" t="str">
        <f>IF($B341="N/A",IFERROR(VLOOKUP($A341,'Sub Rough 1'!$A$3:$B$63,2,FALSE),"N/A"),$B341)</f>
        <v>AP647411</v>
      </c>
      <c r="D341">
        <v>35</v>
      </c>
      <c r="E341" t="s">
        <v>955</v>
      </c>
      <c r="F341" t="s">
        <v>956</v>
      </c>
      <c r="G341" t="s">
        <v>957</v>
      </c>
      <c r="H341" t="s">
        <v>958</v>
      </c>
      <c r="I341" s="13">
        <v>709400</v>
      </c>
      <c r="J341" s="14">
        <v>42366</v>
      </c>
      <c r="K341" t="s">
        <v>285</v>
      </c>
      <c r="L341" s="31" t="str">
        <f>IF($K341&lt;&gt;"Pending",$K341,IFERROR(VLOOKUP($C341,Confirmed!$A$2:$I$98,9,FALSE),"Pending"))</f>
        <v>Approved</v>
      </c>
      <c r="M341" s="14">
        <v>42125</v>
      </c>
      <c r="N341" s="19">
        <v>42152</v>
      </c>
      <c r="O341" s="19">
        <v>42182</v>
      </c>
      <c r="P341" s="33">
        <f t="shared" si="10"/>
        <v>42182</v>
      </c>
      <c r="Q341" s="33">
        <f t="shared" si="11"/>
        <v>42182</v>
      </c>
    </row>
    <row r="342" spans="1:17" x14ac:dyDescent="0.3">
      <c r="A342" t="s">
        <v>959</v>
      </c>
      <c r="B342" t="s">
        <v>960</v>
      </c>
      <c r="C342" s="31" t="str">
        <f>IF($B342="N/A",IFERROR(VLOOKUP($A342,'Sub Rough 1'!$A$3:$B$63,2,FALSE),"N/A"),$B342)</f>
        <v>AP647405</v>
      </c>
      <c r="D342">
        <v>4</v>
      </c>
      <c r="E342" t="s">
        <v>282</v>
      </c>
      <c r="F342" t="s">
        <v>288</v>
      </c>
      <c r="G342" t="s">
        <v>289</v>
      </c>
      <c r="H342" t="s">
        <v>961</v>
      </c>
      <c r="I342" s="13">
        <v>192500</v>
      </c>
      <c r="J342" s="14">
        <v>42375</v>
      </c>
      <c r="K342" t="s">
        <v>285</v>
      </c>
      <c r="L342" s="31" t="str">
        <f>IF($K342&lt;&gt;"Pending",$K342,IFERROR(VLOOKUP($C342,Confirmed!$A$2:$I$98,9,FALSE),"Pending"))</f>
        <v>Approved</v>
      </c>
      <c r="M342" s="14">
        <v>42119</v>
      </c>
      <c r="N342" s="19">
        <v>42152</v>
      </c>
      <c r="O342" s="19">
        <v>42182</v>
      </c>
      <c r="P342" s="33">
        <f t="shared" si="10"/>
        <v>42182</v>
      </c>
      <c r="Q342" s="33">
        <f t="shared" si="11"/>
        <v>42182</v>
      </c>
    </row>
    <row r="343" spans="1:17" x14ac:dyDescent="0.3">
      <c r="A343" t="s">
        <v>962</v>
      </c>
      <c r="B343" t="s">
        <v>963</v>
      </c>
      <c r="C343" s="31" t="str">
        <f>IF($B343="N/A",IFERROR(VLOOKUP($A343,'Sub Rough 1'!$A$3:$B$63,2,FALSE),"N/A"),$B343)</f>
        <v>AP647398</v>
      </c>
      <c r="D343">
        <v>1</v>
      </c>
      <c r="E343" t="s">
        <v>298</v>
      </c>
      <c r="F343" t="s">
        <v>314</v>
      </c>
      <c r="G343" t="s">
        <v>315</v>
      </c>
      <c r="H343" t="s">
        <v>749</v>
      </c>
      <c r="I343" s="13">
        <v>532600</v>
      </c>
      <c r="J343" s="14">
        <v>42208</v>
      </c>
      <c r="K343" t="s">
        <v>301</v>
      </c>
      <c r="L343" s="31" t="str">
        <f>IF($K343&lt;&gt;"Pending",$K343,IFERROR(VLOOKUP($C343,Confirmed!$A$2:$I$98,9,FALSE),"Pending"))</f>
        <v>Disapproved</v>
      </c>
      <c r="M343" s="14">
        <v>42117</v>
      </c>
      <c r="N343" s="19">
        <v>42152</v>
      </c>
      <c r="O343" s="19">
        <v>42182</v>
      </c>
      <c r="P343" s="33">
        <f t="shared" si="10"/>
        <v>42182</v>
      </c>
      <c r="Q343" s="33">
        <f t="shared" si="11"/>
        <v>42182</v>
      </c>
    </row>
    <row r="344" spans="1:17" x14ac:dyDescent="0.3">
      <c r="A344" t="s">
        <v>962</v>
      </c>
      <c r="B344" t="s">
        <v>963</v>
      </c>
      <c r="C344" s="31" t="str">
        <f>IF($B344="N/A",IFERROR(VLOOKUP($A344,'Sub Rough 1'!$A$3:$B$63,2,FALSE),"N/A"),$B344)</f>
        <v>AP647398</v>
      </c>
      <c r="D344">
        <v>1</v>
      </c>
      <c r="E344" t="s">
        <v>298</v>
      </c>
      <c r="F344" t="s">
        <v>299</v>
      </c>
      <c r="G344" t="s">
        <v>300</v>
      </c>
      <c r="H344" t="s">
        <v>749</v>
      </c>
      <c r="I344" s="13">
        <v>532600</v>
      </c>
      <c r="J344" s="14">
        <v>42208</v>
      </c>
      <c r="K344" t="s">
        <v>301</v>
      </c>
      <c r="L344" s="31" t="str">
        <f>IF($K344&lt;&gt;"Pending",$K344,IFERROR(VLOOKUP($C344,Confirmed!$A$2:$I$98,9,FALSE),"Pending"))</f>
        <v>Disapproved</v>
      </c>
      <c r="M344" s="14">
        <v>42117</v>
      </c>
      <c r="N344" s="19">
        <v>42152</v>
      </c>
      <c r="O344" s="19">
        <v>42182</v>
      </c>
      <c r="P344" s="33">
        <f t="shared" si="10"/>
        <v>42182</v>
      </c>
      <c r="Q344" s="33">
        <f t="shared" si="11"/>
        <v>42182</v>
      </c>
    </row>
    <row r="345" spans="1:17" x14ac:dyDescent="0.3">
      <c r="A345" t="s">
        <v>964</v>
      </c>
      <c r="B345" t="s">
        <v>965</v>
      </c>
      <c r="C345" s="31" t="str">
        <f>IF($B345="N/A",IFERROR(VLOOKUP($A345,'Sub Rough 1'!$A$3:$B$63,2,FALSE),"N/A"),$B345)</f>
        <v>AP647394</v>
      </c>
      <c r="D345">
        <v>1</v>
      </c>
      <c r="E345" t="s">
        <v>298</v>
      </c>
      <c r="F345" t="s">
        <v>325</v>
      </c>
      <c r="G345" t="s">
        <v>326</v>
      </c>
      <c r="H345" t="s">
        <v>966</v>
      </c>
      <c r="I345" s="13">
        <v>623900</v>
      </c>
      <c r="J345" s="14">
        <v>42340</v>
      </c>
      <c r="K345" t="s">
        <v>301</v>
      </c>
      <c r="L345" s="31" t="str">
        <f>IF($K345&lt;&gt;"Pending",$K345,IFERROR(VLOOKUP($C345,Confirmed!$A$2:$I$98,9,FALSE),"Pending"))</f>
        <v>Disapproved</v>
      </c>
      <c r="M345" s="14">
        <v>42109</v>
      </c>
      <c r="N345" s="19">
        <v>42113</v>
      </c>
      <c r="O345" s="19">
        <v>42182</v>
      </c>
      <c r="P345" s="33">
        <f t="shared" si="10"/>
        <v>42182</v>
      </c>
      <c r="Q345" s="33">
        <f t="shared" si="11"/>
        <v>42182</v>
      </c>
    </row>
    <row r="346" spans="1:17" x14ac:dyDescent="0.3">
      <c r="A346" t="s">
        <v>964</v>
      </c>
      <c r="B346" t="s">
        <v>965</v>
      </c>
      <c r="C346" s="31" t="str">
        <f>IF($B346="N/A",IFERROR(VLOOKUP($A346,'Sub Rough 1'!$A$3:$B$63,2,FALSE),"N/A"),$B346)</f>
        <v>AP647394</v>
      </c>
      <c r="D346">
        <v>1</v>
      </c>
      <c r="E346" t="s">
        <v>298</v>
      </c>
      <c r="F346" t="s">
        <v>299</v>
      </c>
      <c r="G346" t="s">
        <v>300</v>
      </c>
      <c r="H346" t="s">
        <v>966</v>
      </c>
      <c r="I346" s="13">
        <v>623900</v>
      </c>
      <c r="J346" s="14">
        <v>42340</v>
      </c>
      <c r="K346" t="s">
        <v>301</v>
      </c>
      <c r="L346" s="31" t="str">
        <f>IF($K346&lt;&gt;"Pending",$K346,IFERROR(VLOOKUP($C346,Confirmed!$A$2:$I$98,9,FALSE),"Pending"))</f>
        <v>Disapproved</v>
      </c>
      <c r="M346" s="14">
        <v>42109</v>
      </c>
      <c r="N346" s="19">
        <v>42113</v>
      </c>
      <c r="O346" s="19">
        <v>42182</v>
      </c>
      <c r="P346" s="33">
        <f t="shared" si="10"/>
        <v>42182</v>
      </c>
      <c r="Q346" s="33">
        <f t="shared" si="11"/>
        <v>42182</v>
      </c>
    </row>
    <row r="347" spans="1:17" x14ac:dyDescent="0.3">
      <c r="A347" t="s">
        <v>964</v>
      </c>
      <c r="B347" t="s">
        <v>965</v>
      </c>
      <c r="C347" s="31" t="str">
        <f>IF($B347="N/A",IFERROR(VLOOKUP($A347,'Sub Rough 1'!$A$3:$B$63,2,FALSE),"N/A"),$B347)</f>
        <v>AP647394</v>
      </c>
      <c r="D347">
        <v>1</v>
      </c>
      <c r="E347" t="s">
        <v>298</v>
      </c>
      <c r="F347" t="s">
        <v>302</v>
      </c>
      <c r="G347" t="s">
        <v>303</v>
      </c>
      <c r="H347" t="s">
        <v>966</v>
      </c>
      <c r="I347" s="13">
        <v>623900</v>
      </c>
      <c r="J347" s="14">
        <v>42340</v>
      </c>
      <c r="K347" t="s">
        <v>301</v>
      </c>
      <c r="L347" s="31" t="str">
        <f>IF($K347&lt;&gt;"Pending",$K347,IFERROR(VLOOKUP($C347,Confirmed!$A$2:$I$98,9,FALSE),"Pending"))</f>
        <v>Disapproved</v>
      </c>
      <c r="M347" s="14">
        <v>42109</v>
      </c>
      <c r="N347" s="19">
        <v>42113</v>
      </c>
      <c r="O347" s="19">
        <v>42182</v>
      </c>
      <c r="P347" s="33">
        <f t="shared" si="10"/>
        <v>42182</v>
      </c>
      <c r="Q347" s="33">
        <f t="shared" si="11"/>
        <v>42182</v>
      </c>
    </row>
    <row r="348" spans="1:17" x14ac:dyDescent="0.3">
      <c r="A348" t="s">
        <v>967</v>
      </c>
      <c r="B348" t="s">
        <v>968</v>
      </c>
      <c r="C348" s="31" t="str">
        <f>IF($B348="N/A",IFERROR(VLOOKUP($A348,'Sub Rough 1'!$A$3:$B$63,2,FALSE),"N/A"),$B348)</f>
        <v>AP647393</v>
      </c>
      <c r="D348">
        <v>1</v>
      </c>
      <c r="E348" t="s">
        <v>298</v>
      </c>
      <c r="F348" t="s">
        <v>299</v>
      </c>
      <c r="G348" t="s">
        <v>300</v>
      </c>
      <c r="H348" t="s">
        <v>969</v>
      </c>
      <c r="I348" s="13">
        <v>248800</v>
      </c>
      <c r="J348" s="14">
        <v>42326</v>
      </c>
      <c r="K348" t="s">
        <v>285</v>
      </c>
      <c r="L348" s="31" t="str">
        <f>IF($K348&lt;&gt;"Pending",$K348,IFERROR(VLOOKUP($C348,Confirmed!$A$2:$I$98,9,FALSE),"Pending"))</f>
        <v>Approved</v>
      </c>
      <c r="M348" s="14">
        <v>42102</v>
      </c>
      <c r="N348" s="19">
        <v>42113</v>
      </c>
      <c r="O348" s="19">
        <v>42182</v>
      </c>
      <c r="P348" s="33">
        <f t="shared" si="10"/>
        <v>42182</v>
      </c>
      <c r="Q348" s="33">
        <f t="shared" si="11"/>
        <v>42182</v>
      </c>
    </row>
    <row r="349" spans="1:17" x14ac:dyDescent="0.3">
      <c r="A349" t="s">
        <v>967</v>
      </c>
      <c r="B349" t="s">
        <v>968</v>
      </c>
      <c r="C349" s="31" t="str">
        <f>IF($B349="N/A",IFERROR(VLOOKUP($A349,'Sub Rough 1'!$A$3:$B$63,2,FALSE),"N/A"),$B349)</f>
        <v>AP647393</v>
      </c>
      <c r="D349">
        <v>1</v>
      </c>
      <c r="E349" t="s">
        <v>298</v>
      </c>
      <c r="F349" t="s">
        <v>314</v>
      </c>
      <c r="G349" t="s">
        <v>315</v>
      </c>
      <c r="H349" t="s">
        <v>969</v>
      </c>
      <c r="I349" s="13">
        <v>248800</v>
      </c>
      <c r="J349" s="14">
        <v>42326</v>
      </c>
      <c r="K349" t="s">
        <v>285</v>
      </c>
      <c r="L349" s="31" t="str">
        <f>IF($K349&lt;&gt;"Pending",$K349,IFERROR(VLOOKUP($C349,Confirmed!$A$2:$I$98,9,FALSE),"Pending"))</f>
        <v>Approved</v>
      </c>
      <c r="M349" s="14">
        <v>42102</v>
      </c>
      <c r="N349" s="19">
        <v>42113</v>
      </c>
      <c r="O349" s="19">
        <v>42182</v>
      </c>
      <c r="P349" s="33">
        <f t="shared" si="10"/>
        <v>42182</v>
      </c>
      <c r="Q349" s="33">
        <f t="shared" si="11"/>
        <v>42182</v>
      </c>
    </row>
    <row r="350" spans="1:17" x14ac:dyDescent="0.3">
      <c r="A350" t="s">
        <v>970</v>
      </c>
      <c r="B350" t="s">
        <v>971</v>
      </c>
      <c r="C350" s="31" t="str">
        <f>IF($B350="N/A",IFERROR(VLOOKUP($A350,'Sub Rough 1'!$A$3:$B$63,2,FALSE),"N/A"),$B350)</f>
        <v>AP647386</v>
      </c>
      <c r="D350">
        <v>24</v>
      </c>
      <c r="E350" t="s">
        <v>972</v>
      </c>
      <c r="F350" t="s">
        <v>973</v>
      </c>
      <c r="G350" t="s">
        <v>974</v>
      </c>
      <c r="H350" t="s">
        <v>975</v>
      </c>
      <c r="I350" s="13">
        <v>651900</v>
      </c>
      <c r="J350" s="14">
        <v>42318</v>
      </c>
      <c r="K350" t="s">
        <v>301</v>
      </c>
      <c r="L350" s="31" t="str">
        <f>IF($K350&lt;&gt;"Pending",$K350,IFERROR(VLOOKUP($C350,Confirmed!$A$2:$I$98,9,FALSE),"Pending"))</f>
        <v>Disapproved</v>
      </c>
      <c r="M350" s="14">
        <v>42072</v>
      </c>
      <c r="N350" s="19">
        <v>42113</v>
      </c>
      <c r="O350" s="19">
        <v>42152</v>
      </c>
      <c r="P350" s="33">
        <f t="shared" si="10"/>
        <v>42152</v>
      </c>
      <c r="Q350" s="33">
        <f t="shared" si="11"/>
        <v>42152</v>
      </c>
    </row>
    <row r="351" spans="1:17" x14ac:dyDescent="0.3">
      <c r="A351" t="s">
        <v>976</v>
      </c>
      <c r="B351" t="s">
        <v>977</v>
      </c>
      <c r="C351" s="31" t="str">
        <f>IF($B351="N/A",IFERROR(VLOOKUP($A351,'Sub Rough 1'!$A$3:$B$63,2,FALSE),"N/A"),$B351)</f>
        <v>AP647374</v>
      </c>
      <c r="D351">
        <v>0</v>
      </c>
      <c r="E351" t="s">
        <v>15</v>
      </c>
      <c r="F351" t="s">
        <v>320</v>
      </c>
      <c r="G351" t="s">
        <v>321</v>
      </c>
      <c r="H351" t="s">
        <v>978</v>
      </c>
      <c r="I351" s="13">
        <v>583700</v>
      </c>
      <c r="J351" s="14">
        <v>42151</v>
      </c>
      <c r="K351" t="s">
        <v>301</v>
      </c>
      <c r="L351" s="31" t="str">
        <f>IF($K351&lt;&gt;"Pending",$K351,IFERROR(VLOOKUP($C351,Confirmed!$A$2:$I$98,9,FALSE),"Pending"))</f>
        <v>Disapproved</v>
      </c>
      <c r="M351" s="14">
        <v>42069</v>
      </c>
      <c r="N351" s="19">
        <v>42113</v>
      </c>
      <c r="O351" s="19">
        <v>42152</v>
      </c>
      <c r="P351" s="33">
        <f t="shared" si="10"/>
        <v>42152</v>
      </c>
      <c r="Q351" s="33">
        <f t="shared" si="11"/>
        <v>42152</v>
      </c>
    </row>
    <row r="352" spans="1:17" x14ac:dyDescent="0.3">
      <c r="A352" t="s">
        <v>979</v>
      </c>
      <c r="B352" t="s">
        <v>980</v>
      </c>
      <c r="C352" s="31" t="str">
        <f>IF($B352="N/A",IFERROR(VLOOKUP($A352,'Sub Rough 1'!$A$3:$B$63,2,FALSE),"N/A"),$B352)</f>
        <v>AP647366</v>
      </c>
      <c r="D352">
        <v>1</v>
      </c>
      <c r="E352" t="s">
        <v>298</v>
      </c>
      <c r="F352" t="s">
        <v>314</v>
      </c>
      <c r="G352" t="s">
        <v>315</v>
      </c>
      <c r="H352" t="s">
        <v>981</v>
      </c>
      <c r="I352" s="13">
        <v>237000</v>
      </c>
      <c r="J352" s="14">
        <v>42178</v>
      </c>
      <c r="K352" t="s">
        <v>285</v>
      </c>
      <c r="L352" s="31" t="str">
        <f>IF($K352&lt;&gt;"Pending",$K352,IFERROR(VLOOKUP($C352,Confirmed!$A$2:$I$98,9,FALSE),"Pending"))</f>
        <v>Approved</v>
      </c>
      <c r="M352" s="14">
        <v>42063</v>
      </c>
      <c r="N352" s="19">
        <v>42066</v>
      </c>
      <c r="O352" s="19">
        <v>42113</v>
      </c>
      <c r="P352" s="33">
        <f t="shared" si="10"/>
        <v>42113</v>
      </c>
      <c r="Q352" s="33">
        <f t="shared" si="11"/>
        <v>42113</v>
      </c>
    </row>
    <row r="353" spans="1:17" x14ac:dyDescent="0.3">
      <c r="A353" t="s">
        <v>979</v>
      </c>
      <c r="B353" t="s">
        <v>980</v>
      </c>
      <c r="C353" s="31" t="str">
        <f>IF($B353="N/A",IFERROR(VLOOKUP($A353,'Sub Rough 1'!$A$3:$B$63,2,FALSE),"N/A"),$B353)</f>
        <v>AP647366</v>
      </c>
      <c r="D353">
        <v>1</v>
      </c>
      <c r="E353" t="s">
        <v>298</v>
      </c>
      <c r="F353" t="s">
        <v>323</v>
      </c>
      <c r="G353" t="s">
        <v>324</v>
      </c>
      <c r="H353" t="s">
        <v>981</v>
      </c>
      <c r="I353" s="13">
        <v>237000</v>
      </c>
      <c r="J353" s="14">
        <v>42178</v>
      </c>
      <c r="K353" t="s">
        <v>285</v>
      </c>
      <c r="L353" s="31" t="str">
        <f>IF($K353&lt;&gt;"Pending",$K353,IFERROR(VLOOKUP($C353,Confirmed!$A$2:$I$98,9,FALSE),"Pending"))</f>
        <v>Approved</v>
      </c>
      <c r="M353" s="14">
        <v>42063</v>
      </c>
      <c r="N353" s="19">
        <v>42066</v>
      </c>
      <c r="O353" s="19">
        <v>42113</v>
      </c>
      <c r="P353" s="33">
        <f t="shared" si="10"/>
        <v>42113</v>
      </c>
      <c r="Q353" s="33">
        <f t="shared" si="11"/>
        <v>42113</v>
      </c>
    </row>
    <row r="354" spans="1:17" x14ac:dyDescent="0.3">
      <c r="A354" t="s">
        <v>982</v>
      </c>
      <c r="B354" t="s">
        <v>983</v>
      </c>
      <c r="C354" s="31" t="str">
        <f>IF($B354="N/A",IFERROR(VLOOKUP($A354,'Sub Rough 1'!$A$3:$B$63,2,FALSE),"N/A"),$B354)</f>
        <v>AP647355</v>
      </c>
      <c r="D354">
        <v>2</v>
      </c>
      <c r="E354" t="s">
        <v>343</v>
      </c>
      <c r="F354" t="s">
        <v>450</v>
      </c>
      <c r="G354" t="s">
        <v>451</v>
      </c>
      <c r="H354" t="s">
        <v>984</v>
      </c>
      <c r="I354" s="13">
        <v>938200</v>
      </c>
      <c r="J354" s="14">
        <v>42390</v>
      </c>
      <c r="K354" t="s">
        <v>301</v>
      </c>
      <c r="L354" s="31" t="str">
        <f>IF($K354&lt;&gt;"Pending",$K354,IFERROR(VLOOKUP($C354,Confirmed!$A$2:$I$98,9,FALSE),"Pending"))</f>
        <v>Disapproved</v>
      </c>
      <c r="M354" s="14">
        <v>42062</v>
      </c>
      <c r="N354" s="19">
        <v>42066</v>
      </c>
      <c r="O354" s="19">
        <v>42113</v>
      </c>
      <c r="P354" s="33">
        <f t="shared" si="10"/>
        <v>42113</v>
      </c>
      <c r="Q354" s="33">
        <f t="shared" si="11"/>
        <v>42113</v>
      </c>
    </row>
    <row r="355" spans="1:17" x14ac:dyDescent="0.3">
      <c r="A355" t="s">
        <v>985</v>
      </c>
      <c r="B355" t="s">
        <v>986</v>
      </c>
      <c r="C355" s="31" t="str">
        <f>IF($B355="N/A",IFERROR(VLOOKUP($A355,'Sub Rough 1'!$A$3:$B$63,2,FALSE),"N/A"),$B355)</f>
        <v>AP647354</v>
      </c>
      <c r="D355">
        <v>1</v>
      </c>
      <c r="E355" t="s">
        <v>298</v>
      </c>
      <c r="F355" t="s">
        <v>325</v>
      </c>
      <c r="G355" t="s">
        <v>326</v>
      </c>
      <c r="H355" t="s">
        <v>987</v>
      </c>
      <c r="I355" s="13">
        <v>699000</v>
      </c>
      <c r="J355" s="14">
        <v>42259</v>
      </c>
      <c r="K355" t="s">
        <v>285</v>
      </c>
      <c r="L355" s="31" t="str">
        <f>IF($K355&lt;&gt;"Pending",$K355,IFERROR(VLOOKUP($C355,Confirmed!$A$2:$I$98,9,FALSE),"Pending"))</f>
        <v>Approved</v>
      </c>
      <c r="M355" s="14">
        <v>42058</v>
      </c>
      <c r="N355" s="19">
        <v>42066</v>
      </c>
      <c r="O355" s="19">
        <v>42113</v>
      </c>
      <c r="P355" s="33">
        <f t="shared" si="10"/>
        <v>42113</v>
      </c>
      <c r="Q355" s="33">
        <f t="shared" si="11"/>
        <v>42113</v>
      </c>
    </row>
    <row r="356" spans="1:17" x14ac:dyDescent="0.3">
      <c r="A356" t="s">
        <v>988</v>
      </c>
      <c r="B356" t="s">
        <v>989</v>
      </c>
      <c r="C356" s="31" t="str">
        <f>IF($B356="N/A",IFERROR(VLOOKUP($A356,'Sub Rough 1'!$A$3:$B$63,2,FALSE),"N/A"),$B356)</f>
        <v>AP647352</v>
      </c>
      <c r="D356">
        <v>6</v>
      </c>
      <c r="E356" t="s">
        <v>309</v>
      </c>
      <c r="F356" t="s">
        <v>310</v>
      </c>
      <c r="G356" t="s">
        <v>311</v>
      </c>
      <c r="H356" t="s">
        <v>990</v>
      </c>
      <c r="I356" s="13">
        <v>859100</v>
      </c>
      <c r="J356" s="14">
        <v>42385</v>
      </c>
      <c r="K356" t="s">
        <v>285</v>
      </c>
      <c r="L356" s="31" t="str">
        <f>IF($K356&lt;&gt;"Pending",$K356,IFERROR(VLOOKUP($C356,Confirmed!$A$2:$I$98,9,FALSE),"Pending"))</f>
        <v>Approved</v>
      </c>
      <c r="M356" s="14">
        <v>42054</v>
      </c>
      <c r="N356" s="19">
        <v>42066</v>
      </c>
      <c r="O356" s="19">
        <v>42113</v>
      </c>
      <c r="P356" s="33">
        <f t="shared" si="10"/>
        <v>42113</v>
      </c>
      <c r="Q356" s="33">
        <f t="shared" si="11"/>
        <v>42113</v>
      </c>
    </row>
    <row r="357" spans="1:17" x14ac:dyDescent="0.3">
      <c r="A357" t="s">
        <v>991</v>
      </c>
      <c r="B357" t="s">
        <v>992</v>
      </c>
      <c r="C357" s="31" t="str">
        <f>IF($B357="N/A",IFERROR(VLOOKUP($A357,'Sub Rough 1'!$A$3:$B$63,2,FALSE),"N/A"),$B357)</f>
        <v>AP647345</v>
      </c>
      <c r="D357">
        <v>1</v>
      </c>
      <c r="E357" t="s">
        <v>298</v>
      </c>
      <c r="F357" t="s">
        <v>302</v>
      </c>
      <c r="G357" t="s">
        <v>303</v>
      </c>
      <c r="H357" t="s">
        <v>993</v>
      </c>
      <c r="I357" s="13">
        <v>964700</v>
      </c>
      <c r="J357" s="14">
        <v>42164</v>
      </c>
      <c r="K357" t="s">
        <v>285</v>
      </c>
      <c r="L357" s="31" t="str">
        <f>IF($K357&lt;&gt;"Pending",$K357,IFERROR(VLOOKUP($C357,Confirmed!$A$2:$I$98,9,FALSE),"Pending"))</f>
        <v>Approved</v>
      </c>
      <c r="M357" s="14">
        <v>42050</v>
      </c>
      <c r="N357" s="19">
        <v>42066</v>
      </c>
      <c r="O357" s="19">
        <v>42113</v>
      </c>
      <c r="P357" s="33">
        <f t="shared" si="10"/>
        <v>42113</v>
      </c>
      <c r="Q357" s="33">
        <f t="shared" si="11"/>
        <v>42113</v>
      </c>
    </row>
    <row r="358" spans="1:17" x14ac:dyDescent="0.3">
      <c r="A358" t="s">
        <v>994</v>
      </c>
      <c r="B358" t="s">
        <v>995</v>
      </c>
      <c r="C358" s="31" t="str">
        <f>IF($B358="N/A",IFERROR(VLOOKUP($A358,'Sub Rough 1'!$A$3:$B$63,2,FALSE),"N/A"),$B358)</f>
        <v>AP647340</v>
      </c>
      <c r="D358">
        <v>5</v>
      </c>
      <c r="E358" t="s">
        <v>354</v>
      </c>
      <c r="F358" t="s">
        <v>355</v>
      </c>
      <c r="G358" t="s">
        <v>356</v>
      </c>
      <c r="H358" t="s">
        <v>996</v>
      </c>
      <c r="I358" s="13">
        <v>253400</v>
      </c>
      <c r="J358" s="14">
        <v>42254</v>
      </c>
      <c r="K358" t="s">
        <v>285</v>
      </c>
      <c r="L358" s="31" t="str">
        <f>IF($K358&lt;&gt;"Pending",$K358,IFERROR(VLOOKUP($C358,Confirmed!$A$2:$I$98,9,FALSE),"Pending"))</f>
        <v>Approved</v>
      </c>
      <c r="M358" s="14">
        <v>42038</v>
      </c>
      <c r="N358" s="19">
        <v>42066</v>
      </c>
      <c r="O358" s="19">
        <v>42113</v>
      </c>
      <c r="P358" s="33">
        <f t="shared" si="10"/>
        <v>42113</v>
      </c>
      <c r="Q358" s="33">
        <f t="shared" si="11"/>
        <v>42113</v>
      </c>
    </row>
    <row r="359" spans="1:17" x14ac:dyDescent="0.3">
      <c r="A359" t="s">
        <v>994</v>
      </c>
      <c r="B359" t="s">
        <v>995</v>
      </c>
      <c r="C359" s="31" t="str">
        <f>IF($B359="N/A",IFERROR(VLOOKUP($A359,'Sub Rough 1'!$A$3:$B$63,2,FALSE),"N/A"),$B359)</f>
        <v>AP647340</v>
      </c>
      <c r="D359">
        <v>5</v>
      </c>
      <c r="E359" t="s">
        <v>354</v>
      </c>
      <c r="F359" t="s">
        <v>357</v>
      </c>
      <c r="G359" t="s">
        <v>358</v>
      </c>
      <c r="H359" t="s">
        <v>996</v>
      </c>
      <c r="I359" s="13">
        <v>253400</v>
      </c>
      <c r="J359" s="14">
        <v>42254</v>
      </c>
      <c r="K359" t="s">
        <v>285</v>
      </c>
      <c r="L359" s="31" t="str">
        <f>IF($K359&lt;&gt;"Pending",$K359,IFERROR(VLOOKUP($C359,Confirmed!$A$2:$I$98,9,FALSE),"Pending"))</f>
        <v>Approved</v>
      </c>
      <c r="M359" s="14">
        <v>42038</v>
      </c>
      <c r="N359" s="19">
        <v>42066</v>
      </c>
      <c r="O359" s="19">
        <v>42113</v>
      </c>
      <c r="P359" s="33">
        <f t="shared" si="10"/>
        <v>42113</v>
      </c>
      <c r="Q359" s="33">
        <f t="shared" si="11"/>
        <v>42113</v>
      </c>
    </row>
    <row r="360" spans="1:17" x14ac:dyDescent="0.3">
      <c r="A360" t="s">
        <v>994</v>
      </c>
      <c r="B360" t="s">
        <v>995</v>
      </c>
      <c r="C360" s="31" t="str">
        <f>IF($B360="N/A",IFERROR(VLOOKUP($A360,'Sub Rough 1'!$A$3:$B$63,2,FALSE),"N/A"),$B360)</f>
        <v>AP647340</v>
      </c>
      <c r="D360">
        <v>5</v>
      </c>
      <c r="E360" t="s">
        <v>354</v>
      </c>
      <c r="F360" t="s">
        <v>410</v>
      </c>
      <c r="G360" t="s">
        <v>411</v>
      </c>
      <c r="H360" t="s">
        <v>996</v>
      </c>
      <c r="I360" s="13">
        <v>253400</v>
      </c>
      <c r="J360" s="14">
        <v>42254</v>
      </c>
      <c r="K360" t="s">
        <v>285</v>
      </c>
      <c r="L360" s="31" t="str">
        <f>IF($K360&lt;&gt;"Pending",$K360,IFERROR(VLOOKUP($C360,Confirmed!$A$2:$I$98,9,FALSE),"Pending"))</f>
        <v>Approved</v>
      </c>
      <c r="M360" s="14">
        <v>42038</v>
      </c>
      <c r="N360" s="19">
        <v>42066</v>
      </c>
      <c r="O360" s="19">
        <v>42113</v>
      </c>
      <c r="P360" s="33">
        <f t="shared" si="10"/>
        <v>42113</v>
      </c>
      <c r="Q360" s="33">
        <f t="shared" si="11"/>
        <v>42113</v>
      </c>
    </row>
    <row r="361" spans="1:17" x14ac:dyDescent="0.3">
      <c r="A361" t="s">
        <v>997</v>
      </c>
      <c r="B361" t="s">
        <v>998</v>
      </c>
      <c r="C361" s="31" t="str">
        <f>IF($B361="N/A",IFERROR(VLOOKUP($A361,'Sub Rough 1'!$A$3:$B$63,2,FALSE),"N/A"),$B361)</f>
        <v>AP647337</v>
      </c>
      <c r="D361">
        <v>1</v>
      </c>
      <c r="E361" t="s">
        <v>298</v>
      </c>
      <c r="F361" t="s">
        <v>314</v>
      </c>
      <c r="G361" t="s">
        <v>315</v>
      </c>
      <c r="H361" t="s">
        <v>999</v>
      </c>
      <c r="I361" s="13">
        <v>812700</v>
      </c>
      <c r="J361" s="14">
        <v>42074</v>
      </c>
      <c r="K361" t="s">
        <v>285</v>
      </c>
      <c r="L361" s="31" t="str">
        <f>IF($K361&lt;&gt;"Pending",$K361,IFERROR(VLOOKUP($C361,Confirmed!$A$2:$I$98,9,FALSE),"Pending"))</f>
        <v>Approved</v>
      </c>
      <c r="M361" s="14">
        <v>42001</v>
      </c>
      <c r="N361" s="19">
        <v>42024</v>
      </c>
      <c r="O361" s="19">
        <v>42066</v>
      </c>
      <c r="P361" s="33">
        <f t="shared" si="10"/>
        <v>42066</v>
      </c>
      <c r="Q361" s="33">
        <f t="shared" si="11"/>
        <v>42066</v>
      </c>
    </row>
    <row r="362" spans="1:17" x14ac:dyDescent="0.3">
      <c r="A362" t="s">
        <v>997</v>
      </c>
      <c r="B362" t="s">
        <v>998</v>
      </c>
      <c r="C362" s="31" t="str">
        <f>IF($B362="N/A",IFERROR(VLOOKUP($A362,'Sub Rough 1'!$A$3:$B$63,2,FALSE),"N/A"),$B362)</f>
        <v>AP647337</v>
      </c>
      <c r="D362">
        <v>1</v>
      </c>
      <c r="E362" t="s">
        <v>298</v>
      </c>
      <c r="F362" t="s">
        <v>299</v>
      </c>
      <c r="G362" t="s">
        <v>300</v>
      </c>
      <c r="H362" t="s">
        <v>999</v>
      </c>
      <c r="I362" s="13">
        <v>812700</v>
      </c>
      <c r="J362" s="14">
        <v>42074</v>
      </c>
      <c r="K362" t="s">
        <v>285</v>
      </c>
      <c r="L362" s="31" t="str">
        <f>IF($K362&lt;&gt;"Pending",$K362,IFERROR(VLOOKUP($C362,Confirmed!$A$2:$I$98,9,FALSE),"Pending"))</f>
        <v>Approved</v>
      </c>
      <c r="M362" s="14">
        <v>42001</v>
      </c>
      <c r="N362" s="19">
        <v>42024</v>
      </c>
      <c r="O362" s="19">
        <v>42066</v>
      </c>
      <c r="P362" s="33">
        <f t="shared" si="10"/>
        <v>42066</v>
      </c>
      <c r="Q362" s="33">
        <f t="shared" si="11"/>
        <v>42066</v>
      </c>
    </row>
    <row r="363" spans="1:17" x14ac:dyDescent="0.3">
      <c r="A363" t="s">
        <v>1000</v>
      </c>
      <c r="B363" t="s">
        <v>1001</v>
      </c>
      <c r="C363" s="31" t="str">
        <f>IF($B363="N/A",IFERROR(VLOOKUP($A363,'Sub Rough 1'!$A$3:$B$63,2,FALSE),"N/A"),$B363)</f>
        <v>AP647336</v>
      </c>
      <c r="D363">
        <v>6</v>
      </c>
      <c r="E363" t="s">
        <v>309</v>
      </c>
      <c r="F363" t="s">
        <v>544</v>
      </c>
      <c r="G363" t="s">
        <v>545</v>
      </c>
      <c r="H363" t="s">
        <v>1002</v>
      </c>
      <c r="I363" s="13">
        <v>488600</v>
      </c>
      <c r="J363" s="14">
        <v>42108</v>
      </c>
      <c r="K363" t="s">
        <v>285</v>
      </c>
      <c r="L363" s="31" t="str">
        <f>IF($K363&lt;&gt;"Pending",$K363,IFERROR(VLOOKUP($C363,Confirmed!$A$2:$I$98,9,FALSE),"Pending"))</f>
        <v>Approved</v>
      </c>
      <c r="M363" s="14">
        <v>41990</v>
      </c>
      <c r="N363" s="19">
        <v>41992</v>
      </c>
      <c r="O363" s="19">
        <v>42066</v>
      </c>
      <c r="P363" s="33">
        <f t="shared" si="10"/>
        <v>42066</v>
      </c>
      <c r="Q363" s="33">
        <f t="shared" si="11"/>
        <v>42066</v>
      </c>
    </row>
    <row r="364" spans="1:17" x14ac:dyDescent="0.3">
      <c r="A364" t="s">
        <v>1003</v>
      </c>
      <c r="B364" t="s">
        <v>1004</v>
      </c>
      <c r="C364" s="31" t="str">
        <f>IF($B364="N/A",IFERROR(VLOOKUP($A364,'Sub Rough 1'!$A$3:$B$63,2,FALSE),"N/A"),$B364)</f>
        <v>AP647333</v>
      </c>
      <c r="D364">
        <v>1</v>
      </c>
      <c r="E364" t="s">
        <v>298</v>
      </c>
      <c r="F364" t="s">
        <v>302</v>
      </c>
      <c r="G364" t="s">
        <v>303</v>
      </c>
      <c r="H364" t="s">
        <v>1005</v>
      </c>
      <c r="I364" s="13">
        <v>793800</v>
      </c>
      <c r="J364" s="14">
        <v>42033</v>
      </c>
      <c r="K364" t="s">
        <v>285</v>
      </c>
      <c r="L364" s="31" t="str">
        <f>IF($K364&lt;&gt;"Pending",$K364,IFERROR(VLOOKUP($C364,Confirmed!$A$2:$I$98,9,FALSE),"Pending"))</f>
        <v>Approved</v>
      </c>
      <c r="M364" s="14">
        <v>41982</v>
      </c>
      <c r="N364" s="19">
        <v>41992</v>
      </c>
      <c r="O364" s="19">
        <v>42066</v>
      </c>
      <c r="P364" s="33">
        <f t="shared" si="10"/>
        <v>42066</v>
      </c>
      <c r="Q364" s="33">
        <f t="shared" si="11"/>
        <v>42066</v>
      </c>
    </row>
    <row r="365" spans="1:17" x14ac:dyDescent="0.3">
      <c r="A365" t="s">
        <v>1003</v>
      </c>
      <c r="B365" t="s">
        <v>1004</v>
      </c>
      <c r="C365" s="31" t="str">
        <f>IF($B365="N/A",IFERROR(VLOOKUP($A365,'Sub Rough 1'!$A$3:$B$63,2,FALSE),"N/A"),$B365)</f>
        <v>AP647333</v>
      </c>
      <c r="D365">
        <v>1</v>
      </c>
      <c r="E365" t="s">
        <v>298</v>
      </c>
      <c r="F365" t="s">
        <v>325</v>
      </c>
      <c r="G365" t="s">
        <v>326</v>
      </c>
      <c r="H365" t="s">
        <v>1005</v>
      </c>
      <c r="I365" s="13">
        <v>793800</v>
      </c>
      <c r="J365" s="14">
        <v>42033</v>
      </c>
      <c r="K365" t="s">
        <v>285</v>
      </c>
      <c r="L365" s="31" t="str">
        <f>IF($K365&lt;&gt;"Pending",$K365,IFERROR(VLOOKUP($C365,Confirmed!$A$2:$I$98,9,FALSE),"Pending"))</f>
        <v>Approved</v>
      </c>
      <c r="M365" s="14">
        <v>41982</v>
      </c>
      <c r="N365" s="19">
        <v>41992</v>
      </c>
      <c r="O365" s="19">
        <v>42066</v>
      </c>
      <c r="P365" s="33">
        <f t="shared" si="10"/>
        <v>42066</v>
      </c>
      <c r="Q365" s="33">
        <f t="shared" si="11"/>
        <v>42066</v>
      </c>
    </row>
    <row r="366" spans="1:17" x14ac:dyDescent="0.3">
      <c r="A366" t="s">
        <v>1006</v>
      </c>
      <c r="B366" t="s">
        <v>1007</v>
      </c>
      <c r="C366" s="31" t="str">
        <f>IF($B366="N/A",IFERROR(VLOOKUP($A366,'Sub Rough 1'!$A$3:$B$63,2,FALSE),"N/A"),$B366)</f>
        <v>AP647329</v>
      </c>
      <c r="D366">
        <v>6</v>
      </c>
      <c r="E366" t="s">
        <v>309</v>
      </c>
      <c r="F366" t="s">
        <v>544</v>
      </c>
      <c r="G366" t="s">
        <v>545</v>
      </c>
      <c r="H366" t="s">
        <v>1008</v>
      </c>
      <c r="I366" s="13">
        <v>434000</v>
      </c>
      <c r="J366" s="14">
        <v>42257</v>
      </c>
      <c r="K366" t="s">
        <v>285</v>
      </c>
      <c r="L366" s="31" t="str">
        <f>IF($K366&lt;&gt;"Pending",$K366,IFERROR(VLOOKUP($C366,Confirmed!$A$2:$I$98,9,FALSE),"Pending"))</f>
        <v>Approved</v>
      </c>
      <c r="M366" s="14">
        <v>41972</v>
      </c>
      <c r="N366" s="19">
        <v>41973</v>
      </c>
      <c r="O366" s="19">
        <v>42066</v>
      </c>
      <c r="P366" s="33">
        <f t="shared" si="10"/>
        <v>42066</v>
      </c>
      <c r="Q366" s="33">
        <f t="shared" si="11"/>
        <v>42066</v>
      </c>
    </row>
    <row r="367" spans="1:17" x14ac:dyDescent="0.3">
      <c r="A367" t="s">
        <v>1009</v>
      </c>
      <c r="B367" t="s">
        <v>1010</v>
      </c>
      <c r="C367" s="31" t="str">
        <f>IF($B367="N/A",IFERROR(VLOOKUP($A367,'Sub Rough 1'!$A$3:$B$63,2,FALSE),"N/A"),$B367)</f>
        <v>AP647323</v>
      </c>
      <c r="D367">
        <v>11</v>
      </c>
      <c r="E367" t="s">
        <v>328</v>
      </c>
      <c r="F367" t="s">
        <v>331</v>
      </c>
      <c r="G367" t="s">
        <v>332</v>
      </c>
      <c r="H367" t="s">
        <v>649</v>
      </c>
      <c r="I367" s="13">
        <v>625000</v>
      </c>
      <c r="J367" s="14">
        <v>42280</v>
      </c>
      <c r="K367" t="s">
        <v>285</v>
      </c>
      <c r="L367" s="31" t="str">
        <f>IF($K367&lt;&gt;"Pending",$K367,IFERROR(VLOOKUP($C367,Confirmed!$A$2:$I$98,9,FALSE),"Pending"))</f>
        <v>Approved</v>
      </c>
      <c r="M367" s="14">
        <v>41971</v>
      </c>
      <c r="N367" s="19">
        <v>41973</v>
      </c>
      <c r="O367" s="19">
        <v>42066</v>
      </c>
      <c r="P367" s="33">
        <f t="shared" si="10"/>
        <v>42066</v>
      </c>
      <c r="Q367" s="33">
        <f t="shared" si="11"/>
        <v>42066</v>
      </c>
    </row>
    <row r="368" spans="1:17" x14ac:dyDescent="0.3">
      <c r="A368" t="s">
        <v>1011</v>
      </c>
      <c r="B368" t="s">
        <v>1012</v>
      </c>
      <c r="C368" s="31" t="str">
        <f>IF($B368="N/A",IFERROR(VLOOKUP($A368,'Sub Rough 1'!$A$3:$B$63,2,FALSE),"N/A"),$B368)</f>
        <v>AP647321</v>
      </c>
      <c r="D368">
        <v>0</v>
      </c>
      <c r="E368" t="s">
        <v>15</v>
      </c>
      <c r="F368" t="s">
        <v>318</v>
      </c>
      <c r="G368" t="s">
        <v>319</v>
      </c>
      <c r="H368" t="s">
        <v>1013</v>
      </c>
      <c r="I368" s="13">
        <v>645800</v>
      </c>
      <c r="J368" s="14">
        <v>42226</v>
      </c>
      <c r="K368" t="s">
        <v>301</v>
      </c>
      <c r="L368" s="31" t="str">
        <f>IF($K368&lt;&gt;"Pending",$K368,IFERROR(VLOOKUP($C368,Confirmed!$A$2:$I$98,9,FALSE),"Pending"))</f>
        <v>Disapproved</v>
      </c>
      <c r="M368" s="14">
        <v>41971</v>
      </c>
      <c r="N368" s="19">
        <v>41973</v>
      </c>
      <c r="O368" s="19">
        <v>42066</v>
      </c>
      <c r="P368" s="33">
        <f t="shared" si="10"/>
        <v>42066</v>
      </c>
      <c r="Q368" s="33">
        <f t="shared" si="11"/>
        <v>42066</v>
      </c>
    </row>
    <row r="369" spans="1:17" x14ac:dyDescent="0.3">
      <c r="A369" t="s">
        <v>1014</v>
      </c>
      <c r="B369" t="s">
        <v>1015</v>
      </c>
      <c r="C369" s="31" t="str">
        <f>IF($B369="N/A",IFERROR(VLOOKUP($A369,'Sub Rough 1'!$A$3:$B$63,2,FALSE),"N/A"),$B369)</f>
        <v>AP647312</v>
      </c>
      <c r="D369">
        <v>5</v>
      </c>
      <c r="E369" t="s">
        <v>354</v>
      </c>
      <c r="F369" t="s">
        <v>355</v>
      </c>
      <c r="G369" t="s">
        <v>356</v>
      </c>
      <c r="H369" t="s">
        <v>1016</v>
      </c>
      <c r="I369" s="13">
        <v>293200</v>
      </c>
      <c r="J369" s="14">
        <v>42050</v>
      </c>
      <c r="K369" t="s">
        <v>285</v>
      </c>
      <c r="L369" s="31" t="str">
        <f>IF($K369&lt;&gt;"Pending",$K369,IFERROR(VLOOKUP($C369,Confirmed!$A$2:$I$98,9,FALSE),"Pending"))</f>
        <v>Approved</v>
      </c>
      <c r="M369" s="14">
        <v>41969</v>
      </c>
      <c r="N369" s="19">
        <v>41973</v>
      </c>
      <c r="O369" s="19">
        <v>42066</v>
      </c>
      <c r="P369" s="33">
        <f t="shared" si="10"/>
        <v>42066</v>
      </c>
      <c r="Q369" s="33">
        <f t="shared" si="11"/>
        <v>42066</v>
      </c>
    </row>
    <row r="370" spans="1:17" x14ac:dyDescent="0.3">
      <c r="A370" t="s">
        <v>1017</v>
      </c>
      <c r="B370" t="s">
        <v>1018</v>
      </c>
      <c r="C370" s="31" t="str">
        <f>IF($B370="N/A",IFERROR(VLOOKUP($A370,'Sub Rough 1'!$A$3:$B$63,2,FALSE),"N/A"),$B370)</f>
        <v>AP647307</v>
      </c>
      <c r="D370">
        <v>1</v>
      </c>
      <c r="E370" t="s">
        <v>298</v>
      </c>
      <c r="F370" t="s">
        <v>302</v>
      </c>
      <c r="G370" t="s">
        <v>303</v>
      </c>
      <c r="H370" t="s">
        <v>1019</v>
      </c>
      <c r="I370" s="13">
        <v>823800</v>
      </c>
      <c r="J370" s="14">
        <v>42115</v>
      </c>
      <c r="K370" t="s">
        <v>285</v>
      </c>
      <c r="L370" s="31" t="str">
        <f>IF($K370&lt;&gt;"Pending",$K370,IFERROR(VLOOKUP($C370,Confirmed!$A$2:$I$98,9,FALSE),"Pending"))</f>
        <v>Approved</v>
      </c>
      <c r="M370" s="14">
        <v>41968</v>
      </c>
      <c r="N370" s="19">
        <v>41973</v>
      </c>
      <c r="O370" s="19">
        <v>42066</v>
      </c>
      <c r="P370" s="33">
        <f t="shared" si="10"/>
        <v>42066</v>
      </c>
      <c r="Q370" s="33">
        <f t="shared" si="11"/>
        <v>42066</v>
      </c>
    </row>
    <row r="371" spans="1:17" x14ac:dyDescent="0.3">
      <c r="A371" t="s">
        <v>1017</v>
      </c>
      <c r="B371" t="s">
        <v>1018</v>
      </c>
      <c r="C371" s="31" t="str">
        <f>IF($B371="N/A",IFERROR(VLOOKUP($A371,'Sub Rough 1'!$A$3:$B$63,2,FALSE),"N/A"),$B371)</f>
        <v>AP647307</v>
      </c>
      <c r="D371">
        <v>1</v>
      </c>
      <c r="E371" t="s">
        <v>298</v>
      </c>
      <c r="F371" t="s">
        <v>299</v>
      </c>
      <c r="G371" t="s">
        <v>300</v>
      </c>
      <c r="H371" t="s">
        <v>1019</v>
      </c>
      <c r="I371" s="13">
        <v>823800</v>
      </c>
      <c r="J371" s="14">
        <v>42115</v>
      </c>
      <c r="K371" t="s">
        <v>285</v>
      </c>
      <c r="L371" s="31" t="str">
        <f>IF($K371&lt;&gt;"Pending",$K371,IFERROR(VLOOKUP($C371,Confirmed!$A$2:$I$98,9,FALSE),"Pending"))</f>
        <v>Approved</v>
      </c>
      <c r="M371" s="14">
        <v>41968</v>
      </c>
      <c r="N371" s="19">
        <v>41973</v>
      </c>
      <c r="O371" s="19">
        <v>42066</v>
      </c>
      <c r="P371" s="33">
        <f t="shared" si="10"/>
        <v>42066</v>
      </c>
      <c r="Q371" s="33">
        <f t="shared" si="11"/>
        <v>42066</v>
      </c>
    </row>
    <row r="372" spans="1:17" x14ac:dyDescent="0.3">
      <c r="A372" t="s">
        <v>1020</v>
      </c>
      <c r="B372" t="s">
        <v>1021</v>
      </c>
      <c r="C372" s="31" t="str">
        <f>IF($B372="N/A",IFERROR(VLOOKUP($A372,'Sub Rough 1'!$A$3:$B$63,2,FALSE),"N/A"),$B372)</f>
        <v>AP647306</v>
      </c>
      <c r="D372">
        <v>1</v>
      </c>
      <c r="E372" t="s">
        <v>298</v>
      </c>
      <c r="F372" t="s">
        <v>299</v>
      </c>
      <c r="G372" t="s">
        <v>300</v>
      </c>
      <c r="H372" t="s">
        <v>1022</v>
      </c>
      <c r="I372" s="13">
        <v>279000</v>
      </c>
      <c r="J372" s="14">
        <v>42189</v>
      </c>
      <c r="K372" t="s">
        <v>285</v>
      </c>
      <c r="L372" s="31" t="str">
        <f>IF($K372&lt;&gt;"Pending",$K372,IFERROR(VLOOKUP($C372,Confirmed!$A$2:$I$98,9,FALSE),"Pending"))</f>
        <v>Approved</v>
      </c>
      <c r="M372" s="14">
        <v>41964</v>
      </c>
      <c r="N372" s="19">
        <v>41973</v>
      </c>
      <c r="O372" s="19">
        <v>42066</v>
      </c>
      <c r="P372" s="33">
        <f t="shared" si="10"/>
        <v>42066</v>
      </c>
      <c r="Q372" s="33">
        <f t="shared" si="11"/>
        <v>42066</v>
      </c>
    </row>
    <row r="373" spans="1:17" x14ac:dyDescent="0.3">
      <c r="A373" t="s">
        <v>1020</v>
      </c>
      <c r="B373" t="s">
        <v>1021</v>
      </c>
      <c r="C373" s="31" t="str">
        <f>IF($B373="N/A",IFERROR(VLOOKUP($A373,'Sub Rough 1'!$A$3:$B$63,2,FALSE),"N/A"),$B373)</f>
        <v>AP647306</v>
      </c>
      <c r="D373">
        <v>1</v>
      </c>
      <c r="E373" t="s">
        <v>298</v>
      </c>
      <c r="F373" t="s">
        <v>302</v>
      </c>
      <c r="G373" t="s">
        <v>303</v>
      </c>
      <c r="H373" t="s">
        <v>1022</v>
      </c>
      <c r="I373" s="13">
        <v>279000</v>
      </c>
      <c r="J373" s="14">
        <v>42189</v>
      </c>
      <c r="K373" t="s">
        <v>285</v>
      </c>
      <c r="L373" s="31" t="str">
        <f>IF($K373&lt;&gt;"Pending",$K373,IFERROR(VLOOKUP($C373,Confirmed!$A$2:$I$98,9,FALSE),"Pending"))</f>
        <v>Approved</v>
      </c>
      <c r="M373" s="14">
        <v>41964</v>
      </c>
      <c r="N373" s="19">
        <v>41973</v>
      </c>
      <c r="O373" s="19">
        <v>42066</v>
      </c>
      <c r="P373" s="33">
        <f t="shared" si="10"/>
        <v>42066</v>
      </c>
      <c r="Q373" s="33">
        <f t="shared" si="11"/>
        <v>42066</v>
      </c>
    </row>
    <row r="374" spans="1:17" x14ac:dyDescent="0.3">
      <c r="A374" t="s">
        <v>1020</v>
      </c>
      <c r="B374" t="s">
        <v>1021</v>
      </c>
      <c r="C374" s="31" t="str">
        <f>IF($B374="N/A",IFERROR(VLOOKUP($A374,'Sub Rough 1'!$A$3:$B$63,2,FALSE),"N/A"),$B374)</f>
        <v>AP647306</v>
      </c>
      <c r="D374">
        <v>1</v>
      </c>
      <c r="E374" t="s">
        <v>298</v>
      </c>
      <c r="F374" t="s">
        <v>314</v>
      </c>
      <c r="G374" t="s">
        <v>315</v>
      </c>
      <c r="H374" t="s">
        <v>1022</v>
      </c>
      <c r="I374" s="13">
        <v>279000</v>
      </c>
      <c r="J374" s="14">
        <v>42189</v>
      </c>
      <c r="K374" t="s">
        <v>285</v>
      </c>
      <c r="L374" s="31" t="str">
        <f>IF($K374&lt;&gt;"Pending",$K374,IFERROR(VLOOKUP($C374,Confirmed!$A$2:$I$98,9,FALSE),"Pending"))</f>
        <v>Approved</v>
      </c>
      <c r="M374" s="14">
        <v>41964</v>
      </c>
      <c r="N374" s="19">
        <v>41973</v>
      </c>
      <c r="O374" s="19">
        <v>42066</v>
      </c>
      <c r="P374" s="33">
        <f t="shared" si="10"/>
        <v>42066</v>
      </c>
      <c r="Q374" s="33">
        <f t="shared" si="11"/>
        <v>42066</v>
      </c>
    </row>
    <row r="375" spans="1:17" x14ac:dyDescent="0.3">
      <c r="A375" t="s">
        <v>1020</v>
      </c>
      <c r="B375" t="s">
        <v>1021</v>
      </c>
      <c r="C375" s="31" t="str">
        <f>IF($B375="N/A",IFERROR(VLOOKUP($A375,'Sub Rough 1'!$A$3:$B$63,2,FALSE),"N/A"),$B375)</f>
        <v>AP647306</v>
      </c>
      <c r="D375">
        <v>1</v>
      </c>
      <c r="E375" t="s">
        <v>298</v>
      </c>
      <c r="F375" t="s">
        <v>323</v>
      </c>
      <c r="G375" t="s">
        <v>324</v>
      </c>
      <c r="H375" t="s">
        <v>1022</v>
      </c>
      <c r="I375" s="13">
        <v>279000</v>
      </c>
      <c r="J375" s="14">
        <v>42189</v>
      </c>
      <c r="K375" t="s">
        <v>285</v>
      </c>
      <c r="L375" s="31" t="str">
        <f>IF($K375&lt;&gt;"Pending",$K375,IFERROR(VLOOKUP($C375,Confirmed!$A$2:$I$98,9,FALSE),"Pending"))</f>
        <v>Approved</v>
      </c>
      <c r="M375" s="14">
        <v>41964</v>
      </c>
      <c r="N375" s="19">
        <v>41973</v>
      </c>
      <c r="O375" s="19">
        <v>42066</v>
      </c>
      <c r="P375" s="33">
        <f t="shared" si="10"/>
        <v>42066</v>
      </c>
      <c r="Q375" s="33">
        <f t="shared" si="11"/>
        <v>42066</v>
      </c>
    </row>
    <row r="376" spans="1:17" x14ac:dyDescent="0.3">
      <c r="A376" t="s">
        <v>1023</v>
      </c>
      <c r="B376" t="s">
        <v>1024</v>
      </c>
      <c r="C376" s="31" t="str">
        <f>IF($B376="N/A",IFERROR(VLOOKUP($A376,'Sub Rough 1'!$A$3:$B$63,2,FALSE),"N/A"),$B376)</f>
        <v>AP647299</v>
      </c>
      <c r="D376">
        <v>12</v>
      </c>
      <c r="E376" t="s">
        <v>625</v>
      </c>
      <c r="F376" t="s">
        <v>829</v>
      </c>
      <c r="G376" t="s">
        <v>830</v>
      </c>
      <c r="H376" t="s">
        <v>1025</v>
      </c>
      <c r="I376" s="13">
        <v>411100</v>
      </c>
      <c r="J376" s="14">
        <v>42152</v>
      </c>
      <c r="K376" t="s">
        <v>285</v>
      </c>
      <c r="L376" s="31" t="str">
        <f>IF($K376&lt;&gt;"Pending",$K376,IFERROR(VLOOKUP($C376,Confirmed!$A$2:$I$98,9,FALSE),"Pending"))</f>
        <v>Approved</v>
      </c>
      <c r="M376" s="14">
        <v>41960</v>
      </c>
      <c r="N376" s="19">
        <v>41973</v>
      </c>
      <c r="O376" s="19">
        <v>42024</v>
      </c>
      <c r="P376" s="33">
        <f t="shared" si="10"/>
        <v>42024</v>
      </c>
      <c r="Q376" s="33">
        <f t="shared" si="11"/>
        <v>42024</v>
      </c>
    </row>
    <row r="377" spans="1:17" x14ac:dyDescent="0.3">
      <c r="A377" t="s">
        <v>1023</v>
      </c>
      <c r="B377" t="s">
        <v>1024</v>
      </c>
      <c r="C377" s="31" t="str">
        <f>IF($B377="N/A",IFERROR(VLOOKUP($A377,'Sub Rough 1'!$A$3:$B$63,2,FALSE),"N/A"),$B377)</f>
        <v>AP647299</v>
      </c>
      <c r="D377">
        <v>12</v>
      </c>
      <c r="E377" t="s">
        <v>625</v>
      </c>
      <c r="F377" t="s">
        <v>626</v>
      </c>
      <c r="G377" t="s">
        <v>627</v>
      </c>
      <c r="H377" t="s">
        <v>1025</v>
      </c>
      <c r="I377" s="13">
        <v>411100</v>
      </c>
      <c r="J377" s="14">
        <v>42152</v>
      </c>
      <c r="K377" t="s">
        <v>285</v>
      </c>
      <c r="L377" s="31" t="str">
        <f>IF($K377&lt;&gt;"Pending",$K377,IFERROR(VLOOKUP($C377,Confirmed!$A$2:$I$98,9,FALSE),"Pending"))</f>
        <v>Approved</v>
      </c>
      <c r="M377" s="14">
        <v>41960</v>
      </c>
      <c r="N377" s="19">
        <v>41973</v>
      </c>
      <c r="O377" s="19">
        <v>42024</v>
      </c>
      <c r="P377" s="33">
        <f t="shared" si="10"/>
        <v>42024</v>
      </c>
      <c r="Q377" s="33">
        <f t="shared" si="11"/>
        <v>42024</v>
      </c>
    </row>
    <row r="378" spans="1:17" x14ac:dyDescent="0.3">
      <c r="A378" t="s">
        <v>1026</v>
      </c>
      <c r="B378" t="s">
        <v>1027</v>
      </c>
      <c r="C378" s="31" t="str">
        <f>IF($B378="N/A",IFERROR(VLOOKUP($A378,'Sub Rough 1'!$A$3:$B$63,2,FALSE),"N/A"),$B378)</f>
        <v>AP647292</v>
      </c>
      <c r="D378">
        <v>0</v>
      </c>
      <c r="E378" t="s">
        <v>15</v>
      </c>
      <c r="F378" t="s">
        <v>320</v>
      </c>
      <c r="G378" t="s">
        <v>321</v>
      </c>
      <c r="H378" t="s">
        <v>1028</v>
      </c>
      <c r="I378" s="13">
        <v>727400</v>
      </c>
      <c r="J378" s="14">
        <v>42077</v>
      </c>
      <c r="K378" t="s">
        <v>285</v>
      </c>
      <c r="L378" s="31" t="str">
        <f>IF($K378&lt;&gt;"Pending",$K378,IFERROR(VLOOKUP($C378,Confirmed!$A$2:$I$98,9,FALSE),"Pending"))</f>
        <v>Approved</v>
      </c>
      <c r="M378" s="14">
        <v>41938</v>
      </c>
      <c r="N378" s="19">
        <v>41973</v>
      </c>
      <c r="O378" s="19">
        <v>41992</v>
      </c>
      <c r="P378" s="33">
        <f t="shared" si="10"/>
        <v>41992</v>
      </c>
      <c r="Q378" s="33">
        <f t="shared" si="11"/>
        <v>41992</v>
      </c>
    </row>
    <row r="379" spans="1:17" x14ac:dyDescent="0.3">
      <c r="A379" t="s">
        <v>1029</v>
      </c>
      <c r="B379" t="s">
        <v>1030</v>
      </c>
      <c r="C379" s="31" t="str">
        <f>IF($B379="N/A",IFERROR(VLOOKUP($A379,'Sub Rough 1'!$A$3:$B$63,2,FALSE),"N/A"),$B379)</f>
        <v>AP647280</v>
      </c>
      <c r="D379">
        <v>2</v>
      </c>
      <c r="E379" t="s">
        <v>343</v>
      </c>
      <c r="F379" t="s">
        <v>450</v>
      </c>
      <c r="G379" t="s">
        <v>451</v>
      </c>
      <c r="H379" t="s">
        <v>1031</v>
      </c>
      <c r="I379" s="13">
        <v>552900</v>
      </c>
      <c r="J379" s="14">
        <v>42110</v>
      </c>
      <c r="K379" t="s">
        <v>301</v>
      </c>
      <c r="L379" s="31" t="str">
        <f>IF($K379&lt;&gt;"Pending",$K379,IFERROR(VLOOKUP($C379,Confirmed!$A$2:$I$98,9,FALSE),"Pending"))</f>
        <v>Disapproved</v>
      </c>
      <c r="M379" s="14">
        <v>41888</v>
      </c>
      <c r="N379" s="19">
        <v>41911</v>
      </c>
      <c r="O379" s="19">
        <v>41973</v>
      </c>
      <c r="P379" s="33">
        <f t="shared" si="10"/>
        <v>41973</v>
      </c>
      <c r="Q379" s="33">
        <f t="shared" si="11"/>
        <v>41973</v>
      </c>
    </row>
    <row r="380" spans="1:17" x14ac:dyDescent="0.3">
      <c r="A380" t="s">
        <v>1032</v>
      </c>
      <c r="B380" t="s">
        <v>1033</v>
      </c>
      <c r="C380" s="31" t="str">
        <f>IF($B380="N/A",IFERROR(VLOOKUP($A380,'Sub Rough 1'!$A$3:$B$63,2,FALSE),"N/A"),$B380)</f>
        <v>AP647279</v>
      </c>
      <c r="D380">
        <v>3</v>
      </c>
      <c r="E380" t="s">
        <v>337</v>
      </c>
      <c r="F380" t="s">
        <v>340</v>
      </c>
      <c r="G380" t="s">
        <v>341</v>
      </c>
      <c r="H380" t="s">
        <v>1034</v>
      </c>
      <c r="I380" s="13">
        <v>650800</v>
      </c>
      <c r="J380" s="14">
        <v>42195</v>
      </c>
      <c r="K380" t="s">
        <v>285</v>
      </c>
      <c r="L380" s="31" t="str">
        <f>IF($K380&lt;&gt;"Pending",$K380,IFERROR(VLOOKUP($C380,Confirmed!$A$2:$I$98,9,FALSE),"Pending"))</f>
        <v>Approved</v>
      </c>
      <c r="M380" s="14">
        <v>41875</v>
      </c>
      <c r="N380" s="19">
        <v>41911</v>
      </c>
      <c r="O380" s="19">
        <v>41973</v>
      </c>
      <c r="P380" s="33">
        <f t="shared" si="10"/>
        <v>41973</v>
      </c>
      <c r="Q380" s="33">
        <f t="shared" si="11"/>
        <v>41973</v>
      </c>
    </row>
    <row r="381" spans="1:17" x14ac:dyDescent="0.3">
      <c r="A381" t="s">
        <v>1035</v>
      </c>
      <c r="B381" t="s">
        <v>1036</v>
      </c>
      <c r="C381" s="31" t="str">
        <f>IF($B381="N/A",IFERROR(VLOOKUP($A381,'Sub Rough 1'!$A$3:$B$63,2,FALSE),"N/A"),$B381)</f>
        <v>AP647278</v>
      </c>
      <c r="D381">
        <v>0</v>
      </c>
      <c r="E381" t="s">
        <v>15</v>
      </c>
      <c r="F381" t="s">
        <v>295</v>
      </c>
      <c r="G381" t="s">
        <v>296</v>
      </c>
      <c r="H381" t="s">
        <v>239</v>
      </c>
      <c r="I381" s="13">
        <v>507400</v>
      </c>
      <c r="J381" s="14">
        <v>41988</v>
      </c>
      <c r="K381" t="s">
        <v>285</v>
      </c>
      <c r="L381" s="31" t="str">
        <f>IF($K381&lt;&gt;"Pending",$K381,IFERROR(VLOOKUP($C381,Confirmed!$A$2:$I$98,9,FALSE),"Pending"))</f>
        <v>Approved</v>
      </c>
      <c r="M381" s="14">
        <v>41846</v>
      </c>
      <c r="N381" s="19">
        <v>41863</v>
      </c>
      <c r="O381" s="19">
        <v>41911</v>
      </c>
      <c r="P381" s="33">
        <f t="shared" si="10"/>
        <v>41911</v>
      </c>
      <c r="Q381" s="33">
        <f t="shared" si="11"/>
        <v>41911</v>
      </c>
    </row>
    <row r="382" spans="1:17" x14ac:dyDescent="0.3">
      <c r="A382" t="s">
        <v>1037</v>
      </c>
      <c r="B382" t="s">
        <v>1038</v>
      </c>
      <c r="C382" s="31" t="str">
        <f>IF($B382="N/A",IFERROR(VLOOKUP($A382,'Sub Rough 1'!$A$3:$B$63,2,FALSE),"N/A"),$B382)</f>
        <v>AP647266</v>
      </c>
      <c r="D382">
        <v>0</v>
      </c>
      <c r="E382" t="s">
        <v>15</v>
      </c>
      <c r="F382" t="s">
        <v>318</v>
      </c>
      <c r="G382" t="s">
        <v>319</v>
      </c>
      <c r="H382" t="s">
        <v>1039</v>
      </c>
      <c r="I382" s="13">
        <v>763000</v>
      </c>
      <c r="J382" s="14">
        <v>41909</v>
      </c>
      <c r="K382" t="s">
        <v>285</v>
      </c>
      <c r="L382" s="31" t="str">
        <f>IF($K382&lt;&gt;"Pending",$K382,IFERROR(VLOOKUP($C382,Confirmed!$A$2:$I$98,9,FALSE),"Pending"))</f>
        <v>Approved</v>
      </c>
      <c r="M382" s="14">
        <v>41839</v>
      </c>
      <c r="N382" s="19">
        <v>41844</v>
      </c>
      <c r="O382" s="19">
        <v>41911</v>
      </c>
      <c r="P382" s="33">
        <f t="shared" si="10"/>
        <v>41911</v>
      </c>
      <c r="Q382" s="33">
        <f t="shared" si="11"/>
        <v>41911</v>
      </c>
    </row>
    <row r="383" spans="1:17" x14ac:dyDescent="0.3">
      <c r="A383" t="s">
        <v>1037</v>
      </c>
      <c r="B383" t="s">
        <v>1038</v>
      </c>
      <c r="C383" s="31" t="str">
        <f>IF($B383="N/A",IFERROR(VLOOKUP($A383,'Sub Rough 1'!$A$3:$B$63,2,FALSE),"N/A"),$B383)</f>
        <v>AP647266</v>
      </c>
      <c r="D383">
        <v>0</v>
      </c>
      <c r="E383" t="s">
        <v>15</v>
      </c>
      <c r="F383" t="s">
        <v>295</v>
      </c>
      <c r="G383" t="s">
        <v>296</v>
      </c>
      <c r="H383" t="s">
        <v>1039</v>
      </c>
      <c r="I383" s="13">
        <v>763000</v>
      </c>
      <c r="J383" s="14">
        <v>41909</v>
      </c>
      <c r="K383" t="s">
        <v>285</v>
      </c>
      <c r="L383" s="31" t="str">
        <f>IF($K383&lt;&gt;"Pending",$K383,IFERROR(VLOOKUP($C383,Confirmed!$A$2:$I$98,9,FALSE),"Pending"))</f>
        <v>Approved</v>
      </c>
      <c r="M383" s="14">
        <v>41839</v>
      </c>
      <c r="N383" s="19">
        <v>41844</v>
      </c>
      <c r="O383" s="19">
        <v>41911</v>
      </c>
      <c r="P383" s="33">
        <f t="shared" si="10"/>
        <v>41911</v>
      </c>
      <c r="Q383" s="33">
        <f t="shared" si="11"/>
        <v>41911</v>
      </c>
    </row>
    <row r="384" spans="1:17" x14ac:dyDescent="0.3">
      <c r="A384" t="s">
        <v>1040</v>
      </c>
      <c r="B384" t="s">
        <v>1041</v>
      </c>
      <c r="C384" s="31" t="str">
        <f>IF($B384="N/A",IFERROR(VLOOKUP($A384,'Sub Rough 1'!$A$3:$B$63,2,FALSE),"N/A"),$B384)</f>
        <v>AP647255</v>
      </c>
      <c r="D384">
        <v>0</v>
      </c>
      <c r="E384" t="s">
        <v>15</v>
      </c>
      <c r="F384" t="s">
        <v>318</v>
      </c>
      <c r="G384" t="s">
        <v>319</v>
      </c>
      <c r="H384" t="s">
        <v>1034</v>
      </c>
      <c r="I384" s="13">
        <v>999000</v>
      </c>
      <c r="J384" s="14">
        <v>41980</v>
      </c>
      <c r="K384" t="s">
        <v>285</v>
      </c>
      <c r="L384" s="31" t="str">
        <f>IF($K384&lt;&gt;"Pending",$K384,IFERROR(VLOOKUP($C384,Confirmed!$A$2:$I$98,9,FALSE),"Pending"))</f>
        <v>Approved</v>
      </c>
      <c r="M384" s="14">
        <v>41829</v>
      </c>
      <c r="N384" s="19">
        <v>41844</v>
      </c>
      <c r="O384" s="19">
        <v>41911</v>
      </c>
      <c r="P384" s="33">
        <f t="shared" si="10"/>
        <v>41911</v>
      </c>
      <c r="Q384" s="33">
        <f t="shared" si="11"/>
        <v>41911</v>
      </c>
    </row>
    <row r="385" spans="1:17" x14ac:dyDescent="0.3">
      <c r="A385" t="s">
        <v>1042</v>
      </c>
      <c r="B385" t="s">
        <v>1043</v>
      </c>
      <c r="C385" s="31" t="str">
        <f>IF($B385="N/A",IFERROR(VLOOKUP($A385,'Sub Rough 1'!$A$3:$B$63,2,FALSE),"N/A"),$B385)</f>
        <v>AP647247</v>
      </c>
      <c r="D385">
        <v>21</v>
      </c>
      <c r="E385" t="s">
        <v>426</v>
      </c>
      <c r="F385" t="s">
        <v>1044</v>
      </c>
      <c r="G385" t="s">
        <v>1045</v>
      </c>
      <c r="H385" t="s">
        <v>1046</v>
      </c>
      <c r="I385" s="13">
        <v>504500</v>
      </c>
      <c r="J385" s="14">
        <v>42061</v>
      </c>
      <c r="K385" t="s">
        <v>285</v>
      </c>
      <c r="L385" s="31" t="str">
        <f>IF($K385&lt;&gt;"Pending",$K385,IFERROR(VLOOKUP($C385,Confirmed!$A$2:$I$98,9,FALSE),"Pending"))</f>
        <v>Approved</v>
      </c>
      <c r="M385" s="14">
        <v>41802</v>
      </c>
      <c r="N385" s="19">
        <v>41827</v>
      </c>
      <c r="O385" s="19">
        <v>41863</v>
      </c>
      <c r="P385" s="33">
        <f t="shared" si="10"/>
        <v>41863</v>
      </c>
      <c r="Q385" s="33">
        <f t="shared" si="11"/>
        <v>41863</v>
      </c>
    </row>
    <row r="386" spans="1:17" x14ac:dyDescent="0.3">
      <c r="A386" t="s">
        <v>1047</v>
      </c>
      <c r="B386" t="s">
        <v>1048</v>
      </c>
      <c r="C386" s="31" t="str">
        <f>IF($B386="N/A",IFERROR(VLOOKUP($A386,'Sub Rough 1'!$A$3:$B$63,2,FALSE),"N/A"),$B386)</f>
        <v>AP647245</v>
      </c>
      <c r="D386">
        <v>0</v>
      </c>
      <c r="E386" t="s">
        <v>15</v>
      </c>
      <c r="F386" t="s">
        <v>295</v>
      </c>
      <c r="G386" t="s">
        <v>296</v>
      </c>
      <c r="H386" t="s">
        <v>1049</v>
      </c>
      <c r="I386" s="13">
        <v>573900</v>
      </c>
      <c r="J386" s="14">
        <v>42018</v>
      </c>
      <c r="K386" t="s">
        <v>301</v>
      </c>
      <c r="L386" s="31" t="str">
        <f>IF($K386&lt;&gt;"Pending",$K386,IFERROR(VLOOKUP($C386,Confirmed!$A$2:$I$98,9,FALSE),"Pending"))</f>
        <v>Disapproved</v>
      </c>
      <c r="M386" s="14">
        <v>41795</v>
      </c>
      <c r="N386" s="19">
        <v>41827</v>
      </c>
      <c r="O386" s="19">
        <v>41844</v>
      </c>
      <c r="P386" s="33">
        <f t="shared" si="10"/>
        <v>41844</v>
      </c>
      <c r="Q386" s="33">
        <f t="shared" si="11"/>
        <v>41844</v>
      </c>
    </row>
    <row r="387" spans="1:17" x14ac:dyDescent="0.3">
      <c r="A387" t="s">
        <v>1047</v>
      </c>
      <c r="B387" t="s">
        <v>1048</v>
      </c>
      <c r="C387" s="31" t="str">
        <f>IF($B387="N/A",IFERROR(VLOOKUP($A387,'Sub Rough 1'!$A$3:$B$63,2,FALSE),"N/A"),$B387)</f>
        <v>AP647245</v>
      </c>
      <c r="D387">
        <v>0</v>
      </c>
      <c r="E387" t="s">
        <v>15</v>
      </c>
      <c r="F387" t="s">
        <v>293</v>
      </c>
      <c r="G387" t="s">
        <v>294</v>
      </c>
      <c r="H387" t="s">
        <v>1049</v>
      </c>
      <c r="I387" s="13">
        <v>573900</v>
      </c>
      <c r="J387" s="14">
        <v>42018</v>
      </c>
      <c r="K387" t="s">
        <v>301</v>
      </c>
      <c r="L387" s="31" t="str">
        <f>IF($K387&lt;&gt;"Pending",$K387,IFERROR(VLOOKUP($C387,Confirmed!$A$2:$I$98,9,FALSE),"Pending"))</f>
        <v>Disapproved</v>
      </c>
      <c r="M387" s="14">
        <v>41795</v>
      </c>
      <c r="N387" s="19">
        <v>41827</v>
      </c>
      <c r="O387" s="19">
        <v>41844</v>
      </c>
      <c r="P387" s="33">
        <f t="shared" si="10"/>
        <v>41844</v>
      </c>
      <c r="Q387" s="33">
        <f t="shared" si="11"/>
        <v>41844</v>
      </c>
    </row>
    <row r="388" spans="1:17" x14ac:dyDescent="0.3">
      <c r="A388" t="s">
        <v>1047</v>
      </c>
      <c r="B388" t="s">
        <v>1048</v>
      </c>
      <c r="C388" s="31" t="str">
        <f>IF($B388="N/A",IFERROR(VLOOKUP($A388,'Sub Rough 1'!$A$3:$B$63,2,FALSE),"N/A"),$B388)</f>
        <v>AP647245</v>
      </c>
      <c r="D388">
        <v>0</v>
      </c>
      <c r="E388" t="s">
        <v>15</v>
      </c>
      <c r="F388" t="s">
        <v>320</v>
      </c>
      <c r="G388" t="s">
        <v>321</v>
      </c>
      <c r="H388" t="s">
        <v>1049</v>
      </c>
      <c r="I388" s="13">
        <v>573900</v>
      </c>
      <c r="J388" s="14">
        <v>42018</v>
      </c>
      <c r="K388" t="s">
        <v>301</v>
      </c>
      <c r="L388" s="31" t="str">
        <f>IF($K388&lt;&gt;"Pending",$K388,IFERROR(VLOOKUP($C388,Confirmed!$A$2:$I$98,9,FALSE),"Pending"))</f>
        <v>Disapproved</v>
      </c>
      <c r="M388" s="14">
        <v>41795</v>
      </c>
      <c r="N388" s="19">
        <v>41827</v>
      </c>
      <c r="O388" s="19">
        <v>41844</v>
      </c>
      <c r="P388" s="33">
        <f t="shared" ref="P388:P451" si="12">IF($O388&lt;&gt;"",$O388,IF($K388&lt;&gt;$L388,DATE(2019,9,1),""))</f>
        <v>41844</v>
      </c>
      <c r="Q388" s="33">
        <f t="shared" ref="Q388:Q451" si="13">IF($P388="",$P388,IF($N388&lt;$P388,$P388,""))</f>
        <v>41844</v>
      </c>
    </row>
    <row r="389" spans="1:17" x14ac:dyDescent="0.3">
      <c r="A389" t="s">
        <v>1050</v>
      </c>
      <c r="B389" t="s">
        <v>1051</v>
      </c>
      <c r="C389" s="31" t="str">
        <f>IF($B389="N/A",IFERROR(VLOOKUP($A389,'Sub Rough 1'!$A$3:$B$63,2,FALSE),"N/A"),$B389)</f>
        <v>AP647237</v>
      </c>
      <c r="D389">
        <v>1</v>
      </c>
      <c r="E389" t="s">
        <v>298</v>
      </c>
      <c r="F389" t="s">
        <v>323</v>
      </c>
      <c r="G389" t="s">
        <v>324</v>
      </c>
      <c r="H389" t="s">
        <v>1052</v>
      </c>
      <c r="I389" s="13">
        <v>176800</v>
      </c>
      <c r="J389" s="14">
        <v>41924</v>
      </c>
      <c r="K389" t="s">
        <v>301</v>
      </c>
      <c r="L389" s="31" t="str">
        <f>IF($K389&lt;&gt;"Pending",$K389,IFERROR(VLOOKUP($C389,Confirmed!$A$2:$I$98,9,FALSE),"Pending"))</f>
        <v>Disapproved</v>
      </c>
      <c r="M389" s="14">
        <v>41790</v>
      </c>
      <c r="N389" s="19">
        <v>41827</v>
      </c>
      <c r="O389" s="19">
        <v>41844</v>
      </c>
      <c r="P389" s="33">
        <f t="shared" si="12"/>
        <v>41844</v>
      </c>
      <c r="Q389" s="33">
        <f t="shared" si="13"/>
        <v>41844</v>
      </c>
    </row>
    <row r="390" spans="1:17" x14ac:dyDescent="0.3">
      <c r="A390" t="s">
        <v>1053</v>
      </c>
      <c r="B390" t="s">
        <v>1054</v>
      </c>
      <c r="C390" s="31" t="str">
        <f>IF($B390="N/A",IFERROR(VLOOKUP($A390,'Sub Rough 1'!$A$3:$B$63,2,FALSE),"N/A"),$B390)</f>
        <v>AP647232</v>
      </c>
      <c r="D390">
        <v>3</v>
      </c>
      <c r="E390" t="s">
        <v>337</v>
      </c>
      <c r="F390" t="s">
        <v>386</v>
      </c>
      <c r="G390" t="s">
        <v>387</v>
      </c>
      <c r="H390" t="s">
        <v>705</v>
      </c>
      <c r="I390" s="13">
        <v>475900</v>
      </c>
      <c r="J390" s="14">
        <v>42088</v>
      </c>
      <c r="K390" t="s">
        <v>285</v>
      </c>
      <c r="L390" s="31" t="str">
        <f>IF($K390&lt;&gt;"Pending",$K390,IFERROR(VLOOKUP($C390,Confirmed!$A$2:$I$98,9,FALSE),"Pending"))</f>
        <v>Approved</v>
      </c>
      <c r="M390" s="14">
        <v>41789</v>
      </c>
      <c r="N390" s="19">
        <v>41827</v>
      </c>
      <c r="O390" s="19">
        <v>41844</v>
      </c>
      <c r="P390" s="33">
        <f t="shared" si="12"/>
        <v>41844</v>
      </c>
      <c r="Q390" s="33">
        <f t="shared" si="13"/>
        <v>41844</v>
      </c>
    </row>
    <row r="391" spans="1:17" x14ac:dyDescent="0.3">
      <c r="A391" t="s">
        <v>1053</v>
      </c>
      <c r="B391" t="s">
        <v>1054</v>
      </c>
      <c r="C391" s="31" t="str">
        <f>IF($B391="N/A",IFERROR(VLOOKUP($A391,'Sub Rough 1'!$A$3:$B$63,2,FALSE),"N/A"),$B391)</f>
        <v>AP647232</v>
      </c>
      <c r="D391">
        <v>3</v>
      </c>
      <c r="E391" t="s">
        <v>337</v>
      </c>
      <c r="F391" t="s">
        <v>400</v>
      </c>
      <c r="G391" t="s">
        <v>401</v>
      </c>
      <c r="H391" t="s">
        <v>705</v>
      </c>
      <c r="I391" s="13">
        <v>475900</v>
      </c>
      <c r="J391" s="14">
        <v>42088</v>
      </c>
      <c r="K391" t="s">
        <v>285</v>
      </c>
      <c r="L391" s="31" t="str">
        <f>IF($K391&lt;&gt;"Pending",$K391,IFERROR(VLOOKUP($C391,Confirmed!$A$2:$I$98,9,FALSE),"Pending"))</f>
        <v>Approved</v>
      </c>
      <c r="M391" s="14">
        <v>41789</v>
      </c>
      <c r="N391" s="19">
        <v>41827</v>
      </c>
      <c r="O391" s="19">
        <v>41844</v>
      </c>
      <c r="P391" s="33">
        <f t="shared" si="12"/>
        <v>41844</v>
      </c>
      <c r="Q391" s="33">
        <f t="shared" si="13"/>
        <v>41844</v>
      </c>
    </row>
    <row r="392" spans="1:17" x14ac:dyDescent="0.3">
      <c r="A392" t="s">
        <v>1053</v>
      </c>
      <c r="B392" t="s">
        <v>1054</v>
      </c>
      <c r="C392" s="31" t="str">
        <f>IF($B392="N/A",IFERROR(VLOOKUP($A392,'Sub Rough 1'!$A$3:$B$63,2,FALSE),"N/A"),$B392)</f>
        <v>AP647232</v>
      </c>
      <c r="D392">
        <v>3</v>
      </c>
      <c r="E392" t="s">
        <v>337</v>
      </c>
      <c r="F392" t="s">
        <v>338</v>
      </c>
      <c r="G392" t="s">
        <v>339</v>
      </c>
      <c r="H392" t="s">
        <v>705</v>
      </c>
      <c r="I392" s="13">
        <v>475900</v>
      </c>
      <c r="J392" s="14">
        <v>42088</v>
      </c>
      <c r="K392" t="s">
        <v>285</v>
      </c>
      <c r="L392" s="31" t="str">
        <f>IF($K392&lt;&gt;"Pending",$K392,IFERROR(VLOOKUP($C392,Confirmed!$A$2:$I$98,9,FALSE),"Pending"))</f>
        <v>Approved</v>
      </c>
      <c r="M392" s="14">
        <v>41789</v>
      </c>
      <c r="N392" s="19">
        <v>41827</v>
      </c>
      <c r="O392" s="19">
        <v>41844</v>
      </c>
      <c r="P392" s="33">
        <f t="shared" si="12"/>
        <v>41844</v>
      </c>
      <c r="Q392" s="33">
        <f t="shared" si="13"/>
        <v>41844</v>
      </c>
    </row>
    <row r="393" spans="1:17" x14ac:dyDescent="0.3">
      <c r="A393" t="s">
        <v>1053</v>
      </c>
      <c r="B393" t="s">
        <v>1054</v>
      </c>
      <c r="C393" s="31" t="str">
        <f>IF($B393="N/A",IFERROR(VLOOKUP($A393,'Sub Rough 1'!$A$3:$B$63,2,FALSE),"N/A"),$B393)</f>
        <v>AP647232</v>
      </c>
      <c r="D393">
        <v>3</v>
      </c>
      <c r="E393" t="s">
        <v>337</v>
      </c>
      <c r="F393" t="s">
        <v>384</v>
      </c>
      <c r="G393" t="s">
        <v>385</v>
      </c>
      <c r="H393" t="s">
        <v>705</v>
      </c>
      <c r="I393" s="13">
        <v>475900</v>
      </c>
      <c r="J393" s="14">
        <v>42088</v>
      </c>
      <c r="K393" t="s">
        <v>285</v>
      </c>
      <c r="L393" s="31" t="str">
        <f>IF($K393&lt;&gt;"Pending",$K393,IFERROR(VLOOKUP($C393,Confirmed!$A$2:$I$98,9,FALSE),"Pending"))</f>
        <v>Approved</v>
      </c>
      <c r="M393" s="14">
        <v>41789</v>
      </c>
      <c r="N393" s="19">
        <v>41827</v>
      </c>
      <c r="O393" s="19">
        <v>41844</v>
      </c>
      <c r="P393" s="33">
        <f t="shared" si="12"/>
        <v>41844</v>
      </c>
      <c r="Q393" s="33">
        <f t="shared" si="13"/>
        <v>41844</v>
      </c>
    </row>
    <row r="394" spans="1:17" x14ac:dyDescent="0.3">
      <c r="A394" t="s">
        <v>1055</v>
      </c>
      <c r="B394" t="s">
        <v>1056</v>
      </c>
      <c r="C394" s="31" t="str">
        <f>IF($B394="N/A",IFERROR(VLOOKUP($A394,'Sub Rough 1'!$A$3:$B$63,2,FALSE),"N/A"),$B394)</f>
        <v>AP647231</v>
      </c>
      <c r="D394">
        <v>25</v>
      </c>
      <c r="E394" t="s">
        <v>1057</v>
      </c>
      <c r="F394" t="s">
        <v>1058</v>
      </c>
      <c r="G394" t="s">
        <v>1059</v>
      </c>
      <c r="H394" t="s">
        <v>1060</v>
      </c>
      <c r="I394" s="13">
        <v>135300</v>
      </c>
      <c r="J394" s="14">
        <v>41996</v>
      </c>
      <c r="K394" t="s">
        <v>285</v>
      </c>
      <c r="L394" s="31" t="str">
        <f>IF($K394&lt;&gt;"Pending",$K394,IFERROR(VLOOKUP($C394,Confirmed!$A$2:$I$98,9,FALSE),"Pending"))</f>
        <v>Approved</v>
      </c>
      <c r="M394" s="14">
        <v>41764</v>
      </c>
      <c r="N394" s="19">
        <v>41771</v>
      </c>
      <c r="O394" s="19">
        <v>41844</v>
      </c>
      <c r="P394" s="33">
        <f t="shared" si="12"/>
        <v>41844</v>
      </c>
      <c r="Q394" s="33">
        <f t="shared" si="13"/>
        <v>41844</v>
      </c>
    </row>
    <row r="395" spans="1:17" x14ac:dyDescent="0.3">
      <c r="A395" t="s">
        <v>1061</v>
      </c>
      <c r="B395" t="s">
        <v>1062</v>
      </c>
      <c r="C395" s="31" t="str">
        <f>IF($B395="N/A",IFERROR(VLOOKUP($A395,'Sub Rough 1'!$A$3:$B$63,2,FALSE),"N/A"),$B395)</f>
        <v>AP647221</v>
      </c>
      <c r="D395">
        <v>8</v>
      </c>
      <c r="E395" t="s">
        <v>403</v>
      </c>
      <c r="F395" t="s">
        <v>524</v>
      </c>
      <c r="G395" t="s">
        <v>525</v>
      </c>
      <c r="H395" t="s">
        <v>717</v>
      </c>
      <c r="I395" s="13">
        <v>661700</v>
      </c>
      <c r="J395" s="14">
        <v>41806</v>
      </c>
      <c r="K395" t="s">
        <v>756</v>
      </c>
      <c r="L395" s="31" t="str">
        <f>IF($K395&lt;&gt;"Pending",$K395,IFERROR(VLOOKUP($C395,Confirmed!$A$2:$I$98,9,FALSE),"Pending"))</f>
        <v>Withdrawn</v>
      </c>
      <c r="M395" s="14">
        <v>41746</v>
      </c>
      <c r="N395" s="19">
        <v>41771</v>
      </c>
      <c r="O395" s="19">
        <v>41827</v>
      </c>
      <c r="P395" s="33">
        <f t="shared" si="12"/>
        <v>41827</v>
      </c>
      <c r="Q395" s="33">
        <f t="shared" si="13"/>
        <v>41827</v>
      </c>
    </row>
    <row r="396" spans="1:17" x14ac:dyDescent="0.3">
      <c r="A396" t="s">
        <v>1063</v>
      </c>
      <c r="B396" t="s">
        <v>1064</v>
      </c>
      <c r="C396" s="31" t="str">
        <f>IF($B396="N/A",IFERROR(VLOOKUP($A396,'Sub Rough 1'!$A$3:$B$63,2,FALSE),"N/A"),$B396)</f>
        <v>AP647218</v>
      </c>
      <c r="D396">
        <v>6</v>
      </c>
      <c r="E396" t="s">
        <v>309</v>
      </c>
      <c r="F396" t="s">
        <v>310</v>
      </c>
      <c r="G396" t="s">
        <v>311</v>
      </c>
      <c r="H396" t="s">
        <v>1065</v>
      </c>
      <c r="I396" s="13">
        <v>646600</v>
      </c>
      <c r="J396" s="14">
        <v>41927</v>
      </c>
      <c r="K396" t="s">
        <v>301</v>
      </c>
      <c r="L396" s="31" t="str">
        <f>IF($K396&lt;&gt;"Pending",$K396,IFERROR(VLOOKUP($C396,Confirmed!$A$2:$I$98,9,FALSE),"Pending"))</f>
        <v>Disapproved</v>
      </c>
      <c r="M396" s="14">
        <v>41723</v>
      </c>
      <c r="N396" s="19">
        <v>41736</v>
      </c>
      <c r="O396" s="19">
        <v>41771</v>
      </c>
      <c r="P396" s="33">
        <f t="shared" si="12"/>
        <v>41771</v>
      </c>
      <c r="Q396" s="33">
        <f t="shared" si="13"/>
        <v>41771</v>
      </c>
    </row>
    <row r="397" spans="1:17" x14ac:dyDescent="0.3">
      <c r="A397" t="s">
        <v>1066</v>
      </c>
      <c r="B397" t="s">
        <v>1067</v>
      </c>
      <c r="C397" s="31" t="str">
        <f>IF($B397="N/A",IFERROR(VLOOKUP($A397,'Sub Rough 1'!$A$3:$B$63,2,FALSE),"N/A"),$B397)</f>
        <v>AP647212</v>
      </c>
      <c r="D397">
        <v>1</v>
      </c>
      <c r="E397" t="s">
        <v>298</v>
      </c>
      <c r="F397" t="s">
        <v>323</v>
      </c>
      <c r="G397" t="s">
        <v>324</v>
      </c>
      <c r="H397" t="s">
        <v>1068</v>
      </c>
      <c r="I397" s="13">
        <v>198700</v>
      </c>
      <c r="J397" s="14">
        <v>41896</v>
      </c>
      <c r="K397" t="s">
        <v>285</v>
      </c>
      <c r="L397" s="31" t="str">
        <f>IF($K397&lt;&gt;"Pending",$K397,IFERROR(VLOOKUP($C397,Confirmed!$A$2:$I$98,9,FALSE),"Pending"))</f>
        <v>Approved</v>
      </c>
      <c r="M397" s="14">
        <v>41711</v>
      </c>
      <c r="N397" s="19">
        <v>41736</v>
      </c>
      <c r="O397" s="19">
        <v>41771</v>
      </c>
      <c r="P397" s="33">
        <f t="shared" si="12"/>
        <v>41771</v>
      </c>
      <c r="Q397" s="33">
        <f t="shared" si="13"/>
        <v>41771</v>
      </c>
    </row>
    <row r="398" spans="1:17" x14ac:dyDescent="0.3">
      <c r="A398" t="s">
        <v>1066</v>
      </c>
      <c r="B398" t="s">
        <v>1067</v>
      </c>
      <c r="C398" s="31" t="str">
        <f>IF($B398="N/A",IFERROR(VLOOKUP($A398,'Sub Rough 1'!$A$3:$B$63,2,FALSE),"N/A"),$B398)</f>
        <v>AP647212</v>
      </c>
      <c r="D398">
        <v>1</v>
      </c>
      <c r="E398" t="s">
        <v>298</v>
      </c>
      <c r="F398" t="s">
        <v>314</v>
      </c>
      <c r="G398" t="s">
        <v>315</v>
      </c>
      <c r="H398" t="s">
        <v>1068</v>
      </c>
      <c r="I398" s="13">
        <v>198700</v>
      </c>
      <c r="J398" s="14">
        <v>41896</v>
      </c>
      <c r="K398" t="s">
        <v>285</v>
      </c>
      <c r="L398" s="31" t="str">
        <f>IF($K398&lt;&gt;"Pending",$K398,IFERROR(VLOOKUP($C398,Confirmed!$A$2:$I$98,9,FALSE),"Pending"))</f>
        <v>Approved</v>
      </c>
      <c r="M398" s="14">
        <v>41711</v>
      </c>
      <c r="N398" s="19">
        <v>41736</v>
      </c>
      <c r="O398" s="19">
        <v>41771</v>
      </c>
      <c r="P398" s="33">
        <f t="shared" si="12"/>
        <v>41771</v>
      </c>
      <c r="Q398" s="33">
        <f t="shared" si="13"/>
        <v>41771</v>
      </c>
    </row>
    <row r="399" spans="1:17" x14ac:dyDescent="0.3">
      <c r="A399" t="s">
        <v>1069</v>
      </c>
      <c r="B399" t="s">
        <v>1070</v>
      </c>
      <c r="C399" s="31" t="str">
        <f>IF($B399="N/A",IFERROR(VLOOKUP($A399,'Sub Rough 1'!$A$3:$B$63,2,FALSE),"N/A"),$B399)</f>
        <v>AP647210</v>
      </c>
      <c r="D399">
        <v>2</v>
      </c>
      <c r="E399" t="s">
        <v>343</v>
      </c>
      <c r="F399" t="s">
        <v>450</v>
      </c>
      <c r="G399" t="s">
        <v>451</v>
      </c>
      <c r="H399" t="s">
        <v>1071</v>
      </c>
      <c r="I399" s="13">
        <v>250300</v>
      </c>
      <c r="J399" s="14">
        <v>42009</v>
      </c>
      <c r="K399" t="s">
        <v>285</v>
      </c>
      <c r="L399" s="31" t="str">
        <f>IF($K399&lt;&gt;"Pending",$K399,IFERROR(VLOOKUP($C399,Confirmed!$A$2:$I$98,9,FALSE),"Pending"))</f>
        <v>Approved</v>
      </c>
      <c r="M399" s="14">
        <v>41707</v>
      </c>
      <c r="N399" s="19">
        <v>41736</v>
      </c>
      <c r="O399" s="19">
        <v>41771</v>
      </c>
      <c r="P399" s="33">
        <f t="shared" si="12"/>
        <v>41771</v>
      </c>
      <c r="Q399" s="33">
        <f t="shared" si="13"/>
        <v>41771</v>
      </c>
    </row>
    <row r="400" spans="1:17" x14ac:dyDescent="0.3">
      <c r="A400" t="s">
        <v>1072</v>
      </c>
      <c r="B400" t="s">
        <v>1073</v>
      </c>
      <c r="C400" s="31" t="str">
        <f>IF($B400="N/A",IFERROR(VLOOKUP($A400,'Sub Rough 1'!$A$3:$B$63,2,FALSE),"N/A"),$B400)</f>
        <v>AP647204</v>
      </c>
      <c r="D400">
        <v>0</v>
      </c>
      <c r="E400" t="s">
        <v>15</v>
      </c>
      <c r="F400" t="s">
        <v>320</v>
      </c>
      <c r="G400" t="s">
        <v>321</v>
      </c>
      <c r="H400" t="s">
        <v>1074</v>
      </c>
      <c r="I400" s="13">
        <v>566000</v>
      </c>
      <c r="J400" s="14">
        <v>41996</v>
      </c>
      <c r="K400" t="s">
        <v>285</v>
      </c>
      <c r="L400" s="31" t="str">
        <f>IF($K400&lt;&gt;"Pending",$K400,IFERROR(VLOOKUP($C400,Confirmed!$A$2:$I$98,9,FALSE),"Pending"))</f>
        <v>Approved</v>
      </c>
      <c r="M400" s="14">
        <v>41674</v>
      </c>
      <c r="N400" s="19">
        <v>41676</v>
      </c>
      <c r="O400" s="19">
        <v>41736</v>
      </c>
      <c r="P400" s="33">
        <f t="shared" si="12"/>
        <v>41736</v>
      </c>
      <c r="Q400" s="33">
        <f t="shared" si="13"/>
        <v>41736</v>
      </c>
    </row>
    <row r="401" spans="1:17" x14ac:dyDescent="0.3">
      <c r="A401" t="s">
        <v>1072</v>
      </c>
      <c r="B401" t="s">
        <v>1073</v>
      </c>
      <c r="C401" s="31" t="str">
        <f>IF($B401="N/A",IFERROR(VLOOKUP($A401,'Sub Rough 1'!$A$3:$B$63,2,FALSE),"N/A"),$B401)</f>
        <v>AP647204</v>
      </c>
      <c r="D401">
        <v>0</v>
      </c>
      <c r="E401" t="s">
        <v>15</v>
      </c>
      <c r="F401" t="s">
        <v>295</v>
      </c>
      <c r="G401" t="s">
        <v>296</v>
      </c>
      <c r="H401" t="s">
        <v>1074</v>
      </c>
      <c r="I401" s="13">
        <v>566000</v>
      </c>
      <c r="J401" s="14">
        <v>41996</v>
      </c>
      <c r="K401" t="s">
        <v>285</v>
      </c>
      <c r="L401" s="31" t="str">
        <f>IF($K401&lt;&gt;"Pending",$K401,IFERROR(VLOOKUP($C401,Confirmed!$A$2:$I$98,9,FALSE),"Pending"))</f>
        <v>Approved</v>
      </c>
      <c r="M401" s="14">
        <v>41674</v>
      </c>
      <c r="N401" s="19">
        <v>41676</v>
      </c>
      <c r="O401" s="19">
        <v>41736</v>
      </c>
      <c r="P401" s="33">
        <f t="shared" si="12"/>
        <v>41736</v>
      </c>
      <c r="Q401" s="33">
        <f t="shared" si="13"/>
        <v>41736</v>
      </c>
    </row>
    <row r="402" spans="1:17" x14ac:dyDescent="0.3">
      <c r="A402" t="s">
        <v>1075</v>
      </c>
      <c r="B402" t="s">
        <v>1076</v>
      </c>
      <c r="C402" s="31" t="str">
        <f>IF($B402="N/A",IFERROR(VLOOKUP($A402,'Sub Rough 1'!$A$3:$B$63,2,FALSE),"N/A"),$B402)</f>
        <v>AP647192</v>
      </c>
      <c r="D402">
        <v>5</v>
      </c>
      <c r="E402" t="s">
        <v>354</v>
      </c>
      <c r="F402" t="s">
        <v>357</v>
      </c>
      <c r="G402" t="s">
        <v>358</v>
      </c>
      <c r="H402" t="s">
        <v>1077</v>
      </c>
      <c r="I402" s="13">
        <v>771600</v>
      </c>
      <c r="J402" s="14">
        <v>41738</v>
      </c>
      <c r="K402" t="s">
        <v>285</v>
      </c>
      <c r="L402" s="31" t="str">
        <f>IF($K402&lt;&gt;"Pending",$K402,IFERROR(VLOOKUP($C402,Confirmed!$A$2:$I$98,9,FALSE),"Pending"))</f>
        <v>Approved</v>
      </c>
      <c r="M402" s="14">
        <v>41667</v>
      </c>
      <c r="N402" s="19">
        <v>41676</v>
      </c>
      <c r="O402" s="19">
        <v>41736</v>
      </c>
      <c r="P402" s="33">
        <f t="shared" si="12"/>
        <v>41736</v>
      </c>
      <c r="Q402" s="33">
        <f t="shared" si="13"/>
        <v>41736</v>
      </c>
    </row>
    <row r="403" spans="1:17" x14ac:dyDescent="0.3">
      <c r="A403" t="s">
        <v>1075</v>
      </c>
      <c r="B403" t="s">
        <v>1076</v>
      </c>
      <c r="C403" s="31" t="str">
        <f>IF($B403="N/A",IFERROR(VLOOKUP($A403,'Sub Rough 1'!$A$3:$B$63,2,FALSE),"N/A"),$B403)</f>
        <v>AP647192</v>
      </c>
      <c r="D403">
        <v>5</v>
      </c>
      <c r="E403" t="s">
        <v>354</v>
      </c>
      <c r="F403" t="s">
        <v>355</v>
      </c>
      <c r="G403" t="s">
        <v>356</v>
      </c>
      <c r="H403" t="s">
        <v>1077</v>
      </c>
      <c r="I403" s="13">
        <v>771600</v>
      </c>
      <c r="J403" s="14">
        <v>41738</v>
      </c>
      <c r="K403" t="s">
        <v>285</v>
      </c>
      <c r="L403" s="31" t="str">
        <f>IF($K403&lt;&gt;"Pending",$K403,IFERROR(VLOOKUP($C403,Confirmed!$A$2:$I$98,9,FALSE),"Pending"))</f>
        <v>Approved</v>
      </c>
      <c r="M403" s="14">
        <v>41667</v>
      </c>
      <c r="N403" s="19">
        <v>41676</v>
      </c>
      <c r="O403" s="19">
        <v>41736</v>
      </c>
      <c r="P403" s="33">
        <f t="shared" si="12"/>
        <v>41736</v>
      </c>
      <c r="Q403" s="33">
        <f t="shared" si="13"/>
        <v>41736</v>
      </c>
    </row>
    <row r="404" spans="1:17" x14ac:dyDescent="0.3">
      <c r="A404" t="s">
        <v>1078</v>
      </c>
      <c r="B404" t="s">
        <v>1079</v>
      </c>
      <c r="C404" s="31" t="str">
        <f>IF($B404="N/A",IFERROR(VLOOKUP($A404,'Sub Rough 1'!$A$3:$B$63,2,FALSE),"N/A"),$B404)</f>
        <v>AP647188</v>
      </c>
      <c r="D404">
        <v>1</v>
      </c>
      <c r="E404" t="s">
        <v>298</v>
      </c>
      <c r="F404" t="s">
        <v>299</v>
      </c>
      <c r="G404" t="s">
        <v>300</v>
      </c>
      <c r="H404" t="s">
        <v>1080</v>
      </c>
      <c r="I404" s="13">
        <v>646800</v>
      </c>
      <c r="J404" s="14">
        <v>41805</v>
      </c>
      <c r="K404" t="s">
        <v>285</v>
      </c>
      <c r="L404" s="31" t="str">
        <f>IF($K404&lt;&gt;"Pending",$K404,IFERROR(VLOOKUP($C404,Confirmed!$A$2:$I$98,9,FALSE),"Pending"))</f>
        <v>Approved</v>
      </c>
      <c r="M404" s="14">
        <v>41655</v>
      </c>
      <c r="N404" s="19">
        <v>41676</v>
      </c>
      <c r="O404" s="19">
        <v>41736</v>
      </c>
      <c r="P404" s="33">
        <f t="shared" si="12"/>
        <v>41736</v>
      </c>
      <c r="Q404" s="33">
        <f t="shared" si="13"/>
        <v>41736</v>
      </c>
    </row>
    <row r="405" spans="1:17" x14ac:dyDescent="0.3">
      <c r="A405" t="s">
        <v>1078</v>
      </c>
      <c r="B405" t="s">
        <v>1079</v>
      </c>
      <c r="C405" s="31" t="str">
        <f>IF($B405="N/A",IFERROR(VLOOKUP($A405,'Sub Rough 1'!$A$3:$B$63,2,FALSE),"N/A"),$B405)</f>
        <v>AP647188</v>
      </c>
      <c r="D405">
        <v>1</v>
      </c>
      <c r="E405" t="s">
        <v>298</v>
      </c>
      <c r="F405" t="s">
        <v>314</v>
      </c>
      <c r="G405" t="s">
        <v>315</v>
      </c>
      <c r="H405" t="s">
        <v>1080</v>
      </c>
      <c r="I405" s="13">
        <v>646800</v>
      </c>
      <c r="J405" s="14">
        <v>41805</v>
      </c>
      <c r="K405" t="s">
        <v>285</v>
      </c>
      <c r="L405" s="31" t="str">
        <f>IF($K405&lt;&gt;"Pending",$K405,IFERROR(VLOOKUP($C405,Confirmed!$A$2:$I$98,9,FALSE),"Pending"))</f>
        <v>Approved</v>
      </c>
      <c r="M405" s="14">
        <v>41655</v>
      </c>
      <c r="N405" s="19">
        <v>41676</v>
      </c>
      <c r="O405" s="19">
        <v>41736</v>
      </c>
      <c r="P405" s="33">
        <f t="shared" si="12"/>
        <v>41736</v>
      </c>
      <c r="Q405" s="33">
        <f t="shared" si="13"/>
        <v>41736</v>
      </c>
    </row>
    <row r="406" spans="1:17" x14ac:dyDescent="0.3">
      <c r="A406" t="s">
        <v>1078</v>
      </c>
      <c r="B406" t="s">
        <v>1079</v>
      </c>
      <c r="C406" s="31" t="str">
        <f>IF($B406="N/A",IFERROR(VLOOKUP($A406,'Sub Rough 1'!$A$3:$B$63,2,FALSE),"N/A"),$B406)</f>
        <v>AP647188</v>
      </c>
      <c r="D406">
        <v>1</v>
      </c>
      <c r="E406" t="s">
        <v>298</v>
      </c>
      <c r="F406" t="s">
        <v>302</v>
      </c>
      <c r="G406" t="s">
        <v>303</v>
      </c>
      <c r="H406" t="s">
        <v>1080</v>
      </c>
      <c r="I406" s="13">
        <v>646800</v>
      </c>
      <c r="J406" s="14">
        <v>41805</v>
      </c>
      <c r="K406" t="s">
        <v>285</v>
      </c>
      <c r="L406" s="31" t="str">
        <f>IF($K406&lt;&gt;"Pending",$K406,IFERROR(VLOOKUP($C406,Confirmed!$A$2:$I$98,9,FALSE),"Pending"))</f>
        <v>Approved</v>
      </c>
      <c r="M406" s="14">
        <v>41655</v>
      </c>
      <c r="N406" s="19">
        <v>41676</v>
      </c>
      <c r="O406" s="19">
        <v>41736</v>
      </c>
      <c r="P406" s="33">
        <f t="shared" si="12"/>
        <v>41736</v>
      </c>
      <c r="Q406" s="33">
        <f t="shared" si="13"/>
        <v>41736</v>
      </c>
    </row>
    <row r="407" spans="1:17" x14ac:dyDescent="0.3">
      <c r="A407" t="s">
        <v>1078</v>
      </c>
      <c r="B407" t="s">
        <v>1079</v>
      </c>
      <c r="C407" s="31" t="str">
        <f>IF($B407="N/A",IFERROR(VLOOKUP($A407,'Sub Rough 1'!$A$3:$B$63,2,FALSE),"N/A"),$B407)</f>
        <v>AP647188</v>
      </c>
      <c r="D407">
        <v>1</v>
      </c>
      <c r="E407" t="s">
        <v>298</v>
      </c>
      <c r="F407" t="s">
        <v>323</v>
      </c>
      <c r="G407" t="s">
        <v>324</v>
      </c>
      <c r="H407" t="s">
        <v>1080</v>
      </c>
      <c r="I407" s="13">
        <v>646800</v>
      </c>
      <c r="J407" s="14">
        <v>41805</v>
      </c>
      <c r="K407" t="s">
        <v>285</v>
      </c>
      <c r="L407" s="31" t="str">
        <f>IF($K407&lt;&gt;"Pending",$K407,IFERROR(VLOOKUP($C407,Confirmed!$A$2:$I$98,9,FALSE),"Pending"))</f>
        <v>Approved</v>
      </c>
      <c r="M407" s="14">
        <v>41655</v>
      </c>
      <c r="N407" s="19">
        <v>41676</v>
      </c>
      <c r="O407" s="19">
        <v>41736</v>
      </c>
      <c r="P407" s="33">
        <f t="shared" si="12"/>
        <v>41736</v>
      </c>
      <c r="Q407" s="33">
        <f t="shared" si="13"/>
        <v>41736</v>
      </c>
    </row>
    <row r="408" spans="1:17" x14ac:dyDescent="0.3">
      <c r="A408" t="s">
        <v>1081</v>
      </c>
      <c r="B408" t="s">
        <v>1082</v>
      </c>
      <c r="C408" s="31" t="str">
        <f>IF($B408="N/A",IFERROR(VLOOKUP($A408,'Sub Rough 1'!$A$3:$B$63,2,FALSE),"N/A"),$B408)</f>
        <v>AP647185</v>
      </c>
      <c r="D408">
        <v>0</v>
      </c>
      <c r="E408" t="s">
        <v>15</v>
      </c>
      <c r="F408" t="s">
        <v>293</v>
      </c>
      <c r="G408" t="s">
        <v>294</v>
      </c>
      <c r="H408" t="s">
        <v>1083</v>
      </c>
      <c r="I408" s="13">
        <v>335200</v>
      </c>
      <c r="J408" s="14">
        <v>41906</v>
      </c>
      <c r="K408" t="s">
        <v>285</v>
      </c>
      <c r="L408" s="31" t="str">
        <f>IF($K408&lt;&gt;"Pending",$K408,IFERROR(VLOOKUP($C408,Confirmed!$A$2:$I$98,9,FALSE),"Pending"))</f>
        <v>Approved</v>
      </c>
      <c r="M408" s="14">
        <v>41651</v>
      </c>
      <c r="N408" s="19">
        <v>41676</v>
      </c>
      <c r="O408" s="19">
        <v>41736</v>
      </c>
      <c r="P408" s="33">
        <f t="shared" si="12"/>
        <v>41736</v>
      </c>
      <c r="Q408" s="33">
        <f t="shared" si="13"/>
        <v>41736</v>
      </c>
    </row>
    <row r="409" spans="1:17" x14ac:dyDescent="0.3">
      <c r="A409" t="s">
        <v>1081</v>
      </c>
      <c r="B409" t="s">
        <v>1082</v>
      </c>
      <c r="C409" s="31" t="str">
        <f>IF($B409="N/A",IFERROR(VLOOKUP($A409,'Sub Rough 1'!$A$3:$B$63,2,FALSE),"N/A"),$B409)</f>
        <v>AP647185</v>
      </c>
      <c r="D409">
        <v>0</v>
      </c>
      <c r="E409" t="s">
        <v>15</v>
      </c>
      <c r="F409" t="s">
        <v>295</v>
      </c>
      <c r="G409" t="s">
        <v>296</v>
      </c>
      <c r="H409" t="s">
        <v>1083</v>
      </c>
      <c r="I409" s="13">
        <v>335200</v>
      </c>
      <c r="J409" s="14">
        <v>41906</v>
      </c>
      <c r="K409" t="s">
        <v>285</v>
      </c>
      <c r="L409" s="31" t="str">
        <f>IF($K409&lt;&gt;"Pending",$K409,IFERROR(VLOOKUP($C409,Confirmed!$A$2:$I$98,9,FALSE),"Pending"))</f>
        <v>Approved</v>
      </c>
      <c r="M409" s="14">
        <v>41651</v>
      </c>
      <c r="N409" s="19">
        <v>41676</v>
      </c>
      <c r="O409" s="19">
        <v>41736</v>
      </c>
      <c r="P409" s="33">
        <f t="shared" si="12"/>
        <v>41736</v>
      </c>
      <c r="Q409" s="33">
        <f t="shared" si="13"/>
        <v>41736</v>
      </c>
    </row>
    <row r="410" spans="1:17" x14ac:dyDescent="0.3">
      <c r="A410" t="s">
        <v>1081</v>
      </c>
      <c r="B410" t="s">
        <v>1082</v>
      </c>
      <c r="C410" s="31" t="str">
        <f>IF($B410="N/A",IFERROR(VLOOKUP($A410,'Sub Rough 1'!$A$3:$B$63,2,FALSE),"N/A"),$B410)</f>
        <v>AP647185</v>
      </c>
      <c r="D410">
        <v>0</v>
      </c>
      <c r="E410" t="s">
        <v>15</v>
      </c>
      <c r="F410" t="s">
        <v>320</v>
      </c>
      <c r="G410" t="s">
        <v>321</v>
      </c>
      <c r="H410" t="s">
        <v>1083</v>
      </c>
      <c r="I410" s="13">
        <v>335200</v>
      </c>
      <c r="J410" s="14">
        <v>41906</v>
      </c>
      <c r="K410" t="s">
        <v>285</v>
      </c>
      <c r="L410" s="31" t="str">
        <f>IF($K410&lt;&gt;"Pending",$K410,IFERROR(VLOOKUP($C410,Confirmed!$A$2:$I$98,9,FALSE),"Pending"))</f>
        <v>Approved</v>
      </c>
      <c r="M410" s="14">
        <v>41651</v>
      </c>
      <c r="N410" s="19">
        <v>41676</v>
      </c>
      <c r="O410" s="19">
        <v>41736</v>
      </c>
      <c r="P410" s="33">
        <f t="shared" si="12"/>
        <v>41736</v>
      </c>
      <c r="Q410" s="33">
        <f t="shared" si="13"/>
        <v>41736</v>
      </c>
    </row>
    <row r="411" spans="1:17" x14ac:dyDescent="0.3">
      <c r="A411" t="s">
        <v>1084</v>
      </c>
      <c r="B411" t="s">
        <v>1085</v>
      </c>
      <c r="C411" s="31" t="str">
        <f>IF($B411="N/A",IFERROR(VLOOKUP($A411,'Sub Rough 1'!$A$3:$B$63,2,FALSE),"N/A"),$B411)</f>
        <v>AP647178</v>
      </c>
      <c r="D411">
        <v>1</v>
      </c>
      <c r="E411" t="s">
        <v>298</v>
      </c>
      <c r="F411" t="s">
        <v>302</v>
      </c>
      <c r="G411" t="s">
        <v>303</v>
      </c>
      <c r="H411" t="s">
        <v>1086</v>
      </c>
      <c r="I411" s="13">
        <v>757700</v>
      </c>
      <c r="J411" s="14">
        <v>41809</v>
      </c>
      <c r="K411" t="s">
        <v>285</v>
      </c>
      <c r="L411" s="31" t="str">
        <f>IF($K411&lt;&gt;"Pending",$K411,IFERROR(VLOOKUP($C411,Confirmed!$A$2:$I$98,9,FALSE),"Pending"))</f>
        <v>Approved</v>
      </c>
      <c r="M411" s="14">
        <v>41630</v>
      </c>
      <c r="N411" s="19">
        <v>41641</v>
      </c>
      <c r="O411" s="19">
        <v>41676</v>
      </c>
      <c r="P411" s="33">
        <f t="shared" si="12"/>
        <v>41676</v>
      </c>
      <c r="Q411" s="33">
        <f t="shared" si="13"/>
        <v>41676</v>
      </c>
    </row>
    <row r="412" spans="1:17" x14ac:dyDescent="0.3">
      <c r="A412" t="s">
        <v>1084</v>
      </c>
      <c r="B412" t="s">
        <v>1085</v>
      </c>
      <c r="C412" s="31" t="str">
        <f>IF($B412="N/A",IFERROR(VLOOKUP($A412,'Sub Rough 1'!$A$3:$B$63,2,FALSE),"N/A"),$B412)</f>
        <v>AP647178</v>
      </c>
      <c r="D412">
        <v>1</v>
      </c>
      <c r="E412" t="s">
        <v>298</v>
      </c>
      <c r="F412" t="s">
        <v>323</v>
      </c>
      <c r="G412" t="s">
        <v>324</v>
      </c>
      <c r="H412" t="s">
        <v>1086</v>
      </c>
      <c r="I412" s="13">
        <v>757700</v>
      </c>
      <c r="J412" s="14">
        <v>41809</v>
      </c>
      <c r="K412" t="s">
        <v>285</v>
      </c>
      <c r="L412" s="31" t="str">
        <f>IF($K412&lt;&gt;"Pending",$K412,IFERROR(VLOOKUP($C412,Confirmed!$A$2:$I$98,9,FALSE),"Pending"))</f>
        <v>Approved</v>
      </c>
      <c r="M412" s="14">
        <v>41630</v>
      </c>
      <c r="N412" s="19">
        <v>41641</v>
      </c>
      <c r="O412" s="19">
        <v>41676</v>
      </c>
      <c r="P412" s="33">
        <f t="shared" si="12"/>
        <v>41676</v>
      </c>
      <c r="Q412" s="33">
        <f t="shared" si="13"/>
        <v>41676</v>
      </c>
    </row>
    <row r="413" spans="1:17" x14ac:dyDescent="0.3">
      <c r="A413" t="s">
        <v>1084</v>
      </c>
      <c r="B413" t="s">
        <v>1085</v>
      </c>
      <c r="C413" s="31" t="str">
        <f>IF($B413="N/A",IFERROR(VLOOKUP($A413,'Sub Rough 1'!$A$3:$B$63,2,FALSE),"N/A"),$B413)</f>
        <v>AP647178</v>
      </c>
      <c r="D413">
        <v>1</v>
      </c>
      <c r="E413" t="s">
        <v>298</v>
      </c>
      <c r="F413" t="s">
        <v>325</v>
      </c>
      <c r="G413" t="s">
        <v>326</v>
      </c>
      <c r="H413" t="s">
        <v>1086</v>
      </c>
      <c r="I413" s="13">
        <v>757700</v>
      </c>
      <c r="J413" s="14">
        <v>41809</v>
      </c>
      <c r="K413" t="s">
        <v>285</v>
      </c>
      <c r="L413" s="31" t="str">
        <f>IF($K413&lt;&gt;"Pending",$K413,IFERROR(VLOOKUP($C413,Confirmed!$A$2:$I$98,9,FALSE),"Pending"))</f>
        <v>Approved</v>
      </c>
      <c r="M413" s="14">
        <v>41630</v>
      </c>
      <c r="N413" s="19">
        <v>41641</v>
      </c>
      <c r="O413" s="19">
        <v>41676</v>
      </c>
      <c r="P413" s="33">
        <f t="shared" si="12"/>
        <v>41676</v>
      </c>
      <c r="Q413" s="33">
        <f t="shared" si="13"/>
        <v>41676</v>
      </c>
    </row>
    <row r="414" spans="1:17" x14ac:dyDescent="0.3">
      <c r="A414" t="s">
        <v>1084</v>
      </c>
      <c r="B414" t="s">
        <v>1085</v>
      </c>
      <c r="C414" s="31" t="str">
        <f>IF($B414="N/A",IFERROR(VLOOKUP($A414,'Sub Rough 1'!$A$3:$B$63,2,FALSE),"N/A"),$B414)</f>
        <v>AP647178</v>
      </c>
      <c r="D414">
        <v>1</v>
      </c>
      <c r="E414" t="s">
        <v>298</v>
      </c>
      <c r="F414" t="s">
        <v>299</v>
      </c>
      <c r="G414" t="s">
        <v>300</v>
      </c>
      <c r="H414" t="s">
        <v>1086</v>
      </c>
      <c r="I414" s="13">
        <v>757700</v>
      </c>
      <c r="J414" s="14">
        <v>41809</v>
      </c>
      <c r="K414" t="s">
        <v>285</v>
      </c>
      <c r="L414" s="31" t="str">
        <f>IF($K414&lt;&gt;"Pending",$K414,IFERROR(VLOOKUP($C414,Confirmed!$A$2:$I$98,9,FALSE),"Pending"))</f>
        <v>Approved</v>
      </c>
      <c r="M414" s="14">
        <v>41630</v>
      </c>
      <c r="N414" s="19">
        <v>41641</v>
      </c>
      <c r="O414" s="19">
        <v>41676</v>
      </c>
      <c r="P414" s="33">
        <f t="shared" si="12"/>
        <v>41676</v>
      </c>
      <c r="Q414" s="33">
        <f t="shared" si="13"/>
        <v>41676</v>
      </c>
    </row>
    <row r="415" spans="1:17" x14ac:dyDescent="0.3">
      <c r="A415" t="s">
        <v>1087</v>
      </c>
      <c r="B415" t="s">
        <v>1088</v>
      </c>
      <c r="C415" s="31" t="str">
        <f>IF($B415="N/A",IFERROR(VLOOKUP($A415,'Sub Rough 1'!$A$3:$B$63,2,FALSE),"N/A"),$B415)</f>
        <v>AP647173</v>
      </c>
      <c r="D415">
        <v>6</v>
      </c>
      <c r="E415" t="s">
        <v>309</v>
      </c>
      <c r="F415" t="s">
        <v>310</v>
      </c>
      <c r="G415" t="s">
        <v>311</v>
      </c>
      <c r="H415" t="s">
        <v>1089</v>
      </c>
      <c r="I415" s="13">
        <v>515400</v>
      </c>
      <c r="J415" s="14">
        <v>41803</v>
      </c>
      <c r="K415" t="s">
        <v>285</v>
      </c>
      <c r="L415" s="31" t="str">
        <f>IF($K415&lt;&gt;"Pending",$K415,IFERROR(VLOOKUP($C415,Confirmed!$A$2:$I$98,9,FALSE),"Pending"))</f>
        <v>Approved</v>
      </c>
      <c r="M415" s="14">
        <v>41617</v>
      </c>
      <c r="N415" s="19">
        <v>41617</v>
      </c>
      <c r="O415" s="19">
        <v>41676</v>
      </c>
      <c r="P415" s="33">
        <f t="shared" si="12"/>
        <v>41676</v>
      </c>
      <c r="Q415" s="33">
        <f t="shared" si="13"/>
        <v>41676</v>
      </c>
    </row>
    <row r="416" spans="1:17" x14ac:dyDescent="0.3">
      <c r="A416" t="s">
        <v>1087</v>
      </c>
      <c r="B416" t="s">
        <v>1088</v>
      </c>
      <c r="C416" s="31" t="str">
        <f>IF($B416="N/A",IFERROR(VLOOKUP($A416,'Sub Rough 1'!$A$3:$B$63,2,FALSE),"N/A"),$B416)</f>
        <v>AP647173</v>
      </c>
      <c r="D416">
        <v>6</v>
      </c>
      <c r="E416" t="s">
        <v>309</v>
      </c>
      <c r="F416" t="s">
        <v>544</v>
      </c>
      <c r="G416" t="s">
        <v>545</v>
      </c>
      <c r="H416" t="s">
        <v>1089</v>
      </c>
      <c r="I416" s="13">
        <v>515400</v>
      </c>
      <c r="J416" s="14">
        <v>41803</v>
      </c>
      <c r="K416" t="s">
        <v>285</v>
      </c>
      <c r="L416" s="31" t="str">
        <f>IF($K416&lt;&gt;"Pending",$K416,IFERROR(VLOOKUP($C416,Confirmed!$A$2:$I$98,9,FALSE),"Pending"))</f>
        <v>Approved</v>
      </c>
      <c r="M416" s="14">
        <v>41617</v>
      </c>
      <c r="N416" s="19">
        <v>41617</v>
      </c>
      <c r="O416" s="19">
        <v>41676</v>
      </c>
      <c r="P416" s="33">
        <f t="shared" si="12"/>
        <v>41676</v>
      </c>
      <c r="Q416" s="33">
        <f t="shared" si="13"/>
        <v>41676</v>
      </c>
    </row>
    <row r="417" spans="1:17" x14ac:dyDescent="0.3">
      <c r="A417" t="s">
        <v>1090</v>
      </c>
      <c r="B417" t="s">
        <v>1091</v>
      </c>
      <c r="C417" s="31" t="str">
        <f>IF($B417="N/A",IFERROR(VLOOKUP($A417,'Sub Rough 1'!$A$3:$B$63,2,FALSE),"N/A"),$B417)</f>
        <v>AP647165</v>
      </c>
      <c r="D417">
        <v>0</v>
      </c>
      <c r="E417" t="s">
        <v>15</v>
      </c>
      <c r="F417" t="s">
        <v>293</v>
      </c>
      <c r="G417" t="s">
        <v>294</v>
      </c>
      <c r="H417" t="s">
        <v>1092</v>
      </c>
      <c r="I417" s="13">
        <v>95600</v>
      </c>
      <c r="J417" s="14">
        <v>41820</v>
      </c>
      <c r="K417" t="s">
        <v>285</v>
      </c>
      <c r="L417" s="31" t="str">
        <f>IF($K417&lt;&gt;"Pending",$K417,IFERROR(VLOOKUP($C417,Confirmed!$A$2:$I$98,9,FALSE),"Pending"))</f>
        <v>Approved</v>
      </c>
      <c r="M417" s="14">
        <v>41614</v>
      </c>
      <c r="N417" s="19">
        <v>41617</v>
      </c>
      <c r="O417" s="19">
        <v>41676</v>
      </c>
      <c r="P417" s="33">
        <f t="shared" si="12"/>
        <v>41676</v>
      </c>
      <c r="Q417" s="33">
        <f t="shared" si="13"/>
        <v>41676</v>
      </c>
    </row>
    <row r="418" spans="1:17" x14ac:dyDescent="0.3">
      <c r="A418" t="s">
        <v>1093</v>
      </c>
      <c r="B418" t="s">
        <v>1094</v>
      </c>
      <c r="C418" s="31" t="str">
        <f>IF($B418="N/A",IFERROR(VLOOKUP($A418,'Sub Rough 1'!$A$3:$B$63,2,FALSE),"N/A"),$B418)</f>
        <v>AP647164</v>
      </c>
      <c r="D418">
        <v>0</v>
      </c>
      <c r="E418" t="s">
        <v>15</v>
      </c>
      <c r="F418" t="s">
        <v>293</v>
      </c>
      <c r="G418" t="s">
        <v>294</v>
      </c>
      <c r="H418" t="s">
        <v>1095</v>
      </c>
      <c r="I418" s="13">
        <v>132400</v>
      </c>
      <c r="J418" s="14">
        <v>41690</v>
      </c>
      <c r="K418" t="s">
        <v>285</v>
      </c>
      <c r="L418" s="31" t="str">
        <f>IF($K418&lt;&gt;"Pending",$K418,IFERROR(VLOOKUP($C418,Confirmed!$A$2:$I$98,9,FALSE),"Pending"))</f>
        <v>Approved</v>
      </c>
      <c r="M418" s="14">
        <v>41613</v>
      </c>
      <c r="N418" s="19">
        <v>41617</v>
      </c>
      <c r="O418" s="19">
        <v>41676</v>
      </c>
      <c r="P418" s="33">
        <f t="shared" si="12"/>
        <v>41676</v>
      </c>
      <c r="Q418" s="33">
        <f t="shared" si="13"/>
        <v>41676</v>
      </c>
    </row>
    <row r="419" spans="1:17" x14ac:dyDescent="0.3">
      <c r="A419" t="s">
        <v>1093</v>
      </c>
      <c r="B419" t="s">
        <v>1094</v>
      </c>
      <c r="C419" s="31" t="str">
        <f>IF($B419="N/A",IFERROR(VLOOKUP($A419,'Sub Rough 1'!$A$3:$B$63,2,FALSE),"N/A"),$B419)</f>
        <v>AP647164</v>
      </c>
      <c r="D419">
        <v>0</v>
      </c>
      <c r="E419" t="s">
        <v>15</v>
      </c>
      <c r="F419" t="s">
        <v>295</v>
      </c>
      <c r="G419" t="s">
        <v>296</v>
      </c>
      <c r="H419" t="s">
        <v>1095</v>
      </c>
      <c r="I419" s="13">
        <v>132400</v>
      </c>
      <c r="J419" s="14">
        <v>41690</v>
      </c>
      <c r="K419" t="s">
        <v>285</v>
      </c>
      <c r="L419" s="31" t="str">
        <f>IF($K419&lt;&gt;"Pending",$K419,IFERROR(VLOOKUP($C419,Confirmed!$A$2:$I$98,9,FALSE),"Pending"))</f>
        <v>Approved</v>
      </c>
      <c r="M419" s="14">
        <v>41613</v>
      </c>
      <c r="N419" s="19">
        <v>41617</v>
      </c>
      <c r="O419" s="19">
        <v>41676</v>
      </c>
      <c r="P419" s="33">
        <f t="shared" si="12"/>
        <v>41676</v>
      </c>
      <c r="Q419" s="33">
        <f t="shared" si="13"/>
        <v>41676</v>
      </c>
    </row>
    <row r="420" spans="1:17" x14ac:dyDescent="0.3">
      <c r="A420" t="s">
        <v>1093</v>
      </c>
      <c r="B420" t="s">
        <v>1094</v>
      </c>
      <c r="C420" s="31" t="str">
        <f>IF($B420="N/A",IFERROR(VLOOKUP($A420,'Sub Rough 1'!$A$3:$B$63,2,FALSE),"N/A"),$B420)</f>
        <v>AP647164</v>
      </c>
      <c r="D420">
        <v>0</v>
      </c>
      <c r="E420" t="s">
        <v>15</v>
      </c>
      <c r="F420" t="s">
        <v>318</v>
      </c>
      <c r="G420" t="s">
        <v>319</v>
      </c>
      <c r="H420" t="s">
        <v>1095</v>
      </c>
      <c r="I420" s="13">
        <v>132400</v>
      </c>
      <c r="J420" s="14">
        <v>41690</v>
      </c>
      <c r="K420" t="s">
        <v>285</v>
      </c>
      <c r="L420" s="31" t="str">
        <f>IF($K420&lt;&gt;"Pending",$K420,IFERROR(VLOOKUP($C420,Confirmed!$A$2:$I$98,9,FALSE),"Pending"))</f>
        <v>Approved</v>
      </c>
      <c r="M420" s="14">
        <v>41613</v>
      </c>
      <c r="N420" s="19">
        <v>41617</v>
      </c>
      <c r="O420" s="19">
        <v>41676</v>
      </c>
      <c r="P420" s="33">
        <f t="shared" si="12"/>
        <v>41676</v>
      </c>
      <c r="Q420" s="33">
        <f t="shared" si="13"/>
        <v>41676</v>
      </c>
    </row>
    <row r="421" spans="1:17" x14ac:dyDescent="0.3">
      <c r="A421" t="s">
        <v>1096</v>
      </c>
      <c r="B421" t="s">
        <v>1097</v>
      </c>
      <c r="C421" s="31" t="str">
        <f>IF($B421="N/A",IFERROR(VLOOKUP($A421,'Sub Rough 1'!$A$3:$B$63,2,FALSE),"N/A"),$B421)</f>
        <v>AP647163</v>
      </c>
      <c r="D421">
        <v>14</v>
      </c>
      <c r="E421" t="s">
        <v>603</v>
      </c>
      <c r="F421" t="s">
        <v>604</v>
      </c>
      <c r="G421" t="s">
        <v>605</v>
      </c>
      <c r="H421" t="s">
        <v>1098</v>
      </c>
      <c r="I421" s="13">
        <v>239500</v>
      </c>
      <c r="J421" s="14">
        <v>41683</v>
      </c>
      <c r="K421" t="s">
        <v>285</v>
      </c>
      <c r="L421" s="31" t="str">
        <f>IF($K421&lt;&gt;"Pending",$K421,IFERROR(VLOOKUP($C421,Confirmed!$A$2:$I$98,9,FALSE),"Pending"))</f>
        <v>Approved</v>
      </c>
      <c r="M421" s="14">
        <v>41606</v>
      </c>
      <c r="N421" s="19">
        <v>41617</v>
      </c>
      <c r="O421" s="19">
        <v>41676</v>
      </c>
      <c r="P421" s="33">
        <f t="shared" si="12"/>
        <v>41676</v>
      </c>
      <c r="Q421" s="33">
        <f t="shared" si="13"/>
        <v>41676</v>
      </c>
    </row>
    <row r="422" spans="1:17" x14ac:dyDescent="0.3">
      <c r="A422" t="s">
        <v>1099</v>
      </c>
      <c r="B422" t="s">
        <v>1100</v>
      </c>
      <c r="C422" s="31" t="str">
        <f>IF($B422="N/A",IFERROR(VLOOKUP($A422,'Sub Rough 1'!$A$3:$B$63,2,FALSE),"N/A"),$B422)</f>
        <v>AP647151</v>
      </c>
      <c r="D422">
        <v>5</v>
      </c>
      <c r="E422" t="s">
        <v>354</v>
      </c>
      <c r="F422" t="s">
        <v>355</v>
      </c>
      <c r="G422" t="s">
        <v>356</v>
      </c>
      <c r="H422" t="s">
        <v>1101</v>
      </c>
      <c r="I422" s="13">
        <v>234200</v>
      </c>
      <c r="J422" s="14">
        <v>41937</v>
      </c>
      <c r="K422" t="s">
        <v>285</v>
      </c>
      <c r="L422" s="31" t="str">
        <f>IF($K422&lt;&gt;"Pending",$K422,IFERROR(VLOOKUP($C422,Confirmed!$A$2:$I$98,9,FALSE),"Pending"))</f>
        <v>Approved</v>
      </c>
      <c r="M422" s="14">
        <v>41595</v>
      </c>
      <c r="N422" s="19">
        <v>41602</v>
      </c>
      <c r="O422" s="19">
        <v>41676</v>
      </c>
      <c r="P422" s="33">
        <f t="shared" si="12"/>
        <v>41676</v>
      </c>
      <c r="Q422" s="33">
        <f t="shared" si="13"/>
        <v>41676</v>
      </c>
    </row>
    <row r="423" spans="1:17" x14ac:dyDescent="0.3">
      <c r="A423" t="s">
        <v>1099</v>
      </c>
      <c r="B423" t="s">
        <v>1100</v>
      </c>
      <c r="C423" s="31" t="str">
        <f>IF($B423="N/A",IFERROR(VLOOKUP($A423,'Sub Rough 1'!$A$3:$B$63,2,FALSE),"N/A"),$B423)</f>
        <v>AP647151</v>
      </c>
      <c r="D423">
        <v>5</v>
      </c>
      <c r="E423" t="s">
        <v>354</v>
      </c>
      <c r="F423" t="s">
        <v>410</v>
      </c>
      <c r="G423" t="s">
        <v>411</v>
      </c>
      <c r="H423" t="s">
        <v>1101</v>
      </c>
      <c r="I423" s="13">
        <v>234200</v>
      </c>
      <c r="J423" s="14">
        <v>41937</v>
      </c>
      <c r="K423" t="s">
        <v>285</v>
      </c>
      <c r="L423" s="31" t="str">
        <f>IF($K423&lt;&gt;"Pending",$K423,IFERROR(VLOOKUP($C423,Confirmed!$A$2:$I$98,9,FALSE),"Pending"))</f>
        <v>Approved</v>
      </c>
      <c r="M423" s="14">
        <v>41595</v>
      </c>
      <c r="N423" s="19">
        <v>41602</v>
      </c>
      <c r="O423" s="19">
        <v>41676</v>
      </c>
      <c r="P423" s="33">
        <f t="shared" si="12"/>
        <v>41676</v>
      </c>
      <c r="Q423" s="33">
        <f t="shared" si="13"/>
        <v>41676</v>
      </c>
    </row>
    <row r="424" spans="1:17" x14ac:dyDescent="0.3">
      <c r="A424" t="s">
        <v>1102</v>
      </c>
      <c r="B424" t="s">
        <v>1103</v>
      </c>
      <c r="C424" s="31" t="str">
        <f>IF($B424="N/A",IFERROR(VLOOKUP($A424,'Sub Rough 1'!$A$3:$B$63,2,FALSE),"N/A"),$B424)</f>
        <v>AP647140</v>
      </c>
      <c r="D424">
        <v>2</v>
      </c>
      <c r="E424" t="s">
        <v>343</v>
      </c>
      <c r="F424" t="s">
        <v>450</v>
      </c>
      <c r="G424" t="s">
        <v>451</v>
      </c>
      <c r="H424" t="s">
        <v>1104</v>
      </c>
      <c r="I424" s="13">
        <v>62900</v>
      </c>
      <c r="J424" s="14">
        <v>41862</v>
      </c>
      <c r="K424" t="s">
        <v>285</v>
      </c>
      <c r="L424" s="31" t="str">
        <f>IF($K424&lt;&gt;"Pending",$K424,IFERROR(VLOOKUP($C424,Confirmed!$A$2:$I$98,9,FALSE),"Pending"))</f>
        <v>Approved</v>
      </c>
      <c r="M424" s="14">
        <v>41593</v>
      </c>
      <c r="N424" s="19">
        <v>41602</v>
      </c>
      <c r="O424" s="19">
        <v>41676</v>
      </c>
      <c r="P424" s="33">
        <f t="shared" si="12"/>
        <v>41676</v>
      </c>
      <c r="Q424" s="33">
        <f t="shared" si="13"/>
        <v>41676</v>
      </c>
    </row>
    <row r="425" spans="1:17" x14ac:dyDescent="0.3">
      <c r="A425" t="s">
        <v>1105</v>
      </c>
      <c r="B425" t="s">
        <v>1106</v>
      </c>
      <c r="C425" s="31" t="str">
        <f>IF($B425="N/A",IFERROR(VLOOKUP($A425,'Sub Rough 1'!$A$3:$B$63,2,FALSE),"N/A"),$B425)</f>
        <v>AP647128</v>
      </c>
      <c r="D425">
        <v>9</v>
      </c>
      <c r="E425" t="s">
        <v>768</v>
      </c>
      <c r="F425" t="s">
        <v>769</v>
      </c>
      <c r="G425" t="s">
        <v>770</v>
      </c>
      <c r="H425" t="s">
        <v>1107</v>
      </c>
      <c r="I425" s="13">
        <v>256900</v>
      </c>
      <c r="J425" s="14">
        <v>41805</v>
      </c>
      <c r="K425" t="s">
        <v>285</v>
      </c>
      <c r="L425" s="31" t="str">
        <f>IF($K425&lt;&gt;"Pending",$K425,IFERROR(VLOOKUP($C425,Confirmed!$A$2:$I$98,9,FALSE),"Pending"))</f>
        <v>Approved</v>
      </c>
      <c r="M425" s="14">
        <v>41586</v>
      </c>
      <c r="N425" s="19">
        <v>41602</v>
      </c>
      <c r="O425" s="19">
        <v>41641</v>
      </c>
      <c r="P425" s="33">
        <f t="shared" si="12"/>
        <v>41641</v>
      </c>
      <c r="Q425" s="33">
        <f t="shared" si="13"/>
        <v>41641</v>
      </c>
    </row>
    <row r="426" spans="1:17" x14ac:dyDescent="0.3">
      <c r="A426" t="s">
        <v>1108</v>
      </c>
      <c r="B426" t="s">
        <v>1109</v>
      </c>
      <c r="C426" s="31" t="str">
        <f>IF($B426="N/A",IFERROR(VLOOKUP($A426,'Sub Rough 1'!$A$3:$B$63,2,FALSE),"N/A"),$B426)</f>
        <v>AP647122</v>
      </c>
      <c r="D426">
        <v>2</v>
      </c>
      <c r="E426" t="s">
        <v>343</v>
      </c>
      <c r="F426" t="s">
        <v>450</v>
      </c>
      <c r="G426" t="s">
        <v>451</v>
      </c>
      <c r="H426" t="s">
        <v>1110</v>
      </c>
      <c r="I426" s="13">
        <v>679800</v>
      </c>
      <c r="J426" s="14">
        <v>41858</v>
      </c>
      <c r="K426" t="s">
        <v>285</v>
      </c>
      <c r="L426" s="31" t="str">
        <f>IF($K426&lt;&gt;"Pending",$K426,IFERROR(VLOOKUP($C426,Confirmed!$A$2:$I$98,9,FALSE),"Pending"))</f>
        <v>Approved</v>
      </c>
      <c r="M426" s="14">
        <v>41584</v>
      </c>
      <c r="N426" s="19">
        <v>41602</v>
      </c>
      <c r="O426" s="19">
        <v>41641</v>
      </c>
      <c r="P426" s="33">
        <f t="shared" si="12"/>
        <v>41641</v>
      </c>
      <c r="Q426" s="33">
        <f t="shared" si="13"/>
        <v>41641</v>
      </c>
    </row>
    <row r="427" spans="1:17" x14ac:dyDescent="0.3">
      <c r="A427" t="s">
        <v>1111</v>
      </c>
      <c r="B427" t="s">
        <v>1112</v>
      </c>
      <c r="C427" s="31" t="str">
        <f>IF($B427="N/A",IFERROR(VLOOKUP($A427,'Sub Rough 1'!$A$3:$B$63,2,FALSE),"N/A"),$B427)</f>
        <v>AP647110</v>
      </c>
      <c r="D427">
        <v>0</v>
      </c>
      <c r="E427" t="s">
        <v>15</v>
      </c>
      <c r="F427" t="s">
        <v>320</v>
      </c>
      <c r="G427" t="s">
        <v>321</v>
      </c>
      <c r="H427" t="s">
        <v>640</v>
      </c>
      <c r="I427" s="13">
        <v>484300</v>
      </c>
      <c r="J427" s="14">
        <v>41810</v>
      </c>
      <c r="K427" t="s">
        <v>285</v>
      </c>
      <c r="L427" s="31" t="str">
        <f>IF($K427&lt;&gt;"Pending",$K427,IFERROR(VLOOKUP($C427,Confirmed!$A$2:$I$98,9,FALSE),"Pending"))</f>
        <v>Approved</v>
      </c>
      <c r="M427" s="14">
        <v>41584</v>
      </c>
      <c r="N427" s="19">
        <v>41602</v>
      </c>
      <c r="O427" s="19">
        <v>41641</v>
      </c>
      <c r="P427" s="33">
        <f t="shared" si="12"/>
        <v>41641</v>
      </c>
      <c r="Q427" s="33">
        <f t="shared" si="13"/>
        <v>41641</v>
      </c>
    </row>
    <row r="428" spans="1:17" x14ac:dyDescent="0.3">
      <c r="A428" t="s">
        <v>1111</v>
      </c>
      <c r="B428" t="s">
        <v>1112</v>
      </c>
      <c r="C428" s="31" t="str">
        <f>IF($B428="N/A",IFERROR(VLOOKUP($A428,'Sub Rough 1'!$A$3:$B$63,2,FALSE),"N/A"),$B428)</f>
        <v>AP647110</v>
      </c>
      <c r="D428">
        <v>0</v>
      </c>
      <c r="E428" t="s">
        <v>15</v>
      </c>
      <c r="F428" t="s">
        <v>295</v>
      </c>
      <c r="G428" t="s">
        <v>296</v>
      </c>
      <c r="H428" t="s">
        <v>640</v>
      </c>
      <c r="I428" s="13">
        <v>484300</v>
      </c>
      <c r="J428" s="14">
        <v>41810</v>
      </c>
      <c r="K428" t="s">
        <v>285</v>
      </c>
      <c r="L428" s="31" t="str">
        <f>IF($K428&lt;&gt;"Pending",$K428,IFERROR(VLOOKUP($C428,Confirmed!$A$2:$I$98,9,FALSE),"Pending"))</f>
        <v>Approved</v>
      </c>
      <c r="M428" s="14">
        <v>41584</v>
      </c>
      <c r="N428" s="19">
        <v>41602</v>
      </c>
      <c r="O428" s="19">
        <v>41641</v>
      </c>
      <c r="P428" s="33">
        <f t="shared" si="12"/>
        <v>41641</v>
      </c>
      <c r="Q428" s="33">
        <f t="shared" si="13"/>
        <v>41641</v>
      </c>
    </row>
    <row r="429" spans="1:17" x14ac:dyDescent="0.3">
      <c r="A429" t="s">
        <v>1111</v>
      </c>
      <c r="B429" t="s">
        <v>1112</v>
      </c>
      <c r="C429" s="31" t="str">
        <f>IF($B429="N/A",IFERROR(VLOOKUP($A429,'Sub Rough 1'!$A$3:$B$63,2,FALSE),"N/A"),$B429)</f>
        <v>AP647110</v>
      </c>
      <c r="D429">
        <v>0</v>
      </c>
      <c r="E429" t="s">
        <v>15</v>
      </c>
      <c r="F429" t="s">
        <v>318</v>
      </c>
      <c r="G429" t="s">
        <v>319</v>
      </c>
      <c r="H429" t="s">
        <v>640</v>
      </c>
      <c r="I429" s="13">
        <v>484300</v>
      </c>
      <c r="J429" s="14">
        <v>41810</v>
      </c>
      <c r="K429" t="s">
        <v>285</v>
      </c>
      <c r="L429" s="31" t="str">
        <f>IF($K429&lt;&gt;"Pending",$K429,IFERROR(VLOOKUP($C429,Confirmed!$A$2:$I$98,9,FALSE),"Pending"))</f>
        <v>Approved</v>
      </c>
      <c r="M429" s="14">
        <v>41584</v>
      </c>
      <c r="N429" s="19">
        <v>41602</v>
      </c>
      <c r="O429" s="19">
        <v>41641</v>
      </c>
      <c r="P429" s="33">
        <f t="shared" si="12"/>
        <v>41641</v>
      </c>
      <c r="Q429" s="33">
        <f t="shared" si="13"/>
        <v>41641</v>
      </c>
    </row>
    <row r="430" spans="1:17" x14ac:dyDescent="0.3">
      <c r="A430" t="s">
        <v>1113</v>
      </c>
      <c r="B430" t="s">
        <v>1114</v>
      </c>
      <c r="C430" s="31" t="str">
        <f>IF($B430="N/A",IFERROR(VLOOKUP($A430,'Sub Rough 1'!$A$3:$B$63,2,FALSE),"N/A"),$B430)</f>
        <v>AP647107</v>
      </c>
      <c r="D430">
        <v>2</v>
      </c>
      <c r="E430" t="s">
        <v>343</v>
      </c>
      <c r="F430" t="s">
        <v>450</v>
      </c>
      <c r="G430" t="s">
        <v>451</v>
      </c>
      <c r="H430" t="s">
        <v>1115</v>
      </c>
      <c r="I430" s="13">
        <v>683500</v>
      </c>
      <c r="J430" s="14">
        <v>41697</v>
      </c>
      <c r="K430" t="s">
        <v>285</v>
      </c>
      <c r="L430" s="31" t="str">
        <f>IF($K430&lt;&gt;"Pending",$K430,IFERROR(VLOOKUP($C430,Confirmed!$A$2:$I$98,9,FALSE),"Pending"))</f>
        <v>Approved</v>
      </c>
      <c r="M430" s="14">
        <v>41561</v>
      </c>
      <c r="N430" s="19">
        <v>41568</v>
      </c>
      <c r="O430" s="19">
        <v>41617</v>
      </c>
      <c r="P430" s="33">
        <f t="shared" si="12"/>
        <v>41617</v>
      </c>
      <c r="Q430" s="33">
        <f t="shared" si="13"/>
        <v>41617</v>
      </c>
    </row>
    <row r="431" spans="1:17" x14ac:dyDescent="0.3">
      <c r="A431" t="s">
        <v>1116</v>
      </c>
      <c r="B431" t="s">
        <v>1117</v>
      </c>
      <c r="C431" s="31" t="str">
        <f>IF($B431="N/A",IFERROR(VLOOKUP($A431,'Sub Rough 1'!$A$3:$B$63,2,FALSE),"N/A"),$B431)</f>
        <v>AP647099</v>
      </c>
      <c r="D431">
        <v>0</v>
      </c>
      <c r="E431" t="s">
        <v>15</v>
      </c>
      <c r="F431" t="s">
        <v>295</v>
      </c>
      <c r="G431" t="s">
        <v>296</v>
      </c>
      <c r="H431" t="s">
        <v>1118</v>
      </c>
      <c r="I431" s="13">
        <v>478100</v>
      </c>
      <c r="J431" s="14">
        <v>41905</v>
      </c>
      <c r="K431" t="s">
        <v>301</v>
      </c>
      <c r="L431" s="31" t="str">
        <f>IF($K431&lt;&gt;"Pending",$K431,IFERROR(VLOOKUP($C431,Confirmed!$A$2:$I$98,9,FALSE),"Pending"))</f>
        <v>Disapproved</v>
      </c>
      <c r="M431" s="14">
        <v>41559</v>
      </c>
      <c r="N431" s="19">
        <v>41568</v>
      </c>
      <c r="O431" s="19">
        <v>41617</v>
      </c>
      <c r="P431" s="33">
        <f t="shared" si="12"/>
        <v>41617</v>
      </c>
      <c r="Q431" s="33">
        <f t="shared" si="13"/>
        <v>41617</v>
      </c>
    </row>
    <row r="432" spans="1:17" x14ac:dyDescent="0.3">
      <c r="A432" t="s">
        <v>1116</v>
      </c>
      <c r="B432" t="s">
        <v>1117</v>
      </c>
      <c r="C432" s="31" t="str">
        <f>IF($B432="N/A",IFERROR(VLOOKUP($A432,'Sub Rough 1'!$A$3:$B$63,2,FALSE),"N/A"),$B432)</f>
        <v>AP647099</v>
      </c>
      <c r="D432">
        <v>0</v>
      </c>
      <c r="E432" t="s">
        <v>15</v>
      </c>
      <c r="F432" t="s">
        <v>318</v>
      </c>
      <c r="G432" t="s">
        <v>319</v>
      </c>
      <c r="H432" t="s">
        <v>1118</v>
      </c>
      <c r="I432" s="13">
        <v>478100</v>
      </c>
      <c r="J432" s="14">
        <v>41905</v>
      </c>
      <c r="K432" t="s">
        <v>301</v>
      </c>
      <c r="L432" s="31" t="str">
        <f>IF($K432&lt;&gt;"Pending",$K432,IFERROR(VLOOKUP($C432,Confirmed!$A$2:$I$98,9,FALSE),"Pending"))</f>
        <v>Disapproved</v>
      </c>
      <c r="M432" s="14">
        <v>41559</v>
      </c>
      <c r="N432" s="19">
        <v>41568</v>
      </c>
      <c r="O432" s="19">
        <v>41617</v>
      </c>
      <c r="P432" s="33">
        <f t="shared" si="12"/>
        <v>41617</v>
      </c>
      <c r="Q432" s="33">
        <f t="shared" si="13"/>
        <v>41617</v>
      </c>
    </row>
    <row r="433" spans="1:17" x14ac:dyDescent="0.3">
      <c r="A433" t="s">
        <v>1119</v>
      </c>
      <c r="B433" t="s">
        <v>1120</v>
      </c>
      <c r="C433" s="31" t="str">
        <f>IF($B433="N/A",IFERROR(VLOOKUP($A433,'Sub Rough 1'!$A$3:$B$63,2,FALSE),"N/A"),$B433)</f>
        <v>AP647091</v>
      </c>
      <c r="D433">
        <v>36</v>
      </c>
      <c r="E433" t="s">
        <v>1121</v>
      </c>
      <c r="F433" t="s">
        <v>1122</v>
      </c>
      <c r="G433" t="s">
        <v>1123</v>
      </c>
      <c r="H433" t="s">
        <v>1124</v>
      </c>
      <c r="I433" s="13">
        <v>961800</v>
      </c>
      <c r="J433" s="14">
        <v>41687</v>
      </c>
      <c r="K433" t="s">
        <v>301</v>
      </c>
      <c r="L433" s="31" t="str">
        <f>IF($K433&lt;&gt;"Pending",$K433,IFERROR(VLOOKUP($C433,Confirmed!$A$2:$I$98,9,FALSE),"Pending"))</f>
        <v>Disapproved</v>
      </c>
      <c r="M433" s="14">
        <v>41553</v>
      </c>
      <c r="N433" s="19">
        <v>41568</v>
      </c>
      <c r="O433" s="19">
        <v>41602</v>
      </c>
      <c r="P433" s="33">
        <f t="shared" si="12"/>
        <v>41602</v>
      </c>
      <c r="Q433" s="33">
        <f t="shared" si="13"/>
        <v>41602</v>
      </c>
    </row>
    <row r="434" spans="1:17" x14ac:dyDescent="0.3">
      <c r="A434" t="s">
        <v>1119</v>
      </c>
      <c r="B434" t="s">
        <v>1120</v>
      </c>
      <c r="C434" s="31" t="str">
        <f>IF($B434="N/A",IFERROR(VLOOKUP($A434,'Sub Rough 1'!$A$3:$B$63,2,FALSE),"N/A"),$B434)</f>
        <v>AP647091</v>
      </c>
      <c r="D434">
        <v>36</v>
      </c>
      <c r="E434" t="s">
        <v>1121</v>
      </c>
      <c r="F434" t="s">
        <v>1125</v>
      </c>
      <c r="G434" t="s">
        <v>1126</v>
      </c>
      <c r="H434" t="s">
        <v>1124</v>
      </c>
      <c r="I434" s="13">
        <v>961800</v>
      </c>
      <c r="J434" s="14">
        <v>41687</v>
      </c>
      <c r="K434" t="s">
        <v>301</v>
      </c>
      <c r="L434" s="31" t="str">
        <f>IF($K434&lt;&gt;"Pending",$K434,IFERROR(VLOOKUP($C434,Confirmed!$A$2:$I$98,9,FALSE),"Pending"))</f>
        <v>Disapproved</v>
      </c>
      <c r="M434" s="14">
        <v>41553</v>
      </c>
      <c r="N434" s="19">
        <v>41568</v>
      </c>
      <c r="O434" s="19">
        <v>41602</v>
      </c>
      <c r="P434" s="33">
        <f t="shared" si="12"/>
        <v>41602</v>
      </c>
      <c r="Q434" s="33">
        <f t="shared" si="13"/>
        <v>41602</v>
      </c>
    </row>
    <row r="435" spans="1:17" x14ac:dyDescent="0.3">
      <c r="A435" t="s">
        <v>1119</v>
      </c>
      <c r="B435" t="s">
        <v>1120</v>
      </c>
      <c r="C435" s="31" t="str">
        <f>IF($B435="N/A",IFERROR(VLOOKUP($A435,'Sub Rough 1'!$A$3:$B$63,2,FALSE),"N/A"),$B435)</f>
        <v>AP647091</v>
      </c>
      <c r="D435">
        <v>36</v>
      </c>
      <c r="E435" t="s">
        <v>1121</v>
      </c>
      <c r="F435" t="s">
        <v>1127</v>
      </c>
      <c r="G435" t="s">
        <v>1128</v>
      </c>
      <c r="H435" t="s">
        <v>1124</v>
      </c>
      <c r="I435" s="13">
        <v>961800</v>
      </c>
      <c r="J435" s="14">
        <v>41687</v>
      </c>
      <c r="K435" t="s">
        <v>301</v>
      </c>
      <c r="L435" s="31" t="str">
        <f>IF($K435&lt;&gt;"Pending",$K435,IFERROR(VLOOKUP($C435,Confirmed!$A$2:$I$98,9,FALSE),"Pending"))</f>
        <v>Disapproved</v>
      </c>
      <c r="M435" s="14">
        <v>41553</v>
      </c>
      <c r="N435" s="19">
        <v>41568</v>
      </c>
      <c r="O435" s="19">
        <v>41602</v>
      </c>
      <c r="P435" s="33">
        <f t="shared" si="12"/>
        <v>41602</v>
      </c>
      <c r="Q435" s="33">
        <f t="shared" si="13"/>
        <v>41602</v>
      </c>
    </row>
    <row r="436" spans="1:17" x14ac:dyDescent="0.3">
      <c r="A436" t="s">
        <v>1129</v>
      </c>
      <c r="B436" t="s">
        <v>1130</v>
      </c>
      <c r="C436" s="31" t="str">
        <f>IF($B436="N/A",IFERROR(VLOOKUP($A436,'Sub Rough 1'!$A$3:$B$63,2,FALSE),"N/A"),$B436)</f>
        <v>AP647088</v>
      </c>
      <c r="D436">
        <v>2</v>
      </c>
      <c r="E436" t="s">
        <v>343</v>
      </c>
      <c r="F436" t="s">
        <v>450</v>
      </c>
      <c r="G436" t="s">
        <v>451</v>
      </c>
      <c r="H436" t="s">
        <v>776</v>
      </c>
      <c r="I436" s="13">
        <v>316000</v>
      </c>
      <c r="J436" s="14">
        <v>41879</v>
      </c>
      <c r="K436" t="s">
        <v>285</v>
      </c>
      <c r="L436" s="31" t="str">
        <f>IF($K436&lt;&gt;"Pending",$K436,IFERROR(VLOOKUP($C436,Confirmed!$A$2:$I$98,9,FALSE),"Pending"))</f>
        <v>Approved</v>
      </c>
      <c r="M436" s="14">
        <v>41547</v>
      </c>
      <c r="N436" s="19">
        <v>41548</v>
      </c>
      <c r="O436" s="19">
        <v>41602</v>
      </c>
      <c r="P436" s="33">
        <f t="shared" si="12"/>
        <v>41602</v>
      </c>
      <c r="Q436" s="33">
        <f t="shared" si="13"/>
        <v>41602</v>
      </c>
    </row>
    <row r="437" spans="1:17" x14ac:dyDescent="0.3">
      <c r="A437" t="s">
        <v>1131</v>
      </c>
      <c r="B437" t="s">
        <v>1132</v>
      </c>
      <c r="C437" s="31" t="str">
        <f>IF($B437="N/A",IFERROR(VLOOKUP($A437,'Sub Rough 1'!$A$3:$B$63,2,FALSE),"N/A"),$B437)</f>
        <v>AP647077</v>
      </c>
      <c r="D437">
        <v>6</v>
      </c>
      <c r="E437" t="s">
        <v>309</v>
      </c>
      <c r="F437" t="s">
        <v>310</v>
      </c>
      <c r="G437" t="s">
        <v>311</v>
      </c>
      <c r="H437" t="s">
        <v>581</v>
      </c>
      <c r="I437" s="13">
        <v>677400</v>
      </c>
      <c r="J437" s="14">
        <v>41684</v>
      </c>
      <c r="K437" t="s">
        <v>301</v>
      </c>
      <c r="L437" s="31" t="str">
        <f>IF($K437&lt;&gt;"Pending",$K437,IFERROR(VLOOKUP($C437,Confirmed!$A$2:$I$98,9,FALSE),"Pending"))</f>
        <v>Disapproved</v>
      </c>
      <c r="M437" s="14">
        <v>41544</v>
      </c>
      <c r="N437" s="19">
        <v>41548</v>
      </c>
      <c r="O437" s="19">
        <v>41602</v>
      </c>
      <c r="P437" s="33">
        <f t="shared" si="12"/>
        <v>41602</v>
      </c>
      <c r="Q437" s="33">
        <f t="shared" si="13"/>
        <v>41602</v>
      </c>
    </row>
    <row r="438" spans="1:17" x14ac:dyDescent="0.3">
      <c r="A438" t="s">
        <v>1131</v>
      </c>
      <c r="B438" t="s">
        <v>1132</v>
      </c>
      <c r="C438" s="31" t="str">
        <f>IF($B438="N/A",IFERROR(VLOOKUP($A438,'Sub Rough 1'!$A$3:$B$63,2,FALSE),"N/A"),$B438)</f>
        <v>AP647077</v>
      </c>
      <c r="D438">
        <v>6</v>
      </c>
      <c r="E438" t="s">
        <v>309</v>
      </c>
      <c r="F438" t="s">
        <v>544</v>
      </c>
      <c r="G438" t="s">
        <v>545</v>
      </c>
      <c r="H438" t="s">
        <v>581</v>
      </c>
      <c r="I438" s="13">
        <v>677400</v>
      </c>
      <c r="J438" s="14">
        <v>41684</v>
      </c>
      <c r="K438" t="s">
        <v>301</v>
      </c>
      <c r="L438" s="31" t="str">
        <f>IF($K438&lt;&gt;"Pending",$K438,IFERROR(VLOOKUP($C438,Confirmed!$A$2:$I$98,9,FALSE),"Pending"))</f>
        <v>Disapproved</v>
      </c>
      <c r="M438" s="14">
        <v>41544</v>
      </c>
      <c r="N438" s="19">
        <v>41548</v>
      </c>
      <c r="O438" s="19">
        <v>41602</v>
      </c>
      <c r="P438" s="33">
        <f t="shared" si="12"/>
        <v>41602</v>
      </c>
      <c r="Q438" s="33">
        <f t="shared" si="13"/>
        <v>41602</v>
      </c>
    </row>
    <row r="439" spans="1:17" x14ac:dyDescent="0.3">
      <c r="A439" t="s">
        <v>1133</v>
      </c>
      <c r="B439" t="s">
        <v>1134</v>
      </c>
      <c r="C439" s="31" t="str">
        <f>IF($B439="N/A",IFERROR(VLOOKUP($A439,'Sub Rough 1'!$A$3:$B$63,2,FALSE),"N/A"),$B439)</f>
        <v>AP647074</v>
      </c>
      <c r="D439">
        <v>5</v>
      </c>
      <c r="E439" t="s">
        <v>354</v>
      </c>
      <c r="F439" t="s">
        <v>357</v>
      </c>
      <c r="G439" t="s">
        <v>358</v>
      </c>
      <c r="H439" t="s">
        <v>1135</v>
      </c>
      <c r="I439" s="13">
        <v>839400</v>
      </c>
      <c r="J439" s="14">
        <v>41724</v>
      </c>
      <c r="K439" t="s">
        <v>285</v>
      </c>
      <c r="L439" s="31" t="str">
        <f>IF($K439&lt;&gt;"Pending",$K439,IFERROR(VLOOKUP($C439,Confirmed!$A$2:$I$98,9,FALSE),"Pending"))</f>
        <v>Approved</v>
      </c>
      <c r="M439" s="14">
        <v>41534</v>
      </c>
      <c r="N439" s="19">
        <v>41548</v>
      </c>
      <c r="O439" s="19">
        <v>41602</v>
      </c>
      <c r="P439" s="33">
        <f t="shared" si="12"/>
        <v>41602</v>
      </c>
      <c r="Q439" s="33">
        <f t="shared" si="13"/>
        <v>41602</v>
      </c>
    </row>
    <row r="440" spans="1:17" x14ac:dyDescent="0.3">
      <c r="A440" t="s">
        <v>1133</v>
      </c>
      <c r="B440" t="s">
        <v>1134</v>
      </c>
      <c r="C440" s="31" t="str">
        <f>IF($B440="N/A",IFERROR(VLOOKUP($A440,'Sub Rough 1'!$A$3:$B$63,2,FALSE),"N/A"),$B440)</f>
        <v>AP647074</v>
      </c>
      <c r="D440">
        <v>5</v>
      </c>
      <c r="E440" t="s">
        <v>354</v>
      </c>
      <c r="F440" t="s">
        <v>355</v>
      </c>
      <c r="G440" t="s">
        <v>356</v>
      </c>
      <c r="H440" t="s">
        <v>1135</v>
      </c>
      <c r="I440" s="13">
        <v>839400</v>
      </c>
      <c r="J440" s="14">
        <v>41724</v>
      </c>
      <c r="K440" t="s">
        <v>285</v>
      </c>
      <c r="L440" s="31" t="str">
        <f>IF($K440&lt;&gt;"Pending",$K440,IFERROR(VLOOKUP($C440,Confirmed!$A$2:$I$98,9,FALSE),"Pending"))</f>
        <v>Approved</v>
      </c>
      <c r="M440" s="14">
        <v>41534</v>
      </c>
      <c r="N440" s="19">
        <v>41548</v>
      </c>
      <c r="O440" s="19">
        <v>41602</v>
      </c>
      <c r="P440" s="33">
        <f t="shared" si="12"/>
        <v>41602</v>
      </c>
      <c r="Q440" s="33">
        <f t="shared" si="13"/>
        <v>41602</v>
      </c>
    </row>
    <row r="441" spans="1:17" x14ac:dyDescent="0.3">
      <c r="A441" t="s">
        <v>1133</v>
      </c>
      <c r="B441" t="s">
        <v>1134</v>
      </c>
      <c r="C441" s="31" t="str">
        <f>IF($B441="N/A",IFERROR(VLOOKUP($A441,'Sub Rough 1'!$A$3:$B$63,2,FALSE),"N/A"),$B441)</f>
        <v>AP647074</v>
      </c>
      <c r="D441">
        <v>5</v>
      </c>
      <c r="E441" t="s">
        <v>354</v>
      </c>
      <c r="F441" t="s">
        <v>410</v>
      </c>
      <c r="G441" t="s">
        <v>411</v>
      </c>
      <c r="H441" t="s">
        <v>1135</v>
      </c>
      <c r="I441" s="13">
        <v>839400</v>
      </c>
      <c r="J441" s="14">
        <v>41724</v>
      </c>
      <c r="K441" t="s">
        <v>285</v>
      </c>
      <c r="L441" s="31" t="str">
        <f>IF($K441&lt;&gt;"Pending",$K441,IFERROR(VLOOKUP($C441,Confirmed!$A$2:$I$98,9,FALSE),"Pending"))</f>
        <v>Approved</v>
      </c>
      <c r="M441" s="14">
        <v>41534</v>
      </c>
      <c r="N441" s="19">
        <v>41548</v>
      </c>
      <c r="O441" s="19">
        <v>41602</v>
      </c>
      <c r="P441" s="33">
        <f t="shared" si="12"/>
        <v>41602</v>
      </c>
      <c r="Q441" s="33">
        <f t="shared" si="13"/>
        <v>41602</v>
      </c>
    </row>
    <row r="442" spans="1:17" x14ac:dyDescent="0.3">
      <c r="A442" t="s">
        <v>1136</v>
      </c>
      <c r="B442" t="s">
        <v>1137</v>
      </c>
      <c r="C442" s="31" t="str">
        <f>IF($B442="N/A",IFERROR(VLOOKUP($A442,'Sub Rough 1'!$A$3:$B$63,2,FALSE),"N/A"),$B442)</f>
        <v>AP647066</v>
      </c>
      <c r="D442">
        <v>0</v>
      </c>
      <c r="E442" t="s">
        <v>15</v>
      </c>
      <c r="F442" t="s">
        <v>295</v>
      </c>
      <c r="G442" t="s">
        <v>296</v>
      </c>
      <c r="H442" t="s">
        <v>1138</v>
      </c>
      <c r="I442" s="13">
        <v>427800</v>
      </c>
      <c r="J442" s="14">
        <v>41653</v>
      </c>
      <c r="K442" t="s">
        <v>285</v>
      </c>
      <c r="L442" s="31" t="str">
        <f>IF($K442&lt;&gt;"Pending",$K442,IFERROR(VLOOKUP($C442,Confirmed!$A$2:$I$98,9,FALSE),"Pending"))</f>
        <v>Approved</v>
      </c>
      <c r="M442" s="14">
        <v>41530</v>
      </c>
      <c r="N442" s="19">
        <v>41548</v>
      </c>
      <c r="O442" s="19">
        <v>41602</v>
      </c>
      <c r="P442" s="33">
        <f t="shared" si="12"/>
        <v>41602</v>
      </c>
      <c r="Q442" s="33">
        <f t="shared" si="13"/>
        <v>41602</v>
      </c>
    </row>
    <row r="443" spans="1:17" x14ac:dyDescent="0.3">
      <c r="A443" t="s">
        <v>1136</v>
      </c>
      <c r="B443" t="s">
        <v>1137</v>
      </c>
      <c r="C443" s="31" t="str">
        <f>IF($B443="N/A",IFERROR(VLOOKUP($A443,'Sub Rough 1'!$A$3:$B$63,2,FALSE),"N/A"),$B443)</f>
        <v>AP647066</v>
      </c>
      <c r="D443">
        <v>0</v>
      </c>
      <c r="E443" t="s">
        <v>15</v>
      </c>
      <c r="F443" t="s">
        <v>318</v>
      </c>
      <c r="G443" t="s">
        <v>319</v>
      </c>
      <c r="H443" t="s">
        <v>1138</v>
      </c>
      <c r="I443" s="13">
        <v>427800</v>
      </c>
      <c r="J443" s="14">
        <v>41653</v>
      </c>
      <c r="K443" t="s">
        <v>285</v>
      </c>
      <c r="L443" s="31" t="str">
        <f>IF($K443&lt;&gt;"Pending",$K443,IFERROR(VLOOKUP($C443,Confirmed!$A$2:$I$98,9,FALSE),"Pending"))</f>
        <v>Approved</v>
      </c>
      <c r="M443" s="14">
        <v>41530</v>
      </c>
      <c r="N443" s="19">
        <v>41548</v>
      </c>
      <c r="O443" s="19">
        <v>41602</v>
      </c>
      <c r="P443" s="33">
        <f t="shared" si="12"/>
        <v>41602</v>
      </c>
      <c r="Q443" s="33">
        <f t="shared" si="13"/>
        <v>41602</v>
      </c>
    </row>
    <row r="444" spans="1:17" x14ac:dyDescent="0.3">
      <c r="A444" t="s">
        <v>1139</v>
      </c>
      <c r="B444" t="s">
        <v>1140</v>
      </c>
      <c r="C444" s="31" t="str">
        <f>IF($B444="N/A",IFERROR(VLOOKUP($A444,'Sub Rough 1'!$A$3:$B$63,2,FALSE),"N/A"),$B444)</f>
        <v>AP647054</v>
      </c>
      <c r="D444">
        <v>5</v>
      </c>
      <c r="E444" t="s">
        <v>354</v>
      </c>
      <c r="F444" t="s">
        <v>357</v>
      </c>
      <c r="G444" t="s">
        <v>358</v>
      </c>
      <c r="H444" t="s">
        <v>1141</v>
      </c>
      <c r="I444" s="13">
        <v>20600</v>
      </c>
      <c r="J444" s="14">
        <v>41763</v>
      </c>
      <c r="K444" t="s">
        <v>285</v>
      </c>
      <c r="L444" s="31" t="str">
        <f>IF($K444&lt;&gt;"Pending",$K444,IFERROR(VLOOKUP($C444,Confirmed!$A$2:$I$98,9,FALSE),"Pending"))</f>
        <v>Approved</v>
      </c>
      <c r="M444" s="14">
        <v>41474</v>
      </c>
      <c r="N444" s="19">
        <v>41477</v>
      </c>
      <c r="O444" s="19">
        <v>41548</v>
      </c>
      <c r="P444" s="33">
        <f t="shared" si="12"/>
        <v>41548</v>
      </c>
      <c r="Q444" s="33">
        <f t="shared" si="13"/>
        <v>41548</v>
      </c>
    </row>
    <row r="445" spans="1:17" x14ac:dyDescent="0.3">
      <c r="A445" t="s">
        <v>1142</v>
      </c>
      <c r="B445" t="s">
        <v>1143</v>
      </c>
      <c r="C445" s="31" t="str">
        <f>IF($B445="N/A",IFERROR(VLOOKUP($A445,'Sub Rough 1'!$A$3:$B$63,2,FALSE),"N/A"),$B445)</f>
        <v>AP647047</v>
      </c>
      <c r="D445">
        <v>2</v>
      </c>
      <c r="E445" t="s">
        <v>343</v>
      </c>
      <c r="F445" t="s">
        <v>450</v>
      </c>
      <c r="G445" t="s">
        <v>451</v>
      </c>
      <c r="H445" t="s">
        <v>1144</v>
      </c>
      <c r="I445" s="13">
        <v>860500</v>
      </c>
      <c r="J445" s="14">
        <v>41751</v>
      </c>
      <c r="K445" t="s">
        <v>301</v>
      </c>
      <c r="L445" s="31" t="str">
        <f>IF($K445&lt;&gt;"Pending",$K445,IFERROR(VLOOKUP($C445,Confirmed!$A$2:$I$98,9,FALSE),"Pending"))</f>
        <v>Disapproved</v>
      </c>
      <c r="M445" s="14">
        <v>41469</v>
      </c>
      <c r="N445" s="19">
        <v>41477</v>
      </c>
      <c r="O445" s="19">
        <v>41548</v>
      </c>
      <c r="P445" s="33">
        <f t="shared" si="12"/>
        <v>41548</v>
      </c>
      <c r="Q445" s="33">
        <f t="shared" si="13"/>
        <v>41548</v>
      </c>
    </row>
    <row r="446" spans="1:17" x14ac:dyDescent="0.3">
      <c r="A446" t="s">
        <v>1142</v>
      </c>
      <c r="B446" t="s">
        <v>1143</v>
      </c>
      <c r="C446" s="31" t="str">
        <f>IF($B446="N/A",IFERROR(VLOOKUP($A446,'Sub Rough 1'!$A$3:$B$63,2,FALSE),"N/A"),$B446)</f>
        <v>AP647047</v>
      </c>
      <c r="D446">
        <v>2</v>
      </c>
      <c r="E446" t="s">
        <v>343</v>
      </c>
      <c r="F446" t="s">
        <v>344</v>
      </c>
      <c r="G446" t="s">
        <v>345</v>
      </c>
      <c r="H446" t="s">
        <v>1144</v>
      </c>
      <c r="I446" s="13">
        <v>860500</v>
      </c>
      <c r="J446" s="14">
        <v>41751</v>
      </c>
      <c r="K446" t="s">
        <v>301</v>
      </c>
      <c r="L446" s="31" t="str">
        <f>IF($K446&lt;&gt;"Pending",$K446,IFERROR(VLOOKUP($C446,Confirmed!$A$2:$I$98,9,FALSE),"Pending"))</f>
        <v>Disapproved</v>
      </c>
      <c r="M446" s="14">
        <v>41469</v>
      </c>
      <c r="N446" s="19">
        <v>41477</v>
      </c>
      <c r="O446" s="19">
        <v>41548</v>
      </c>
      <c r="P446" s="33">
        <f t="shared" si="12"/>
        <v>41548</v>
      </c>
      <c r="Q446" s="33">
        <f t="shared" si="13"/>
        <v>41548</v>
      </c>
    </row>
    <row r="447" spans="1:17" x14ac:dyDescent="0.3">
      <c r="A447" t="s">
        <v>1145</v>
      </c>
      <c r="B447" t="s">
        <v>1146</v>
      </c>
      <c r="C447" s="31" t="str">
        <f>IF($B447="N/A",IFERROR(VLOOKUP($A447,'Sub Rough 1'!$A$3:$B$63,2,FALSE),"N/A"),$B447)</f>
        <v>AP647037</v>
      </c>
      <c r="D447">
        <v>16</v>
      </c>
      <c r="E447" t="s">
        <v>584</v>
      </c>
      <c r="F447" t="s">
        <v>590</v>
      </c>
      <c r="G447" t="s">
        <v>591</v>
      </c>
      <c r="H447" t="s">
        <v>1147</v>
      </c>
      <c r="I447" s="13">
        <v>812000</v>
      </c>
      <c r="J447" s="14">
        <v>41551</v>
      </c>
      <c r="K447" t="s">
        <v>285</v>
      </c>
      <c r="L447" s="31" t="str">
        <f>IF($K447&lt;&gt;"Pending",$K447,IFERROR(VLOOKUP($C447,Confirmed!$A$2:$I$98,9,FALSE),"Pending"))</f>
        <v>Approved</v>
      </c>
      <c r="M447" s="14">
        <v>41460</v>
      </c>
      <c r="N447" s="19">
        <v>41477</v>
      </c>
      <c r="O447" s="19">
        <v>41548</v>
      </c>
      <c r="P447" s="33">
        <f t="shared" si="12"/>
        <v>41548</v>
      </c>
      <c r="Q447" s="33">
        <f t="shared" si="13"/>
        <v>41548</v>
      </c>
    </row>
    <row r="448" spans="1:17" x14ac:dyDescent="0.3">
      <c r="A448" t="s">
        <v>1145</v>
      </c>
      <c r="B448" t="s">
        <v>1146</v>
      </c>
      <c r="C448" s="31" t="str">
        <f>IF($B448="N/A",IFERROR(VLOOKUP($A448,'Sub Rough 1'!$A$3:$B$63,2,FALSE),"N/A"),$B448)</f>
        <v>AP647037</v>
      </c>
      <c r="D448">
        <v>16</v>
      </c>
      <c r="E448" t="s">
        <v>584</v>
      </c>
      <c r="F448" t="s">
        <v>585</v>
      </c>
      <c r="G448" t="s">
        <v>586</v>
      </c>
      <c r="H448" t="s">
        <v>1147</v>
      </c>
      <c r="I448" s="13">
        <v>812000</v>
      </c>
      <c r="J448" s="14">
        <v>41551</v>
      </c>
      <c r="K448" t="s">
        <v>285</v>
      </c>
      <c r="L448" s="31" t="str">
        <f>IF($K448&lt;&gt;"Pending",$K448,IFERROR(VLOOKUP($C448,Confirmed!$A$2:$I$98,9,FALSE),"Pending"))</f>
        <v>Approved</v>
      </c>
      <c r="M448" s="14">
        <v>41460</v>
      </c>
      <c r="N448" s="19">
        <v>41477</v>
      </c>
      <c r="O448" s="19">
        <v>41548</v>
      </c>
      <c r="P448" s="33">
        <f t="shared" si="12"/>
        <v>41548</v>
      </c>
      <c r="Q448" s="33">
        <f t="shared" si="13"/>
        <v>41548</v>
      </c>
    </row>
    <row r="449" spans="1:17" x14ac:dyDescent="0.3">
      <c r="A449" t="s">
        <v>1145</v>
      </c>
      <c r="B449" t="s">
        <v>1146</v>
      </c>
      <c r="C449" s="31" t="str">
        <f>IF($B449="N/A",IFERROR(VLOOKUP($A449,'Sub Rough 1'!$A$3:$B$63,2,FALSE),"N/A"),$B449)</f>
        <v>AP647037</v>
      </c>
      <c r="D449">
        <v>16</v>
      </c>
      <c r="E449" t="s">
        <v>584</v>
      </c>
      <c r="F449" t="s">
        <v>588</v>
      </c>
      <c r="G449" t="s">
        <v>589</v>
      </c>
      <c r="H449" t="s">
        <v>1147</v>
      </c>
      <c r="I449" s="13">
        <v>812000</v>
      </c>
      <c r="J449" s="14">
        <v>41551</v>
      </c>
      <c r="K449" t="s">
        <v>285</v>
      </c>
      <c r="L449" s="31" t="str">
        <f>IF($K449&lt;&gt;"Pending",$K449,IFERROR(VLOOKUP($C449,Confirmed!$A$2:$I$98,9,FALSE),"Pending"))</f>
        <v>Approved</v>
      </c>
      <c r="M449" s="14">
        <v>41460</v>
      </c>
      <c r="N449" s="19">
        <v>41477</v>
      </c>
      <c r="O449" s="19">
        <v>41548</v>
      </c>
      <c r="P449" s="33">
        <f t="shared" si="12"/>
        <v>41548</v>
      </c>
      <c r="Q449" s="33">
        <f t="shared" si="13"/>
        <v>41548</v>
      </c>
    </row>
    <row r="450" spans="1:17" x14ac:dyDescent="0.3">
      <c r="A450" t="s">
        <v>1148</v>
      </c>
      <c r="B450" t="s">
        <v>1149</v>
      </c>
      <c r="C450" s="31" t="str">
        <f>IF($B450="N/A",IFERROR(VLOOKUP($A450,'Sub Rough 1'!$A$3:$B$63,2,FALSE),"N/A"),$B450)</f>
        <v>AP647029</v>
      </c>
      <c r="D450">
        <v>3</v>
      </c>
      <c r="E450" t="s">
        <v>337</v>
      </c>
      <c r="F450" t="s">
        <v>386</v>
      </c>
      <c r="G450" t="s">
        <v>387</v>
      </c>
      <c r="H450" t="s">
        <v>1150</v>
      </c>
      <c r="I450" s="13">
        <v>43700</v>
      </c>
      <c r="J450" s="14">
        <v>41799</v>
      </c>
      <c r="K450" t="s">
        <v>285</v>
      </c>
      <c r="L450" s="31" t="str">
        <f>IF($K450&lt;&gt;"Pending",$K450,IFERROR(VLOOKUP($C450,Confirmed!$A$2:$I$98,9,FALSE),"Pending"))</f>
        <v>Approved</v>
      </c>
      <c r="M450" s="14">
        <v>41450</v>
      </c>
      <c r="N450" s="19">
        <v>41477</v>
      </c>
      <c r="O450" s="19">
        <v>41548</v>
      </c>
      <c r="P450" s="33">
        <f t="shared" si="12"/>
        <v>41548</v>
      </c>
      <c r="Q450" s="33">
        <f t="shared" si="13"/>
        <v>41548</v>
      </c>
    </row>
    <row r="451" spans="1:17" x14ac:dyDescent="0.3">
      <c r="A451" t="s">
        <v>1148</v>
      </c>
      <c r="B451" t="s">
        <v>1149</v>
      </c>
      <c r="C451" s="31" t="str">
        <f>IF($B451="N/A",IFERROR(VLOOKUP($A451,'Sub Rough 1'!$A$3:$B$63,2,FALSE),"N/A"),$B451)</f>
        <v>AP647029</v>
      </c>
      <c r="D451">
        <v>3</v>
      </c>
      <c r="E451" t="s">
        <v>337</v>
      </c>
      <c r="F451" t="s">
        <v>338</v>
      </c>
      <c r="G451" t="s">
        <v>339</v>
      </c>
      <c r="H451" t="s">
        <v>1150</v>
      </c>
      <c r="I451" s="13">
        <v>43700</v>
      </c>
      <c r="J451" s="14">
        <v>41799</v>
      </c>
      <c r="K451" t="s">
        <v>285</v>
      </c>
      <c r="L451" s="31" t="str">
        <f>IF($K451&lt;&gt;"Pending",$K451,IFERROR(VLOOKUP($C451,Confirmed!$A$2:$I$98,9,FALSE),"Pending"))</f>
        <v>Approved</v>
      </c>
      <c r="M451" s="14">
        <v>41450</v>
      </c>
      <c r="N451" s="19">
        <v>41477</v>
      </c>
      <c r="O451" s="19">
        <v>41548</v>
      </c>
      <c r="P451" s="33">
        <f t="shared" si="12"/>
        <v>41548</v>
      </c>
      <c r="Q451" s="33">
        <f t="shared" si="13"/>
        <v>41548</v>
      </c>
    </row>
    <row r="452" spans="1:17" x14ac:dyDescent="0.3">
      <c r="A452" t="s">
        <v>1148</v>
      </c>
      <c r="B452" t="s">
        <v>1149</v>
      </c>
      <c r="C452" s="31" t="str">
        <f>IF($B452="N/A",IFERROR(VLOOKUP($A452,'Sub Rough 1'!$A$3:$B$63,2,FALSE),"N/A"),$B452)</f>
        <v>AP647029</v>
      </c>
      <c r="D452">
        <v>3</v>
      </c>
      <c r="E452" t="s">
        <v>337</v>
      </c>
      <c r="F452" t="s">
        <v>400</v>
      </c>
      <c r="G452" t="s">
        <v>401</v>
      </c>
      <c r="H452" t="s">
        <v>1150</v>
      </c>
      <c r="I452" s="13">
        <v>43700</v>
      </c>
      <c r="J452" s="14">
        <v>41799</v>
      </c>
      <c r="K452" t="s">
        <v>285</v>
      </c>
      <c r="L452" s="31" t="str">
        <f>IF($K452&lt;&gt;"Pending",$K452,IFERROR(VLOOKUP($C452,Confirmed!$A$2:$I$98,9,FALSE),"Pending"))</f>
        <v>Approved</v>
      </c>
      <c r="M452" s="14">
        <v>41450</v>
      </c>
      <c r="N452" s="19">
        <v>41477</v>
      </c>
      <c r="O452" s="19">
        <v>41548</v>
      </c>
      <c r="P452" s="33">
        <f t="shared" ref="P452:P515" si="14">IF($O452&lt;&gt;"",$O452,IF($K452&lt;&gt;$L452,DATE(2019,9,1),""))</f>
        <v>41548</v>
      </c>
      <c r="Q452" s="33">
        <f t="shared" ref="Q452:Q515" si="15">IF($P452="",$P452,IF($N452&lt;$P452,$P452,""))</f>
        <v>41548</v>
      </c>
    </row>
    <row r="453" spans="1:17" x14ac:dyDescent="0.3">
      <c r="A453" t="s">
        <v>1151</v>
      </c>
      <c r="B453" t="s">
        <v>1152</v>
      </c>
      <c r="C453" s="31" t="str">
        <f>IF($B453="N/A",IFERROR(VLOOKUP($A453,'Sub Rough 1'!$A$3:$B$63,2,FALSE),"N/A"),$B453)</f>
        <v>AP647022</v>
      </c>
      <c r="D453">
        <v>2</v>
      </c>
      <c r="E453" t="s">
        <v>343</v>
      </c>
      <c r="F453" t="s">
        <v>450</v>
      </c>
      <c r="G453" t="s">
        <v>451</v>
      </c>
      <c r="H453" t="s">
        <v>1153</v>
      </c>
      <c r="I453" s="13">
        <v>182600</v>
      </c>
      <c r="J453" s="14">
        <v>41599</v>
      </c>
      <c r="K453" t="s">
        <v>301</v>
      </c>
      <c r="L453" s="31" t="str">
        <f>IF($K453&lt;&gt;"Pending",$K453,IFERROR(VLOOKUP($C453,Confirmed!$A$2:$I$98,9,FALSE),"Pending"))</f>
        <v>Disapproved</v>
      </c>
      <c r="M453" s="14">
        <v>41445</v>
      </c>
      <c r="N453" s="19">
        <v>41477</v>
      </c>
      <c r="O453" s="19">
        <v>41548</v>
      </c>
      <c r="P453" s="33">
        <f t="shared" si="14"/>
        <v>41548</v>
      </c>
      <c r="Q453" s="33">
        <f t="shared" si="15"/>
        <v>41548</v>
      </c>
    </row>
    <row r="454" spans="1:17" x14ac:dyDescent="0.3">
      <c r="A454" t="s">
        <v>1154</v>
      </c>
      <c r="B454" t="s">
        <v>1155</v>
      </c>
      <c r="C454" s="31" t="str">
        <f>IF($B454="N/A",IFERROR(VLOOKUP($A454,'Sub Rough 1'!$A$3:$B$63,2,FALSE),"N/A"),$B454)</f>
        <v>AP647019</v>
      </c>
      <c r="D454">
        <v>2</v>
      </c>
      <c r="E454" t="s">
        <v>343</v>
      </c>
      <c r="F454" t="s">
        <v>344</v>
      </c>
      <c r="G454" t="s">
        <v>345</v>
      </c>
      <c r="H454" t="s">
        <v>1156</v>
      </c>
      <c r="I454" s="13">
        <v>885000</v>
      </c>
      <c r="J454" s="14">
        <v>41660</v>
      </c>
      <c r="K454" t="s">
        <v>301</v>
      </c>
      <c r="L454" s="31" t="str">
        <f>IF($K454&lt;&gt;"Pending",$K454,IFERROR(VLOOKUP($C454,Confirmed!$A$2:$I$98,9,FALSE),"Pending"))</f>
        <v>Disapproved</v>
      </c>
      <c r="M454" s="14">
        <v>41442</v>
      </c>
      <c r="N454" s="19">
        <v>41477</v>
      </c>
      <c r="O454" s="19">
        <v>41548</v>
      </c>
      <c r="P454" s="33">
        <f t="shared" si="14"/>
        <v>41548</v>
      </c>
      <c r="Q454" s="33">
        <f t="shared" si="15"/>
        <v>41548</v>
      </c>
    </row>
    <row r="455" spans="1:17" x14ac:dyDescent="0.3">
      <c r="A455" t="s">
        <v>1157</v>
      </c>
      <c r="B455" t="s">
        <v>1158</v>
      </c>
      <c r="C455" s="31" t="str">
        <f>IF($B455="N/A",IFERROR(VLOOKUP($A455,'Sub Rough 1'!$A$3:$B$63,2,FALSE),"N/A"),$B455)</f>
        <v>AP647011</v>
      </c>
      <c r="D455">
        <v>1</v>
      </c>
      <c r="E455" t="s">
        <v>298</v>
      </c>
      <c r="F455" t="s">
        <v>323</v>
      </c>
      <c r="G455" t="s">
        <v>324</v>
      </c>
      <c r="H455" t="s">
        <v>1159</v>
      </c>
      <c r="I455" s="13">
        <v>362200</v>
      </c>
      <c r="J455" s="14">
        <v>41488</v>
      </c>
      <c r="K455" t="s">
        <v>285</v>
      </c>
      <c r="L455" s="31" t="str">
        <f>IF($K455&lt;&gt;"Pending",$K455,IFERROR(VLOOKUP($C455,Confirmed!$A$2:$I$98,9,FALSE),"Pending"))</f>
        <v>Approved</v>
      </c>
      <c r="M455" s="14">
        <v>41420</v>
      </c>
      <c r="N455" s="19">
        <v>41439</v>
      </c>
      <c r="O455" s="19">
        <v>41477</v>
      </c>
      <c r="P455" s="33">
        <f t="shared" si="14"/>
        <v>41477</v>
      </c>
      <c r="Q455" s="33">
        <f t="shared" si="15"/>
        <v>41477</v>
      </c>
    </row>
    <row r="456" spans="1:17" x14ac:dyDescent="0.3">
      <c r="A456" t="s">
        <v>1157</v>
      </c>
      <c r="B456" t="s">
        <v>1158</v>
      </c>
      <c r="C456" s="31" t="str">
        <f>IF($B456="N/A",IFERROR(VLOOKUP($A456,'Sub Rough 1'!$A$3:$B$63,2,FALSE),"N/A"),$B456)</f>
        <v>AP647011</v>
      </c>
      <c r="D456">
        <v>1</v>
      </c>
      <c r="E456" t="s">
        <v>298</v>
      </c>
      <c r="F456" t="s">
        <v>302</v>
      </c>
      <c r="G456" t="s">
        <v>303</v>
      </c>
      <c r="H456" t="s">
        <v>1159</v>
      </c>
      <c r="I456" s="13">
        <v>362200</v>
      </c>
      <c r="J456" s="14">
        <v>41488</v>
      </c>
      <c r="K456" t="s">
        <v>285</v>
      </c>
      <c r="L456" s="31" t="str">
        <f>IF($K456&lt;&gt;"Pending",$K456,IFERROR(VLOOKUP($C456,Confirmed!$A$2:$I$98,9,FALSE),"Pending"))</f>
        <v>Approved</v>
      </c>
      <c r="M456" s="14">
        <v>41420</v>
      </c>
      <c r="N456" s="19">
        <v>41439</v>
      </c>
      <c r="O456" s="19">
        <v>41477</v>
      </c>
      <c r="P456" s="33">
        <f t="shared" si="14"/>
        <v>41477</v>
      </c>
      <c r="Q456" s="33">
        <f t="shared" si="15"/>
        <v>41477</v>
      </c>
    </row>
    <row r="457" spans="1:17" x14ac:dyDescent="0.3">
      <c r="A457" t="s">
        <v>1157</v>
      </c>
      <c r="B457" t="s">
        <v>1158</v>
      </c>
      <c r="C457" s="31" t="str">
        <f>IF($B457="N/A",IFERROR(VLOOKUP($A457,'Sub Rough 1'!$A$3:$B$63,2,FALSE),"N/A"),$B457)</f>
        <v>AP647011</v>
      </c>
      <c r="D457">
        <v>1</v>
      </c>
      <c r="E457" t="s">
        <v>298</v>
      </c>
      <c r="F457" t="s">
        <v>299</v>
      </c>
      <c r="G457" t="s">
        <v>300</v>
      </c>
      <c r="H457" t="s">
        <v>1159</v>
      </c>
      <c r="I457" s="13">
        <v>362200</v>
      </c>
      <c r="J457" s="14">
        <v>41488</v>
      </c>
      <c r="K457" t="s">
        <v>285</v>
      </c>
      <c r="L457" s="31" t="str">
        <f>IF($K457&lt;&gt;"Pending",$K457,IFERROR(VLOOKUP($C457,Confirmed!$A$2:$I$98,9,FALSE),"Pending"))</f>
        <v>Approved</v>
      </c>
      <c r="M457" s="14">
        <v>41420</v>
      </c>
      <c r="N457" s="19">
        <v>41439</v>
      </c>
      <c r="O457" s="19">
        <v>41477</v>
      </c>
      <c r="P457" s="33">
        <f t="shared" si="14"/>
        <v>41477</v>
      </c>
      <c r="Q457" s="33">
        <f t="shared" si="15"/>
        <v>41477</v>
      </c>
    </row>
    <row r="458" spans="1:17" x14ac:dyDescent="0.3">
      <c r="A458" t="s">
        <v>1160</v>
      </c>
      <c r="B458" t="s">
        <v>1161</v>
      </c>
      <c r="C458" s="31" t="str">
        <f>IF($B458="N/A",IFERROR(VLOOKUP($A458,'Sub Rough 1'!$A$3:$B$63,2,FALSE),"N/A"),$B458)</f>
        <v>AP647002</v>
      </c>
      <c r="D458">
        <v>0</v>
      </c>
      <c r="E458" t="s">
        <v>15</v>
      </c>
      <c r="F458" t="s">
        <v>295</v>
      </c>
      <c r="G458" t="s">
        <v>296</v>
      </c>
      <c r="H458" t="s">
        <v>800</v>
      </c>
      <c r="I458" s="13">
        <v>865900</v>
      </c>
      <c r="J458" s="14">
        <v>41489</v>
      </c>
      <c r="K458" t="s">
        <v>285</v>
      </c>
      <c r="L458" s="31" t="str">
        <f>IF($K458&lt;&gt;"Pending",$K458,IFERROR(VLOOKUP($C458,Confirmed!$A$2:$I$98,9,FALSE),"Pending"))</f>
        <v>Approved</v>
      </c>
      <c r="M458" s="14">
        <v>41416</v>
      </c>
      <c r="N458" s="19">
        <v>41439</v>
      </c>
      <c r="O458" s="19">
        <v>41477</v>
      </c>
      <c r="P458" s="33">
        <f t="shared" si="14"/>
        <v>41477</v>
      </c>
      <c r="Q458" s="33">
        <f t="shared" si="15"/>
        <v>41477</v>
      </c>
    </row>
    <row r="459" spans="1:17" x14ac:dyDescent="0.3">
      <c r="A459" t="s">
        <v>1160</v>
      </c>
      <c r="B459" t="s">
        <v>1161</v>
      </c>
      <c r="C459" s="31" t="str">
        <f>IF($B459="N/A",IFERROR(VLOOKUP($A459,'Sub Rough 1'!$A$3:$B$63,2,FALSE),"N/A"),$B459)</f>
        <v>AP647002</v>
      </c>
      <c r="D459">
        <v>0</v>
      </c>
      <c r="E459" t="s">
        <v>15</v>
      </c>
      <c r="F459" t="s">
        <v>320</v>
      </c>
      <c r="G459" t="s">
        <v>321</v>
      </c>
      <c r="H459" t="s">
        <v>800</v>
      </c>
      <c r="I459" s="13">
        <v>865900</v>
      </c>
      <c r="J459" s="14">
        <v>41489</v>
      </c>
      <c r="K459" t="s">
        <v>285</v>
      </c>
      <c r="L459" s="31" t="str">
        <f>IF($K459&lt;&gt;"Pending",$K459,IFERROR(VLOOKUP($C459,Confirmed!$A$2:$I$98,9,FALSE),"Pending"))</f>
        <v>Approved</v>
      </c>
      <c r="M459" s="14">
        <v>41416</v>
      </c>
      <c r="N459" s="19">
        <v>41439</v>
      </c>
      <c r="O459" s="19">
        <v>41477</v>
      </c>
      <c r="P459" s="33">
        <f t="shared" si="14"/>
        <v>41477</v>
      </c>
      <c r="Q459" s="33">
        <f t="shared" si="15"/>
        <v>41477</v>
      </c>
    </row>
    <row r="460" spans="1:17" x14ac:dyDescent="0.3">
      <c r="A460" t="s">
        <v>1162</v>
      </c>
      <c r="B460" t="s">
        <v>1163</v>
      </c>
      <c r="C460" s="31" t="str">
        <f>IF($B460="N/A",IFERROR(VLOOKUP($A460,'Sub Rough 1'!$A$3:$B$63,2,FALSE),"N/A"),$B460)</f>
        <v>AP647000</v>
      </c>
      <c r="D460">
        <v>1</v>
      </c>
      <c r="E460" t="s">
        <v>298</v>
      </c>
      <c r="F460" t="s">
        <v>299</v>
      </c>
      <c r="G460" t="s">
        <v>300</v>
      </c>
      <c r="H460" t="s">
        <v>549</v>
      </c>
      <c r="I460" s="13">
        <v>620500</v>
      </c>
      <c r="J460" s="14">
        <v>41615</v>
      </c>
      <c r="K460" t="s">
        <v>285</v>
      </c>
      <c r="L460" s="31" t="str">
        <f>IF($K460&lt;&gt;"Pending",$K460,IFERROR(VLOOKUP($C460,Confirmed!$A$2:$I$98,9,FALSE),"Pending"))</f>
        <v>Approved</v>
      </c>
      <c r="M460" s="14">
        <v>41411</v>
      </c>
      <c r="N460" s="19">
        <v>41439</v>
      </c>
      <c r="O460" s="19">
        <v>41477</v>
      </c>
      <c r="P460" s="33">
        <f t="shared" si="14"/>
        <v>41477</v>
      </c>
      <c r="Q460" s="33">
        <f t="shared" si="15"/>
        <v>41477</v>
      </c>
    </row>
    <row r="461" spans="1:17" x14ac:dyDescent="0.3">
      <c r="A461" t="s">
        <v>1164</v>
      </c>
      <c r="B461" t="s">
        <v>1165</v>
      </c>
      <c r="C461" s="31" t="str">
        <f>IF($B461="N/A",IFERROR(VLOOKUP($A461,'Sub Rough 1'!$A$3:$B$63,2,FALSE),"N/A"),$B461)</f>
        <v>AP646995</v>
      </c>
      <c r="D461">
        <v>0</v>
      </c>
      <c r="E461" t="s">
        <v>15</v>
      </c>
      <c r="F461" t="s">
        <v>320</v>
      </c>
      <c r="G461" t="s">
        <v>321</v>
      </c>
      <c r="H461" t="s">
        <v>1166</v>
      </c>
      <c r="I461" s="13">
        <v>986500</v>
      </c>
      <c r="J461" s="14">
        <v>41531</v>
      </c>
      <c r="K461" t="s">
        <v>301</v>
      </c>
      <c r="L461" s="31" t="str">
        <f>IF($K461&lt;&gt;"Pending",$K461,IFERROR(VLOOKUP($C461,Confirmed!$A$2:$I$98,9,FALSE),"Pending"))</f>
        <v>Disapproved</v>
      </c>
      <c r="M461" s="14">
        <v>41410</v>
      </c>
      <c r="N461" s="19">
        <v>41439</v>
      </c>
      <c r="O461" s="19">
        <v>41477</v>
      </c>
      <c r="P461" s="33">
        <f t="shared" si="14"/>
        <v>41477</v>
      </c>
      <c r="Q461" s="33">
        <f t="shared" si="15"/>
        <v>41477</v>
      </c>
    </row>
    <row r="462" spans="1:17" x14ac:dyDescent="0.3">
      <c r="A462" t="s">
        <v>1164</v>
      </c>
      <c r="B462" t="s">
        <v>1165</v>
      </c>
      <c r="C462" s="31" t="str">
        <f>IF($B462="N/A",IFERROR(VLOOKUP($A462,'Sub Rough 1'!$A$3:$B$63,2,FALSE),"N/A"),$B462)</f>
        <v>AP646995</v>
      </c>
      <c r="D462">
        <v>0</v>
      </c>
      <c r="E462" t="s">
        <v>15</v>
      </c>
      <c r="F462" t="s">
        <v>295</v>
      </c>
      <c r="G462" t="s">
        <v>296</v>
      </c>
      <c r="H462" t="s">
        <v>1166</v>
      </c>
      <c r="I462" s="13">
        <v>986500</v>
      </c>
      <c r="J462" s="14">
        <v>41531</v>
      </c>
      <c r="K462" t="s">
        <v>301</v>
      </c>
      <c r="L462" s="31" t="str">
        <f>IF($K462&lt;&gt;"Pending",$K462,IFERROR(VLOOKUP($C462,Confirmed!$A$2:$I$98,9,FALSE),"Pending"))</f>
        <v>Disapproved</v>
      </c>
      <c r="M462" s="14">
        <v>41410</v>
      </c>
      <c r="N462" s="19">
        <v>41439</v>
      </c>
      <c r="O462" s="19">
        <v>41477</v>
      </c>
      <c r="P462" s="33">
        <f t="shared" si="14"/>
        <v>41477</v>
      </c>
      <c r="Q462" s="33">
        <f t="shared" si="15"/>
        <v>41477</v>
      </c>
    </row>
    <row r="463" spans="1:17" x14ac:dyDescent="0.3">
      <c r="A463" t="s">
        <v>1164</v>
      </c>
      <c r="B463" t="s">
        <v>1165</v>
      </c>
      <c r="C463" s="31" t="str">
        <f>IF($B463="N/A",IFERROR(VLOOKUP($A463,'Sub Rough 1'!$A$3:$B$63,2,FALSE),"N/A"),$B463)</f>
        <v>AP646995</v>
      </c>
      <c r="D463">
        <v>0</v>
      </c>
      <c r="E463" t="s">
        <v>15</v>
      </c>
      <c r="F463" t="s">
        <v>293</v>
      </c>
      <c r="G463" t="s">
        <v>294</v>
      </c>
      <c r="H463" t="s">
        <v>1166</v>
      </c>
      <c r="I463" s="13">
        <v>986500</v>
      </c>
      <c r="J463" s="14">
        <v>41531</v>
      </c>
      <c r="K463" t="s">
        <v>301</v>
      </c>
      <c r="L463" s="31" t="str">
        <f>IF($K463&lt;&gt;"Pending",$K463,IFERROR(VLOOKUP($C463,Confirmed!$A$2:$I$98,9,FALSE),"Pending"))</f>
        <v>Disapproved</v>
      </c>
      <c r="M463" s="14">
        <v>41410</v>
      </c>
      <c r="N463" s="19">
        <v>41439</v>
      </c>
      <c r="O463" s="19">
        <v>41477</v>
      </c>
      <c r="P463" s="33">
        <f t="shared" si="14"/>
        <v>41477</v>
      </c>
      <c r="Q463" s="33">
        <f t="shared" si="15"/>
        <v>41477</v>
      </c>
    </row>
    <row r="464" spans="1:17" x14ac:dyDescent="0.3">
      <c r="A464" t="s">
        <v>1167</v>
      </c>
      <c r="B464" t="s">
        <v>1168</v>
      </c>
      <c r="C464" s="31" t="str">
        <f>IF($B464="N/A",IFERROR(VLOOKUP($A464,'Sub Rough 1'!$A$3:$B$63,2,FALSE),"N/A"),$B464)</f>
        <v>AP646986</v>
      </c>
      <c r="D464">
        <v>0</v>
      </c>
      <c r="E464" t="s">
        <v>15</v>
      </c>
      <c r="F464" t="s">
        <v>295</v>
      </c>
      <c r="G464" t="s">
        <v>296</v>
      </c>
      <c r="H464" t="s">
        <v>1169</v>
      </c>
      <c r="I464" s="13">
        <v>972500</v>
      </c>
      <c r="J464" s="14">
        <v>41525</v>
      </c>
      <c r="K464" t="s">
        <v>285</v>
      </c>
      <c r="L464" s="31" t="str">
        <f>IF($K464&lt;&gt;"Pending",$K464,IFERROR(VLOOKUP($C464,Confirmed!$A$2:$I$98,9,FALSE),"Pending"))</f>
        <v>Approved</v>
      </c>
      <c r="M464" s="14">
        <v>41407</v>
      </c>
      <c r="N464" s="19">
        <v>41439</v>
      </c>
      <c r="O464" s="19">
        <v>41477</v>
      </c>
      <c r="P464" s="33">
        <f t="shared" si="14"/>
        <v>41477</v>
      </c>
      <c r="Q464" s="33">
        <f t="shared" si="15"/>
        <v>41477</v>
      </c>
    </row>
    <row r="465" spans="1:17" x14ac:dyDescent="0.3">
      <c r="A465" t="s">
        <v>1167</v>
      </c>
      <c r="B465" t="s">
        <v>1168</v>
      </c>
      <c r="C465" s="31" t="str">
        <f>IF($B465="N/A",IFERROR(VLOOKUP($A465,'Sub Rough 1'!$A$3:$B$63,2,FALSE),"N/A"),$B465)</f>
        <v>AP646986</v>
      </c>
      <c r="D465">
        <v>0</v>
      </c>
      <c r="E465" t="s">
        <v>15</v>
      </c>
      <c r="F465" t="s">
        <v>318</v>
      </c>
      <c r="G465" t="s">
        <v>319</v>
      </c>
      <c r="H465" t="s">
        <v>1169</v>
      </c>
      <c r="I465" s="13">
        <v>972500</v>
      </c>
      <c r="J465" s="14">
        <v>41525</v>
      </c>
      <c r="K465" t="s">
        <v>285</v>
      </c>
      <c r="L465" s="31" t="str">
        <f>IF($K465&lt;&gt;"Pending",$K465,IFERROR(VLOOKUP($C465,Confirmed!$A$2:$I$98,9,FALSE),"Pending"))</f>
        <v>Approved</v>
      </c>
      <c r="M465" s="14">
        <v>41407</v>
      </c>
      <c r="N465" s="19">
        <v>41439</v>
      </c>
      <c r="O465" s="19">
        <v>41477</v>
      </c>
      <c r="P465" s="33">
        <f t="shared" si="14"/>
        <v>41477</v>
      </c>
      <c r="Q465" s="33">
        <f t="shared" si="15"/>
        <v>41477</v>
      </c>
    </row>
    <row r="466" spans="1:17" x14ac:dyDescent="0.3">
      <c r="A466" t="s">
        <v>1170</v>
      </c>
      <c r="B466" t="s">
        <v>1171</v>
      </c>
      <c r="C466" s="31" t="str">
        <f>IF($B466="N/A",IFERROR(VLOOKUP($A466,'Sub Rough 1'!$A$3:$B$63,2,FALSE),"N/A"),$B466)</f>
        <v>AP646978</v>
      </c>
      <c r="D466">
        <v>7</v>
      </c>
      <c r="E466" t="s">
        <v>366</v>
      </c>
      <c r="F466" t="s">
        <v>369</v>
      </c>
      <c r="G466" t="s">
        <v>370</v>
      </c>
      <c r="H466" t="s">
        <v>1172</v>
      </c>
      <c r="I466" s="13">
        <v>174100</v>
      </c>
      <c r="J466" s="14">
        <v>41498</v>
      </c>
      <c r="K466" t="s">
        <v>301</v>
      </c>
      <c r="L466" s="31" t="str">
        <f>IF($K466&lt;&gt;"Pending",$K466,IFERROR(VLOOKUP($C466,Confirmed!$A$2:$I$98,9,FALSE),"Pending"))</f>
        <v>Disapproved</v>
      </c>
      <c r="M466" s="14">
        <v>41385</v>
      </c>
      <c r="N466" s="19">
        <v>41402</v>
      </c>
      <c r="O466" s="19">
        <v>41477</v>
      </c>
      <c r="P466" s="33">
        <f t="shared" si="14"/>
        <v>41477</v>
      </c>
      <c r="Q466" s="33">
        <f t="shared" si="15"/>
        <v>41477</v>
      </c>
    </row>
    <row r="467" spans="1:17" x14ac:dyDescent="0.3">
      <c r="A467" t="s">
        <v>1173</v>
      </c>
      <c r="B467" t="s">
        <v>1174</v>
      </c>
      <c r="C467" s="31" t="str">
        <f>IF($B467="N/A",IFERROR(VLOOKUP($A467,'Sub Rough 1'!$A$3:$B$63,2,FALSE),"N/A"),$B467)</f>
        <v>AP646975</v>
      </c>
      <c r="D467">
        <v>1</v>
      </c>
      <c r="E467" t="s">
        <v>298</v>
      </c>
      <c r="F467" t="s">
        <v>299</v>
      </c>
      <c r="G467" t="s">
        <v>300</v>
      </c>
      <c r="H467" t="s">
        <v>1107</v>
      </c>
      <c r="I467" s="13">
        <v>817000</v>
      </c>
      <c r="J467" s="14">
        <v>41549</v>
      </c>
      <c r="K467" t="s">
        <v>285</v>
      </c>
      <c r="L467" s="31" t="str">
        <f>IF($K467&lt;&gt;"Pending",$K467,IFERROR(VLOOKUP($C467,Confirmed!$A$2:$I$98,9,FALSE),"Pending"))</f>
        <v>Approved</v>
      </c>
      <c r="M467" s="14">
        <v>41368</v>
      </c>
      <c r="N467" s="19">
        <v>41402</v>
      </c>
      <c r="O467" s="19">
        <v>41439</v>
      </c>
      <c r="P467" s="33">
        <f t="shared" si="14"/>
        <v>41439</v>
      </c>
      <c r="Q467" s="33">
        <f t="shared" si="15"/>
        <v>41439</v>
      </c>
    </row>
    <row r="468" spans="1:17" x14ac:dyDescent="0.3">
      <c r="A468" t="s">
        <v>1173</v>
      </c>
      <c r="B468" t="s">
        <v>1174</v>
      </c>
      <c r="C468" s="31" t="str">
        <f>IF($B468="N/A",IFERROR(VLOOKUP($A468,'Sub Rough 1'!$A$3:$B$63,2,FALSE),"N/A"),$B468)</f>
        <v>AP646975</v>
      </c>
      <c r="D468">
        <v>1</v>
      </c>
      <c r="E468" t="s">
        <v>298</v>
      </c>
      <c r="F468" t="s">
        <v>325</v>
      </c>
      <c r="G468" t="s">
        <v>326</v>
      </c>
      <c r="H468" t="s">
        <v>1107</v>
      </c>
      <c r="I468" s="13">
        <v>817000</v>
      </c>
      <c r="J468" s="14">
        <v>41549</v>
      </c>
      <c r="K468" t="s">
        <v>285</v>
      </c>
      <c r="L468" s="31" t="str">
        <f>IF($K468&lt;&gt;"Pending",$K468,IFERROR(VLOOKUP($C468,Confirmed!$A$2:$I$98,9,FALSE),"Pending"))</f>
        <v>Approved</v>
      </c>
      <c r="M468" s="14">
        <v>41368</v>
      </c>
      <c r="N468" s="19">
        <v>41402</v>
      </c>
      <c r="O468" s="19">
        <v>41439</v>
      </c>
      <c r="P468" s="33">
        <f t="shared" si="14"/>
        <v>41439</v>
      </c>
      <c r="Q468" s="33">
        <f t="shared" si="15"/>
        <v>41439</v>
      </c>
    </row>
    <row r="469" spans="1:17" x14ac:dyDescent="0.3">
      <c r="A469" t="s">
        <v>1173</v>
      </c>
      <c r="B469" t="s">
        <v>1174</v>
      </c>
      <c r="C469" s="31" t="str">
        <f>IF($B469="N/A",IFERROR(VLOOKUP($A469,'Sub Rough 1'!$A$3:$B$63,2,FALSE),"N/A"),$B469)</f>
        <v>AP646975</v>
      </c>
      <c r="D469">
        <v>1</v>
      </c>
      <c r="E469" t="s">
        <v>298</v>
      </c>
      <c r="F469" t="s">
        <v>302</v>
      </c>
      <c r="G469" t="s">
        <v>303</v>
      </c>
      <c r="H469" t="s">
        <v>1107</v>
      </c>
      <c r="I469" s="13">
        <v>817000</v>
      </c>
      <c r="J469" s="14">
        <v>41549</v>
      </c>
      <c r="K469" t="s">
        <v>285</v>
      </c>
      <c r="L469" s="31" t="str">
        <f>IF($K469&lt;&gt;"Pending",$K469,IFERROR(VLOOKUP($C469,Confirmed!$A$2:$I$98,9,FALSE),"Pending"))</f>
        <v>Approved</v>
      </c>
      <c r="M469" s="14">
        <v>41368</v>
      </c>
      <c r="N469" s="19">
        <v>41402</v>
      </c>
      <c r="O469" s="19">
        <v>41439</v>
      </c>
      <c r="P469" s="33">
        <f t="shared" si="14"/>
        <v>41439</v>
      </c>
      <c r="Q469" s="33">
        <f t="shared" si="15"/>
        <v>41439</v>
      </c>
    </row>
    <row r="470" spans="1:17" x14ac:dyDescent="0.3">
      <c r="A470" t="s">
        <v>1175</v>
      </c>
      <c r="B470" t="s">
        <v>1176</v>
      </c>
      <c r="C470" s="31" t="str">
        <f>IF($B470="N/A",IFERROR(VLOOKUP($A470,'Sub Rough 1'!$A$3:$B$63,2,FALSE),"N/A"),$B470)</f>
        <v>AP646974</v>
      </c>
      <c r="D470">
        <v>1</v>
      </c>
      <c r="E470" t="s">
        <v>298</v>
      </c>
      <c r="F470" t="s">
        <v>323</v>
      </c>
      <c r="G470" t="s">
        <v>324</v>
      </c>
      <c r="H470" t="s">
        <v>1177</v>
      </c>
      <c r="I470" s="13">
        <v>36800</v>
      </c>
      <c r="J470" s="14">
        <v>41483</v>
      </c>
      <c r="K470" t="s">
        <v>285</v>
      </c>
      <c r="L470" s="31" t="str">
        <f>IF($K470&lt;&gt;"Pending",$K470,IFERROR(VLOOKUP($C470,Confirmed!$A$2:$I$98,9,FALSE),"Pending"))</f>
        <v>Approved</v>
      </c>
      <c r="M470" s="14">
        <v>41362</v>
      </c>
      <c r="N470" s="19">
        <v>41402</v>
      </c>
      <c r="O470" s="19">
        <v>41439</v>
      </c>
      <c r="P470" s="33">
        <f t="shared" si="14"/>
        <v>41439</v>
      </c>
      <c r="Q470" s="33">
        <f t="shared" si="15"/>
        <v>41439</v>
      </c>
    </row>
    <row r="471" spans="1:17" x14ac:dyDescent="0.3">
      <c r="A471" t="s">
        <v>1175</v>
      </c>
      <c r="B471" t="s">
        <v>1176</v>
      </c>
      <c r="C471" s="31" t="str">
        <f>IF($B471="N/A",IFERROR(VLOOKUP($A471,'Sub Rough 1'!$A$3:$B$63,2,FALSE),"N/A"),$B471)</f>
        <v>AP646974</v>
      </c>
      <c r="D471">
        <v>1</v>
      </c>
      <c r="E471" t="s">
        <v>298</v>
      </c>
      <c r="F471" t="s">
        <v>325</v>
      </c>
      <c r="G471" t="s">
        <v>326</v>
      </c>
      <c r="H471" t="s">
        <v>1177</v>
      </c>
      <c r="I471" s="13">
        <v>36800</v>
      </c>
      <c r="J471" s="14">
        <v>41483</v>
      </c>
      <c r="K471" t="s">
        <v>285</v>
      </c>
      <c r="L471" s="31" t="str">
        <f>IF($K471&lt;&gt;"Pending",$K471,IFERROR(VLOOKUP($C471,Confirmed!$A$2:$I$98,9,FALSE),"Pending"))</f>
        <v>Approved</v>
      </c>
      <c r="M471" s="14">
        <v>41362</v>
      </c>
      <c r="N471" s="19">
        <v>41402</v>
      </c>
      <c r="O471" s="19">
        <v>41439</v>
      </c>
      <c r="P471" s="33">
        <f t="shared" si="14"/>
        <v>41439</v>
      </c>
      <c r="Q471" s="33">
        <f t="shared" si="15"/>
        <v>41439</v>
      </c>
    </row>
    <row r="472" spans="1:17" x14ac:dyDescent="0.3">
      <c r="A472" t="s">
        <v>1178</v>
      </c>
      <c r="B472" t="s">
        <v>1179</v>
      </c>
      <c r="C472" s="31" t="str">
        <f>IF($B472="N/A",IFERROR(VLOOKUP($A472,'Sub Rough 1'!$A$3:$B$63,2,FALSE),"N/A"),$B472)</f>
        <v>AP646969</v>
      </c>
      <c r="D472">
        <v>5</v>
      </c>
      <c r="E472" t="s">
        <v>354</v>
      </c>
      <c r="F472" t="s">
        <v>357</v>
      </c>
      <c r="G472" t="s">
        <v>358</v>
      </c>
      <c r="H472" t="s">
        <v>1180</v>
      </c>
      <c r="I472" s="13">
        <v>940200</v>
      </c>
      <c r="J472" s="14">
        <v>41485</v>
      </c>
      <c r="K472" t="s">
        <v>285</v>
      </c>
      <c r="L472" s="31" t="str">
        <f>IF($K472&lt;&gt;"Pending",$K472,IFERROR(VLOOKUP($C472,Confirmed!$A$2:$I$98,9,FALSE),"Pending"))</f>
        <v>Approved</v>
      </c>
      <c r="M472" s="14">
        <v>41352</v>
      </c>
      <c r="N472" s="19">
        <v>41360</v>
      </c>
      <c r="O472" s="19">
        <v>41439</v>
      </c>
      <c r="P472" s="33">
        <f t="shared" si="14"/>
        <v>41439</v>
      </c>
      <c r="Q472" s="33">
        <f t="shared" si="15"/>
        <v>41439</v>
      </c>
    </row>
    <row r="473" spans="1:17" x14ac:dyDescent="0.3">
      <c r="A473" t="s">
        <v>1181</v>
      </c>
      <c r="B473" t="s">
        <v>1182</v>
      </c>
      <c r="C473" s="31" t="str">
        <f>IF($B473="N/A",IFERROR(VLOOKUP($A473,'Sub Rough 1'!$A$3:$B$63,2,FALSE),"N/A"),$B473)</f>
        <v>AP646961</v>
      </c>
      <c r="D473">
        <v>1</v>
      </c>
      <c r="E473" t="s">
        <v>298</v>
      </c>
      <c r="F473" t="s">
        <v>299</v>
      </c>
      <c r="G473" t="s">
        <v>300</v>
      </c>
      <c r="H473" t="s">
        <v>1183</v>
      </c>
      <c r="I473" s="13">
        <v>592400</v>
      </c>
      <c r="J473" s="14">
        <v>41507</v>
      </c>
      <c r="K473" t="s">
        <v>285</v>
      </c>
      <c r="L473" s="31" t="str">
        <f>IF($K473&lt;&gt;"Pending",$K473,IFERROR(VLOOKUP($C473,Confirmed!$A$2:$I$98,9,FALSE),"Pending"))</f>
        <v>Approved</v>
      </c>
      <c r="M473" s="14">
        <v>41338</v>
      </c>
      <c r="N473" s="19">
        <v>41360</v>
      </c>
      <c r="O473" s="19">
        <v>41402</v>
      </c>
      <c r="P473" s="33">
        <f t="shared" si="14"/>
        <v>41402</v>
      </c>
      <c r="Q473" s="33">
        <f t="shared" si="15"/>
        <v>41402</v>
      </c>
    </row>
    <row r="474" spans="1:17" x14ac:dyDescent="0.3">
      <c r="A474" t="s">
        <v>1181</v>
      </c>
      <c r="B474" t="s">
        <v>1182</v>
      </c>
      <c r="C474" s="31" t="str">
        <f>IF($B474="N/A",IFERROR(VLOOKUP($A474,'Sub Rough 1'!$A$3:$B$63,2,FALSE),"N/A"),$B474)</f>
        <v>AP646961</v>
      </c>
      <c r="D474">
        <v>1</v>
      </c>
      <c r="E474" t="s">
        <v>298</v>
      </c>
      <c r="F474" t="s">
        <v>314</v>
      </c>
      <c r="G474" t="s">
        <v>315</v>
      </c>
      <c r="H474" t="s">
        <v>1183</v>
      </c>
      <c r="I474" s="13">
        <v>592400</v>
      </c>
      <c r="J474" s="14">
        <v>41507</v>
      </c>
      <c r="K474" t="s">
        <v>285</v>
      </c>
      <c r="L474" s="31" t="str">
        <f>IF($K474&lt;&gt;"Pending",$K474,IFERROR(VLOOKUP($C474,Confirmed!$A$2:$I$98,9,FALSE),"Pending"))</f>
        <v>Approved</v>
      </c>
      <c r="M474" s="14">
        <v>41338</v>
      </c>
      <c r="N474" s="19">
        <v>41360</v>
      </c>
      <c r="O474" s="19">
        <v>41402</v>
      </c>
      <c r="P474" s="33">
        <f t="shared" si="14"/>
        <v>41402</v>
      </c>
      <c r="Q474" s="33">
        <f t="shared" si="15"/>
        <v>41402</v>
      </c>
    </row>
    <row r="475" spans="1:17" x14ac:dyDescent="0.3">
      <c r="A475" t="s">
        <v>1184</v>
      </c>
      <c r="B475" t="s">
        <v>1185</v>
      </c>
      <c r="C475" s="31" t="str">
        <f>IF($B475="N/A",IFERROR(VLOOKUP($A475,'Sub Rough 1'!$A$3:$B$63,2,FALSE),"N/A"),$B475)</f>
        <v>AP646951</v>
      </c>
      <c r="D475">
        <v>0</v>
      </c>
      <c r="E475" t="s">
        <v>15</v>
      </c>
      <c r="F475" t="s">
        <v>295</v>
      </c>
      <c r="G475" t="s">
        <v>296</v>
      </c>
      <c r="H475" t="s">
        <v>1186</v>
      </c>
      <c r="I475" s="13">
        <v>60200</v>
      </c>
      <c r="J475" s="14">
        <v>41537</v>
      </c>
      <c r="K475" t="s">
        <v>285</v>
      </c>
      <c r="L475" s="31" t="str">
        <f>IF($K475&lt;&gt;"Pending",$K475,IFERROR(VLOOKUP($C475,Confirmed!$A$2:$I$98,9,FALSE),"Pending"))</f>
        <v>Approved</v>
      </c>
      <c r="M475" s="14">
        <v>41334</v>
      </c>
      <c r="N475" s="19">
        <v>41360</v>
      </c>
      <c r="O475" s="19">
        <v>41402</v>
      </c>
      <c r="P475" s="33">
        <f t="shared" si="14"/>
        <v>41402</v>
      </c>
      <c r="Q475" s="33">
        <f t="shared" si="15"/>
        <v>41402</v>
      </c>
    </row>
    <row r="476" spans="1:17" x14ac:dyDescent="0.3">
      <c r="A476" t="s">
        <v>1184</v>
      </c>
      <c r="B476" t="s">
        <v>1185</v>
      </c>
      <c r="C476" s="31" t="str">
        <f>IF($B476="N/A",IFERROR(VLOOKUP($A476,'Sub Rough 1'!$A$3:$B$63,2,FALSE),"N/A"),$B476)</f>
        <v>AP646951</v>
      </c>
      <c r="D476">
        <v>0</v>
      </c>
      <c r="E476" t="s">
        <v>15</v>
      </c>
      <c r="F476" t="s">
        <v>318</v>
      </c>
      <c r="G476" t="s">
        <v>319</v>
      </c>
      <c r="H476" t="s">
        <v>1186</v>
      </c>
      <c r="I476" s="13">
        <v>60200</v>
      </c>
      <c r="J476" s="14">
        <v>41537</v>
      </c>
      <c r="K476" t="s">
        <v>285</v>
      </c>
      <c r="L476" s="31" t="str">
        <f>IF($K476&lt;&gt;"Pending",$K476,IFERROR(VLOOKUP($C476,Confirmed!$A$2:$I$98,9,FALSE),"Pending"))</f>
        <v>Approved</v>
      </c>
      <c r="M476" s="14">
        <v>41334</v>
      </c>
      <c r="N476" s="19">
        <v>41360</v>
      </c>
      <c r="O476" s="19">
        <v>41402</v>
      </c>
      <c r="P476" s="33">
        <f t="shared" si="14"/>
        <v>41402</v>
      </c>
      <c r="Q476" s="33">
        <f t="shared" si="15"/>
        <v>41402</v>
      </c>
    </row>
    <row r="477" spans="1:17" x14ac:dyDescent="0.3">
      <c r="A477" t="s">
        <v>1184</v>
      </c>
      <c r="B477" t="s">
        <v>1185</v>
      </c>
      <c r="C477" s="31" t="str">
        <f>IF($B477="N/A",IFERROR(VLOOKUP($A477,'Sub Rough 1'!$A$3:$B$63,2,FALSE),"N/A"),$B477)</f>
        <v>AP646951</v>
      </c>
      <c r="D477">
        <v>0</v>
      </c>
      <c r="E477" t="s">
        <v>15</v>
      </c>
      <c r="F477" t="s">
        <v>293</v>
      </c>
      <c r="G477" t="s">
        <v>294</v>
      </c>
      <c r="H477" t="s">
        <v>1186</v>
      </c>
      <c r="I477" s="13">
        <v>60200</v>
      </c>
      <c r="J477" s="14">
        <v>41537</v>
      </c>
      <c r="K477" t="s">
        <v>285</v>
      </c>
      <c r="L477" s="31" t="str">
        <f>IF($K477&lt;&gt;"Pending",$K477,IFERROR(VLOOKUP($C477,Confirmed!$A$2:$I$98,9,FALSE),"Pending"))</f>
        <v>Approved</v>
      </c>
      <c r="M477" s="14">
        <v>41334</v>
      </c>
      <c r="N477" s="19">
        <v>41360</v>
      </c>
      <c r="O477" s="19">
        <v>41402</v>
      </c>
      <c r="P477" s="33">
        <f t="shared" si="14"/>
        <v>41402</v>
      </c>
      <c r="Q477" s="33">
        <f t="shared" si="15"/>
        <v>41402</v>
      </c>
    </row>
    <row r="478" spans="1:17" x14ac:dyDescent="0.3">
      <c r="A478" t="s">
        <v>1187</v>
      </c>
      <c r="B478" t="s">
        <v>1188</v>
      </c>
      <c r="C478" s="31" t="str">
        <f>IF($B478="N/A",IFERROR(VLOOKUP($A478,'Sub Rough 1'!$A$3:$B$63,2,FALSE),"N/A"),$B478)</f>
        <v>AP646949</v>
      </c>
      <c r="D478">
        <v>9</v>
      </c>
      <c r="E478" t="s">
        <v>768</v>
      </c>
      <c r="F478" t="s">
        <v>769</v>
      </c>
      <c r="G478" t="s">
        <v>770</v>
      </c>
      <c r="H478" t="s">
        <v>1189</v>
      </c>
      <c r="I478" s="13">
        <v>299600</v>
      </c>
      <c r="J478" s="14">
        <v>41520</v>
      </c>
      <c r="K478" t="s">
        <v>285</v>
      </c>
      <c r="L478" s="31" t="str">
        <f>IF($K478&lt;&gt;"Pending",$K478,IFERROR(VLOOKUP($C478,Confirmed!$A$2:$I$98,9,FALSE),"Pending"))</f>
        <v>Approved</v>
      </c>
      <c r="M478" s="14">
        <v>41334</v>
      </c>
      <c r="N478" s="19">
        <v>41360</v>
      </c>
      <c r="O478" s="19">
        <v>41402</v>
      </c>
      <c r="P478" s="33">
        <f t="shared" si="14"/>
        <v>41402</v>
      </c>
      <c r="Q478" s="33">
        <f t="shared" si="15"/>
        <v>41402</v>
      </c>
    </row>
    <row r="479" spans="1:17" x14ac:dyDescent="0.3">
      <c r="A479" t="s">
        <v>1190</v>
      </c>
      <c r="B479" t="s">
        <v>1191</v>
      </c>
      <c r="C479" s="31" t="str">
        <f>IF($B479="N/A",IFERROR(VLOOKUP($A479,'Sub Rough 1'!$A$3:$B$63,2,FALSE),"N/A"),$B479)</f>
        <v>AP646939</v>
      </c>
      <c r="D479">
        <v>2</v>
      </c>
      <c r="E479" t="s">
        <v>343</v>
      </c>
      <c r="F479" t="s">
        <v>344</v>
      </c>
      <c r="G479" t="s">
        <v>345</v>
      </c>
      <c r="H479" t="s">
        <v>1192</v>
      </c>
      <c r="I479" s="13">
        <v>913400</v>
      </c>
      <c r="J479" s="14">
        <v>41548</v>
      </c>
      <c r="K479" t="s">
        <v>285</v>
      </c>
      <c r="L479" s="31" t="str">
        <f>IF($K479&lt;&gt;"Pending",$K479,IFERROR(VLOOKUP($C479,Confirmed!$A$2:$I$98,9,FALSE),"Pending"))</f>
        <v>Approved</v>
      </c>
      <c r="M479" s="14">
        <v>41331</v>
      </c>
      <c r="N479" s="19">
        <v>41360</v>
      </c>
      <c r="O479" s="19">
        <v>41402</v>
      </c>
      <c r="P479" s="33">
        <f t="shared" si="14"/>
        <v>41402</v>
      </c>
      <c r="Q479" s="33">
        <f t="shared" si="15"/>
        <v>41402</v>
      </c>
    </row>
    <row r="480" spans="1:17" x14ac:dyDescent="0.3">
      <c r="A480" t="s">
        <v>1193</v>
      </c>
      <c r="B480" t="s">
        <v>1194</v>
      </c>
      <c r="C480" s="31" t="str">
        <f>IF($B480="N/A",IFERROR(VLOOKUP($A480,'Sub Rough 1'!$A$3:$B$63,2,FALSE),"N/A"),$B480)</f>
        <v>AP646927</v>
      </c>
      <c r="D480">
        <v>0</v>
      </c>
      <c r="E480" t="s">
        <v>15</v>
      </c>
      <c r="F480" t="s">
        <v>318</v>
      </c>
      <c r="G480" t="s">
        <v>319</v>
      </c>
      <c r="H480" t="s">
        <v>1195</v>
      </c>
      <c r="I480" s="13">
        <v>65600</v>
      </c>
      <c r="J480" s="14">
        <v>41671</v>
      </c>
      <c r="K480" t="s">
        <v>285</v>
      </c>
      <c r="L480" s="31" t="str">
        <f>IF($K480&lt;&gt;"Pending",$K480,IFERROR(VLOOKUP($C480,Confirmed!$A$2:$I$98,9,FALSE),"Pending"))</f>
        <v>Approved</v>
      </c>
      <c r="M480" s="14">
        <v>41323</v>
      </c>
      <c r="N480" s="19">
        <v>41360</v>
      </c>
      <c r="O480" s="19">
        <v>41402</v>
      </c>
      <c r="P480" s="33">
        <f t="shared" si="14"/>
        <v>41402</v>
      </c>
      <c r="Q480" s="33">
        <f t="shared" si="15"/>
        <v>41402</v>
      </c>
    </row>
    <row r="481" spans="1:17" x14ac:dyDescent="0.3">
      <c r="A481" t="s">
        <v>1193</v>
      </c>
      <c r="B481" t="s">
        <v>1194</v>
      </c>
      <c r="C481" s="31" t="str">
        <f>IF($B481="N/A",IFERROR(VLOOKUP($A481,'Sub Rough 1'!$A$3:$B$63,2,FALSE),"N/A"),$B481)</f>
        <v>AP646927</v>
      </c>
      <c r="D481">
        <v>0</v>
      </c>
      <c r="E481" t="s">
        <v>15</v>
      </c>
      <c r="F481" t="s">
        <v>293</v>
      </c>
      <c r="G481" t="s">
        <v>294</v>
      </c>
      <c r="H481" t="s">
        <v>1195</v>
      </c>
      <c r="I481" s="13">
        <v>65600</v>
      </c>
      <c r="J481" s="14">
        <v>41671</v>
      </c>
      <c r="K481" t="s">
        <v>285</v>
      </c>
      <c r="L481" s="31" t="str">
        <f>IF($K481&lt;&gt;"Pending",$K481,IFERROR(VLOOKUP($C481,Confirmed!$A$2:$I$98,9,FALSE),"Pending"))</f>
        <v>Approved</v>
      </c>
      <c r="M481" s="14">
        <v>41323</v>
      </c>
      <c r="N481" s="19">
        <v>41360</v>
      </c>
      <c r="O481" s="19">
        <v>41402</v>
      </c>
      <c r="P481" s="33">
        <f t="shared" si="14"/>
        <v>41402</v>
      </c>
      <c r="Q481" s="33">
        <f t="shared" si="15"/>
        <v>41402</v>
      </c>
    </row>
    <row r="482" spans="1:17" x14ac:dyDescent="0.3">
      <c r="A482" t="s">
        <v>1193</v>
      </c>
      <c r="B482" t="s">
        <v>1194</v>
      </c>
      <c r="C482" s="31" t="str">
        <f>IF($B482="N/A",IFERROR(VLOOKUP($A482,'Sub Rough 1'!$A$3:$B$63,2,FALSE),"N/A"),$B482)</f>
        <v>AP646927</v>
      </c>
      <c r="D482">
        <v>0</v>
      </c>
      <c r="E482" t="s">
        <v>15</v>
      </c>
      <c r="F482" t="s">
        <v>295</v>
      </c>
      <c r="G482" t="s">
        <v>296</v>
      </c>
      <c r="H482" t="s">
        <v>1195</v>
      </c>
      <c r="I482" s="13">
        <v>65600</v>
      </c>
      <c r="J482" s="14">
        <v>41671</v>
      </c>
      <c r="K482" t="s">
        <v>285</v>
      </c>
      <c r="L482" s="31" t="str">
        <f>IF($K482&lt;&gt;"Pending",$K482,IFERROR(VLOOKUP($C482,Confirmed!$A$2:$I$98,9,FALSE),"Pending"))</f>
        <v>Approved</v>
      </c>
      <c r="M482" s="14">
        <v>41323</v>
      </c>
      <c r="N482" s="19">
        <v>41360</v>
      </c>
      <c r="O482" s="19">
        <v>41402</v>
      </c>
      <c r="P482" s="33">
        <f t="shared" si="14"/>
        <v>41402</v>
      </c>
      <c r="Q482" s="33">
        <f t="shared" si="15"/>
        <v>41402</v>
      </c>
    </row>
    <row r="483" spans="1:17" x14ac:dyDescent="0.3">
      <c r="A483" t="s">
        <v>1196</v>
      </c>
      <c r="B483" t="s">
        <v>1197</v>
      </c>
      <c r="C483" s="31" t="str">
        <f>IF($B483="N/A",IFERROR(VLOOKUP($A483,'Sub Rough 1'!$A$3:$B$63,2,FALSE),"N/A"),$B483)</f>
        <v>AP646915</v>
      </c>
      <c r="D483">
        <v>3</v>
      </c>
      <c r="E483" t="s">
        <v>337</v>
      </c>
      <c r="F483" t="s">
        <v>384</v>
      </c>
      <c r="G483" t="s">
        <v>385</v>
      </c>
      <c r="H483" t="s">
        <v>1198</v>
      </c>
      <c r="I483" s="13">
        <v>160700</v>
      </c>
      <c r="J483" s="14">
        <v>41530</v>
      </c>
      <c r="K483" t="s">
        <v>285</v>
      </c>
      <c r="L483" s="31" t="str">
        <f>IF($K483&lt;&gt;"Pending",$K483,IFERROR(VLOOKUP($C483,Confirmed!$A$2:$I$98,9,FALSE),"Pending"))</f>
        <v>Approved</v>
      </c>
      <c r="M483" s="14">
        <v>41301</v>
      </c>
      <c r="N483" s="19">
        <v>41310</v>
      </c>
      <c r="O483" s="19">
        <v>41360</v>
      </c>
      <c r="P483" s="33">
        <f t="shared" si="14"/>
        <v>41360</v>
      </c>
      <c r="Q483" s="33">
        <f t="shared" si="15"/>
        <v>41360</v>
      </c>
    </row>
    <row r="484" spans="1:17" x14ac:dyDescent="0.3">
      <c r="A484" t="s">
        <v>1196</v>
      </c>
      <c r="B484" t="s">
        <v>1197</v>
      </c>
      <c r="C484" s="31" t="str">
        <f>IF($B484="N/A",IFERROR(VLOOKUP($A484,'Sub Rough 1'!$A$3:$B$63,2,FALSE),"N/A"),$B484)</f>
        <v>AP646915</v>
      </c>
      <c r="D484">
        <v>3</v>
      </c>
      <c r="E484" t="s">
        <v>337</v>
      </c>
      <c r="F484" t="s">
        <v>400</v>
      </c>
      <c r="G484" t="s">
        <v>401</v>
      </c>
      <c r="H484" t="s">
        <v>1198</v>
      </c>
      <c r="I484" s="13">
        <v>160700</v>
      </c>
      <c r="J484" s="14">
        <v>41530</v>
      </c>
      <c r="K484" t="s">
        <v>285</v>
      </c>
      <c r="L484" s="31" t="str">
        <f>IF($K484&lt;&gt;"Pending",$K484,IFERROR(VLOOKUP($C484,Confirmed!$A$2:$I$98,9,FALSE),"Pending"))</f>
        <v>Approved</v>
      </c>
      <c r="M484" s="14">
        <v>41301</v>
      </c>
      <c r="N484" s="19">
        <v>41310</v>
      </c>
      <c r="O484" s="19">
        <v>41360</v>
      </c>
      <c r="P484" s="33">
        <f t="shared" si="14"/>
        <v>41360</v>
      </c>
      <c r="Q484" s="33">
        <f t="shared" si="15"/>
        <v>41360</v>
      </c>
    </row>
    <row r="485" spans="1:17" x14ac:dyDescent="0.3">
      <c r="A485" t="s">
        <v>1199</v>
      </c>
      <c r="B485" t="s">
        <v>1200</v>
      </c>
      <c r="C485" s="31" t="str">
        <f>IF($B485="N/A",IFERROR(VLOOKUP($A485,'Sub Rough 1'!$A$3:$B$63,2,FALSE),"N/A"),$B485)</f>
        <v>AP646904</v>
      </c>
      <c r="D485">
        <v>9</v>
      </c>
      <c r="E485" t="s">
        <v>768</v>
      </c>
      <c r="F485" t="s">
        <v>769</v>
      </c>
      <c r="G485" t="s">
        <v>770</v>
      </c>
      <c r="H485" t="s">
        <v>1201</v>
      </c>
      <c r="I485" s="13">
        <v>903600</v>
      </c>
      <c r="J485" s="14">
        <v>41613</v>
      </c>
      <c r="K485" t="s">
        <v>756</v>
      </c>
      <c r="L485" s="31" t="str">
        <f>IF($K485&lt;&gt;"Pending",$K485,IFERROR(VLOOKUP($C485,Confirmed!$A$2:$I$98,9,FALSE),"Pending"))</f>
        <v>Withdrawn</v>
      </c>
      <c r="M485" s="14">
        <v>41269</v>
      </c>
      <c r="N485" s="19">
        <v>41300</v>
      </c>
      <c r="O485" s="19">
        <v>41360</v>
      </c>
      <c r="P485" s="33">
        <f t="shared" si="14"/>
        <v>41360</v>
      </c>
      <c r="Q485" s="33">
        <f t="shared" si="15"/>
        <v>41360</v>
      </c>
    </row>
    <row r="486" spans="1:17" x14ac:dyDescent="0.3">
      <c r="A486" t="s">
        <v>1202</v>
      </c>
      <c r="B486" t="s">
        <v>1203</v>
      </c>
      <c r="C486" s="31" t="str">
        <f>IF($B486="N/A",IFERROR(VLOOKUP($A486,'Sub Rough 1'!$A$3:$B$63,2,FALSE),"N/A"),$B486)</f>
        <v>AP646897</v>
      </c>
      <c r="D486">
        <v>2</v>
      </c>
      <c r="E486" t="s">
        <v>343</v>
      </c>
      <c r="F486" t="s">
        <v>344</v>
      </c>
      <c r="G486" t="s">
        <v>345</v>
      </c>
      <c r="H486" t="s">
        <v>1204</v>
      </c>
      <c r="I486" s="13">
        <v>314700</v>
      </c>
      <c r="J486" s="14">
        <v>41459</v>
      </c>
      <c r="K486" t="s">
        <v>285</v>
      </c>
      <c r="L486" s="31" t="str">
        <f>IF($K486&lt;&gt;"Pending",$K486,IFERROR(VLOOKUP($C486,Confirmed!$A$2:$I$98,9,FALSE),"Pending"))</f>
        <v>Approved</v>
      </c>
      <c r="M486" s="14">
        <v>41251</v>
      </c>
      <c r="N486" s="19">
        <v>41254</v>
      </c>
      <c r="O486" s="19">
        <v>41310</v>
      </c>
      <c r="P486" s="33">
        <f t="shared" si="14"/>
        <v>41310</v>
      </c>
      <c r="Q486" s="33">
        <f t="shared" si="15"/>
        <v>41310</v>
      </c>
    </row>
    <row r="487" spans="1:17" x14ac:dyDescent="0.3">
      <c r="A487" t="s">
        <v>1205</v>
      </c>
      <c r="B487" t="s">
        <v>1206</v>
      </c>
      <c r="C487" s="31" t="str">
        <f>IF($B487="N/A",IFERROR(VLOOKUP($A487,'Sub Rough 1'!$A$3:$B$63,2,FALSE),"N/A"),$B487)</f>
        <v>AP646888</v>
      </c>
      <c r="D487">
        <v>24</v>
      </c>
      <c r="E487" t="s">
        <v>972</v>
      </c>
      <c r="F487" t="s">
        <v>973</v>
      </c>
      <c r="G487" t="s">
        <v>974</v>
      </c>
      <c r="H487" t="s">
        <v>1207</v>
      </c>
      <c r="I487" s="13">
        <v>223100</v>
      </c>
      <c r="J487" s="14">
        <v>41408</v>
      </c>
      <c r="K487" t="s">
        <v>285</v>
      </c>
      <c r="L487" s="31" t="str">
        <f>IF($K487&lt;&gt;"Pending",$K487,IFERROR(VLOOKUP($C487,Confirmed!$A$2:$I$98,9,FALSE),"Pending"))</f>
        <v>Approved</v>
      </c>
      <c r="M487" s="14">
        <v>41251</v>
      </c>
      <c r="N487" s="19">
        <v>41254</v>
      </c>
      <c r="O487" s="19">
        <v>41310</v>
      </c>
      <c r="P487" s="33">
        <f t="shared" si="14"/>
        <v>41310</v>
      </c>
      <c r="Q487" s="33">
        <f t="shared" si="15"/>
        <v>41310</v>
      </c>
    </row>
    <row r="488" spans="1:17" x14ac:dyDescent="0.3">
      <c r="A488" t="s">
        <v>1208</v>
      </c>
      <c r="B488" t="s">
        <v>1209</v>
      </c>
      <c r="C488" s="31" t="str">
        <f>IF($B488="N/A",IFERROR(VLOOKUP($A488,'Sub Rough 1'!$A$3:$B$63,2,FALSE),"N/A"),$B488)</f>
        <v>AP646883</v>
      </c>
      <c r="D488">
        <v>5</v>
      </c>
      <c r="E488" t="s">
        <v>354</v>
      </c>
      <c r="F488" t="s">
        <v>355</v>
      </c>
      <c r="G488" t="s">
        <v>356</v>
      </c>
      <c r="H488" t="s">
        <v>1210</v>
      </c>
      <c r="I488" s="13">
        <v>139000</v>
      </c>
      <c r="J488" s="14">
        <v>41401</v>
      </c>
      <c r="K488" t="s">
        <v>301</v>
      </c>
      <c r="L488" s="31" t="str">
        <f>IF($K488&lt;&gt;"Pending",$K488,IFERROR(VLOOKUP($C488,Confirmed!$A$2:$I$98,9,FALSE),"Pending"))</f>
        <v>Disapproved</v>
      </c>
      <c r="M488" s="14">
        <v>41236</v>
      </c>
      <c r="N488" s="19">
        <v>41254</v>
      </c>
      <c r="O488" s="19">
        <v>41310</v>
      </c>
      <c r="P488" s="33">
        <f t="shared" si="14"/>
        <v>41310</v>
      </c>
      <c r="Q488" s="33">
        <f t="shared" si="15"/>
        <v>41310</v>
      </c>
    </row>
    <row r="489" spans="1:17" x14ac:dyDescent="0.3">
      <c r="A489" t="s">
        <v>1211</v>
      </c>
      <c r="B489" t="s">
        <v>1212</v>
      </c>
      <c r="C489" s="31" t="str">
        <f>IF($B489="N/A",IFERROR(VLOOKUP($A489,'Sub Rough 1'!$A$3:$B$63,2,FALSE),"N/A"),$B489)</f>
        <v>AP646871</v>
      </c>
      <c r="D489">
        <v>32</v>
      </c>
      <c r="E489" t="s">
        <v>1213</v>
      </c>
      <c r="F489" t="s">
        <v>1214</v>
      </c>
      <c r="G489" t="s">
        <v>1215</v>
      </c>
      <c r="H489" t="s">
        <v>1216</v>
      </c>
      <c r="I489" s="13">
        <v>456800</v>
      </c>
      <c r="J489" s="14">
        <v>41362</v>
      </c>
      <c r="K489" t="s">
        <v>301</v>
      </c>
      <c r="L489" s="31" t="str">
        <f>IF($K489&lt;&gt;"Pending",$K489,IFERROR(VLOOKUP($C489,Confirmed!$A$2:$I$98,9,FALSE),"Pending"))</f>
        <v>Disapproved</v>
      </c>
      <c r="M489" s="14">
        <v>41233</v>
      </c>
      <c r="N489" s="19">
        <v>41254</v>
      </c>
      <c r="O489" s="19">
        <v>41310</v>
      </c>
      <c r="P489" s="33">
        <f t="shared" si="14"/>
        <v>41310</v>
      </c>
      <c r="Q489" s="33">
        <f t="shared" si="15"/>
        <v>41310</v>
      </c>
    </row>
    <row r="490" spans="1:17" x14ac:dyDescent="0.3">
      <c r="A490" t="s">
        <v>1211</v>
      </c>
      <c r="B490" t="s">
        <v>1212</v>
      </c>
      <c r="C490" s="31" t="str">
        <f>IF($B490="N/A",IFERROR(VLOOKUP($A490,'Sub Rough 1'!$A$3:$B$63,2,FALSE),"N/A"),$B490)</f>
        <v>AP646871</v>
      </c>
      <c r="D490">
        <v>32</v>
      </c>
      <c r="E490" t="s">
        <v>1213</v>
      </c>
      <c r="F490" t="s">
        <v>1217</v>
      </c>
      <c r="G490" t="s">
        <v>1218</v>
      </c>
      <c r="H490" t="s">
        <v>1216</v>
      </c>
      <c r="I490" s="13">
        <v>456800</v>
      </c>
      <c r="J490" s="14">
        <v>41362</v>
      </c>
      <c r="K490" t="s">
        <v>301</v>
      </c>
      <c r="L490" s="31" t="str">
        <f>IF($K490&lt;&gt;"Pending",$K490,IFERROR(VLOOKUP($C490,Confirmed!$A$2:$I$98,9,FALSE),"Pending"))</f>
        <v>Disapproved</v>
      </c>
      <c r="M490" s="14">
        <v>41233</v>
      </c>
      <c r="N490" s="19">
        <v>41254</v>
      </c>
      <c r="O490" s="19">
        <v>41310</v>
      </c>
      <c r="P490" s="33">
        <f t="shared" si="14"/>
        <v>41310</v>
      </c>
      <c r="Q490" s="33">
        <f t="shared" si="15"/>
        <v>41310</v>
      </c>
    </row>
    <row r="491" spans="1:17" x14ac:dyDescent="0.3">
      <c r="A491" t="s">
        <v>1219</v>
      </c>
      <c r="B491" t="s">
        <v>1220</v>
      </c>
      <c r="C491" s="31" t="str">
        <f>IF($B491="N/A",IFERROR(VLOOKUP($A491,'Sub Rough 1'!$A$3:$B$63,2,FALSE),"N/A"),$B491)</f>
        <v>AP646859</v>
      </c>
      <c r="D491">
        <v>1</v>
      </c>
      <c r="E491" t="s">
        <v>298</v>
      </c>
      <c r="F491" t="s">
        <v>302</v>
      </c>
      <c r="G491" t="s">
        <v>303</v>
      </c>
      <c r="H491" t="s">
        <v>1221</v>
      </c>
      <c r="I491" s="13">
        <v>563400</v>
      </c>
      <c r="J491" s="14">
        <v>41489</v>
      </c>
      <c r="K491" t="s">
        <v>301</v>
      </c>
      <c r="L491" s="31" t="str">
        <f>IF($K491&lt;&gt;"Pending",$K491,IFERROR(VLOOKUP($C491,Confirmed!$A$2:$I$98,9,FALSE),"Pending"))</f>
        <v>Disapproved</v>
      </c>
      <c r="M491" s="14">
        <v>41215</v>
      </c>
      <c r="N491" s="19">
        <v>41220</v>
      </c>
      <c r="O491" s="19">
        <v>41300</v>
      </c>
      <c r="P491" s="33">
        <f t="shared" si="14"/>
        <v>41300</v>
      </c>
      <c r="Q491" s="33">
        <f t="shared" si="15"/>
        <v>41300</v>
      </c>
    </row>
    <row r="492" spans="1:17" x14ac:dyDescent="0.3">
      <c r="A492" t="s">
        <v>1219</v>
      </c>
      <c r="B492" t="s">
        <v>1220</v>
      </c>
      <c r="C492" s="31" t="str">
        <f>IF($B492="N/A",IFERROR(VLOOKUP($A492,'Sub Rough 1'!$A$3:$B$63,2,FALSE),"N/A"),$B492)</f>
        <v>AP646859</v>
      </c>
      <c r="D492">
        <v>1</v>
      </c>
      <c r="E492" t="s">
        <v>298</v>
      </c>
      <c r="F492" t="s">
        <v>325</v>
      </c>
      <c r="G492" t="s">
        <v>326</v>
      </c>
      <c r="H492" t="s">
        <v>1221</v>
      </c>
      <c r="I492" s="13">
        <v>563400</v>
      </c>
      <c r="J492" s="14">
        <v>41489</v>
      </c>
      <c r="K492" t="s">
        <v>301</v>
      </c>
      <c r="L492" s="31" t="str">
        <f>IF($K492&lt;&gt;"Pending",$K492,IFERROR(VLOOKUP($C492,Confirmed!$A$2:$I$98,9,FALSE),"Pending"))</f>
        <v>Disapproved</v>
      </c>
      <c r="M492" s="14">
        <v>41215</v>
      </c>
      <c r="N492" s="19">
        <v>41220</v>
      </c>
      <c r="O492" s="19">
        <v>41300</v>
      </c>
      <c r="P492" s="33">
        <f t="shared" si="14"/>
        <v>41300</v>
      </c>
      <c r="Q492" s="33">
        <f t="shared" si="15"/>
        <v>41300</v>
      </c>
    </row>
    <row r="493" spans="1:17" x14ac:dyDescent="0.3">
      <c r="A493" t="s">
        <v>1222</v>
      </c>
      <c r="B493" t="s">
        <v>1223</v>
      </c>
      <c r="C493" s="31" t="str">
        <f>IF($B493="N/A",IFERROR(VLOOKUP($A493,'Sub Rough 1'!$A$3:$B$63,2,FALSE),"N/A"),$B493)</f>
        <v>AP646851</v>
      </c>
      <c r="D493">
        <v>8</v>
      </c>
      <c r="E493" t="s">
        <v>403</v>
      </c>
      <c r="F493" t="s">
        <v>524</v>
      </c>
      <c r="G493" t="s">
        <v>525</v>
      </c>
      <c r="H493" t="s">
        <v>1224</v>
      </c>
      <c r="I493" s="13">
        <v>410700</v>
      </c>
      <c r="J493" s="14">
        <v>41265</v>
      </c>
      <c r="K493" t="s">
        <v>285</v>
      </c>
      <c r="L493" s="31" t="str">
        <f>IF($K493&lt;&gt;"Pending",$K493,IFERROR(VLOOKUP($C493,Confirmed!$A$2:$I$98,9,FALSE),"Pending"))</f>
        <v>Approved</v>
      </c>
      <c r="M493" s="14">
        <v>41209</v>
      </c>
      <c r="N493" s="19">
        <v>41220</v>
      </c>
      <c r="O493" s="19">
        <v>41254</v>
      </c>
      <c r="P493" s="33">
        <f t="shared" si="14"/>
        <v>41254</v>
      </c>
      <c r="Q493" s="33">
        <f t="shared" si="15"/>
        <v>41254</v>
      </c>
    </row>
    <row r="494" spans="1:17" x14ac:dyDescent="0.3">
      <c r="A494" t="s">
        <v>1222</v>
      </c>
      <c r="B494" t="s">
        <v>1223</v>
      </c>
      <c r="C494" s="31" t="str">
        <f>IF($B494="N/A",IFERROR(VLOOKUP($A494,'Sub Rough 1'!$A$3:$B$63,2,FALSE),"N/A"),$B494)</f>
        <v>AP646851</v>
      </c>
      <c r="D494">
        <v>8</v>
      </c>
      <c r="E494" t="s">
        <v>403</v>
      </c>
      <c r="F494" t="s">
        <v>404</v>
      </c>
      <c r="G494" t="s">
        <v>405</v>
      </c>
      <c r="H494" t="s">
        <v>1224</v>
      </c>
      <c r="I494" s="13">
        <v>410700</v>
      </c>
      <c r="J494" s="14">
        <v>41265</v>
      </c>
      <c r="K494" t="s">
        <v>285</v>
      </c>
      <c r="L494" s="31" t="str">
        <f>IF($K494&lt;&gt;"Pending",$K494,IFERROR(VLOOKUP($C494,Confirmed!$A$2:$I$98,9,FALSE),"Pending"))</f>
        <v>Approved</v>
      </c>
      <c r="M494" s="14">
        <v>41209</v>
      </c>
      <c r="N494" s="19">
        <v>41220</v>
      </c>
      <c r="O494" s="19">
        <v>41254</v>
      </c>
      <c r="P494" s="33">
        <f t="shared" si="14"/>
        <v>41254</v>
      </c>
      <c r="Q494" s="33">
        <f t="shared" si="15"/>
        <v>41254</v>
      </c>
    </row>
    <row r="495" spans="1:17" x14ac:dyDescent="0.3">
      <c r="A495" t="s">
        <v>1225</v>
      </c>
      <c r="B495" t="s">
        <v>1226</v>
      </c>
      <c r="C495" s="31" t="str">
        <f>IF($B495="N/A",IFERROR(VLOOKUP($A495,'Sub Rough 1'!$A$3:$B$63,2,FALSE),"N/A"),$B495)</f>
        <v>AP646843</v>
      </c>
      <c r="D495">
        <v>0</v>
      </c>
      <c r="E495" t="s">
        <v>15</v>
      </c>
      <c r="F495" t="s">
        <v>318</v>
      </c>
      <c r="G495" t="s">
        <v>319</v>
      </c>
      <c r="H495" t="s">
        <v>1227</v>
      </c>
      <c r="I495" s="13">
        <v>305400</v>
      </c>
      <c r="J495" s="14">
        <v>41385</v>
      </c>
      <c r="K495" t="s">
        <v>301</v>
      </c>
      <c r="L495" s="31" t="str">
        <f>IF($K495&lt;&gt;"Pending",$K495,IFERROR(VLOOKUP($C495,Confirmed!$A$2:$I$98,9,FALSE),"Pending"))</f>
        <v>Disapproved</v>
      </c>
      <c r="M495" s="14">
        <v>41207</v>
      </c>
      <c r="N495" s="19">
        <v>41220</v>
      </c>
      <c r="O495" s="19">
        <v>41254</v>
      </c>
      <c r="P495" s="33">
        <f t="shared" si="14"/>
        <v>41254</v>
      </c>
      <c r="Q495" s="33">
        <f t="shared" si="15"/>
        <v>41254</v>
      </c>
    </row>
    <row r="496" spans="1:17" x14ac:dyDescent="0.3">
      <c r="A496" t="s">
        <v>1225</v>
      </c>
      <c r="B496" t="s">
        <v>1226</v>
      </c>
      <c r="C496" s="31" t="str">
        <f>IF($B496="N/A",IFERROR(VLOOKUP($A496,'Sub Rough 1'!$A$3:$B$63,2,FALSE),"N/A"),$B496)</f>
        <v>AP646843</v>
      </c>
      <c r="D496">
        <v>0</v>
      </c>
      <c r="E496" t="s">
        <v>15</v>
      </c>
      <c r="F496" t="s">
        <v>295</v>
      </c>
      <c r="G496" t="s">
        <v>296</v>
      </c>
      <c r="H496" t="s">
        <v>1227</v>
      </c>
      <c r="I496" s="13">
        <v>305400</v>
      </c>
      <c r="J496" s="14">
        <v>41385</v>
      </c>
      <c r="K496" t="s">
        <v>301</v>
      </c>
      <c r="L496" s="31" t="str">
        <f>IF($K496&lt;&gt;"Pending",$K496,IFERROR(VLOOKUP($C496,Confirmed!$A$2:$I$98,9,FALSE),"Pending"))</f>
        <v>Disapproved</v>
      </c>
      <c r="M496" s="14">
        <v>41207</v>
      </c>
      <c r="N496" s="19">
        <v>41220</v>
      </c>
      <c r="O496" s="19">
        <v>41254</v>
      </c>
      <c r="P496" s="33">
        <f t="shared" si="14"/>
        <v>41254</v>
      </c>
      <c r="Q496" s="33">
        <f t="shared" si="15"/>
        <v>41254</v>
      </c>
    </row>
    <row r="497" spans="1:17" x14ac:dyDescent="0.3">
      <c r="A497" t="s">
        <v>1225</v>
      </c>
      <c r="B497" t="s">
        <v>1226</v>
      </c>
      <c r="C497" s="31" t="str">
        <f>IF($B497="N/A",IFERROR(VLOOKUP($A497,'Sub Rough 1'!$A$3:$B$63,2,FALSE),"N/A"),$B497)</f>
        <v>AP646843</v>
      </c>
      <c r="D497">
        <v>0</v>
      </c>
      <c r="E497" t="s">
        <v>15</v>
      </c>
      <c r="F497" t="s">
        <v>320</v>
      </c>
      <c r="G497" t="s">
        <v>321</v>
      </c>
      <c r="H497" t="s">
        <v>1227</v>
      </c>
      <c r="I497" s="13">
        <v>305400</v>
      </c>
      <c r="J497" s="14">
        <v>41385</v>
      </c>
      <c r="K497" t="s">
        <v>301</v>
      </c>
      <c r="L497" s="31" t="str">
        <f>IF($K497&lt;&gt;"Pending",$K497,IFERROR(VLOOKUP($C497,Confirmed!$A$2:$I$98,9,FALSE),"Pending"))</f>
        <v>Disapproved</v>
      </c>
      <c r="M497" s="14">
        <v>41207</v>
      </c>
      <c r="N497" s="19">
        <v>41220</v>
      </c>
      <c r="O497" s="19">
        <v>41254</v>
      </c>
      <c r="P497" s="33">
        <f t="shared" si="14"/>
        <v>41254</v>
      </c>
      <c r="Q497" s="33">
        <f t="shared" si="15"/>
        <v>41254</v>
      </c>
    </row>
    <row r="498" spans="1:17" x14ac:dyDescent="0.3">
      <c r="A498" t="s">
        <v>1228</v>
      </c>
      <c r="B498" t="s">
        <v>1229</v>
      </c>
      <c r="C498" s="31" t="str">
        <f>IF($B498="N/A",IFERROR(VLOOKUP($A498,'Sub Rough 1'!$A$3:$B$63,2,FALSE),"N/A"),$B498)</f>
        <v>AP646838</v>
      </c>
      <c r="D498">
        <v>1</v>
      </c>
      <c r="E498" t="s">
        <v>298</v>
      </c>
      <c r="F498" t="s">
        <v>302</v>
      </c>
      <c r="G498" t="s">
        <v>303</v>
      </c>
      <c r="H498" t="s">
        <v>1230</v>
      </c>
      <c r="I498" s="13">
        <v>212900</v>
      </c>
      <c r="J498" s="14">
        <v>41253</v>
      </c>
      <c r="K498" t="s">
        <v>285</v>
      </c>
      <c r="L498" s="31" t="str">
        <f>IF($K498&lt;&gt;"Pending",$K498,IFERROR(VLOOKUP($C498,Confirmed!$A$2:$I$98,9,FALSE),"Pending"))</f>
        <v>Approved</v>
      </c>
      <c r="M498" s="14">
        <v>41206</v>
      </c>
      <c r="N498" s="19">
        <v>41220</v>
      </c>
      <c r="O498" s="19">
        <v>41254</v>
      </c>
      <c r="P498" s="33">
        <f t="shared" si="14"/>
        <v>41254</v>
      </c>
      <c r="Q498" s="33">
        <f t="shared" si="15"/>
        <v>41254</v>
      </c>
    </row>
    <row r="499" spans="1:17" x14ac:dyDescent="0.3">
      <c r="A499" t="s">
        <v>1228</v>
      </c>
      <c r="B499" t="s">
        <v>1229</v>
      </c>
      <c r="C499" s="31" t="str">
        <f>IF($B499="N/A",IFERROR(VLOOKUP($A499,'Sub Rough 1'!$A$3:$B$63,2,FALSE),"N/A"),$B499)</f>
        <v>AP646838</v>
      </c>
      <c r="D499">
        <v>1</v>
      </c>
      <c r="E499" t="s">
        <v>298</v>
      </c>
      <c r="F499" t="s">
        <v>314</v>
      </c>
      <c r="G499" t="s">
        <v>315</v>
      </c>
      <c r="H499" t="s">
        <v>1230</v>
      </c>
      <c r="I499" s="13">
        <v>212900</v>
      </c>
      <c r="J499" s="14">
        <v>41253</v>
      </c>
      <c r="K499" t="s">
        <v>285</v>
      </c>
      <c r="L499" s="31" t="str">
        <f>IF($K499&lt;&gt;"Pending",$K499,IFERROR(VLOOKUP($C499,Confirmed!$A$2:$I$98,9,FALSE),"Pending"))</f>
        <v>Approved</v>
      </c>
      <c r="M499" s="14">
        <v>41206</v>
      </c>
      <c r="N499" s="19">
        <v>41220</v>
      </c>
      <c r="O499" s="19">
        <v>41254</v>
      </c>
      <c r="P499" s="33">
        <f t="shared" si="14"/>
        <v>41254</v>
      </c>
      <c r="Q499" s="33">
        <f t="shared" si="15"/>
        <v>41254</v>
      </c>
    </row>
    <row r="500" spans="1:17" x14ac:dyDescent="0.3">
      <c r="A500" t="s">
        <v>1228</v>
      </c>
      <c r="B500" t="s">
        <v>1229</v>
      </c>
      <c r="C500" s="31" t="str">
        <f>IF($B500="N/A",IFERROR(VLOOKUP($A500,'Sub Rough 1'!$A$3:$B$63,2,FALSE),"N/A"),$B500)</f>
        <v>AP646838</v>
      </c>
      <c r="D500">
        <v>1</v>
      </c>
      <c r="E500" t="s">
        <v>298</v>
      </c>
      <c r="F500" t="s">
        <v>325</v>
      </c>
      <c r="G500" t="s">
        <v>326</v>
      </c>
      <c r="H500" t="s">
        <v>1230</v>
      </c>
      <c r="I500" s="13">
        <v>212900</v>
      </c>
      <c r="J500" s="14">
        <v>41253</v>
      </c>
      <c r="K500" t="s">
        <v>285</v>
      </c>
      <c r="L500" s="31" t="str">
        <f>IF($K500&lt;&gt;"Pending",$K500,IFERROR(VLOOKUP($C500,Confirmed!$A$2:$I$98,9,FALSE),"Pending"))</f>
        <v>Approved</v>
      </c>
      <c r="M500" s="14">
        <v>41206</v>
      </c>
      <c r="N500" s="19">
        <v>41220</v>
      </c>
      <c r="O500" s="19">
        <v>41254</v>
      </c>
      <c r="P500" s="33">
        <f t="shared" si="14"/>
        <v>41254</v>
      </c>
      <c r="Q500" s="33">
        <f t="shared" si="15"/>
        <v>41254</v>
      </c>
    </row>
    <row r="501" spans="1:17" x14ac:dyDescent="0.3">
      <c r="A501" t="s">
        <v>1228</v>
      </c>
      <c r="B501" t="s">
        <v>1229</v>
      </c>
      <c r="C501" s="31" t="str">
        <f>IF($B501="N/A",IFERROR(VLOOKUP($A501,'Sub Rough 1'!$A$3:$B$63,2,FALSE),"N/A"),$B501)</f>
        <v>AP646838</v>
      </c>
      <c r="D501">
        <v>1</v>
      </c>
      <c r="E501" t="s">
        <v>298</v>
      </c>
      <c r="F501" t="s">
        <v>299</v>
      </c>
      <c r="G501" t="s">
        <v>300</v>
      </c>
      <c r="H501" t="s">
        <v>1230</v>
      </c>
      <c r="I501" s="13">
        <v>212900</v>
      </c>
      <c r="J501" s="14">
        <v>41253</v>
      </c>
      <c r="K501" t="s">
        <v>285</v>
      </c>
      <c r="L501" s="31" t="str">
        <f>IF($K501&lt;&gt;"Pending",$K501,IFERROR(VLOOKUP($C501,Confirmed!$A$2:$I$98,9,FALSE),"Pending"))</f>
        <v>Approved</v>
      </c>
      <c r="M501" s="14">
        <v>41206</v>
      </c>
      <c r="N501" s="19">
        <v>41220</v>
      </c>
      <c r="O501" s="19">
        <v>41254</v>
      </c>
      <c r="P501" s="33">
        <f t="shared" si="14"/>
        <v>41254</v>
      </c>
      <c r="Q501" s="33">
        <f t="shared" si="15"/>
        <v>41254</v>
      </c>
    </row>
    <row r="502" spans="1:17" x14ac:dyDescent="0.3">
      <c r="A502" t="s">
        <v>1228</v>
      </c>
      <c r="B502" t="s">
        <v>1229</v>
      </c>
      <c r="C502" s="31" t="str">
        <f>IF($B502="N/A",IFERROR(VLOOKUP($A502,'Sub Rough 1'!$A$3:$B$63,2,FALSE),"N/A"),$B502)</f>
        <v>AP646838</v>
      </c>
      <c r="D502">
        <v>1</v>
      </c>
      <c r="E502" t="s">
        <v>298</v>
      </c>
      <c r="F502" t="s">
        <v>323</v>
      </c>
      <c r="G502" t="s">
        <v>324</v>
      </c>
      <c r="H502" t="s">
        <v>1230</v>
      </c>
      <c r="I502" s="13">
        <v>212900</v>
      </c>
      <c r="J502" s="14">
        <v>41253</v>
      </c>
      <c r="K502" t="s">
        <v>285</v>
      </c>
      <c r="L502" s="31" t="str">
        <f>IF($K502&lt;&gt;"Pending",$K502,IFERROR(VLOOKUP($C502,Confirmed!$A$2:$I$98,9,FALSE),"Pending"))</f>
        <v>Approved</v>
      </c>
      <c r="M502" s="14">
        <v>41206</v>
      </c>
      <c r="N502" s="19">
        <v>41220</v>
      </c>
      <c r="O502" s="19">
        <v>41254</v>
      </c>
      <c r="P502" s="33">
        <f t="shared" si="14"/>
        <v>41254</v>
      </c>
      <c r="Q502" s="33">
        <f t="shared" si="15"/>
        <v>41254</v>
      </c>
    </row>
    <row r="503" spans="1:17" x14ac:dyDescent="0.3">
      <c r="A503" t="s">
        <v>1231</v>
      </c>
      <c r="B503" t="s">
        <v>1232</v>
      </c>
      <c r="C503" s="31" t="str">
        <f>IF($B503="N/A",IFERROR(VLOOKUP($A503,'Sub Rough 1'!$A$3:$B$63,2,FALSE),"N/A"),$B503)</f>
        <v>AP646829</v>
      </c>
      <c r="D503">
        <v>6</v>
      </c>
      <c r="E503" t="s">
        <v>309</v>
      </c>
      <c r="F503" t="s">
        <v>544</v>
      </c>
      <c r="G503" t="s">
        <v>545</v>
      </c>
      <c r="H503" t="s">
        <v>1233</v>
      </c>
      <c r="I503" s="13">
        <v>621700</v>
      </c>
      <c r="J503" s="14">
        <v>41269</v>
      </c>
      <c r="K503" t="s">
        <v>285</v>
      </c>
      <c r="L503" s="31" t="str">
        <f>IF($K503&lt;&gt;"Pending",$K503,IFERROR(VLOOKUP($C503,Confirmed!$A$2:$I$98,9,FALSE),"Pending"))</f>
        <v>Approved</v>
      </c>
      <c r="M503" s="14">
        <v>41152</v>
      </c>
      <c r="N503" s="19">
        <v>41172</v>
      </c>
      <c r="O503" s="19">
        <v>41220</v>
      </c>
      <c r="P503" s="33">
        <f t="shared" si="14"/>
        <v>41220</v>
      </c>
      <c r="Q503" s="33">
        <f t="shared" si="15"/>
        <v>41220</v>
      </c>
    </row>
    <row r="504" spans="1:17" x14ac:dyDescent="0.3">
      <c r="A504" t="s">
        <v>1231</v>
      </c>
      <c r="B504" t="s">
        <v>1232</v>
      </c>
      <c r="C504" s="31" t="str">
        <f>IF($B504="N/A",IFERROR(VLOOKUP($A504,'Sub Rough 1'!$A$3:$B$63,2,FALSE),"N/A"),$B504)</f>
        <v>AP646829</v>
      </c>
      <c r="D504">
        <v>6</v>
      </c>
      <c r="E504" t="s">
        <v>309</v>
      </c>
      <c r="F504" t="s">
        <v>310</v>
      </c>
      <c r="G504" t="s">
        <v>311</v>
      </c>
      <c r="H504" t="s">
        <v>1233</v>
      </c>
      <c r="I504" s="13">
        <v>621700</v>
      </c>
      <c r="J504" s="14">
        <v>41269</v>
      </c>
      <c r="K504" t="s">
        <v>285</v>
      </c>
      <c r="L504" s="31" t="str">
        <f>IF($K504&lt;&gt;"Pending",$K504,IFERROR(VLOOKUP($C504,Confirmed!$A$2:$I$98,9,FALSE),"Pending"))</f>
        <v>Approved</v>
      </c>
      <c r="M504" s="14">
        <v>41152</v>
      </c>
      <c r="N504" s="19">
        <v>41172</v>
      </c>
      <c r="O504" s="19">
        <v>41220</v>
      </c>
      <c r="P504" s="33">
        <f t="shared" si="14"/>
        <v>41220</v>
      </c>
      <c r="Q504" s="33">
        <f t="shared" si="15"/>
        <v>41220</v>
      </c>
    </row>
    <row r="505" spans="1:17" x14ac:dyDescent="0.3">
      <c r="A505" t="s">
        <v>1234</v>
      </c>
      <c r="B505" t="s">
        <v>1235</v>
      </c>
      <c r="C505" s="31" t="str">
        <f>IF($B505="N/A",IFERROR(VLOOKUP($A505,'Sub Rough 1'!$A$3:$B$63,2,FALSE),"N/A"),$B505)</f>
        <v>AP646828</v>
      </c>
      <c r="D505">
        <v>2</v>
      </c>
      <c r="E505" t="s">
        <v>343</v>
      </c>
      <c r="F505" t="s">
        <v>344</v>
      </c>
      <c r="G505" t="s">
        <v>345</v>
      </c>
      <c r="H505" t="s">
        <v>1236</v>
      </c>
      <c r="I505" s="13">
        <v>442500</v>
      </c>
      <c r="J505" s="14">
        <v>41487</v>
      </c>
      <c r="K505" t="s">
        <v>285</v>
      </c>
      <c r="L505" s="31" t="str">
        <f>IF($K505&lt;&gt;"Pending",$K505,IFERROR(VLOOKUP($C505,Confirmed!$A$2:$I$98,9,FALSE),"Pending"))</f>
        <v>Approved</v>
      </c>
      <c r="M505" s="14">
        <v>41139</v>
      </c>
      <c r="N505" s="19">
        <v>41141</v>
      </c>
      <c r="O505" s="19">
        <v>41220</v>
      </c>
      <c r="P505" s="33">
        <f t="shared" si="14"/>
        <v>41220</v>
      </c>
      <c r="Q505" s="33">
        <f t="shared" si="15"/>
        <v>41220</v>
      </c>
    </row>
    <row r="506" spans="1:17" x14ac:dyDescent="0.3">
      <c r="A506" t="s">
        <v>1237</v>
      </c>
      <c r="B506" t="s">
        <v>1238</v>
      </c>
      <c r="C506" s="31" t="str">
        <f>IF($B506="N/A",IFERROR(VLOOKUP($A506,'Sub Rough 1'!$A$3:$B$63,2,FALSE),"N/A"),$B506)</f>
        <v>AP646827</v>
      </c>
      <c r="D506">
        <v>3</v>
      </c>
      <c r="E506" t="s">
        <v>337</v>
      </c>
      <c r="F506" t="s">
        <v>400</v>
      </c>
      <c r="G506" t="s">
        <v>401</v>
      </c>
      <c r="H506" t="s">
        <v>1239</v>
      </c>
      <c r="I506" s="13">
        <v>852000</v>
      </c>
      <c r="J506" s="14">
        <v>41405</v>
      </c>
      <c r="K506" t="s">
        <v>285</v>
      </c>
      <c r="L506" s="31" t="str">
        <f>IF($K506&lt;&gt;"Pending",$K506,IFERROR(VLOOKUP($C506,Confirmed!$A$2:$I$98,9,FALSE),"Pending"))</f>
        <v>Approved</v>
      </c>
      <c r="M506" s="14">
        <v>41137</v>
      </c>
      <c r="N506" s="19">
        <v>41141</v>
      </c>
      <c r="O506" s="19">
        <v>41220</v>
      </c>
      <c r="P506" s="33">
        <f t="shared" si="14"/>
        <v>41220</v>
      </c>
      <c r="Q506" s="33">
        <f t="shared" si="15"/>
        <v>41220</v>
      </c>
    </row>
    <row r="507" spans="1:17" x14ac:dyDescent="0.3">
      <c r="A507" t="s">
        <v>1237</v>
      </c>
      <c r="B507" t="s">
        <v>1238</v>
      </c>
      <c r="C507" s="31" t="str">
        <f>IF($B507="N/A",IFERROR(VLOOKUP($A507,'Sub Rough 1'!$A$3:$B$63,2,FALSE),"N/A"),$B507)</f>
        <v>AP646827</v>
      </c>
      <c r="D507">
        <v>3</v>
      </c>
      <c r="E507" t="s">
        <v>337</v>
      </c>
      <c r="F507" t="s">
        <v>338</v>
      </c>
      <c r="G507" t="s">
        <v>339</v>
      </c>
      <c r="H507" t="s">
        <v>1239</v>
      </c>
      <c r="I507" s="13">
        <v>852000</v>
      </c>
      <c r="J507" s="14">
        <v>41405</v>
      </c>
      <c r="K507" t="s">
        <v>285</v>
      </c>
      <c r="L507" s="31" t="str">
        <f>IF($K507&lt;&gt;"Pending",$K507,IFERROR(VLOOKUP($C507,Confirmed!$A$2:$I$98,9,FALSE),"Pending"))</f>
        <v>Approved</v>
      </c>
      <c r="M507" s="14">
        <v>41137</v>
      </c>
      <c r="N507" s="19">
        <v>41141</v>
      </c>
      <c r="O507" s="19">
        <v>41220</v>
      </c>
      <c r="P507" s="33">
        <f t="shared" si="14"/>
        <v>41220</v>
      </c>
      <c r="Q507" s="33">
        <f t="shared" si="15"/>
        <v>41220</v>
      </c>
    </row>
    <row r="508" spans="1:17" x14ac:dyDescent="0.3">
      <c r="A508" t="s">
        <v>1240</v>
      </c>
      <c r="B508" t="s">
        <v>1241</v>
      </c>
      <c r="C508" s="31" t="str">
        <f>IF($B508="N/A",IFERROR(VLOOKUP($A508,'Sub Rough 1'!$A$3:$B$63,2,FALSE),"N/A"),$B508)</f>
        <v>AP646822</v>
      </c>
      <c r="D508">
        <v>13</v>
      </c>
      <c r="E508" t="s">
        <v>926</v>
      </c>
      <c r="F508" t="s">
        <v>934</v>
      </c>
      <c r="G508" t="s">
        <v>935</v>
      </c>
      <c r="H508" t="s">
        <v>1242</v>
      </c>
      <c r="I508" s="13">
        <v>424300</v>
      </c>
      <c r="J508" s="14">
        <v>41422</v>
      </c>
      <c r="K508" t="s">
        <v>285</v>
      </c>
      <c r="L508" s="31" t="str">
        <f>IF($K508&lt;&gt;"Pending",$K508,IFERROR(VLOOKUP($C508,Confirmed!$A$2:$I$98,9,FALSE),"Pending"))</f>
        <v>Approved</v>
      </c>
      <c r="M508" s="14">
        <v>41131</v>
      </c>
      <c r="N508" s="19">
        <v>41141</v>
      </c>
      <c r="O508" s="19">
        <v>41220</v>
      </c>
      <c r="P508" s="33">
        <f t="shared" si="14"/>
        <v>41220</v>
      </c>
      <c r="Q508" s="33">
        <f t="shared" si="15"/>
        <v>41220</v>
      </c>
    </row>
    <row r="509" spans="1:17" x14ac:dyDescent="0.3">
      <c r="A509" t="s">
        <v>1240</v>
      </c>
      <c r="B509" t="s">
        <v>1241</v>
      </c>
      <c r="C509" s="31" t="str">
        <f>IF($B509="N/A",IFERROR(VLOOKUP($A509,'Sub Rough 1'!$A$3:$B$63,2,FALSE),"N/A"),$B509)</f>
        <v>AP646822</v>
      </c>
      <c r="D509">
        <v>13</v>
      </c>
      <c r="E509" t="s">
        <v>926</v>
      </c>
      <c r="F509" t="s">
        <v>1243</v>
      </c>
      <c r="G509" t="s">
        <v>1244</v>
      </c>
      <c r="H509" t="s">
        <v>1242</v>
      </c>
      <c r="I509" s="13">
        <v>424300</v>
      </c>
      <c r="J509" s="14">
        <v>41422</v>
      </c>
      <c r="K509" t="s">
        <v>285</v>
      </c>
      <c r="L509" s="31" t="str">
        <f>IF($K509&lt;&gt;"Pending",$K509,IFERROR(VLOOKUP($C509,Confirmed!$A$2:$I$98,9,FALSE),"Pending"))</f>
        <v>Approved</v>
      </c>
      <c r="M509" s="14">
        <v>41131</v>
      </c>
      <c r="N509" s="19">
        <v>41141</v>
      </c>
      <c r="O509" s="19">
        <v>41220</v>
      </c>
      <c r="P509" s="33">
        <f t="shared" si="14"/>
        <v>41220</v>
      </c>
      <c r="Q509" s="33">
        <f t="shared" si="15"/>
        <v>41220</v>
      </c>
    </row>
    <row r="510" spans="1:17" x14ac:dyDescent="0.3">
      <c r="A510" t="s">
        <v>1240</v>
      </c>
      <c r="B510" t="s">
        <v>1241</v>
      </c>
      <c r="C510" s="31" t="str">
        <f>IF($B510="N/A",IFERROR(VLOOKUP($A510,'Sub Rough 1'!$A$3:$B$63,2,FALSE),"N/A"),$B510)</f>
        <v>AP646822</v>
      </c>
      <c r="D510">
        <v>13</v>
      </c>
      <c r="E510" t="s">
        <v>926</v>
      </c>
      <c r="F510" t="s">
        <v>930</v>
      </c>
      <c r="G510" t="s">
        <v>931</v>
      </c>
      <c r="H510" t="s">
        <v>1242</v>
      </c>
      <c r="I510" s="13">
        <v>424300</v>
      </c>
      <c r="J510" s="14">
        <v>41422</v>
      </c>
      <c r="K510" t="s">
        <v>285</v>
      </c>
      <c r="L510" s="31" t="str">
        <f>IF($K510&lt;&gt;"Pending",$K510,IFERROR(VLOOKUP($C510,Confirmed!$A$2:$I$98,9,FALSE),"Pending"))</f>
        <v>Approved</v>
      </c>
      <c r="M510" s="14">
        <v>41131</v>
      </c>
      <c r="N510" s="19">
        <v>41141</v>
      </c>
      <c r="O510" s="19">
        <v>41220</v>
      </c>
      <c r="P510" s="33">
        <f t="shared" si="14"/>
        <v>41220</v>
      </c>
      <c r="Q510" s="33">
        <f t="shared" si="15"/>
        <v>41220</v>
      </c>
    </row>
    <row r="511" spans="1:17" x14ac:dyDescent="0.3">
      <c r="A511" t="s">
        <v>1245</v>
      </c>
      <c r="B511" t="s">
        <v>1246</v>
      </c>
      <c r="C511" s="31" t="str">
        <f>IF($B511="N/A",IFERROR(VLOOKUP($A511,'Sub Rough 1'!$A$3:$B$63,2,FALSE),"N/A"),$B511)</f>
        <v>AP646812</v>
      </c>
      <c r="D511">
        <v>0</v>
      </c>
      <c r="E511" t="s">
        <v>15</v>
      </c>
      <c r="F511" t="s">
        <v>295</v>
      </c>
      <c r="G511" t="s">
        <v>296</v>
      </c>
      <c r="H511" t="s">
        <v>1247</v>
      </c>
      <c r="I511" s="13">
        <v>852100</v>
      </c>
      <c r="J511" s="14">
        <v>41376</v>
      </c>
      <c r="K511" t="s">
        <v>301</v>
      </c>
      <c r="L511" s="31" t="str">
        <f>IF($K511&lt;&gt;"Pending",$K511,IFERROR(VLOOKUP($C511,Confirmed!$A$2:$I$98,9,FALSE),"Pending"))</f>
        <v>Disapproved</v>
      </c>
      <c r="M511" s="14">
        <v>41126</v>
      </c>
      <c r="N511" s="19">
        <v>41141</v>
      </c>
      <c r="O511" s="19">
        <v>41220</v>
      </c>
      <c r="P511" s="33">
        <f t="shared" si="14"/>
        <v>41220</v>
      </c>
      <c r="Q511" s="33">
        <f t="shared" si="15"/>
        <v>41220</v>
      </c>
    </row>
    <row r="512" spans="1:17" x14ac:dyDescent="0.3">
      <c r="A512" t="s">
        <v>1245</v>
      </c>
      <c r="B512" t="s">
        <v>1246</v>
      </c>
      <c r="C512" s="31" t="str">
        <f>IF($B512="N/A",IFERROR(VLOOKUP($A512,'Sub Rough 1'!$A$3:$B$63,2,FALSE),"N/A"),$B512)</f>
        <v>AP646812</v>
      </c>
      <c r="D512">
        <v>0</v>
      </c>
      <c r="E512" t="s">
        <v>15</v>
      </c>
      <c r="F512" t="s">
        <v>320</v>
      </c>
      <c r="G512" t="s">
        <v>321</v>
      </c>
      <c r="H512" t="s">
        <v>1247</v>
      </c>
      <c r="I512" s="13">
        <v>852100</v>
      </c>
      <c r="J512" s="14">
        <v>41376</v>
      </c>
      <c r="K512" t="s">
        <v>301</v>
      </c>
      <c r="L512" s="31" t="str">
        <f>IF($K512&lt;&gt;"Pending",$K512,IFERROR(VLOOKUP($C512,Confirmed!$A$2:$I$98,9,FALSE),"Pending"))</f>
        <v>Disapproved</v>
      </c>
      <c r="M512" s="14">
        <v>41126</v>
      </c>
      <c r="N512" s="19">
        <v>41141</v>
      </c>
      <c r="O512" s="19">
        <v>41220</v>
      </c>
      <c r="P512" s="33">
        <f t="shared" si="14"/>
        <v>41220</v>
      </c>
      <c r="Q512" s="33">
        <f t="shared" si="15"/>
        <v>41220</v>
      </c>
    </row>
    <row r="513" spans="1:17" x14ac:dyDescent="0.3">
      <c r="A513" t="s">
        <v>1245</v>
      </c>
      <c r="B513" t="s">
        <v>1246</v>
      </c>
      <c r="C513" s="31" t="str">
        <f>IF($B513="N/A",IFERROR(VLOOKUP($A513,'Sub Rough 1'!$A$3:$B$63,2,FALSE),"N/A"),$B513)</f>
        <v>AP646812</v>
      </c>
      <c r="D513">
        <v>0</v>
      </c>
      <c r="E513" t="s">
        <v>15</v>
      </c>
      <c r="F513" t="s">
        <v>318</v>
      </c>
      <c r="G513" t="s">
        <v>319</v>
      </c>
      <c r="H513" t="s">
        <v>1247</v>
      </c>
      <c r="I513" s="13">
        <v>852100</v>
      </c>
      <c r="J513" s="14">
        <v>41376</v>
      </c>
      <c r="K513" t="s">
        <v>301</v>
      </c>
      <c r="L513" s="31" t="str">
        <f>IF($K513&lt;&gt;"Pending",$K513,IFERROR(VLOOKUP($C513,Confirmed!$A$2:$I$98,9,FALSE),"Pending"))</f>
        <v>Disapproved</v>
      </c>
      <c r="M513" s="14">
        <v>41126</v>
      </c>
      <c r="N513" s="19">
        <v>41141</v>
      </c>
      <c r="O513" s="19">
        <v>41220</v>
      </c>
      <c r="P513" s="33">
        <f t="shared" si="14"/>
        <v>41220</v>
      </c>
      <c r="Q513" s="33">
        <f t="shared" si="15"/>
        <v>41220</v>
      </c>
    </row>
    <row r="514" spans="1:17" x14ac:dyDescent="0.3">
      <c r="A514" t="s">
        <v>1248</v>
      </c>
      <c r="B514" t="s">
        <v>1249</v>
      </c>
      <c r="C514" s="31" t="str">
        <f>IF($B514="N/A",IFERROR(VLOOKUP($A514,'Sub Rough 1'!$A$3:$B$63,2,FALSE),"N/A"),$B514)</f>
        <v>AP646805</v>
      </c>
      <c r="D514">
        <v>1</v>
      </c>
      <c r="E514" t="s">
        <v>298</v>
      </c>
      <c r="F514" t="s">
        <v>299</v>
      </c>
      <c r="G514" t="s">
        <v>300</v>
      </c>
      <c r="H514" t="s">
        <v>1250</v>
      </c>
      <c r="I514" s="13">
        <v>401000</v>
      </c>
      <c r="J514" s="14">
        <v>41388</v>
      </c>
      <c r="K514" t="s">
        <v>285</v>
      </c>
      <c r="L514" s="31" t="str">
        <f>IF($K514&lt;&gt;"Pending",$K514,IFERROR(VLOOKUP($C514,Confirmed!$A$2:$I$98,9,FALSE),"Pending"))</f>
        <v>Approved</v>
      </c>
      <c r="M514" s="14">
        <v>41115</v>
      </c>
      <c r="N514" s="19">
        <v>41141</v>
      </c>
      <c r="O514" s="19">
        <v>41220</v>
      </c>
      <c r="P514" s="33">
        <f t="shared" si="14"/>
        <v>41220</v>
      </c>
      <c r="Q514" s="33">
        <f t="shared" si="15"/>
        <v>41220</v>
      </c>
    </row>
    <row r="515" spans="1:17" x14ac:dyDescent="0.3">
      <c r="A515" t="s">
        <v>1248</v>
      </c>
      <c r="B515" t="s">
        <v>1249</v>
      </c>
      <c r="C515" s="31" t="str">
        <f>IF($B515="N/A",IFERROR(VLOOKUP($A515,'Sub Rough 1'!$A$3:$B$63,2,FALSE),"N/A"),$B515)</f>
        <v>AP646805</v>
      </c>
      <c r="D515">
        <v>1</v>
      </c>
      <c r="E515" t="s">
        <v>298</v>
      </c>
      <c r="F515" t="s">
        <v>314</v>
      </c>
      <c r="G515" t="s">
        <v>315</v>
      </c>
      <c r="H515" t="s">
        <v>1250</v>
      </c>
      <c r="I515" s="13">
        <v>401000</v>
      </c>
      <c r="J515" s="14">
        <v>41388</v>
      </c>
      <c r="K515" t="s">
        <v>285</v>
      </c>
      <c r="L515" s="31" t="str">
        <f>IF($K515&lt;&gt;"Pending",$K515,IFERROR(VLOOKUP($C515,Confirmed!$A$2:$I$98,9,FALSE),"Pending"))</f>
        <v>Approved</v>
      </c>
      <c r="M515" s="14">
        <v>41115</v>
      </c>
      <c r="N515" s="19">
        <v>41141</v>
      </c>
      <c r="O515" s="19">
        <v>41220</v>
      </c>
      <c r="P515" s="33">
        <f t="shared" si="14"/>
        <v>41220</v>
      </c>
      <c r="Q515" s="33">
        <f t="shared" si="15"/>
        <v>41220</v>
      </c>
    </row>
    <row r="516" spans="1:17" x14ac:dyDescent="0.3">
      <c r="A516" t="s">
        <v>1251</v>
      </c>
      <c r="B516" t="s">
        <v>1252</v>
      </c>
      <c r="C516" s="31" t="str">
        <f>IF($B516="N/A",IFERROR(VLOOKUP($A516,'Sub Rough 1'!$A$3:$B$63,2,FALSE),"N/A"),$B516)</f>
        <v>AP646802</v>
      </c>
      <c r="D516">
        <v>1</v>
      </c>
      <c r="E516" t="s">
        <v>298</v>
      </c>
      <c r="F516" t="s">
        <v>302</v>
      </c>
      <c r="G516" t="s">
        <v>303</v>
      </c>
      <c r="H516" t="s">
        <v>554</v>
      </c>
      <c r="I516" s="13">
        <v>630700</v>
      </c>
      <c r="J516" s="14">
        <v>41177</v>
      </c>
      <c r="K516" t="s">
        <v>285</v>
      </c>
      <c r="L516" s="31" t="str">
        <f>IF($K516&lt;&gt;"Pending",$K516,IFERROR(VLOOKUP($C516,Confirmed!$A$2:$I$98,9,FALSE),"Pending"))</f>
        <v>Approved</v>
      </c>
      <c r="M516" s="14">
        <v>41104</v>
      </c>
      <c r="N516" s="19">
        <v>41141</v>
      </c>
      <c r="O516" s="19">
        <v>41172</v>
      </c>
      <c r="P516" s="33">
        <f t="shared" ref="P516:P579" si="16">IF($O516&lt;&gt;"",$O516,IF($K516&lt;&gt;$L516,DATE(2019,9,1),""))</f>
        <v>41172</v>
      </c>
      <c r="Q516" s="33">
        <f t="shared" ref="Q516:Q579" si="17">IF($P516="",$P516,IF($N516&lt;$P516,$P516,""))</f>
        <v>41172</v>
      </c>
    </row>
    <row r="517" spans="1:17" x14ac:dyDescent="0.3">
      <c r="A517" t="s">
        <v>1251</v>
      </c>
      <c r="B517" t="s">
        <v>1252</v>
      </c>
      <c r="C517" s="31" t="str">
        <f>IF($B517="N/A",IFERROR(VLOOKUP($A517,'Sub Rough 1'!$A$3:$B$63,2,FALSE),"N/A"),$B517)</f>
        <v>AP646802</v>
      </c>
      <c r="D517">
        <v>1</v>
      </c>
      <c r="E517" t="s">
        <v>298</v>
      </c>
      <c r="F517" t="s">
        <v>323</v>
      </c>
      <c r="G517" t="s">
        <v>324</v>
      </c>
      <c r="H517" t="s">
        <v>554</v>
      </c>
      <c r="I517" s="13">
        <v>630700</v>
      </c>
      <c r="J517" s="14">
        <v>41177</v>
      </c>
      <c r="K517" t="s">
        <v>285</v>
      </c>
      <c r="L517" s="31" t="str">
        <f>IF($K517&lt;&gt;"Pending",$K517,IFERROR(VLOOKUP($C517,Confirmed!$A$2:$I$98,9,FALSE),"Pending"))</f>
        <v>Approved</v>
      </c>
      <c r="M517" s="14">
        <v>41104</v>
      </c>
      <c r="N517" s="19">
        <v>41141</v>
      </c>
      <c r="O517" s="19">
        <v>41172</v>
      </c>
      <c r="P517" s="33">
        <f t="shared" si="16"/>
        <v>41172</v>
      </c>
      <c r="Q517" s="33">
        <f t="shared" si="17"/>
        <v>41172</v>
      </c>
    </row>
    <row r="518" spans="1:17" x14ac:dyDescent="0.3">
      <c r="A518" t="s">
        <v>1253</v>
      </c>
      <c r="B518" t="s">
        <v>1254</v>
      </c>
      <c r="C518" s="31" t="str">
        <f>IF($B518="N/A",IFERROR(VLOOKUP($A518,'Sub Rough 1'!$A$3:$B$63,2,FALSE),"N/A"),$B518)</f>
        <v>AP646796</v>
      </c>
      <c r="D518">
        <v>5</v>
      </c>
      <c r="E518" t="s">
        <v>354</v>
      </c>
      <c r="F518" t="s">
        <v>410</v>
      </c>
      <c r="G518" t="s">
        <v>411</v>
      </c>
      <c r="H518" t="s">
        <v>1255</v>
      </c>
      <c r="I518" s="13">
        <v>557500</v>
      </c>
      <c r="J518" s="14">
        <v>41213</v>
      </c>
      <c r="K518" t="s">
        <v>285</v>
      </c>
      <c r="L518" s="31" t="str">
        <f>IF($K518&lt;&gt;"Pending",$K518,IFERROR(VLOOKUP($C518,Confirmed!$A$2:$I$98,9,FALSE),"Pending"))</f>
        <v>Approved</v>
      </c>
      <c r="M518" s="14">
        <v>41098</v>
      </c>
      <c r="N518" s="19">
        <v>41141</v>
      </c>
      <c r="O518" s="19">
        <v>41141</v>
      </c>
      <c r="P518" s="33">
        <f t="shared" si="16"/>
        <v>41141</v>
      </c>
      <c r="Q518" s="33" t="str">
        <f t="shared" si="17"/>
        <v/>
      </c>
    </row>
    <row r="519" spans="1:17" x14ac:dyDescent="0.3">
      <c r="A519" t="s">
        <v>1256</v>
      </c>
      <c r="B519" t="s">
        <v>1257</v>
      </c>
      <c r="C519" s="31" t="str">
        <f>IF($B519="N/A",IFERROR(VLOOKUP($A519,'Sub Rough 1'!$A$3:$B$63,2,FALSE),"N/A"),$B519)</f>
        <v>AP646784</v>
      </c>
      <c r="D519">
        <v>1</v>
      </c>
      <c r="E519" t="s">
        <v>298</v>
      </c>
      <c r="F519" t="s">
        <v>323</v>
      </c>
      <c r="G519" t="s">
        <v>324</v>
      </c>
      <c r="H519" t="s">
        <v>1258</v>
      </c>
      <c r="I519" s="13">
        <v>600200</v>
      </c>
      <c r="J519" s="14">
        <v>41398</v>
      </c>
      <c r="K519" t="s">
        <v>285</v>
      </c>
      <c r="L519" s="31" t="str">
        <f>IF($K519&lt;&gt;"Pending",$K519,IFERROR(VLOOKUP($C519,Confirmed!$A$2:$I$98,9,FALSE),"Pending"))</f>
        <v>Approved</v>
      </c>
      <c r="M519" s="14">
        <v>41082</v>
      </c>
      <c r="N519" s="19">
        <v>41094</v>
      </c>
      <c r="O519" s="19">
        <v>41141</v>
      </c>
      <c r="P519" s="33">
        <f t="shared" si="16"/>
        <v>41141</v>
      </c>
      <c r="Q519" s="33">
        <f t="shared" si="17"/>
        <v>41141</v>
      </c>
    </row>
    <row r="520" spans="1:17" x14ac:dyDescent="0.3">
      <c r="A520" t="s">
        <v>1259</v>
      </c>
      <c r="B520" t="s">
        <v>1260</v>
      </c>
      <c r="C520" s="31" t="str">
        <f>IF($B520="N/A",IFERROR(VLOOKUP($A520,'Sub Rough 1'!$A$3:$B$63,2,FALSE),"N/A"),$B520)</f>
        <v>AP646783</v>
      </c>
      <c r="D520">
        <v>1</v>
      </c>
      <c r="E520" t="s">
        <v>298</v>
      </c>
      <c r="F520" t="s">
        <v>302</v>
      </c>
      <c r="G520" t="s">
        <v>303</v>
      </c>
      <c r="H520" t="s">
        <v>1261</v>
      </c>
      <c r="I520" s="13">
        <v>459600</v>
      </c>
      <c r="J520" s="14">
        <v>41432</v>
      </c>
      <c r="K520" t="s">
        <v>285</v>
      </c>
      <c r="L520" s="31" t="str">
        <f>IF($K520&lt;&gt;"Pending",$K520,IFERROR(VLOOKUP($C520,Confirmed!$A$2:$I$98,9,FALSE),"Pending"))</f>
        <v>Approved</v>
      </c>
      <c r="M520" s="14">
        <v>41070</v>
      </c>
      <c r="N520" s="19">
        <v>41094</v>
      </c>
      <c r="O520" s="19">
        <v>41141</v>
      </c>
      <c r="P520" s="33">
        <f t="shared" si="16"/>
        <v>41141</v>
      </c>
      <c r="Q520" s="33">
        <f t="shared" si="17"/>
        <v>41141</v>
      </c>
    </row>
    <row r="521" spans="1:17" x14ac:dyDescent="0.3">
      <c r="A521" t="s">
        <v>1262</v>
      </c>
      <c r="B521" t="s">
        <v>1263</v>
      </c>
      <c r="C521" s="31" t="str">
        <f>IF($B521="N/A",IFERROR(VLOOKUP($A521,'Sub Rough 1'!$A$3:$B$63,2,FALSE),"N/A"),$B521)</f>
        <v>AP646778</v>
      </c>
      <c r="D521">
        <v>1</v>
      </c>
      <c r="E521" t="s">
        <v>298</v>
      </c>
      <c r="F521" t="s">
        <v>325</v>
      </c>
      <c r="G521" t="s">
        <v>326</v>
      </c>
      <c r="H521" t="s">
        <v>1264</v>
      </c>
      <c r="I521" s="13">
        <v>78900</v>
      </c>
      <c r="J521" s="14">
        <v>41311</v>
      </c>
      <c r="K521" t="s">
        <v>285</v>
      </c>
      <c r="L521" s="31" t="str">
        <f>IF($K521&lt;&gt;"Pending",$K521,IFERROR(VLOOKUP($C521,Confirmed!$A$2:$I$98,9,FALSE),"Pending"))</f>
        <v>Approved</v>
      </c>
      <c r="M521" s="14">
        <v>41059</v>
      </c>
      <c r="N521" s="19">
        <v>41094</v>
      </c>
      <c r="O521" s="19">
        <v>41141</v>
      </c>
      <c r="P521" s="33">
        <f t="shared" si="16"/>
        <v>41141</v>
      </c>
      <c r="Q521" s="33">
        <f t="shared" si="17"/>
        <v>41141</v>
      </c>
    </row>
    <row r="522" spans="1:17" x14ac:dyDescent="0.3">
      <c r="A522" t="s">
        <v>1262</v>
      </c>
      <c r="B522" t="s">
        <v>1263</v>
      </c>
      <c r="C522" s="31" t="str">
        <f>IF($B522="N/A",IFERROR(VLOOKUP($A522,'Sub Rough 1'!$A$3:$B$63,2,FALSE),"N/A"),$B522)</f>
        <v>AP646778</v>
      </c>
      <c r="D522">
        <v>1</v>
      </c>
      <c r="E522" t="s">
        <v>298</v>
      </c>
      <c r="F522" t="s">
        <v>314</v>
      </c>
      <c r="G522" t="s">
        <v>315</v>
      </c>
      <c r="H522" t="s">
        <v>1264</v>
      </c>
      <c r="I522" s="13">
        <v>78900</v>
      </c>
      <c r="J522" s="14">
        <v>41311</v>
      </c>
      <c r="K522" t="s">
        <v>285</v>
      </c>
      <c r="L522" s="31" t="str">
        <f>IF($K522&lt;&gt;"Pending",$K522,IFERROR(VLOOKUP($C522,Confirmed!$A$2:$I$98,9,FALSE),"Pending"))</f>
        <v>Approved</v>
      </c>
      <c r="M522" s="14">
        <v>41059</v>
      </c>
      <c r="N522" s="19">
        <v>41094</v>
      </c>
      <c r="O522" s="19">
        <v>41141</v>
      </c>
      <c r="P522" s="33">
        <f t="shared" si="16"/>
        <v>41141</v>
      </c>
      <c r="Q522" s="33">
        <f t="shared" si="17"/>
        <v>41141</v>
      </c>
    </row>
    <row r="523" spans="1:17" x14ac:dyDescent="0.3">
      <c r="A523" t="s">
        <v>1262</v>
      </c>
      <c r="B523" t="s">
        <v>1263</v>
      </c>
      <c r="C523" s="31" t="str">
        <f>IF($B523="N/A",IFERROR(VLOOKUP($A523,'Sub Rough 1'!$A$3:$B$63,2,FALSE),"N/A"),$B523)</f>
        <v>AP646778</v>
      </c>
      <c r="D523">
        <v>1</v>
      </c>
      <c r="E523" t="s">
        <v>298</v>
      </c>
      <c r="F523" t="s">
        <v>302</v>
      </c>
      <c r="G523" t="s">
        <v>303</v>
      </c>
      <c r="H523" t="s">
        <v>1264</v>
      </c>
      <c r="I523" s="13">
        <v>78900</v>
      </c>
      <c r="J523" s="14">
        <v>41311</v>
      </c>
      <c r="K523" t="s">
        <v>285</v>
      </c>
      <c r="L523" s="31" t="str">
        <f>IF($K523&lt;&gt;"Pending",$K523,IFERROR(VLOOKUP($C523,Confirmed!$A$2:$I$98,9,FALSE),"Pending"))</f>
        <v>Approved</v>
      </c>
      <c r="M523" s="14">
        <v>41059</v>
      </c>
      <c r="N523" s="19">
        <v>41094</v>
      </c>
      <c r="O523" s="19">
        <v>41141</v>
      </c>
      <c r="P523" s="33">
        <f t="shared" si="16"/>
        <v>41141</v>
      </c>
      <c r="Q523" s="33">
        <f t="shared" si="17"/>
        <v>41141</v>
      </c>
    </row>
    <row r="524" spans="1:17" x14ac:dyDescent="0.3">
      <c r="A524" t="s">
        <v>1265</v>
      </c>
      <c r="B524" t="s">
        <v>1266</v>
      </c>
      <c r="C524" s="31" t="str">
        <f>IF($B524="N/A",IFERROR(VLOOKUP($A524,'Sub Rough 1'!$A$3:$B$63,2,FALSE),"N/A"),$B524)</f>
        <v>AP646767</v>
      </c>
      <c r="D524">
        <v>4</v>
      </c>
      <c r="E524" t="s">
        <v>282</v>
      </c>
      <c r="F524" t="s">
        <v>288</v>
      </c>
      <c r="G524" t="s">
        <v>289</v>
      </c>
      <c r="H524" t="s">
        <v>1267</v>
      </c>
      <c r="I524" s="13">
        <v>407000</v>
      </c>
      <c r="J524" s="14">
        <v>41281</v>
      </c>
      <c r="K524" t="s">
        <v>301</v>
      </c>
      <c r="L524" s="31" t="str">
        <f>IF($K524&lt;&gt;"Pending",$K524,IFERROR(VLOOKUP($C524,Confirmed!$A$2:$I$98,9,FALSE),"Pending"))</f>
        <v>Disapproved</v>
      </c>
      <c r="M524" s="14">
        <v>41055</v>
      </c>
      <c r="N524" s="19">
        <v>41094</v>
      </c>
      <c r="O524" s="19">
        <v>41141</v>
      </c>
      <c r="P524" s="33">
        <f t="shared" si="16"/>
        <v>41141</v>
      </c>
      <c r="Q524" s="33">
        <f t="shared" si="17"/>
        <v>41141</v>
      </c>
    </row>
    <row r="525" spans="1:17" x14ac:dyDescent="0.3">
      <c r="A525" t="s">
        <v>1265</v>
      </c>
      <c r="B525" t="s">
        <v>1266</v>
      </c>
      <c r="C525" s="31" t="str">
        <f>IF($B525="N/A",IFERROR(VLOOKUP($A525,'Sub Rough 1'!$A$3:$B$63,2,FALSE),"N/A"),$B525)</f>
        <v>AP646767</v>
      </c>
      <c r="D525">
        <v>4</v>
      </c>
      <c r="E525" t="s">
        <v>282</v>
      </c>
      <c r="F525" t="s">
        <v>286</v>
      </c>
      <c r="G525" t="s">
        <v>287</v>
      </c>
      <c r="H525" t="s">
        <v>1267</v>
      </c>
      <c r="I525" s="13">
        <v>407000</v>
      </c>
      <c r="J525" s="14">
        <v>41281</v>
      </c>
      <c r="K525" t="s">
        <v>301</v>
      </c>
      <c r="L525" s="31" t="str">
        <f>IF($K525&lt;&gt;"Pending",$K525,IFERROR(VLOOKUP($C525,Confirmed!$A$2:$I$98,9,FALSE),"Pending"))</f>
        <v>Disapproved</v>
      </c>
      <c r="M525" s="14">
        <v>41055</v>
      </c>
      <c r="N525" s="19">
        <v>41094</v>
      </c>
      <c r="O525" s="19">
        <v>41141</v>
      </c>
      <c r="P525" s="33">
        <f t="shared" si="16"/>
        <v>41141</v>
      </c>
      <c r="Q525" s="33">
        <f t="shared" si="17"/>
        <v>41141</v>
      </c>
    </row>
    <row r="526" spans="1:17" x14ac:dyDescent="0.3">
      <c r="A526" t="s">
        <v>1268</v>
      </c>
      <c r="B526" t="s">
        <v>1269</v>
      </c>
      <c r="C526" s="31" t="str">
        <f>IF($B526="N/A",IFERROR(VLOOKUP($A526,'Sub Rough 1'!$A$3:$B$63,2,FALSE),"N/A"),$B526)</f>
        <v>AP646762</v>
      </c>
      <c r="D526">
        <v>12</v>
      </c>
      <c r="E526" t="s">
        <v>625</v>
      </c>
      <c r="F526" t="s">
        <v>626</v>
      </c>
      <c r="G526" t="s">
        <v>627</v>
      </c>
      <c r="H526" t="s">
        <v>1270</v>
      </c>
      <c r="I526" s="13">
        <v>368400</v>
      </c>
      <c r="J526" s="14">
        <v>41254</v>
      </c>
      <c r="K526" t="s">
        <v>285</v>
      </c>
      <c r="L526" s="31" t="str">
        <f>IF($K526&lt;&gt;"Pending",$K526,IFERROR(VLOOKUP($C526,Confirmed!$A$2:$I$98,9,FALSE),"Pending"))</f>
        <v>Approved</v>
      </c>
      <c r="M526" s="14">
        <v>41055</v>
      </c>
      <c r="N526" s="19">
        <v>41094</v>
      </c>
      <c r="O526" s="19">
        <v>41141</v>
      </c>
      <c r="P526" s="33">
        <f t="shared" si="16"/>
        <v>41141</v>
      </c>
      <c r="Q526" s="33">
        <f t="shared" si="17"/>
        <v>41141</v>
      </c>
    </row>
    <row r="527" spans="1:17" x14ac:dyDescent="0.3">
      <c r="A527" t="s">
        <v>1271</v>
      </c>
      <c r="B527" t="s">
        <v>1272</v>
      </c>
      <c r="C527" s="31" t="str">
        <f>IF($B527="N/A",IFERROR(VLOOKUP($A527,'Sub Rough 1'!$A$3:$B$63,2,FALSE),"N/A"),$B527)</f>
        <v>AP646752</v>
      </c>
      <c r="D527">
        <v>2</v>
      </c>
      <c r="E527" t="s">
        <v>343</v>
      </c>
      <c r="F527" t="s">
        <v>344</v>
      </c>
      <c r="G527" t="s">
        <v>345</v>
      </c>
      <c r="H527" t="s">
        <v>762</v>
      </c>
      <c r="I527" s="13">
        <v>355100</v>
      </c>
      <c r="J527" s="14">
        <v>41307</v>
      </c>
      <c r="K527" t="s">
        <v>285</v>
      </c>
      <c r="L527" s="31" t="str">
        <f>IF($K527&lt;&gt;"Pending",$K527,IFERROR(VLOOKUP($C527,Confirmed!$A$2:$I$98,9,FALSE),"Pending"))</f>
        <v>Approved</v>
      </c>
      <c r="M527" s="14">
        <v>41050</v>
      </c>
      <c r="N527" s="19">
        <v>41050</v>
      </c>
      <c r="O527" s="19">
        <v>41141</v>
      </c>
      <c r="P527" s="33">
        <f t="shared" si="16"/>
        <v>41141</v>
      </c>
      <c r="Q527" s="33">
        <f t="shared" si="17"/>
        <v>41141</v>
      </c>
    </row>
    <row r="528" spans="1:17" x14ac:dyDescent="0.3">
      <c r="A528" t="s">
        <v>1273</v>
      </c>
      <c r="B528" t="s">
        <v>1274</v>
      </c>
      <c r="C528" s="31" t="str">
        <f>IF($B528="N/A",IFERROR(VLOOKUP($A528,'Sub Rough 1'!$A$3:$B$63,2,FALSE),"N/A"),$B528)</f>
        <v>AP646744</v>
      </c>
      <c r="D528">
        <v>0</v>
      </c>
      <c r="E528" t="s">
        <v>15</v>
      </c>
      <c r="F528" t="s">
        <v>295</v>
      </c>
      <c r="G528" t="s">
        <v>296</v>
      </c>
      <c r="H528" t="s">
        <v>22</v>
      </c>
      <c r="I528" s="13">
        <v>637100</v>
      </c>
      <c r="J528" s="14">
        <v>41216</v>
      </c>
      <c r="K528" t="s">
        <v>285</v>
      </c>
      <c r="L528" s="31" t="str">
        <f>IF($K528&lt;&gt;"Pending",$K528,IFERROR(VLOOKUP($C528,Confirmed!$A$2:$I$98,9,FALSE),"Pending"))</f>
        <v>Approved</v>
      </c>
      <c r="M528" s="14">
        <v>41050</v>
      </c>
      <c r="N528" s="19">
        <v>41050</v>
      </c>
      <c r="O528" s="19">
        <v>41141</v>
      </c>
      <c r="P528" s="33">
        <f t="shared" si="16"/>
        <v>41141</v>
      </c>
      <c r="Q528" s="33">
        <f t="shared" si="17"/>
        <v>41141</v>
      </c>
    </row>
    <row r="529" spans="1:17" x14ac:dyDescent="0.3">
      <c r="A529" t="s">
        <v>1275</v>
      </c>
      <c r="B529" t="s">
        <v>1276</v>
      </c>
      <c r="C529" s="31" t="str">
        <f>IF($B529="N/A",IFERROR(VLOOKUP($A529,'Sub Rough 1'!$A$3:$B$63,2,FALSE),"N/A"),$B529)</f>
        <v>AP646741</v>
      </c>
      <c r="D529">
        <v>1</v>
      </c>
      <c r="E529" t="s">
        <v>298</v>
      </c>
      <c r="F529" t="s">
        <v>325</v>
      </c>
      <c r="G529" t="s">
        <v>326</v>
      </c>
      <c r="H529" t="s">
        <v>1277</v>
      </c>
      <c r="I529" s="13">
        <v>750200</v>
      </c>
      <c r="J529" s="14">
        <v>41181</v>
      </c>
      <c r="K529" t="s">
        <v>285</v>
      </c>
      <c r="L529" s="31" t="str">
        <f>IF($K529&lt;&gt;"Pending",$K529,IFERROR(VLOOKUP($C529,Confirmed!$A$2:$I$98,9,FALSE),"Pending"))</f>
        <v>Approved</v>
      </c>
      <c r="M529" s="14">
        <v>41042</v>
      </c>
      <c r="N529" s="19">
        <v>41050</v>
      </c>
      <c r="O529" s="19">
        <v>41141</v>
      </c>
      <c r="P529" s="33">
        <f t="shared" si="16"/>
        <v>41141</v>
      </c>
      <c r="Q529" s="33">
        <f t="shared" si="17"/>
        <v>41141</v>
      </c>
    </row>
    <row r="530" spans="1:17" x14ac:dyDescent="0.3">
      <c r="A530" t="s">
        <v>1278</v>
      </c>
      <c r="B530" t="s">
        <v>1279</v>
      </c>
      <c r="C530" s="31" t="str">
        <f>IF($B530="N/A",IFERROR(VLOOKUP($A530,'Sub Rough 1'!$A$3:$B$63,2,FALSE),"N/A"),$B530)</f>
        <v>AP646738</v>
      </c>
      <c r="D530">
        <v>8</v>
      </c>
      <c r="E530" t="s">
        <v>403</v>
      </c>
      <c r="F530" t="s">
        <v>524</v>
      </c>
      <c r="G530" t="s">
        <v>525</v>
      </c>
      <c r="H530" t="s">
        <v>1280</v>
      </c>
      <c r="I530" s="13">
        <v>724000</v>
      </c>
      <c r="J530" s="14">
        <v>41103</v>
      </c>
      <c r="K530" t="s">
        <v>285</v>
      </c>
      <c r="L530" s="31" t="str">
        <f>IF($K530&lt;&gt;"Pending",$K530,IFERROR(VLOOKUP($C530,Confirmed!$A$2:$I$98,9,FALSE),"Pending"))</f>
        <v>Approved</v>
      </c>
      <c r="M530" s="14">
        <v>41041</v>
      </c>
      <c r="N530" s="19">
        <v>41050</v>
      </c>
      <c r="O530" s="19">
        <v>41094</v>
      </c>
      <c r="P530" s="33">
        <f t="shared" si="16"/>
        <v>41094</v>
      </c>
      <c r="Q530" s="33">
        <f t="shared" si="17"/>
        <v>41094</v>
      </c>
    </row>
    <row r="531" spans="1:17" x14ac:dyDescent="0.3">
      <c r="A531" t="s">
        <v>1278</v>
      </c>
      <c r="B531" t="s">
        <v>1279</v>
      </c>
      <c r="C531" s="31" t="str">
        <f>IF($B531="N/A",IFERROR(VLOOKUP($A531,'Sub Rough 1'!$A$3:$B$63,2,FALSE),"N/A"),$B531)</f>
        <v>AP646738</v>
      </c>
      <c r="D531">
        <v>8</v>
      </c>
      <c r="E531" t="s">
        <v>403</v>
      </c>
      <c r="F531" t="s">
        <v>404</v>
      </c>
      <c r="G531" t="s">
        <v>405</v>
      </c>
      <c r="H531" t="s">
        <v>1280</v>
      </c>
      <c r="I531" s="13">
        <v>724000</v>
      </c>
      <c r="J531" s="14">
        <v>41103</v>
      </c>
      <c r="K531" t="s">
        <v>285</v>
      </c>
      <c r="L531" s="31" t="str">
        <f>IF($K531&lt;&gt;"Pending",$K531,IFERROR(VLOOKUP($C531,Confirmed!$A$2:$I$98,9,FALSE),"Pending"))</f>
        <v>Approved</v>
      </c>
      <c r="M531" s="14">
        <v>41041</v>
      </c>
      <c r="N531" s="19">
        <v>41050</v>
      </c>
      <c r="O531" s="19">
        <v>41094</v>
      </c>
      <c r="P531" s="33">
        <f t="shared" si="16"/>
        <v>41094</v>
      </c>
      <c r="Q531" s="33">
        <f t="shared" si="17"/>
        <v>41094</v>
      </c>
    </row>
    <row r="532" spans="1:17" x14ac:dyDescent="0.3">
      <c r="A532" t="s">
        <v>1281</v>
      </c>
      <c r="B532" t="s">
        <v>1282</v>
      </c>
      <c r="C532" s="31" t="str">
        <f>IF($B532="N/A",IFERROR(VLOOKUP($A532,'Sub Rough 1'!$A$3:$B$63,2,FALSE),"N/A"),$B532)</f>
        <v>AP646730</v>
      </c>
      <c r="D532">
        <v>1</v>
      </c>
      <c r="E532" t="s">
        <v>298</v>
      </c>
      <c r="F532" t="s">
        <v>323</v>
      </c>
      <c r="G532" t="s">
        <v>324</v>
      </c>
      <c r="H532" t="s">
        <v>1283</v>
      </c>
      <c r="I532" s="13">
        <v>843700</v>
      </c>
      <c r="J532" s="14">
        <v>41101</v>
      </c>
      <c r="K532" t="s">
        <v>285</v>
      </c>
      <c r="L532" s="31" t="str">
        <f>IF($K532&lt;&gt;"Pending",$K532,IFERROR(VLOOKUP($C532,Confirmed!$A$2:$I$98,9,FALSE),"Pending"))</f>
        <v>Approved</v>
      </c>
      <c r="M532" s="14">
        <v>41037</v>
      </c>
      <c r="N532" s="19">
        <v>41050</v>
      </c>
      <c r="O532" s="19">
        <v>41094</v>
      </c>
      <c r="P532" s="33">
        <f t="shared" si="16"/>
        <v>41094</v>
      </c>
      <c r="Q532" s="33">
        <f t="shared" si="17"/>
        <v>41094</v>
      </c>
    </row>
    <row r="533" spans="1:17" x14ac:dyDescent="0.3">
      <c r="A533" t="s">
        <v>1284</v>
      </c>
      <c r="B533" t="s">
        <v>1285</v>
      </c>
      <c r="C533" s="31" t="str">
        <f>IF($B533="N/A",IFERROR(VLOOKUP($A533,'Sub Rough 1'!$A$3:$B$63,2,FALSE),"N/A"),$B533)</f>
        <v>AP646729</v>
      </c>
      <c r="D533">
        <v>0</v>
      </c>
      <c r="E533" t="s">
        <v>15</v>
      </c>
      <c r="F533" t="s">
        <v>320</v>
      </c>
      <c r="G533" t="s">
        <v>321</v>
      </c>
      <c r="H533" t="s">
        <v>1286</v>
      </c>
      <c r="I533" s="13">
        <v>52300</v>
      </c>
      <c r="J533" s="14">
        <v>41126</v>
      </c>
      <c r="K533" t="s">
        <v>285</v>
      </c>
      <c r="L533" s="31" t="str">
        <f>IF($K533&lt;&gt;"Pending",$K533,IFERROR(VLOOKUP($C533,Confirmed!$A$2:$I$98,9,FALSE),"Pending"))</f>
        <v>Approved</v>
      </c>
      <c r="M533" s="14">
        <v>41028</v>
      </c>
      <c r="N533" s="19">
        <v>41050</v>
      </c>
      <c r="O533" s="19">
        <v>41094</v>
      </c>
      <c r="P533" s="33">
        <f t="shared" si="16"/>
        <v>41094</v>
      </c>
      <c r="Q533" s="33">
        <f t="shared" si="17"/>
        <v>41094</v>
      </c>
    </row>
    <row r="534" spans="1:17" x14ac:dyDescent="0.3">
      <c r="A534" t="s">
        <v>1284</v>
      </c>
      <c r="B534" t="s">
        <v>1285</v>
      </c>
      <c r="C534" s="31" t="str">
        <f>IF($B534="N/A",IFERROR(VLOOKUP($A534,'Sub Rough 1'!$A$3:$B$63,2,FALSE),"N/A"),$B534)</f>
        <v>AP646729</v>
      </c>
      <c r="D534">
        <v>0</v>
      </c>
      <c r="E534" t="s">
        <v>15</v>
      </c>
      <c r="F534" t="s">
        <v>295</v>
      </c>
      <c r="G534" t="s">
        <v>296</v>
      </c>
      <c r="H534" t="s">
        <v>1286</v>
      </c>
      <c r="I534" s="13">
        <v>52300</v>
      </c>
      <c r="J534" s="14">
        <v>41126</v>
      </c>
      <c r="K534" t="s">
        <v>285</v>
      </c>
      <c r="L534" s="31" t="str">
        <f>IF($K534&lt;&gt;"Pending",$K534,IFERROR(VLOOKUP($C534,Confirmed!$A$2:$I$98,9,FALSE),"Pending"))</f>
        <v>Approved</v>
      </c>
      <c r="M534" s="14">
        <v>41028</v>
      </c>
      <c r="N534" s="19">
        <v>41050</v>
      </c>
      <c r="O534" s="19">
        <v>41094</v>
      </c>
      <c r="P534" s="33">
        <f t="shared" si="16"/>
        <v>41094</v>
      </c>
      <c r="Q534" s="33">
        <f t="shared" si="17"/>
        <v>41094</v>
      </c>
    </row>
    <row r="535" spans="1:17" x14ac:dyDescent="0.3">
      <c r="A535" t="s">
        <v>1284</v>
      </c>
      <c r="B535" t="s">
        <v>1285</v>
      </c>
      <c r="C535" s="31" t="str">
        <f>IF($B535="N/A",IFERROR(VLOOKUP($A535,'Sub Rough 1'!$A$3:$B$63,2,FALSE),"N/A"),$B535)</f>
        <v>AP646729</v>
      </c>
      <c r="D535">
        <v>0</v>
      </c>
      <c r="E535" t="s">
        <v>15</v>
      </c>
      <c r="F535" t="s">
        <v>293</v>
      </c>
      <c r="G535" t="s">
        <v>294</v>
      </c>
      <c r="H535" t="s">
        <v>1286</v>
      </c>
      <c r="I535" s="13">
        <v>52300</v>
      </c>
      <c r="J535" s="14">
        <v>41126</v>
      </c>
      <c r="K535" t="s">
        <v>285</v>
      </c>
      <c r="L535" s="31" t="str">
        <f>IF($K535&lt;&gt;"Pending",$K535,IFERROR(VLOOKUP($C535,Confirmed!$A$2:$I$98,9,FALSE),"Pending"))</f>
        <v>Approved</v>
      </c>
      <c r="M535" s="14">
        <v>41028</v>
      </c>
      <c r="N535" s="19">
        <v>41050</v>
      </c>
      <c r="O535" s="19">
        <v>41094</v>
      </c>
      <c r="P535" s="33">
        <f t="shared" si="16"/>
        <v>41094</v>
      </c>
      <c r="Q535" s="33">
        <f t="shared" si="17"/>
        <v>41094</v>
      </c>
    </row>
    <row r="536" spans="1:17" x14ac:dyDescent="0.3">
      <c r="A536" t="s">
        <v>1287</v>
      </c>
      <c r="B536" t="s">
        <v>1288</v>
      </c>
      <c r="C536" s="31" t="str">
        <f>IF($B536="N/A",IFERROR(VLOOKUP($A536,'Sub Rough 1'!$A$3:$B$63,2,FALSE),"N/A"),$B536)</f>
        <v>AP646717</v>
      </c>
      <c r="D536">
        <v>0</v>
      </c>
      <c r="E536" t="s">
        <v>15</v>
      </c>
      <c r="F536" t="s">
        <v>293</v>
      </c>
      <c r="G536" t="s">
        <v>294</v>
      </c>
      <c r="H536" t="s">
        <v>1289</v>
      </c>
      <c r="I536" s="13">
        <v>211000</v>
      </c>
      <c r="J536" s="14">
        <v>41292</v>
      </c>
      <c r="K536" t="s">
        <v>285</v>
      </c>
      <c r="L536" s="31" t="str">
        <f>IF($K536&lt;&gt;"Pending",$K536,IFERROR(VLOOKUP($C536,Confirmed!$A$2:$I$98,9,FALSE),"Pending"))</f>
        <v>Approved</v>
      </c>
      <c r="M536" s="14">
        <v>41019</v>
      </c>
      <c r="N536" s="19">
        <v>41050</v>
      </c>
      <c r="O536" s="19">
        <v>41094</v>
      </c>
      <c r="P536" s="33">
        <f t="shared" si="16"/>
        <v>41094</v>
      </c>
      <c r="Q536" s="33">
        <f t="shared" si="17"/>
        <v>41094</v>
      </c>
    </row>
    <row r="537" spans="1:17" x14ac:dyDescent="0.3">
      <c r="A537" t="s">
        <v>1287</v>
      </c>
      <c r="B537" t="s">
        <v>1288</v>
      </c>
      <c r="C537" s="31" t="str">
        <f>IF($B537="N/A",IFERROR(VLOOKUP($A537,'Sub Rough 1'!$A$3:$B$63,2,FALSE),"N/A"),$B537)</f>
        <v>AP646717</v>
      </c>
      <c r="D537">
        <v>0</v>
      </c>
      <c r="E537" t="s">
        <v>15</v>
      </c>
      <c r="F537" t="s">
        <v>295</v>
      </c>
      <c r="G537" t="s">
        <v>296</v>
      </c>
      <c r="H537" t="s">
        <v>1289</v>
      </c>
      <c r="I537" s="13">
        <v>211000</v>
      </c>
      <c r="J537" s="14">
        <v>41292</v>
      </c>
      <c r="K537" t="s">
        <v>285</v>
      </c>
      <c r="L537" s="31" t="str">
        <f>IF($K537&lt;&gt;"Pending",$K537,IFERROR(VLOOKUP($C537,Confirmed!$A$2:$I$98,9,FALSE),"Pending"))</f>
        <v>Approved</v>
      </c>
      <c r="M537" s="14">
        <v>41019</v>
      </c>
      <c r="N537" s="19">
        <v>41050</v>
      </c>
      <c r="O537" s="19">
        <v>41094</v>
      </c>
      <c r="P537" s="33">
        <f t="shared" si="16"/>
        <v>41094</v>
      </c>
      <c r="Q537" s="33">
        <f t="shared" si="17"/>
        <v>41094</v>
      </c>
    </row>
    <row r="538" spans="1:17" x14ac:dyDescent="0.3">
      <c r="A538" t="s">
        <v>1290</v>
      </c>
      <c r="B538" t="s">
        <v>1291</v>
      </c>
      <c r="C538" s="31" t="str">
        <f>IF($B538="N/A",IFERROR(VLOOKUP($A538,'Sub Rough 1'!$A$3:$B$63,2,FALSE),"N/A"),$B538)</f>
        <v>AP646710</v>
      </c>
      <c r="D538">
        <v>15</v>
      </c>
      <c r="E538" t="s">
        <v>566</v>
      </c>
      <c r="F538" t="s">
        <v>567</v>
      </c>
      <c r="G538" t="s">
        <v>568</v>
      </c>
      <c r="H538" t="s">
        <v>1292</v>
      </c>
      <c r="I538" s="13">
        <v>831900</v>
      </c>
      <c r="J538" s="14">
        <v>41130</v>
      </c>
      <c r="K538" t="s">
        <v>301</v>
      </c>
      <c r="L538" s="31" t="str">
        <f>IF($K538&lt;&gt;"Pending",$K538,IFERROR(VLOOKUP($C538,Confirmed!$A$2:$I$98,9,FALSE),"Pending"))</f>
        <v>Disapproved</v>
      </c>
      <c r="M538" s="14">
        <v>41013</v>
      </c>
      <c r="N538" s="19">
        <v>41050</v>
      </c>
      <c r="O538" s="19">
        <v>41094</v>
      </c>
      <c r="P538" s="33">
        <f t="shared" si="16"/>
        <v>41094</v>
      </c>
      <c r="Q538" s="33">
        <f t="shared" si="17"/>
        <v>41094</v>
      </c>
    </row>
    <row r="539" spans="1:17" x14ac:dyDescent="0.3">
      <c r="A539" t="s">
        <v>1293</v>
      </c>
      <c r="B539" t="s">
        <v>1294</v>
      </c>
      <c r="C539" s="31" t="str">
        <f>IF($B539="N/A",IFERROR(VLOOKUP($A539,'Sub Rough 1'!$A$3:$B$63,2,FALSE),"N/A"),$B539)</f>
        <v>AP646709</v>
      </c>
      <c r="D539">
        <v>4</v>
      </c>
      <c r="E539" t="s">
        <v>282</v>
      </c>
      <c r="F539" t="s">
        <v>286</v>
      </c>
      <c r="G539" t="s">
        <v>287</v>
      </c>
      <c r="H539" t="s">
        <v>696</v>
      </c>
      <c r="I539" s="13">
        <v>282400</v>
      </c>
      <c r="J539" s="14">
        <v>41141</v>
      </c>
      <c r="K539" t="s">
        <v>301</v>
      </c>
      <c r="L539" s="31" t="str">
        <f>IF($K539&lt;&gt;"Pending",$K539,IFERROR(VLOOKUP($C539,Confirmed!$A$2:$I$98,9,FALSE),"Pending"))</f>
        <v>Disapproved</v>
      </c>
      <c r="M539" s="14">
        <v>40972</v>
      </c>
      <c r="N539" s="19">
        <v>41009</v>
      </c>
      <c r="O539" s="19">
        <v>41050</v>
      </c>
      <c r="P539" s="33">
        <f t="shared" si="16"/>
        <v>41050</v>
      </c>
      <c r="Q539" s="33">
        <f t="shared" si="17"/>
        <v>41050</v>
      </c>
    </row>
    <row r="540" spans="1:17" x14ac:dyDescent="0.3">
      <c r="A540" t="s">
        <v>1293</v>
      </c>
      <c r="B540" t="s">
        <v>1294</v>
      </c>
      <c r="C540" s="31" t="str">
        <f>IF($B540="N/A",IFERROR(VLOOKUP($A540,'Sub Rough 1'!$A$3:$B$63,2,FALSE),"N/A"),$B540)</f>
        <v>AP646709</v>
      </c>
      <c r="D540">
        <v>4</v>
      </c>
      <c r="E540" t="s">
        <v>282</v>
      </c>
      <c r="F540" t="s">
        <v>283</v>
      </c>
      <c r="G540" t="s">
        <v>284</v>
      </c>
      <c r="H540" t="s">
        <v>696</v>
      </c>
      <c r="I540" s="13">
        <v>282400</v>
      </c>
      <c r="J540" s="14">
        <v>41141</v>
      </c>
      <c r="K540" t="s">
        <v>301</v>
      </c>
      <c r="L540" s="31" t="str">
        <f>IF($K540&lt;&gt;"Pending",$K540,IFERROR(VLOOKUP($C540,Confirmed!$A$2:$I$98,9,FALSE),"Pending"))</f>
        <v>Disapproved</v>
      </c>
      <c r="M540" s="14">
        <v>40972</v>
      </c>
      <c r="N540" s="19">
        <v>41009</v>
      </c>
      <c r="O540" s="19">
        <v>41050</v>
      </c>
      <c r="P540" s="33">
        <f t="shared" si="16"/>
        <v>41050</v>
      </c>
      <c r="Q540" s="33">
        <f t="shared" si="17"/>
        <v>41050</v>
      </c>
    </row>
    <row r="541" spans="1:17" x14ac:dyDescent="0.3">
      <c r="A541" t="s">
        <v>1295</v>
      </c>
      <c r="B541" t="s">
        <v>1296</v>
      </c>
      <c r="C541" s="31" t="str">
        <f>IF($B541="N/A",IFERROR(VLOOKUP($A541,'Sub Rough 1'!$A$3:$B$63,2,FALSE),"N/A"),$B541)</f>
        <v>AP646707</v>
      </c>
      <c r="D541">
        <v>13</v>
      </c>
      <c r="E541" t="s">
        <v>926</v>
      </c>
      <c r="F541" t="s">
        <v>934</v>
      </c>
      <c r="G541" t="s">
        <v>935</v>
      </c>
      <c r="H541" t="s">
        <v>1297</v>
      </c>
      <c r="I541" s="13">
        <v>858000</v>
      </c>
      <c r="J541" s="14">
        <v>41182</v>
      </c>
      <c r="K541" t="s">
        <v>285</v>
      </c>
      <c r="L541" s="31" t="str">
        <f>IF($K541&lt;&gt;"Pending",$K541,IFERROR(VLOOKUP($C541,Confirmed!$A$2:$I$98,9,FALSE),"Pending"))</f>
        <v>Approved</v>
      </c>
      <c r="M541" s="14">
        <v>40951</v>
      </c>
      <c r="N541" s="19">
        <v>40969</v>
      </c>
      <c r="O541" s="19">
        <v>41050</v>
      </c>
      <c r="P541" s="33">
        <f t="shared" si="16"/>
        <v>41050</v>
      </c>
      <c r="Q541" s="33">
        <f t="shared" si="17"/>
        <v>41050</v>
      </c>
    </row>
    <row r="542" spans="1:17" x14ac:dyDescent="0.3">
      <c r="A542" t="s">
        <v>1295</v>
      </c>
      <c r="B542" t="s">
        <v>1296</v>
      </c>
      <c r="C542" s="31" t="str">
        <f>IF($B542="N/A",IFERROR(VLOOKUP($A542,'Sub Rough 1'!$A$3:$B$63,2,FALSE),"N/A"),$B542)</f>
        <v>AP646707</v>
      </c>
      <c r="D542">
        <v>13</v>
      </c>
      <c r="E542" t="s">
        <v>926</v>
      </c>
      <c r="F542" t="s">
        <v>1243</v>
      </c>
      <c r="G542" t="s">
        <v>1244</v>
      </c>
      <c r="H542" t="s">
        <v>1297</v>
      </c>
      <c r="I542" s="13">
        <v>858000</v>
      </c>
      <c r="J542" s="14">
        <v>41182</v>
      </c>
      <c r="K542" t="s">
        <v>285</v>
      </c>
      <c r="L542" s="31" t="str">
        <f>IF($K542&lt;&gt;"Pending",$K542,IFERROR(VLOOKUP($C542,Confirmed!$A$2:$I$98,9,FALSE),"Pending"))</f>
        <v>Approved</v>
      </c>
      <c r="M542" s="14">
        <v>40951</v>
      </c>
      <c r="N542" s="19">
        <v>40969</v>
      </c>
      <c r="O542" s="19">
        <v>41050</v>
      </c>
      <c r="P542" s="33">
        <f t="shared" si="16"/>
        <v>41050</v>
      </c>
      <c r="Q542" s="33">
        <f t="shared" si="17"/>
        <v>41050</v>
      </c>
    </row>
    <row r="543" spans="1:17" x14ac:dyDescent="0.3">
      <c r="A543" t="s">
        <v>1298</v>
      </c>
      <c r="B543" t="s">
        <v>1299</v>
      </c>
      <c r="C543" s="31" t="str">
        <f>IF($B543="N/A",IFERROR(VLOOKUP($A543,'Sub Rough 1'!$A$3:$B$63,2,FALSE),"N/A"),$B543)</f>
        <v>AP646704</v>
      </c>
      <c r="D543">
        <v>2</v>
      </c>
      <c r="E543" t="s">
        <v>343</v>
      </c>
      <c r="F543" t="s">
        <v>344</v>
      </c>
      <c r="G543" t="s">
        <v>345</v>
      </c>
      <c r="H543" t="s">
        <v>1300</v>
      </c>
      <c r="I543" s="13">
        <v>496100</v>
      </c>
      <c r="J543" s="14">
        <v>41150</v>
      </c>
      <c r="K543" t="s">
        <v>285</v>
      </c>
      <c r="L543" s="31" t="str">
        <f>IF($K543&lt;&gt;"Pending",$K543,IFERROR(VLOOKUP($C543,Confirmed!$A$2:$I$98,9,FALSE),"Pending"))</f>
        <v>Approved</v>
      </c>
      <c r="M543" s="14">
        <v>40944</v>
      </c>
      <c r="N543" s="19">
        <v>40969</v>
      </c>
      <c r="O543" s="19">
        <v>41050</v>
      </c>
      <c r="P543" s="33">
        <f t="shared" si="16"/>
        <v>41050</v>
      </c>
      <c r="Q543" s="33">
        <f t="shared" si="17"/>
        <v>41050</v>
      </c>
    </row>
    <row r="544" spans="1:17" x14ac:dyDescent="0.3">
      <c r="A544" t="s">
        <v>1301</v>
      </c>
      <c r="B544" t="s">
        <v>1302</v>
      </c>
      <c r="C544" s="31" t="str">
        <f>IF($B544="N/A",IFERROR(VLOOKUP($A544,'Sub Rough 1'!$A$3:$B$63,2,FALSE),"N/A"),$B544)</f>
        <v>AP646693</v>
      </c>
      <c r="D544">
        <v>7</v>
      </c>
      <c r="E544" t="s">
        <v>366</v>
      </c>
      <c r="F544" t="s">
        <v>371</v>
      </c>
      <c r="G544" t="s">
        <v>372</v>
      </c>
      <c r="H544" t="s">
        <v>773</v>
      </c>
      <c r="I544" s="13">
        <v>39700</v>
      </c>
      <c r="J544" s="14">
        <v>41156</v>
      </c>
      <c r="K544" t="s">
        <v>285</v>
      </c>
      <c r="L544" s="31" t="str">
        <f>IF($K544&lt;&gt;"Pending",$K544,IFERROR(VLOOKUP($C544,Confirmed!$A$2:$I$98,9,FALSE),"Pending"))</f>
        <v>Approved</v>
      </c>
      <c r="M544" s="14">
        <v>40939</v>
      </c>
      <c r="N544" s="19">
        <v>40969</v>
      </c>
      <c r="O544" s="19">
        <v>41050</v>
      </c>
      <c r="P544" s="33">
        <f t="shared" si="16"/>
        <v>41050</v>
      </c>
      <c r="Q544" s="33">
        <f t="shared" si="17"/>
        <v>41050</v>
      </c>
    </row>
    <row r="545" spans="1:17" x14ac:dyDescent="0.3">
      <c r="A545" t="s">
        <v>1301</v>
      </c>
      <c r="B545" t="s">
        <v>1302</v>
      </c>
      <c r="C545" s="31" t="str">
        <f>IF($B545="N/A",IFERROR(VLOOKUP($A545,'Sub Rough 1'!$A$3:$B$63,2,FALSE),"N/A"),$B545)</f>
        <v>AP646693</v>
      </c>
      <c r="D545">
        <v>7</v>
      </c>
      <c r="E545" t="s">
        <v>366</v>
      </c>
      <c r="F545" t="s">
        <v>369</v>
      </c>
      <c r="G545" t="s">
        <v>370</v>
      </c>
      <c r="H545" t="s">
        <v>773</v>
      </c>
      <c r="I545" s="13">
        <v>39700</v>
      </c>
      <c r="J545" s="14">
        <v>41156</v>
      </c>
      <c r="K545" t="s">
        <v>285</v>
      </c>
      <c r="L545" s="31" t="str">
        <f>IF($K545&lt;&gt;"Pending",$K545,IFERROR(VLOOKUP($C545,Confirmed!$A$2:$I$98,9,FALSE),"Pending"))</f>
        <v>Approved</v>
      </c>
      <c r="M545" s="14">
        <v>40939</v>
      </c>
      <c r="N545" s="19">
        <v>40969</v>
      </c>
      <c r="O545" s="19">
        <v>41050</v>
      </c>
      <c r="P545" s="33">
        <f t="shared" si="16"/>
        <v>41050</v>
      </c>
      <c r="Q545" s="33">
        <f t="shared" si="17"/>
        <v>41050</v>
      </c>
    </row>
    <row r="546" spans="1:17" x14ac:dyDescent="0.3">
      <c r="A546" t="s">
        <v>1303</v>
      </c>
      <c r="B546" t="s">
        <v>1304</v>
      </c>
      <c r="C546" s="31" t="str">
        <f>IF($B546="N/A",IFERROR(VLOOKUP($A546,'Sub Rough 1'!$A$3:$B$63,2,FALSE),"N/A"),$B546)</f>
        <v>AP646691</v>
      </c>
      <c r="D546">
        <v>11</v>
      </c>
      <c r="E546" t="s">
        <v>328</v>
      </c>
      <c r="F546" t="s">
        <v>331</v>
      </c>
      <c r="G546" t="s">
        <v>332</v>
      </c>
      <c r="H546" t="s">
        <v>1305</v>
      </c>
      <c r="I546" s="13">
        <v>395400</v>
      </c>
      <c r="J546" s="14">
        <v>41161</v>
      </c>
      <c r="K546" t="s">
        <v>301</v>
      </c>
      <c r="L546" s="31" t="str">
        <f>IF($K546&lt;&gt;"Pending",$K546,IFERROR(VLOOKUP($C546,Confirmed!$A$2:$I$98,9,FALSE),"Pending"))</f>
        <v>Disapproved</v>
      </c>
      <c r="M546" s="14">
        <v>40901</v>
      </c>
      <c r="N546" s="19">
        <v>40909</v>
      </c>
      <c r="O546" s="19">
        <v>40969</v>
      </c>
      <c r="P546" s="33">
        <f t="shared" si="16"/>
        <v>40969</v>
      </c>
      <c r="Q546" s="33">
        <f t="shared" si="17"/>
        <v>40969</v>
      </c>
    </row>
    <row r="547" spans="1:17" x14ac:dyDescent="0.3">
      <c r="A547" t="s">
        <v>1306</v>
      </c>
      <c r="B547" t="s">
        <v>1307</v>
      </c>
      <c r="C547" s="31" t="str">
        <f>IF($B547="N/A",IFERROR(VLOOKUP($A547,'Sub Rough 1'!$A$3:$B$63,2,FALSE),"N/A"),$B547)</f>
        <v>AP646689</v>
      </c>
      <c r="D547">
        <v>23</v>
      </c>
      <c r="E547" t="s">
        <v>394</v>
      </c>
      <c r="F547" t="s">
        <v>1308</v>
      </c>
      <c r="G547" t="s">
        <v>1309</v>
      </c>
      <c r="H547" t="s">
        <v>1310</v>
      </c>
      <c r="I547" s="13">
        <v>325900</v>
      </c>
      <c r="J547" s="14">
        <v>41137</v>
      </c>
      <c r="K547" t="s">
        <v>285</v>
      </c>
      <c r="L547" s="31" t="str">
        <f>IF($K547&lt;&gt;"Pending",$K547,IFERROR(VLOOKUP($C547,Confirmed!$A$2:$I$98,9,FALSE),"Pending"))</f>
        <v>Approved</v>
      </c>
      <c r="M547" s="14">
        <v>40893</v>
      </c>
      <c r="N547" s="19">
        <v>40909</v>
      </c>
      <c r="O547" s="19">
        <v>40969</v>
      </c>
      <c r="P547" s="33">
        <f t="shared" si="16"/>
        <v>40969</v>
      </c>
      <c r="Q547" s="33">
        <f t="shared" si="17"/>
        <v>40969</v>
      </c>
    </row>
    <row r="548" spans="1:17" x14ac:dyDescent="0.3">
      <c r="A548" t="s">
        <v>1311</v>
      </c>
      <c r="B548" t="s">
        <v>1312</v>
      </c>
      <c r="C548" s="31" t="str">
        <f>IF($B548="N/A",IFERROR(VLOOKUP($A548,'Sub Rough 1'!$A$3:$B$63,2,FALSE),"N/A"),$B548)</f>
        <v>AP646687</v>
      </c>
      <c r="D548">
        <v>2</v>
      </c>
      <c r="E548" t="s">
        <v>343</v>
      </c>
      <c r="F548" t="s">
        <v>450</v>
      </c>
      <c r="G548" t="s">
        <v>451</v>
      </c>
      <c r="H548" t="s">
        <v>1313</v>
      </c>
      <c r="I548" s="13">
        <v>746600</v>
      </c>
      <c r="J548" s="14">
        <v>41134</v>
      </c>
      <c r="K548" t="s">
        <v>285</v>
      </c>
      <c r="L548" s="31" t="str">
        <f>IF($K548&lt;&gt;"Pending",$K548,IFERROR(VLOOKUP($C548,Confirmed!$A$2:$I$98,9,FALSE),"Pending"))</f>
        <v>Approved</v>
      </c>
      <c r="M548" s="14">
        <v>40886</v>
      </c>
      <c r="N548" s="19">
        <v>40909</v>
      </c>
      <c r="O548" s="19">
        <v>40969</v>
      </c>
      <c r="P548" s="33">
        <f t="shared" si="16"/>
        <v>40969</v>
      </c>
      <c r="Q548" s="33">
        <f t="shared" si="17"/>
        <v>40969</v>
      </c>
    </row>
    <row r="549" spans="1:17" x14ac:dyDescent="0.3">
      <c r="A549" t="s">
        <v>1314</v>
      </c>
      <c r="B549" t="s">
        <v>1315</v>
      </c>
      <c r="C549" s="31" t="str">
        <f>IF($B549="N/A",IFERROR(VLOOKUP($A549,'Sub Rough 1'!$A$3:$B$63,2,FALSE),"N/A"),$B549)</f>
        <v>AP646678</v>
      </c>
      <c r="D549">
        <v>0</v>
      </c>
      <c r="E549" t="s">
        <v>15</v>
      </c>
      <c r="F549" t="s">
        <v>293</v>
      </c>
      <c r="G549" t="s">
        <v>294</v>
      </c>
      <c r="H549" t="s">
        <v>134</v>
      </c>
      <c r="I549" s="13">
        <v>77400</v>
      </c>
      <c r="J549" s="14">
        <v>41103</v>
      </c>
      <c r="K549" t="s">
        <v>285</v>
      </c>
      <c r="L549" s="31" t="str">
        <f>IF($K549&lt;&gt;"Pending",$K549,IFERROR(VLOOKUP($C549,Confirmed!$A$2:$I$98,9,FALSE),"Pending"))</f>
        <v>Approved</v>
      </c>
      <c r="M549" s="14">
        <v>40867</v>
      </c>
      <c r="N549" s="19">
        <v>40909</v>
      </c>
      <c r="O549" s="19">
        <v>40969</v>
      </c>
      <c r="P549" s="33">
        <f t="shared" si="16"/>
        <v>40969</v>
      </c>
      <c r="Q549" s="33">
        <f t="shared" si="17"/>
        <v>40969</v>
      </c>
    </row>
    <row r="550" spans="1:17" x14ac:dyDescent="0.3">
      <c r="A550" t="s">
        <v>1316</v>
      </c>
      <c r="B550" t="s">
        <v>1317</v>
      </c>
      <c r="C550" s="31" t="str">
        <f>IF($B550="N/A",IFERROR(VLOOKUP($A550,'Sub Rough 1'!$A$3:$B$63,2,FALSE),"N/A"),$B550)</f>
        <v>AP646677</v>
      </c>
      <c r="D550">
        <v>25</v>
      </c>
      <c r="E550" t="s">
        <v>1057</v>
      </c>
      <c r="F550" t="s">
        <v>1058</v>
      </c>
      <c r="G550" t="s">
        <v>1059</v>
      </c>
      <c r="H550" t="s">
        <v>1318</v>
      </c>
      <c r="I550" s="13">
        <v>926800</v>
      </c>
      <c r="J550" s="14">
        <v>40977</v>
      </c>
      <c r="K550" t="s">
        <v>285</v>
      </c>
      <c r="L550" s="31" t="str">
        <f>IF($K550&lt;&gt;"Pending",$K550,IFERROR(VLOOKUP($C550,Confirmed!$A$2:$I$98,9,FALSE),"Pending"))</f>
        <v>Approved</v>
      </c>
      <c r="M550" s="14">
        <v>40854</v>
      </c>
      <c r="N550" s="19">
        <v>40909</v>
      </c>
      <c r="O550" s="19"/>
      <c r="P550" s="33" t="str">
        <f t="shared" si="16"/>
        <v/>
      </c>
      <c r="Q550" s="33" t="str">
        <f t="shared" si="17"/>
        <v/>
      </c>
    </row>
    <row r="551" spans="1:17" x14ac:dyDescent="0.3">
      <c r="A551" t="s">
        <v>1319</v>
      </c>
      <c r="B551" t="s">
        <v>1320</v>
      </c>
      <c r="C551" s="31" t="str">
        <f>IF($B551="N/A",IFERROR(VLOOKUP($A551,'Sub Rough 1'!$A$3:$B$63,2,FALSE),"N/A"),$B551)</f>
        <v>AP646669</v>
      </c>
      <c r="D551">
        <v>1</v>
      </c>
      <c r="E551" t="s">
        <v>298</v>
      </c>
      <c r="F551" t="s">
        <v>323</v>
      </c>
      <c r="G551" t="s">
        <v>324</v>
      </c>
      <c r="H551" t="s">
        <v>1321</v>
      </c>
      <c r="I551" s="13">
        <v>645900</v>
      </c>
      <c r="J551" s="14">
        <v>40888</v>
      </c>
      <c r="K551" t="s">
        <v>285</v>
      </c>
      <c r="L551" s="31" t="str">
        <f>IF($K551&lt;&gt;"Pending",$K551,IFERROR(VLOOKUP($C551,Confirmed!$A$2:$I$98,9,FALSE),"Pending"))</f>
        <v>Approved</v>
      </c>
      <c r="M551" s="14">
        <v>40843</v>
      </c>
      <c r="N551" s="19">
        <v>40909</v>
      </c>
      <c r="O551" s="19"/>
      <c r="P551" s="33" t="str">
        <f t="shared" si="16"/>
        <v/>
      </c>
      <c r="Q551" s="33" t="str">
        <f t="shared" si="17"/>
        <v/>
      </c>
    </row>
    <row r="552" spans="1:17" x14ac:dyDescent="0.3">
      <c r="A552" t="s">
        <v>1319</v>
      </c>
      <c r="B552" t="s">
        <v>1320</v>
      </c>
      <c r="C552" s="31" t="str">
        <f>IF($B552="N/A",IFERROR(VLOOKUP($A552,'Sub Rough 1'!$A$3:$B$63,2,FALSE),"N/A"),$B552)</f>
        <v>AP646669</v>
      </c>
      <c r="D552">
        <v>1</v>
      </c>
      <c r="E552" t="s">
        <v>298</v>
      </c>
      <c r="F552" t="s">
        <v>299</v>
      </c>
      <c r="G552" t="s">
        <v>300</v>
      </c>
      <c r="H552" t="s">
        <v>1321</v>
      </c>
      <c r="I552" s="13">
        <v>645900</v>
      </c>
      <c r="J552" s="14">
        <v>40888</v>
      </c>
      <c r="K552" t="s">
        <v>285</v>
      </c>
      <c r="L552" s="31" t="str">
        <f>IF($K552&lt;&gt;"Pending",$K552,IFERROR(VLOOKUP($C552,Confirmed!$A$2:$I$98,9,FALSE),"Pending"))</f>
        <v>Approved</v>
      </c>
      <c r="M552" s="14">
        <v>40843</v>
      </c>
      <c r="N552" s="19">
        <v>40909</v>
      </c>
      <c r="O552" s="19"/>
      <c r="P552" s="33" t="str">
        <f t="shared" si="16"/>
        <v/>
      </c>
      <c r="Q552" s="33" t="str">
        <f t="shared" si="17"/>
        <v/>
      </c>
    </row>
    <row r="553" spans="1:17" x14ac:dyDescent="0.3">
      <c r="A553" t="s">
        <v>1322</v>
      </c>
      <c r="B553" t="s">
        <v>1323</v>
      </c>
      <c r="C553" s="31" t="str">
        <f>IF($B553="N/A",IFERROR(VLOOKUP($A553,'Sub Rough 1'!$A$3:$B$63,2,FALSE),"N/A"),$B553)</f>
        <v>AP646665</v>
      </c>
      <c r="D553">
        <v>12</v>
      </c>
      <c r="E553" t="s">
        <v>625</v>
      </c>
      <c r="F553" t="s">
        <v>829</v>
      </c>
      <c r="G553" t="s">
        <v>830</v>
      </c>
      <c r="H553" t="s">
        <v>776</v>
      </c>
      <c r="I553" s="13">
        <v>858800</v>
      </c>
      <c r="J553" s="14">
        <v>40983</v>
      </c>
      <c r="K553" t="s">
        <v>285</v>
      </c>
      <c r="L553" s="31" t="str">
        <f>IF($K553&lt;&gt;"Pending",$K553,IFERROR(VLOOKUP($C553,Confirmed!$A$2:$I$98,9,FALSE),"Pending"))</f>
        <v>Approved</v>
      </c>
      <c r="M553" s="14">
        <v>40835</v>
      </c>
      <c r="N553" s="19">
        <v>40909</v>
      </c>
      <c r="O553" s="19"/>
      <c r="P553" s="33" t="str">
        <f t="shared" si="16"/>
        <v/>
      </c>
      <c r="Q553" s="33" t="str">
        <f t="shared" si="17"/>
        <v/>
      </c>
    </row>
    <row r="554" spans="1:17" x14ac:dyDescent="0.3">
      <c r="A554" t="s">
        <v>1322</v>
      </c>
      <c r="B554" t="s">
        <v>1323</v>
      </c>
      <c r="C554" s="31" t="str">
        <f>IF($B554="N/A",IFERROR(VLOOKUP($A554,'Sub Rough 1'!$A$3:$B$63,2,FALSE),"N/A"),$B554)</f>
        <v>AP646665</v>
      </c>
      <c r="D554">
        <v>12</v>
      </c>
      <c r="E554" t="s">
        <v>625</v>
      </c>
      <c r="F554" t="s">
        <v>626</v>
      </c>
      <c r="G554" t="s">
        <v>627</v>
      </c>
      <c r="H554" t="s">
        <v>776</v>
      </c>
      <c r="I554" s="13">
        <v>858800</v>
      </c>
      <c r="J554" s="14">
        <v>40983</v>
      </c>
      <c r="K554" t="s">
        <v>285</v>
      </c>
      <c r="L554" s="31" t="str">
        <f>IF($K554&lt;&gt;"Pending",$K554,IFERROR(VLOOKUP($C554,Confirmed!$A$2:$I$98,9,FALSE),"Pending"))</f>
        <v>Approved</v>
      </c>
      <c r="M554" s="14">
        <v>40835</v>
      </c>
      <c r="N554" s="19">
        <v>40909</v>
      </c>
      <c r="O554" s="19"/>
      <c r="P554" s="33" t="str">
        <f t="shared" si="16"/>
        <v/>
      </c>
      <c r="Q554" s="33" t="str">
        <f t="shared" si="17"/>
        <v/>
      </c>
    </row>
    <row r="555" spans="1:17" x14ac:dyDescent="0.3">
      <c r="A555" t="s">
        <v>1324</v>
      </c>
      <c r="B555" t="s">
        <v>1325</v>
      </c>
      <c r="C555" s="31" t="str">
        <f>IF($B555="N/A",IFERROR(VLOOKUP($A555,'Sub Rough 1'!$A$3:$B$63,2,FALSE),"N/A"),$B555)</f>
        <v>AP646655</v>
      </c>
      <c r="D555">
        <v>0</v>
      </c>
      <c r="E555" t="s">
        <v>15</v>
      </c>
      <c r="F555" t="s">
        <v>293</v>
      </c>
      <c r="G555" t="s">
        <v>294</v>
      </c>
      <c r="H555" t="s">
        <v>1326</v>
      </c>
      <c r="I555" s="13">
        <v>964900</v>
      </c>
      <c r="J555" s="14">
        <v>40992</v>
      </c>
      <c r="K555" t="s">
        <v>285</v>
      </c>
      <c r="L555" s="31" t="str">
        <f>IF($K555&lt;&gt;"Pending",$K555,IFERROR(VLOOKUP($C555,Confirmed!$A$2:$I$98,9,FALSE),"Pending"))</f>
        <v>Approved</v>
      </c>
      <c r="M555" s="14">
        <v>40834</v>
      </c>
      <c r="N555" s="19">
        <v>40909</v>
      </c>
      <c r="O555" s="19"/>
      <c r="P555" s="33" t="str">
        <f t="shared" si="16"/>
        <v/>
      </c>
      <c r="Q555" s="33" t="str">
        <f t="shared" si="17"/>
        <v/>
      </c>
    </row>
    <row r="556" spans="1:17" x14ac:dyDescent="0.3">
      <c r="A556" t="s">
        <v>1327</v>
      </c>
      <c r="B556" t="s">
        <v>1328</v>
      </c>
      <c r="C556" s="31" t="str">
        <f>IF($B556="N/A",IFERROR(VLOOKUP($A556,'Sub Rough 1'!$A$3:$B$63,2,FALSE),"N/A"),$B556)</f>
        <v>AP646654</v>
      </c>
      <c r="D556">
        <v>6</v>
      </c>
      <c r="E556" t="s">
        <v>309</v>
      </c>
      <c r="F556" t="s">
        <v>310</v>
      </c>
      <c r="G556" t="s">
        <v>311</v>
      </c>
      <c r="H556" t="s">
        <v>1019</v>
      </c>
      <c r="I556" s="13">
        <v>540700</v>
      </c>
      <c r="J556" s="14">
        <v>41034</v>
      </c>
      <c r="K556" t="s">
        <v>285</v>
      </c>
      <c r="L556" s="31" t="str">
        <f>IF($K556&lt;&gt;"Pending",$K556,IFERROR(VLOOKUP($C556,Confirmed!$A$2:$I$98,9,FALSE),"Pending"))</f>
        <v>Approved</v>
      </c>
      <c r="M556" s="14">
        <v>40824</v>
      </c>
      <c r="N556" s="19">
        <v>40909</v>
      </c>
      <c r="O556" s="19"/>
      <c r="P556" s="33" t="str">
        <f t="shared" si="16"/>
        <v/>
      </c>
      <c r="Q556" s="33" t="str">
        <f t="shared" si="17"/>
        <v/>
      </c>
    </row>
    <row r="557" spans="1:17" x14ac:dyDescent="0.3">
      <c r="A557" t="s">
        <v>1329</v>
      </c>
      <c r="B557" t="s">
        <v>1330</v>
      </c>
      <c r="C557" s="31" t="str">
        <f>IF($B557="N/A",IFERROR(VLOOKUP($A557,'Sub Rough 1'!$A$3:$B$63,2,FALSE),"N/A"),$B557)</f>
        <v>AP646643</v>
      </c>
      <c r="D557">
        <v>1</v>
      </c>
      <c r="E557" t="s">
        <v>298</v>
      </c>
      <c r="F557" t="s">
        <v>302</v>
      </c>
      <c r="G557" t="s">
        <v>303</v>
      </c>
      <c r="H557" t="s">
        <v>1331</v>
      </c>
      <c r="I557" s="13">
        <v>915800</v>
      </c>
      <c r="J557" s="14">
        <v>41024</v>
      </c>
      <c r="K557" t="s">
        <v>301</v>
      </c>
      <c r="L557" s="31" t="str">
        <f>IF($K557&lt;&gt;"Pending",$K557,IFERROR(VLOOKUP($C557,Confirmed!$A$2:$I$98,9,FALSE),"Pending"))</f>
        <v>Disapproved</v>
      </c>
      <c r="M557" s="14">
        <v>40805</v>
      </c>
      <c r="N557" s="19">
        <v>40909</v>
      </c>
      <c r="O557" s="19"/>
      <c r="P557" s="33" t="str">
        <f t="shared" si="16"/>
        <v/>
      </c>
      <c r="Q557" s="33" t="str">
        <f t="shared" si="17"/>
        <v/>
      </c>
    </row>
    <row r="558" spans="1:17" x14ac:dyDescent="0.3">
      <c r="A558" t="s">
        <v>1329</v>
      </c>
      <c r="B558" t="s">
        <v>1330</v>
      </c>
      <c r="C558" s="31" t="str">
        <f>IF($B558="N/A",IFERROR(VLOOKUP($A558,'Sub Rough 1'!$A$3:$B$63,2,FALSE),"N/A"),$B558)</f>
        <v>AP646643</v>
      </c>
      <c r="D558">
        <v>1</v>
      </c>
      <c r="E558" t="s">
        <v>298</v>
      </c>
      <c r="F558" t="s">
        <v>325</v>
      </c>
      <c r="G558" t="s">
        <v>326</v>
      </c>
      <c r="H558" t="s">
        <v>1331</v>
      </c>
      <c r="I558" s="13">
        <v>915800</v>
      </c>
      <c r="J558" s="14">
        <v>41024</v>
      </c>
      <c r="K558" t="s">
        <v>301</v>
      </c>
      <c r="L558" s="31" t="str">
        <f>IF($K558&lt;&gt;"Pending",$K558,IFERROR(VLOOKUP($C558,Confirmed!$A$2:$I$98,9,FALSE),"Pending"))</f>
        <v>Disapproved</v>
      </c>
      <c r="M558" s="14">
        <v>40805</v>
      </c>
      <c r="N558" s="19">
        <v>40909</v>
      </c>
      <c r="O558" s="19"/>
      <c r="P558" s="33" t="str">
        <f t="shared" si="16"/>
        <v/>
      </c>
      <c r="Q558" s="33" t="str">
        <f t="shared" si="17"/>
        <v/>
      </c>
    </row>
    <row r="559" spans="1:17" x14ac:dyDescent="0.3">
      <c r="A559" t="s">
        <v>1332</v>
      </c>
      <c r="B559" t="s">
        <v>1333</v>
      </c>
      <c r="C559" s="31" t="str">
        <f>IF($B559="N/A",IFERROR(VLOOKUP($A559,'Sub Rough 1'!$A$3:$B$63,2,FALSE),"N/A"),$B559)</f>
        <v>AP646633</v>
      </c>
      <c r="D559">
        <v>0</v>
      </c>
      <c r="E559" t="s">
        <v>15</v>
      </c>
      <c r="F559" t="s">
        <v>320</v>
      </c>
      <c r="G559" t="s">
        <v>321</v>
      </c>
      <c r="H559" t="s">
        <v>1334</v>
      </c>
      <c r="I559" s="13">
        <v>48800</v>
      </c>
      <c r="J559" s="14">
        <v>40894</v>
      </c>
      <c r="K559" t="s">
        <v>285</v>
      </c>
      <c r="L559" s="31" t="str">
        <f>IF($K559&lt;&gt;"Pending",$K559,IFERROR(VLOOKUP($C559,Confirmed!$A$2:$I$98,9,FALSE),"Pending"))</f>
        <v>Approved</v>
      </c>
      <c r="M559" s="14">
        <v>40794</v>
      </c>
      <c r="N559" s="19">
        <v>40909</v>
      </c>
      <c r="O559" s="19"/>
      <c r="P559" s="33" t="str">
        <f t="shared" si="16"/>
        <v/>
      </c>
      <c r="Q559" s="33" t="str">
        <f t="shared" si="17"/>
        <v/>
      </c>
    </row>
    <row r="560" spans="1:17" x14ac:dyDescent="0.3">
      <c r="A560" t="s">
        <v>1332</v>
      </c>
      <c r="B560" t="s">
        <v>1333</v>
      </c>
      <c r="C560" s="31" t="str">
        <f>IF($B560="N/A",IFERROR(VLOOKUP($A560,'Sub Rough 1'!$A$3:$B$63,2,FALSE),"N/A"),$B560)</f>
        <v>AP646633</v>
      </c>
      <c r="D560">
        <v>0</v>
      </c>
      <c r="E560" t="s">
        <v>15</v>
      </c>
      <c r="F560" t="s">
        <v>295</v>
      </c>
      <c r="G560" t="s">
        <v>296</v>
      </c>
      <c r="H560" t="s">
        <v>1334</v>
      </c>
      <c r="I560" s="13">
        <v>48800</v>
      </c>
      <c r="J560" s="14">
        <v>40894</v>
      </c>
      <c r="K560" t="s">
        <v>285</v>
      </c>
      <c r="L560" s="31" t="str">
        <f>IF($K560&lt;&gt;"Pending",$K560,IFERROR(VLOOKUP($C560,Confirmed!$A$2:$I$98,9,FALSE),"Pending"))</f>
        <v>Approved</v>
      </c>
      <c r="M560" s="14">
        <v>40794</v>
      </c>
      <c r="N560" s="19">
        <v>40909</v>
      </c>
      <c r="O560" s="19"/>
      <c r="P560" s="33" t="str">
        <f t="shared" si="16"/>
        <v/>
      </c>
      <c r="Q560" s="33" t="str">
        <f t="shared" si="17"/>
        <v/>
      </c>
    </row>
    <row r="561" spans="1:17" x14ac:dyDescent="0.3">
      <c r="A561" t="s">
        <v>1335</v>
      </c>
      <c r="B561" t="s">
        <v>1336</v>
      </c>
      <c r="C561" s="31" t="str">
        <f>IF($B561="N/A",IFERROR(VLOOKUP($A561,'Sub Rough 1'!$A$3:$B$63,2,FALSE),"N/A"),$B561)</f>
        <v>AP646624</v>
      </c>
      <c r="D561">
        <v>9</v>
      </c>
      <c r="E561" t="s">
        <v>768</v>
      </c>
      <c r="F561" t="s">
        <v>769</v>
      </c>
      <c r="G561" t="s">
        <v>770</v>
      </c>
      <c r="H561" t="s">
        <v>1337</v>
      </c>
      <c r="I561" s="13">
        <v>718400</v>
      </c>
      <c r="J561" s="14">
        <v>40987</v>
      </c>
      <c r="K561" t="s">
        <v>285</v>
      </c>
      <c r="L561" s="31" t="str">
        <f>IF($K561&lt;&gt;"Pending",$K561,IFERROR(VLOOKUP($C561,Confirmed!$A$2:$I$98,9,FALSE),"Pending"))</f>
        <v>Approved</v>
      </c>
      <c r="M561" s="14">
        <v>40785</v>
      </c>
      <c r="N561" s="19">
        <v>40909</v>
      </c>
      <c r="O561" s="19"/>
      <c r="P561" s="33" t="str">
        <f t="shared" si="16"/>
        <v/>
      </c>
      <c r="Q561" s="33" t="str">
        <f t="shared" si="17"/>
        <v/>
      </c>
    </row>
    <row r="562" spans="1:17" x14ac:dyDescent="0.3">
      <c r="A562" t="s">
        <v>1338</v>
      </c>
      <c r="B562" t="s">
        <v>1339</v>
      </c>
      <c r="C562" s="31" t="str">
        <f>IF($B562="N/A",IFERROR(VLOOKUP($A562,'Sub Rough 1'!$A$3:$B$63,2,FALSE),"N/A"),$B562)</f>
        <v>AP646613</v>
      </c>
      <c r="D562">
        <v>15</v>
      </c>
      <c r="E562" t="s">
        <v>566</v>
      </c>
      <c r="F562" t="s">
        <v>567</v>
      </c>
      <c r="G562" t="s">
        <v>568</v>
      </c>
      <c r="H562" t="s">
        <v>1186</v>
      </c>
      <c r="I562" s="13">
        <v>541000</v>
      </c>
      <c r="J562" s="14">
        <v>40917</v>
      </c>
      <c r="K562" t="s">
        <v>285</v>
      </c>
      <c r="L562" s="31" t="str">
        <f>IF($K562&lt;&gt;"Pending",$K562,IFERROR(VLOOKUP($C562,Confirmed!$A$2:$I$98,9,FALSE),"Pending"))</f>
        <v>Approved</v>
      </c>
      <c r="M562" s="14">
        <v>40784</v>
      </c>
      <c r="N562" s="19">
        <v>40909</v>
      </c>
      <c r="O562" s="19"/>
      <c r="P562" s="33" t="str">
        <f t="shared" si="16"/>
        <v/>
      </c>
      <c r="Q562" s="33" t="str">
        <f t="shared" si="17"/>
        <v/>
      </c>
    </row>
    <row r="563" spans="1:17" x14ac:dyDescent="0.3">
      <c r="A563" t="s">
        <v>1338</v>
      </c>
      <c r="B563" t="s">
        <v>1339</v>
      </c>
      <c r="C563" s="31" t="str">
        <f>IF($B563="N/A",IFERROR(VLOOKUP($A563,'Sub Rough 1'!$A$3:$B$63,2,FALSE),"N/A"),$B563)</f>
        <v>AP646613</v>
      </c>
      <c r="D563">
        <v>15</v>
      </c>
      <c r="E563" t="s">
        <v>566</v>
      </c>
      <c r="F563" t="s">
        <v>1340</v>
      </c>
      <c r="G563" t="s">
        <v>1341</v>
      </c>
      <c r="H563" t="s">
        <v>1186</v>
      </c>
      <c r="I563" s="13">
        <v>541000</v>
      </c>
      <c r="J563" s="14">
        <v>40917</v>
      </c>
      <c r="K563" t="s">
        <v>285</v>
      </c>
      <c r="L563" s="31" t="str">
        <f>IF($K563&lt;&gt;"Pending",$K563,IFERROR(VLOOKUP($C563,Confirmed!$A$2:$I$98,9,FALSE),"Pending"))</f>
        <v>Approved</v>
      </c>
      <c r="M563" s="14">
        <v>40784</v>
      </c>
      <c r="N563" s="19">
        <v>40909</v>
      </c>
      <c r="O563" s="19"/>
      <c r="P563" s="33" t="str">
        <f t="shared" si="16"/>
        <v/>
      </c>
      <c r="Q563" s="33" t="str">
        <f t="shared" si="17"/>
        <v/>
      </c>
    </row>
    <row r="564" spans="1:17" x14ac:dyDescent="0.3">
      <c r="A564" t="s">
        <v>1342</v>
      </c>
      <c r="B564" t="s">
        <v>1343</v>
      </c>
      <c r="C564" s="31" t="str">
        <f>IF($B564="N/A",IFERROR(VLOOKUP($A564,'Sub Rough 1'!$A$3:$B$63,2,FALSE),"N/A"),$B564)</f>
        <v>AP646609</v>
      </c>
      <c r="D564">
        <v>1</v>
      </c>
      <c r="E564" t="s">
        <v>298</v>
      </c>
      <c r="F564" t="s">
        <v>323</v>
      </c>
      <c r="G564" t="s">
        <v>324</v>
      </c>
      <c r="H564" t="s">
        <v>1344</v>
      </c>
      <c r="I564" s="13">
        <v>19800</v>
      </c>
      <c r="J564" s="14">
        <v>41070</v>
      </c>
      <c r="K564" t="s">
        <v>285</v>
      </c>
      <c r="L564" s="31" t="str">
        <f>IF($K564&lt;&gt;"Pending",$K564,IFERROR(VLOOKUP($C564,Confirmed!$A$2:$I$98,9,FALSE),"Pending"))</f>
        <v>Approved</v>
      </c>
      <c r="M564" s="14">
        <v>40782</v>
      </c>
      <c r="N564" s="19">
        <v>40909</v>
      </c>
      <c r="O564" s="19"/>
      <c r="P564" s="33" t="str">
        <f t="shared" si="16"/>
        <v/>
      </c>
      <c r="Q564" s="33" t="str">
        <f t="shared" si="17"/>
        <v/>
      </c>
    </row>
    <row r="565" spans="1:17" x14ac:dyDescent="0.3">
      <c r="A565" t="s">
        <v>1342</v>
      </c>
      <c r="B565" t="s">
        <v>1343</v>
      </c>
      <c r="C565" s="31" t="str">
        <f>IF($B565="N/A",IFERROR(VLOOKUP($A565,'Sub Rough 1'!$A$3:$B$63,2,FALSE),"N/A"),$B565)</f>
        <v>AP646609</v>
      </c>
      <c r="D565">
        <v>1</v>
      </c>
      <c r="E565" t="s">
        <v>298</v>
      </c>
      <c r="F565" t="s">
        <v>314</v>
      </c>
      <c r="G565" t="s">
        <v>315</v>
      </c>
      <c r="H565" t="s">
        <v>1344</v>
      </c>
      <c r="I565" s="13">
        <v>19800</v>
      </c>
      <c r="J565" s="14">
        <v>41070</v>
      </c>
      <c r="K565" t="s">
        <v>285</v>
      </c>
      <c r="L565" s="31" t="str">
        <f>IF($K565&lt;&gt;"Pending",$K565,IFERROR(VLOOKUP($C565,Confirmed!$A$2:$I$98,9,FALSE),"Pending"))</f>
        <v>Approved</v>
      </c>
      <c r="M565" s="14">
        <v>40782</v>
      </c>
      <c r="N565" s="19">
        <v>40909</v>
      </c>
      <c r="O565" s="19"/>
      <c r="P565" s="33" t="str">
        <f t="shared" si="16"/>
        <v/>
      </c>
      <c r="Q565" s="33" t="str">
        <f t="shared" si="17"/>
        <v/>
      </c>
    </row>
    <row r="566" spans="1:17" x14ac:dyDescent="0.3">
      <c r="A566" t="s">
        <v>1345</v>
      </c>
      <c r="B566" t="s">
        <v>1346</v>
      </c>
      <c r="C566" s="31" t="str">
        <f>IF($B566="N/A",IFERROR(VLOOKUP($A566,'Sub Rough 1'!$A$3:$B$63,2,FALSE),"N/A"),$B566)</f>
        <v>AP646601</v>
      </c>
      <c r="D566">
        <v>1</v>
      </c>
      <c r="E566" t="s">
        <v>298</v>
      </c>
      <c r="F566" t="s">
        <v>323</v>
      </c>
      <c r="G566" t="s">
        <v>324</v>
      </c>
      <c r="H566" t="s">
        <v>1347</v>
      </c>
      <c r="I566" s="13">
        <v>790300</v>
      </c>
      <c r="J566" s="14">
        <v>40895</v>
      </c>
      <c r="K566" t="s">
        <v>285</v>
      </c>
      <c r="L566" s="31" t="str">
        <f>IF($K566&lt;&gt;"Pending",$K566,IFERROR(VLOOKUP($C566,Confirmed!$A$2:$I$98,9,FALSE),"Pending"))</f>
        <v>Approved</v>
      </c>
      <c r="M566" s="14">
        <v>40780</v>
      </c>
      <c r="N566" s="19">
        <v>40909</v>
      </c>
      <c r="O566" s="19"/>
      <c r="P566" s="33" t="str">
        <f t="shared" si="16"/>
        <v/>
      </c>
      <c r="Q566" s="33" t="str">
        <f t="shared" si="17"/>
        <v/>
      </c>
    </row>
    <row r="567" spans="1:17" x14ac:dyDescent="0.3">
      <c r="A567" t="s">
        <v>1345</v>
      </c>
      <c r="B567" t="s">
        <v>1346</v>
      </c>
      <c r="C567" s="31" t="str">
        <f>IF($B567="N/A",IFERROR(VLOOKUP($A567,'Sub Rough 1'!$A$3:$B$63,2,FALSE),"N/A"),$B567)</f>
        <v>AP646601</v>
      </c>
      <c r="D567">
        <v>1</v>
      </c>
      <c r="E567" t="s">
        <v>298</v>
      </c>
      <c r="F567" t="s">
        <v>325</v>
      </c>
      <c r="G567" t="s">
        <v>326</v>
      </c>
      <c r="H567" t="s">
        <v>1347</v>
      </c>
      <c r="I567" s="13">
        <v>790300</v>
      </c>
      <c r="J567" s="14">
        <v>40895</v>
      </c>
      <c r="K567" t="s">
        <v>285</v>
      </c>
      <c r="L567" s="31" t="str">
        <f>IF($K567&lt;&gt;"Pending",$K567,IFERROR(VLOOKUP($C567,Confirmed!$A$2:$I$98,9,FALSE),"Pending"))</f>
        <v>Approved</v>
      </c>
      <c r="M567" s="14">
        <v>40780</v>
      </c>
      <c r="N567" s="19">
        <v>40909</v>
      </c>
      <c r="O567" s="19"/>
      <c r="P567" s="33" t="str">
        <f t="shared" si="16"/>
        <v/>
      </c>
      <c r="Q567" s="33" t="str">
        <f t="shared" si="17"/>
        <v/>
      </c>
    </row>
    <row r="568" spans="1:17" x14ac:dyDescent="0.3">
      <c r="A568" t="s">
        <v>1345</v>
      </c>
      <c r="B568" t="s">
        <v>1346</v>
      </c>
      <c r="C568" s="31" t="str">
        <f>IF($B568="N/A",IFERROR(VLOOKUP($A568,'Sub Rough 1'!$A$3:$B$63,2,FALSE),"N/A"),$B568)</f>
        <v>AP646601</v>
      </c>
      <c r="D568">
        <v>1</v>
      </c>
      <c r="E568" t="s">
        <v>298</v>
      </c>
      <c r="F568" t="s">
        <v>314</v>
      </c>
      <c r="G568" t="s">
        <v>315</v>
      </c>
      <c r="H568" t="s">
        <v>1347</v>
      </c>
      <c r="I568" s="13">
        <v>790300</v>
      </c>
      <c r="J568" s="14">
        <v>40895</v>
      </c>
      <c r="K568" t="s">
        <v>285</v>
      </c>
      <c r="L568" s="31" t="str">
        <f>IF($K568&lt;&gt;"Pending",$K568,IFERROR(VLOOKUP($C568,Confirmed!$A$2:$I$98,9,FALSE),"Pending"))</f>
        <v>Approved</v>
      </c>
      <c r="M568" s="14">
        <v>40780</v>
      </c>
      <c r="N568" s="19">
        <v>40909</v>
      </c>
      <c r="O568" s="19"/>
      <c r="P568" s="33" t="str">
        <f t="shared" si="16"/>
        <v/>
      </c>
      <c r="Q568" s="33" t="str">
        <f t="shared" si="17"/>
        <v/>
      </c>
    </row>
    <row r="569" spans="1:17" x14ac:dyDescent="0.3">
      <c r="A569" t="s">
        <v>1348</v>
      </c>
      <c r="B569" t="s">
        <v>1349</v>
      </c>
      <c r="C569" s="31" t="str">
        <f>IF($B569="N/A",IFERROR(VLOOKUP($A569,'Sub Rough 1'!$A$3:$B$63,2,FALSE),"N/A"),$B569)</f>
        <v>AP646589</v>
      </c>
      <c r="D569">
        <v>5</v>
      </c>
      <c r="E569" t="s">
        <v>354</v>
      </c>
      <c r="F569" t="s">
        <v>355</v>
      </c>
      <c r="G569" t="s">
        <v>356</v>
      </c>
      <c r="H569" t="s">
        <v>182</v>
      </c>
      <c r="I569" s="13">
        <v>722800</v>
      </c>
      <c r="J569" s="14">
        <v>40866</v>
      </c>
      <c r="K569" t="s">
        <v>285</v>
      </c>
      <c r="L569" s="31" t="str">
        <f>IF($K569&lt;&gt;"Pending",$K569,IFERROR(VLOOKUP($C569,Confirmed!$A$2:$I$98,9,FALSE),"Pending"))</f>
        <v>Approved</v>
      </c>
      <c r="M569" s="14">
        <v>40779</v>
      </c>
      <c r="N569" s="19">
        <v>40909</v>
      </c>
      <c r="O569" s="19"/>
      <c r="P569" s="33" t="str">
        <f t="shared" si="16"/>
        <v/>
      </c>
      <c r="Q569" s="33" t="str">
        <f t="shared" si="17"/>
        <v/>
      </c>
    </row>
    <row r="570" spans="1:17" x14ac:dyDescent="0.3">
      <c r="A570" t="s">
        <v>1350</v>
      </c>
      <c r="B570" t="s">
        <v>1351</v>
      </c>
      <c r="C570" s="31" t="str">
        <f>IF($B570="N/A",IFERROR(VLOOKUP($A570,'Sub Rough 1'!$A$3:$B$63,2,FALSE),"N/A"),$B570)</f>
        <v>AP646584</v>
      </c>
      <c r="D570">
        <v>3</v>
      </c>
      <c r="E570" t="s">
        <v>337</v>
      </c>
      <c r="F570" t="s">
        <v>400</v>
      </c>
      <c r="G570" t="s">
        <v>401</v>
      </c>
      <c r="H570" t="s">
        <v>1352</v>
      </c>
      <c r="I570" s="13">
        <v>899000</v>
      </c>
      <c r="J570" s="14">
        <v>40821</v>
      </c>
      <c r="K570" t="s">
        <v>285</v>
      </c>
      <c r="L570" s="31" t="str">
        <f>IF($K570&lt;&gt;"Pending",$K570,IFERROR(VLOOKUP($C570,Confirmed!$A$2:$I$98,9,FALSE),"Pending"))</f>
        <v>Approved</v>
      </c>
      <c r="M570" s="14">
        <v>40774</v>
      </c>
      <c r="N570" s="19">
        <v>40909</v>
      </c>
      <c r="O570" s="19"/>
      <c r="P570" s="33" t="str">
        <f t="shared" si="16"/>
        <v/>
      </c>
      <c r="Q570" s="33" t="str">
        <f t="shared" si="17"/>
        <v/>
      </c>
    </row>
    <row r="571" spans="1:17" x14ac:dyDescent="0.3">
      <c r="A571" t="s">
        <v>1350</v>
      </c>
      <c r="B571" t="s">
        <v>1351</v>
      </c>
      <c r="C571" s="31" t="str">
        <f>IF($B571="N/A",IFERROR(VLOOKUP($A571,'Sub Rough 1'!$A$3:$B$63,2,FALSE),"N/A"),$B571)</f>
        <v>AP646584</v>
      </c>
      <c r="D571">
        <v>3</v>
      </c>
      <c r="E571" t="s">
        <v>337</v>
      </c>
      <c r="F571" t="s">
        <v>386</v>
      </c>
      <c r="G571" t="s">
        <v>387</v>
      </c>
      <c r="H571" t="s">
        <v>1352</v>
      </c>
      <c r="I571" s="13">
        <v>899000</v>
      </c>
      <c r="J571" s="14">
        <v>40821</v>
      </c>
      <c r="K571" t="s">
        <v>285</v>
      </c>
      <c r="L571" s="31" t="str">
        <f>IF($K571&lt;&gt;"Pending",$K571,IFERROR(VLOOKUP($C571,Confirmed!$A$2:$I$98,9,FALSE),"Pending"))</f>
        <v>Approved</v>
      </c>
      <c r="M571" s="14">
        <v>40774</v>
      </c>
      <c r="N571" s="19">
        <v>40909</v>
      </c>
      <c r="O571" s="19"/>
      <c r="P571" s="33" t="str">
        <f t="shared" si="16"/>
        <v/>
      </c>
      <c r="Q571" s="33" t="str">
        <f t="shared" si="17"/>
        <v/>
      </c>
    </row>
    <row r="572" spans="1:17" x14ac:dyDescent="0.3">
      <c r="A572" t="s">
        <v>1353</v>
      </c>
      <c r="B572" t="s">
        <v>1354</v>
      </c>
      <c r="C572" s="31" t="str">
        <f>IF($B572="N/A",IFERROR(VLOOKUP($A572,'Sub Rough 1'!$A$3:$B$63,2,FALSE),"N/A"),$B572)</f>
        <v>AP646578</v>
      </c>
      <c r="D572">
        <v>0</v>
      </c>
      <c r="E572" t="s">
        <v>15</v>
      </c>
      <c r="F572" t="s">
        <v>318</v>
      </c>
      <c r="G572" t="s">
        <v>319</v>
      </c>
      <c r="H572" t="s">
        <v>1355</v>
      </c>
      <c r="I572" s="13">
        <v>864800</v>
      </c>
      <c r="J572" s="14">
        <v>41043</v>
      </c>
      <c r="K572" t="s">
        <v>285</v>
      </c>
      <c r="L572" s="31" t="str">
        <f>IF($K572&lt;&gt;"Pending",$K572,IFERROR(VLOOKUP($C572,Confirmed!$A$2:$I$98,9,FALSE),"Pending"))</f>
        <v>Approved</v>
      </c>
      <c r="M572" s="14">
        <v>40771</v>
      </c>
      <c r="N572" s="19">
        <v>40909</v>
      </c>
      <c r="O572" s="19"/>
      <c r="P572" s="33" t="str">
        <f t="shared" si="16"/>
        <v/>
      </c>
      <c r="Q572" s="33" t="str">
        <f t="shared" si="17"/>
        <v/>
      </c>
    </row>
    <row r="573" spans="1:17" x14ac:dyDescent="0.3">
      <c r="A573" t="s">
        <v>1353</v>
      </c>
      <c r="B573" t="s">
        <v>1354</v>
      </c>
      <c r="C573" s="31" t="str">
        <f>IF($B573="N/A",IFERROR(VLOOKUP($A573,'Sub Rough 1'!$A$3:$B$63,2,FALSE),"N/A"),$B573)</f>
        <v>AP646578</v>
      </c>
      <c r="D573">
        <v>0</v>
      </c>
      <c r="E573" t="s">
        <v>15</v>
      </c>
      <c r="F573" t="s">
        <v>295</v>
      </c>
      <c r="G573" t="s">
        <v>296</v>
      </c>
      <c r="H573" t="s">
        <v>1355</v>
      </c>
      <c r="I573" s="13">
        <v>864800</v>
      </c>
      <c r="J573" s="14">
        <v>41043</v>
      </c>
      <c r="K573" t="s">
        <v>285</v>
      </c>
      <c r="L573" s="31" t="str">
        <f>IF($K573&lt;&gt;"Pending",$K573,IFERROR(VLOOKUP($C573,Confirmed!$A$2:$I$98,9,FALSE),"Pending"))</f>
        <v>Approved</v>
      </c>
      <c r="M573" s="14">
        <v>40771</v>
      </c>
      <c r="N573" s="19">
        <v>40909</v>
      </c>
      <c r="O573" s="19"/>
      <c r="P573" s="33" t="str">
        <f t="shared" si="16"/>
        <v/>
      </c>
      <c r="Q573" s="33" t="str">
        <f t="shared" si="17"/>
        <v/>
      </c>
    </row>
    <row r="574" spans="1:17" x14ac:dyDescent="0.3">
      <c r="A574" t="s">
        <v>1356</v>
      </c>
      <c r="B574" t="s">
        <v>1357</v>
      </c>
      <c r="C574" s="31" t="str">
        <f>IF($B574="N/A",IFERROR(VLOOKUP($A574,'Sub Rough 1'!$A$3:$B$63,2,FALSE),"N/A"),$B574)</f>
        <v>AP646568</v>
      </c>
      <c r="D574">
        <v>8</v>
      </c>
      <c r="E574" t="s">
        <v>403</v>
      </c>
      <c r="F574" t="s">
        <v>404</v>
      </c>
      <c r="G574" t="s">
        <v>405</v>
      </c>
      <c r="H574" t="s">
        <v>169</v>
      </c>
      <c r="I574" s="13">
        <v>507900</v>
      </c>
      <c r="J574" s="14">
        <v>41040</v>
      </c>
      <c r="K574" t="s">
        <v>285</v>
      </c>
      <c r="L574" s="31" t="str">
        <f>IF($K574&lt;&gt;"Pending",$K574,IFERROR(VLOOKUP($C574,Confirmed!$A$2:$I$98,9,FALSE),"Pending"))</f>
        <v>Approved</v>
      </c>
      <c r="M574" s="14">
        <v>40771</v>
      </c>
      <c r="N574" s="19">
        <v>40909</v>
      </c>
      <c r="O574" s="19"/>
      <c r="P574" s="33" t="str">
        <f t="shared" si="16"/>
        <v/>
      </c>
      <c r="Q574" s="33" t="str">
        <f t="shared" si="17"/>
        <v/>
      </c>
    </row>
    <row r="575" spans="1:17" x14ac:dyDescent="0.3">
      <c r="A575" t="s">
        <v>1358</v>
      </c>
      <c r="B575" t="s">
        <v>1359</v>
      </c>
      <c r="C575" s="31" t="str">
        <f>IF($B575="N/A",IFERROR(VLOOKUP($A575,'Sub Rough 1'!$A$3:$B$63,2,FALSE),"N/A"),$B575)</f>
        <v>AP646564</v>
      </c>
      <c r="D575">
        <v>6</v>
      </c>
      <c r="E575" t="s">
        <v>309</v>
      </c>
      <c r="F575" t="s">
        <v>544</v>
      </c>
      <c r="G575" t="s">
        <v>545</v>
      </c>
      <c r="H575" t="s">
        <v>1360</v>
      </c>
      <c r="I575" s="13">
        <v>409500</v>
      </c>
      <c r="J575" s="14">
        <v>41029</v>
      </c>
      <c r="K575" t="s">
        <v>285</v>
      </c>
      <c r="L575" s="31" t="str">
        <f>IF($K575&lt;&gt;"Pending",$K575,IFERROR(VLOOKUP($C575,Confirmed!$A$2:$I$98,9,FALSE),"Pending"))</f>
        <v>Approved</v>
      </c>
      <c r="M575" s="14">
        <v>40740</v>
      </c>
      <c r="N575" s="19">
        <v>40909</v>
      </c>
      <c r="O575" s="19"/>
      <c r="P575" s="33" t="str">
        <f t="shared" si="16"/>
        <v/>
      </c>
      <c r="Q575" s="33" t="str">
        <f t="shared" si="17"/>
        <v/>
      </c>
    </row>
    <row r="576" spans="1:17" x14ac:dyDescent="0.3">
      <c r="A576" t="s">
        <v>1361</v>
      </c>
      <c r="B576" t="s">
        <v>1362</v>
      </c>
      <c r="C576" s="31" t="str">
        <f>IF($B576="N/A",IFERROR(VLOOKUP($A576,'Sub Rough 1'!$A$3:$B$63,2,FALSE),"N/A"),$B576)</f>
        <v>AP646558</v>
      </c>
      <c r="D576">
        <v>13</v>
      </c>
      <c r="E576" t="s">
        <v>926</v>
      </c>
      <c r="F576" t="s">
        <v>930</v>
      </c>
      <c r="G576" t="s">
        <v>931</v>
      </c>
      <c r="H576" t="s">
        <v>1363</v>
      </c>
      <c r="I576" s="13">
        <v>943100</v>
      </c>
      <c r="J576" s="14">
        <v>41008</v>
      </c>
      <c r="K576" t="s">
        <v>285</v>
      </c>
      <c r="L576" s="31" t="str">
        <f>IF($K576&lt;&gt;"Pending",$K576,IFERROR(VLOOKUP($C576,Confirmed!$A$2:$I$98,9,FALSE),"Pending"))</f>
        <v>Approved</v>
      </c>
      <c r="M576" s="14">
        <v>40736</v>
      </c>
      <c r="N576" s="19">
        <v>40909</v>
      </c>
      <c r="O576" s="19"/>
      <c r="P576" s="33" t="str">
        <f t="shared" si="16"/>
        <v/>
      </c>
      <c r="Q576" s="33" t="str">
        <f t="shared" si="17"/>
        <v/>
      </c>
    </row>
    <row r="577" spans="1:17" x14ac:dyDescent="0.3">
      <c r="A577" t="s">
        <v>1361</v>
      </c>
      <c r="B577" t="s">
        <v>1362</v>
      </c>
      <c r="C577" s="31" t="str">
        <f>IF($B577="N/A",IFERROR(VLOOKUP($A577,'Sub Rough 1'!$A$3:$B$63,2,FALSE),"N/A"),$B577)</f>
        <v>AP646558</v>
      </c>
      <c r="D577">
        <v>13</v>
      </c>
      <c r="E577" t="s">
        <v>926</v>
      </c>
      <c r="F577" t="s">
        <v>927</v>
      </c>
      <c r="G577" t="s">
        <v>928</v>
      </c>
      <c r="H577" t="s">
        <v>1363</v>
      </c>
      <c r="I577" s="13">
        <v>943100</v>
      </c>
      <c r="J577" s="14">
        <v>41008</v>
      </c>
      <c r="K577" t="s">
        <v>285</v>
      </c>
      <c r="L577" s="31" t="str">
        <f>IF($K577&lt;&gt;"Pending",$K577,IFERROR(VLOOKUP($C577,Confirmed!$A$2:$I$98,9,FALSE),"Pending"))</f>
        <v>Approved</v>
      </c>
      <c r="M577" s="14">
        <v>40736</v>
      </c>
      <c r="N577" s="19">
        <v>40909</v>
      </c>
      <c r="O577" s="19"/>
      <c r="P577" s="33" t="str">
        <f t="shared" si="16"/>
        <v/>
      </c>
      <c r="Q577" s="33" t="str">
        <f t="shared" si="17"/>
        <v/>
      </c>
    </row>
    <row r="578" spans="1:17" x14ac:dyDescent="0.3">
      <c r="A578" t="s">
        <v>1364</v>
      </c>
      <c r="B578" t="s">
        <v>1365</v>
      </c>
      <c r="C578" s="31" t="str">
        <f>IF($B578="N/A",IFERROR(VLOOKUP($A578,'Sub Rough 1'!$A$3:$B$63,2,FALSE),"N/A"),$B578)</f>
        <v>AP646552</v>
      </c>
      <c r="D578">
        <v>3</v>
      </c>
      <c r="E578" t="s">
        <v>337</v>
      </c>
      <c r="F578" t="s">
        <v>340</v>
      </c>
      <c r="G578" t="s">
        <v>341</v>
      </c>
      <c r="H578" t="s">
        <v>219</v>
      </c>
      <c r="I578" s="13">
        <v>771800</v>
      </c>
      <c r="J578" s="14">
        <v>40927</v>
      </c>
      <c r="K578" t="s">
        <v>285</v>
      </c>
      <c r="L578" s="31" t="str">
        <f>IF($K578&lt;&gt;"Pending",$K578,IFERROR(VLOOKUP($C578,Confirmed!$A$2:$I$98,9,FALSE),"Pending"))</f>
        <v>Approved</v>
      </c>
      <c r="M578" s="14">
        <v>40736</v>
      </c>
      <c r="N578" s="19">
        <v>40909</v>
      </c>
      <c r="O578" s="19"/>
      <c r="P578" s="33" t="str">
        <f t="shared" si="16"/>
        <v/>
      </c>
      <c r="Q578" s="33" t="str">
        <f t="shared" si="17"/>
        <v/>
      </c>
    </row>
    <row r="579" spans="1:17" x14ac:dyDescent="0.3">
      <c r="A579" t="s">
        <v>1364</v>
      </c>
      <c r="B579" t="s">
        <v>1365</v>
      </c>
      <c r="C579" s="31" t="str">
        <f>IF($B579="N/A",IFERROR(VLOOKUP($A579,'Sub Rough 1'!$A$3:$B$63,2,FALSE),"N/A"),$B579)</f>
        <v>AP646552</v>
      </c>
      <c r="D579">
        <v>3</v>
      </c>
      <c r="E579" t="s">
        <v>337</v>
      </c>
      <c r="F579" t="s">
        <v>384</v>
      </c>
      <c r="G579" t="s">
        <v>385</v>
      </c>
      <c r="H579" t="s">
        <v>219</v>
      </c>
      <c r="I579" s="13">
        <v>771800</v>
      </c>
      <c r="J579" s="14">
        <v>40927</v>
      </c>
      <c r="K579" t="s">
        <v>285</v>
      </c>
      <c r="L579" s="31" t="str">
        <f>IF($K579&lt;&gt;"Pending",$K579,IFERROR(VLOOKUP($C579,Confirmed!$A$2:$I$98,9,FALSE),"Pending"))</f>
        <v>Approved</v>
      </c>
      <c r="M579" s="14">
        <v>40736</v>
      </c>
      <c r="N579" s="19">
        <v>40909</v>
      </c>
      <c r="O579" s="19"/>
      <c r="P579" s="33" t="str">
        <f t="shared" si="16"/>
        <v/>
      </c>
      <c r="Q579" s="33" t="str">
        <f t="shared" si="17"/>
        <v/>
      </c>
    </row>
    <row r="580" spans="1:17" x14ac:dyDescent="0.3">
      <c r="A580" t="s">
        <v>1366</v>
      </c>
      <c r="B580" t="s">
        <v>1367</v>
      </c>
      <c r="C580" s="31" t="str">
        <f>IF($B580="N/A",IFERROR(VLOOKUP($A580,'Sub Rough 1'!$A$3:$B$63,2,FALSE),"N/A"),$B580)</f>
        <v>AP646541</v>
      </c>
      <c r="D580">
        <v>1</v>
      </c>
      <c r="E580" t="s">
        <v>298</v>
      </c>
      <c r="F580" t="s">
        <v>299</v>
      </c>
      <c r="G580" t="s">
        <v>300</v>
      </c>
      <c r="H580" t="s">
        <v>942</v>
      </c>
      <c r="I580" s="13">
        <v>500300</v>
      </c>
      <c r="J580" s="14">
        <v>40876</v>
      </c>
      <c r="K580" t="s">
        <v>301</v>
      </c>
      <c r="L580" s="31" t="str">
        <f>IF($K580&lt;&gt;"Pending",$K580,IFERROR(VLOOKUP($C580,Confirmed!$A$2:$I$98,9,FALSE),"Pending"))</f>
        <v>Disapproved</v>
      </c>
      <c r="M580" s="14">
        <v>40719</v>
      </c>
      <c r="N580" s="19">
        <v>40909</v>
      </c>
      <c r="O580" s="19"/>
      <c r="P580" s="33" t="str">
        <f t="shared" ref="P580:P643" si="18">IF($O580&lt;&gt;"",$O580,IF($K580&lt;&gt;$L580,DATE(2019,9,1),""))</f>
        <v/>
      </c>
      <c r="Q580" s="33" t="str">
        <f t="shared" ref="Q580:Q643" si="19">IF($P580="",$P580,IF($N580&lt;$P580,$P580,""))</f>
        <v/>
      </c>
    </row>
    <row r="581" spans="1:17" x14ac:dyDescent="0.3">
      <c r="A581" t="s">
        <v>1368</v>
      </c>
      <c r="B581" t="s">
        <v>1369</v>
      </c>
      <c r="C581" s="31" t="str">
        <f>IF($B581="N/A",IFERROR(VLOOKUP($A581,'Sub Rough 1'!$A$3:$B$63,2,FALSE),"N/A"),$B581)</f>
        <v>AP646531</v>
      </c>
      <c r="D581">
        <v>1</v>
      </c>
      <c r="E581" t="s">
        <v>298</v>
      </c>
      <c r="F581" t="s">
        <v>325</v>
      </c>
      <c r="G581" t="s">
        <v>326</v>
      </c>
      <c r="H581" t="s">
        <v>1370</v>
      </c>
      <c r="I581" s="13">
        <v>507000</v>
      </c>
      <c r="J581" s="14">
        <v>40856</v>
      </c>
      <c r="K581" t="s">
        <v>285</v>
      </c>
      <c r="L581" s="31" t="str">
        <f>IF($K581&lt;&gt;"Pending",$K581,IFERROR(VLOOKUP($C581,Confirmed!$A$2:$I$98,9,FALSE),"Pending"))</f>
        <v>Approved</v>
      </c>
      <c r="M581" s="14">
        <v>40701</v>
      </c>
      <c r="N581" s="19">
        <v>40909</v>
      </c>
      <c r="O581" s="19"/>
      <c r="P581" s="33" t="str">
        <f t="shared" si="18"/>
        <v/>
      </c>
      <c r="Q581" s="33" t="str">
        <f t="shared" si="19"/>
        <v/>
      </c>
    </row>
    <row r="582" spans="1:17" x14ac:dyDescent="0.3">
      <c r="A582" t="s">
        <v>1371</v>
      </c>
      <c r="B582" t="s">
        <v>1372</v>
      </c>
      <c r="C582" s="31" t="str">
        <f>IF($B582="N/A",IFERROR(VLOOKUP($A582,'Sub Rough 1'!$A$3:$B$63,2,FALSE),"N/A"),$B582)</f>
        <v>AP646521</v>
      </c>
      <c r="D582">
        <v>2</v>
      </c>
      <c r="E582" t="s">
        <v>343</v>
      </c>
      <c r="F582" t="s">
        <v>344</v>
      </c>
      <c r="G582" t="s">
        <v>345</v>
      </c>
      <c r="H582" t="s">
        <v>1373</v>
      </c>
      <c r="I582" s="13">
        <v>922900</v>
      </c>
      <c r="J582" s="14">
        <v>41008</v>
      </c>
      <c r="K582" t="s">
        <v>285</v>
      </c>
      <c r="L582" s="31" t="str">
        <f>IF($K582&lt;&gt;"Pending",$K582,IFERROR(VLOOKUP($C582,Confirmed!$A$2:$I$98,9,FALSE),"Pending"))</f>
        <v>Approved</v>
      </c>
      <c r="M582" s="14">
        <v>40695</v>
      </c>
      <c r="N582" s="19">
        <v>40909</v>
      </c>
      <c r="O582" s="19"/>
      <c r="P582" s="33" t="str">
        <f t="shared" si="18"/>
        <v/>
      </c>
      <c r="Q582" s="33" t="str">
        <f t="shared" si="19"/>
        <v/>
      </c>
    </row>
    <row r="583" spans="1:17" x14ac:dyDescent="0.3">
      <c r="A583" t="s">
        <v>1374</v>
      </c>
      <c r="B583" t="s">
        <v>1375</v>
      </c>
      <c r="C583" s="31" t="str">
        <f>IF($B583="N/A",IFERROR(VLOOKUP($A583,'Sub Rough 1'!$A$3:$B$63,2,FALSE),"N/A"),$B583)</f>
        <v>AP646516</v>
      </c>
      <c r="D583">
        <v>1</v>
      </c>
      <c r="E583" t="s">
        <v>298</v>
      </c>
      <c r="F583" t="s">
        <v>323</v>
      </c>
      <c r="G583" t="s">
        <v>324</v>
      </c>
      <c r="H583" t="s">
        <v>1376</v>
      </c>
      <c r="I583" s="13">
        <v>637700</v>
      </c>
      <c r="J583" s="14">
        <v>40832</v>
      </c>
      <c r="K583" t="s">
        <v>285</v>
      </c>
      <c r="L583" s="31" t="str">
        <f>IF($K583&lt;&gt;"Pending",$K583,IFERROR(VLOOKUP($C583,Confirmed!$A$2:$I$98,9,FALSE),"Pending"))</f>
        <v>Approved</v>
      </c>
      <c r="M583" s="14">
        <v>40686</v>
      </c>
      <c r="N583" s="19">
        <v>40909</v>
      </c>
      <c r="O583" s="19"/>
      <c r="P583" s="33" t="str">
        <f t="shared" si="18"/>
        <v/>
      </c>
      <c r="Q583" s="33" t="str">
        <f t="shared" si="19"/>
        <v/>
      </c>
    </row>
    <row r="584" spans="1:17" x14ac:dyDescent="0.3">
      <c r="A584" t="s">
        <v>1374</v>
      </c>
      <c r="B584" t="s">
        <v>1375</v>
      </c>
      <c r="C584" s="31" t="str">
        <f>IF($B584="N/A",IFERROR(VLOOKUP($A584,'Sub Rough 1'!$A$3:$B$63,2,FALSE),"N/A"),$B584)</f>
        <v>AP646516</v>
      </c>
      <c r="D584">
        <v>1</v>
      </c>
      <c r="E584" t="s">
        <v>298</v>
      </c>
      <c r="F584" t="s">
        <v>299</v>
      </c>
      <c r="G584" t="s">
        <v>300</v>
      </c>
      <c r="H584" t="s">
        <v>1376</v>
      </c>
      <c r="I584" s="13">
        <v>637700</v>
      </c>
      <c r="J584" s="14">
        <v>40832</v>
      </c>
      <c r="K584" t="s">
        <v>285</v>
      </c>
      <c r="L584" s="31" t="str">
        <f>IF($K584&lt;&gt;"Pending",$K584,IFERROR(VLOOKUP($C584,Confirmed!$A$2:$I$98,9,FALSE),"Pending"))</f>
        <v>Approved</v>
      </c>
      <c r="M584" s="14">
        <v>40686</v>
      </c>
      <c r="N584" s="19">
        <v>40909</v>
      </c>
      <c r="O584" s="19"/>
      <c r="P584" s="33" t="str">
        <f t="shared" si="18"/>
        <v/>
      </c>
      <c r="Q584" s="33" t="str">
        <f t="shared" si="19"/>
        <v/>
      </c>
    </row>
    <row r="585" spans="1:17" x14ac:dyDescent="0.3">
      <c r="A585" t="s">
        <v>1374</v>
      </c>
      <c r="B585" t="s">
        <v>1375</v>
      </c>
      <c r="C585" s="31" t="str">
        <f>IF($B585="N/A",IFERROR(VLOOKUP($A585,'Sub Rough 1'!$A$3:$B$63,2,FALSE),"N/A"),$B585)</f>
        <v>AP646516</v>
      </c>
      <c r="D585">
        <v>1</v>
      </c>
      <c r="E585" t="s">
        <v>298</v>
      </c>
      <c r="F585" t="s">
        <v>314</v>
      </c>
      <c r="G585" t="s">
        <v>315</v>
      </c>
      <c r="H585" t="s">
        <v>1376</v>
      </c>
      <c r="I585" s="13">
        <v>637700</v>
      </c>
      <c r="J585" s="14">
        <v>40832</v>
      </c>
      <c r="K585" t="s">
        <v>285</v>
      </c>
      <c r="L585" s="31" t="str">
        <f>IF($K585&lt;&gt;"Pending",$K585,IFERROR(VLOOKUP($C585,Confirmed!$A$2:$I$98,9,FALSE),"Pending"))</f>
        <v>Approved</v>
      </c>
      <c r="M585" s="14">
        <v>40686</v>
      </c>
      <c r="N585" s="19">
        <v>40909</v>
      </c>
      <c r="O585" s="19"/>
      <c r="P585" s="33" t="str">
        <f t="shared" si="18"/>
        <v/>
      </c>
      <c r="Q585" s="33" t="str">
        <f t="shared" si="19"/>
        <v/>
      </c>
    </row>
    <row r="586" spans="1:17" x14ac:dyDescent="0.3">
      <c r="A586" t="s">
        <v>1377</v>
      </c>
      <c r="B586" t="s">
        <v>1378</v>
      </c>
      <c r="C586" s="31" t="str">
        <f>IF($B586="N/A",IFERROR(VLOOKUP($A586,'Sub Rough 1'!$A$3:$B$63,2,FALSE),"N/A"),$B586)</f>
        <v>AP646509</v>
      </c>
      <c r="D586">
        <v>2</v>
      </c>
      <c r="E586" t="s">
        <v>343</v>
      </c>
      <c r="F586" t="s">
        <v>450</v>
      </c>
      <c r="G586" t="s">
        <v>451</v>
      </c>
      <c r="H586" t="s">
        <v>1379</v>
      </c>
      <c r="I586" s="13">
        <v>414700</v>
      </c>
      <c r="J586" s="14">
        <v>40904</v>
      </c>
      <c r="K586" t="s">
        <v>301</v>
      </c>
      <c r="L586" s="31" t="str">
        <f>IF($K586&lt;&gt;"Pending",$K586,IFERROR(VLOOKUP($C586,Confirmed!$A$2:$I$98,9,FALSE),"Pending"))</f>
        <v>Disapproved</v>
      </c>
      <c r="M586" s="14">
        <v>40654</v>
      </c>
      <c r="N586" s="19">
        <v>40909</v>
      </c>
      <c r="O586" s="19"/>
      <c r="P586" s="33" t="str">
        <f t="shared" si="18"/>
        <v/>
      </c>
      <c r="Q586" s="33" t="str">
        <f t="shared" si="19"/>
        <v/>
      </c>
    </row>
    <row r="587" spans="1:17" x14ac:dyDescent="0.3">
      <c r="A587" t="s">
        <v>1380</v>
      </c>
      <c r="B587" t="s">
        <v>1381</v>
      </c>
      <c r="C587" s="31" t="str">
        <f>IF($B587="N/A",IFERROR(VLOOKUP($A587,'Sub Rough 1'!$A$3:$B$63,2,FALSE),"N/A"),$B587)</f>
        <v>AP646507</v>
      </c>
      <c r="D587">
        <v>5</v>
      </c>
      <c r="E587" t="s">
        <v>354</v>
      </c>
      <c r="F587" t="s">
        <v>357</v>
      </c>
      <c r="G587" t="s">
        <v>358</v>
      </c>
      <c r="H587" t="s">
        <v>1382</v>
      </c>
      <c r="I587" s="13">
        <v>529500</v>
      </c>
      <c r="J587" s="14">
        <v>40876</v>
      </c>
      <c r="K587" t="s">
        <v>285</v>
      </c>
      <c r="L587" s="31" t="str">
        <f>IF($K587&lt;&gt;"Pending",$K587,IFERROR(VLOOKUP($C587,Confirmed!$A$2:$I$98,9,FALSE),"Pending"))</f>
        <v>Approved</v>
      </c>
      <c r="M587" s="14">
        <v>40628</v>
      </c>
      <c r="N587" s="19">
        <v>40909</v>
      </c>
      <c r="O587" s="19"/>
      <c r="P587" s="33" t="str">
        <f t="shared" si="18"/>
        <v/>
      </c>
      <c r="Q587" s="33" t="str">
        <f t="shared" si="19"/>
        <v/>
      </c>
    </row>
    <row r="588" spans="1:17" x14ac:dyDescent="0.3">
      <c r="A588" t="s">
        <v>1383</v>
      </c>
      <c r="B588" t="s">
        <v>1384</v>
      </c>
      <c r="C588" s="31" t="str">
        <f>IF($B588="N/A",IFERROR(VLOOKUP($A588,'Sub Rough 1'!$A$3:$B$63,2,FALSE),"N/A"),$B588)</f>
        <v>AP646505</v>
      </c>
      <c r="D588">
        <v>4</v>
      </c>
      <c r="E588" t="s">
        <v>282</v>
      </c>
      <c r="F588" t="s">
        <v>286</v>
      </c>
      <c r="G588" t="s">
        <v>287</v>
      </c>
      <c r="H588" t="s">
        <v>1385</v>
      </c>
      <c r="I588" s="13">
        <v>512500</v>
      </c>
      <c r="J588" s="14">
        <v>40920</v>
      </c>
      <c r="K588" t="s">
        <v>285</v>
      </c>
      <c r="L588" s="31" t="str">
        <f>IF($K588&lt;&gt;"Pending",$K588,IFERROR(VLOOKUP($C588,Confirmed!$A$2:$I$98,9,FALSE),"Pending"))</f>
        <v>Approved</v>
      </c>
      <c r="M588" s="14">
        <v>40597</v>
      </c>
      <c r="N588" s="19">
        <v>40909</v>
      </c>
      <c r="O588" s="19"/>
      <c r="P588" s="33" t="str">
        <f t="shared" si="18"/>
        <v/>
      </c>
      <c r="Q588" s="33" t="str">
        <f t="shared" si="19"/>
        <v/>
      </c>
    </row>
    <row r="589" spans="1:17" x14ac:dyDescent="0.3">
      <c r="A589" t="s">
        <v>1383</v>
      </c>
      <c r="B589" t="s">
        <v>1384</v>
      </c>
      <c r="C589" s="31" t="str">
        <f>IF($B589="N/A",IFERROR(VLOOKUP($A589,'Sub Rough 1'!$A$3:$B$63,2,FALSE),"N/A"),$B589)</f>
        <v>AP646505</v>
      </c>
      <c r="D589">
        <v>4</v>
      </c>
      <c r="E589" t="s">
        <v>282</v>
      </c>
      <c r="F589" t="s">
        <v>290</v>
      </c>
      <c r="G589" t="s">
        <v>291</v>
      </c>
      <c r="H589" t="s">
        <v>1385</v>
      </c>
      <c r="I589" s="13">
        <v>512500</v>
      </c>
      <c r="J589" s="14">
        <v>40920</v>
      </c>
      <c r="K589" t="s">
        <v>285</v>
      </c>
      <c r="L589" s="31" t="str">
        <f>IF($K589&lt;&gt;"Pending",$K589,IFERROR(VLOOKUP($C589,Confirmed!$A$2:$I$98,9,FALSE),"Pending"))</f>
        <v>Approved</v>
      </c>
      <c r="M589" s="14">
        <v>40597</v>
      </c>
      <c r="N589" s="19">
        <v>40909</v>
      </c>
      <c r="O589" s="19"/>
      <c r="P589" s="33" t="str">
        <f t="shared" si="18"/>
        <v/>
      </c>
      <c r="Q589" s="33" t="str">
        <f t="shared" si="19"/>
        <v/>
      </c>
    </row>
    <row r="590" spans="1:17" x14ac:dyDescent="0.3">
      <c r="A590" t="s">
        <v>1383</v>
      </c>
      <c r="B590" t="s">
        <v>1384</v>
      </c>
      <c r="C590" s="31" t="str">
        <f>IF($B590="N/A",IFERROR(VLOOKUP($A590,'Sub Rough 1'!$A$3:$B$63,2,FALSE),"N/A"),$B590)</f>
        <v>AP646505</v>
      </c>
      <c r="D590">
        <v>4</v>
      </c>
      <c r="E590" t="s">
        <v>282</v>
      </c>
      <c r="F590" t="s">
        <v>288</v>
      </c>
      <c r="G590" t="s">
        <v>289</v>
      </c>
      <c r="H590" t="s">
        <v>1385</v>
      </c>
      <c r="I590" s="13">
        <v>512500</v>
      </c>
      <c r="J590" s="14">
        <v>40920</v>
      </c>
      <c r="K590" t="s">
        <v>285</v>
      </c>
      <c r="L590" s="31" t="str">
        <f>IF($K590&lt;&gt;"Pending",$K590,IFERROR(VLOOKUP($C590,Confirmed!$A$2:$I$98,9,FALSE),"Pending"))</f>
        <v>Approved</v>
      </c>
      <c r="M590" s="14">
        <v>40597</v>
      </c>
      <c r="N590" s="19">
        <v>40909</v>
      </c>
      <c r="O590" s="19"/>
      <c r="P590" s="33" t="str">
        <f t="shared" si="18"/>
        <v/>
      </c>
      <c r="Q590" s="33" t="str">
        <f t="shared" si="19"/>
        <v/>
      </c>
    </row>
    <row r="591" spans="1:17" x14ac:dyDescent="0.3">
      <c r="A591" t="s">
        <v>1386</v>
      </c>
      <c r="B591" t="s">
        <v>1387</v>
      </c>
      <c r="C591" s="31" t="str">
        <f>IF($B591="N/A",IFERROR(VLOOKUP($A591,'Sub Rough 1'!$A$3:$B$63,2,FALSE),"N/A"),$B591)</f>
        <v>AP646493</v>
      </c>
      <c r="D591">
        <v>26</v>
      </c>
      <c r="E591" t="s">
        <v>532</v>
      </c>
      <c r="F591" t="s">
        <v>1388</v>
      </c>
      <c r="G591" t="s">
        <v>1389</v>
      </c>
      <c r="H591" t="s">
        <v>1390</v>
      </c>
      <c r="I591" s="13">
        <v>240700</v>
      </c>
      <c r="J591" s="14">
        <v>40797</v>
      </c>
      <c r="K591" t="s">
        <v>285</v>
      </c>
      <c r="L591" s="31" t="str">
        <f>IF($K591&lt;&gt;"Pending",$K591,IFERROR(VLOOKUP($C591,Confirmed!$A$2:$I$98,9,FALSE),"Pending"))</f>
        <v>Approved</v>
      </c>
      <c r="M591" s="14">
        <v>40581</v>
      </c>
      <c r="N591" s="19">
        <v>40909</v>
      </c>
      <c r="O591" s="19"/>
      <c r="P591" s="33" t="str">
        <f t="shared" si="18"/>
        <v/>
      </c>
      <c r="Q591" s="33" t="str">
        <f t="shared" si="19"/>
        <v/>
      </c>
    </row>
    <row r="592" spans="1:17" x14ac:dyDescent="0.3">
      <c r="A592" t="s">
        <v>1391</v>
      </c>
      <c r="B592" t="s">
        <v>1392</v>
      </c>
      <c r="C592" s="31" t="str">
        <f>IF($B592="N/A",IFERROR(VLOOKUP($A592,'Sub Rough 1'!$A$3:$B$63,2,FALSE),"N/A"),$B592)</f>
        <v>AP646490</v>
      </c>
      <c r="D592">
        <v>0</v>
      </c>
      <c r="E592" t="s">
        <v>15</v>
      </c>
      <c r="F592" t="s">
        <v>293</v>
      </c>
      <c r="G592" t="s">
        <v>294</v>
      </c>
      <c r="H592" t="s">
        <v>1393</v>
      </c>
      <c r="I592" s="13">
        <v>355800</v>
      </c>
      <c r="J592" s="14">
        <v>40754</v>
      </c>
      <c r="K592" t="s">
        <v>285</v>
      </c>
      <c r="L592" s="31" t="str">
        <f>IF($K592&lt;&gt;"Pending",$K592,IFERROR(VLOOKUP($C592,Confirmed!$A$2:$I$98,9,FALSE),"Pending"))</f>
        <v>Approved</v>
      </c>
      <c r="M592" s="14">
        <v>40567</v>
      </c>
      <c r="N592" s="19">
        <v>40909</v>
      </c>
      <c r="O592" s="19"/>
      <c r="P592" s="33" t="str">
        <f t="shared" si="18"/>
        <v/>
      </c>
      <c r="Q592" s="33" t="str">
        <f t="shared" si="19"/>
        <v/>
      </c>
    </row>
    <row r="593" spans="1:17" x14ac:dyDescent="0.3">
      <c r="A593" t="s">
        <v>1394</v>
      </c>
      <c r="B593" t="s">
        <v>1395</v>
      </c>
      <c r="C593" s="31" t="str">
        <f>IF($B593="N/A",IFERROR(VLOOKUP($A593,'Sub Rough 1'!$A$3:$B$63,2,FALSE),"N/A"),$B593)</f>
        <v>AP646479</v>
      </c>
      <c r="D593">
        <v>1</v>
      </c>
      <c r="E593" t="s">
        <v>298</v>
      </c>
      <c r="F593" t="s">
        <v>302</v>
      </c>
      <c r="G593" t="s">
        <v>303</v>
      </c>
      <c r="H593" t="s">
        <v>1396</v>
      </c>
      <c r="I593" s="13">
        <v>792300</v>
      </c>
      <c r="J593" s="14">
        <v>40830</v>
      </c>
      <c r="K593" t="s">
        <v>285</v>
      </c>
      <c r="L593" s="31" t="str">
        <f>IF($K593&lt;&gt;"Pending",$K593,IFERROR(VLOOKUP($C593,Confirmed!$A$2:$I$98,9,FALSE),"Pending"))</f>
        <v>Approved</v>
      </c>
      <c r="M593" s="14">
        <v>40559</v>
      </c>
      <c r="N593" s="19">
        <v>40909</v>
      </c>
      <c r="O593" s="19"/>
      <c r="P593" s="33" t="str">
        <f t="shared" si="18"/>
        <v/>
      </c>
      <c r="Q593" s="33" t="str">
        <f t="shared" si="19"/>
        <v/>
      </c>
    </row>
    <row r="594" spans="1:17" x14ac:dyDescent="0.3">
      <c r="A594" t="s">
        <v>1394</v>
      </c>
      <c r="B594" t="s">
        <v>1395</v>
      </c>
      <c r="C594" s="31" t="str">
        <f>IF($B594="N/A",IFERROR(VLOOKUP($A594,'Sub Rough 1'!$A$3:$B$63,2,FALSE),"N/A"),$B594)</f>
        <v>AP646479</v>
      </c>
      <c r="D594">
        <v>1</v>
      </c>
      <c r="E594" t="s">
        <v>298</v>
      </c>
      <c r="F594" t="s">
        <v>325</v>
      </c>
      <c r="G594" t="s">
        <v>326</v>
      </c>
      <c r="H594" t="s">
        <v>1396</v>
      </c>
      <c r="I594" s="13">
        <v>792300</v>
      </c>
      <c r="J594" s="14">
        <v>40830</v>
      </c>
      <c r="K594" t="s">
        <v>285</v>
      </c>
      <c r="L594" s="31" t="str">
        <f>IF($K594&lt;&gt;"Pending",$K594,IFERROR(VLOOKUP($C594,Confirmed!$A$2:$I$98,9,FALSE),"Pending"))</f>
        <v>Approved</v>
      </c>
      <c r="M594" s="14">
        <v>40559</v>
      </c>
      <c r="N594" s="19">
        <v>40909</v>
      </c>
      <c r="O594" s="19"/>
      <c r="P594" s="33" t="str">
        <f t="shared" si="18"/>
        <v/>
      </c>
      <c r="Q594" s="33" t="str">
        <f t="shared" si="19"/>
        <v/>
      </c>
    </row>
    <row r="595" spans="1:17" x14ac:dyDescent="0.3">
      <c r="A595" t="s">
        <v>1397</v>
      </c>
      <c r="B595" t="s">
        <v>1398</v>
      </c>
      <c r="C595" s="31" t="str">
        <f>IF($B595="N/A",IFERROR(VLOOKUP($A595,'Sub Rough 1'!$A$3:$B$63,2,FALSE),"N/A"),$B595)</f>
        <v>AP646473</v>
      </c>
      <c r="D595">
        <v>4</v>
      </c>
      <c r="E595" t="s">
        <v>282</v>
      </c>
      <c r="F595" t="s">
        <v>290</v>
      </c>
      <c r="G595" t="s">
        <v>291</v>
      </c>
      <c r="H595" t="s">
        <v>1399</v>
      </c>
      <c r="I595" s="13">
        <v>823300</v>
      </c>
      <c r="J595" s="14">
        <v>40753</v>
      </c>
      <c r="K595" t="s">
        <v>285</v>
      </c>
      <c r="L595" s="31" t="str">
        <f>IF($K595&lt;&gt;"Pending",$K595,IFERROR(VLOOKUP($C595,Confirmed!$A$2:$I$98,9,FALSE),"Pending"))</f>
        <v>Approved</v>
      </c>
      <c r="M595" s="14">
        <v>40559</v>
      </c>
      <c r="N595" s="19">
        <v>40909</v>
      </c>
      <c r="O595" s="19"/>
      <c r="P595" s="33" t="str">
        <f t="shared" si="18"/>
        <v/>
      </c>
      <c r="Q595" s="33" t="str">
        <f t="shared" si="19"/>
        <v/>
      </c>
    </row>
    <row r="596" spans="1:17" x14ac:dyDescent="0.3">
      <c r="A596" t="s">
        <v>1397</v>
      </c>
      <c r="B596" t="s">
        <v>1398</v>
      </c>
      <c r="C596" s="31" t="str">
        <f>IF($B596="N/A",IFERROR(VLOOKUP($A596,'Sub Rough 1'!$A$3:$B$63,2,FALSE),"N/A"),$B596)</f>
        <v>AP646473</v>
      </c>
      <c r="D596">
        <v>4</v>
      </c>
      <c r="E596" t="s">
        <v>282</v>
      </c>
      <c r="F596" t="s">
        <v>283</v>
      </c>
      <c r="G596" t="s">
        <v>284</v>
      </c>
      <c r="H596" t="s">
        <v>1399</v>
      </c>
      <c r="I596" s="13">
        <v>823300</v>
      </c>
      <c r="J596" s="14">
        <v>40753</v>
      </c>
      <c r="K596" t="s">
        <v>285</v>
      </c>
      <c r="L596" s="31" t="str">
        <f>IF($K596&lt;&gt;"Pending",$K596,IFERROR(VLOOKUP($C596,Confirmed!$A$2:$I$98,9,FALSE),"Pending"))</f>
        <v>Approved</v>
      </c>
      <c r="M596" s="14">
        <v>40559</v>
      </c>
      <c r="N596" s="19">
        <v>40909</v>
      </c>
      <c r="O596" s="19"/>
      <c r="P596" s="33" t="str">
        <f t="shared" si="18"/>
        <v/>
      </c>
      <c r="Q596" s="33" t="str">
        <f t="shared" si="19"/>
        <v/>
      </c>
    </row>
    <row r="597" spans="1:17" x14ac:dyDescent="0.3">
      <c r="A597" t="s">
        <v>1397</v>
      </c>
      <c r="B597" t="s">
        <v>1398</v>
      </c>
      <c r="C597" s="31" t="str">
        <f>IF($B597="N/A",IFERROR(VLOOKUP($A597,'Sub Rough 1'!$A$3:$B$63,2,FALSE),"N/A"),$B597)</f>
        <v>AP646473</v>
      </c>
      <c r="D597">
        <v>4</v>
      </c>
      <c r="E597" t="s">
        <v>282</v>
      </c>
      <c r="F597" t="s">
        <v>288</v>
      </c>
      <c r="G597" t="s">
        <v>289</v>
      </c>
      <c r="H597" t="s">
        <v>1399</v>
      </c>
      <c r="I597" s="13">
        <v>823300</v>
      </c>
      <c r="J597" s="14">
        <v>40753</v>
      </c>
      <c r="K597" t="s">
        <v>285</v>
      </c>
      <c r="L597" s="31" t="str">
        <f>IF($K597&lt;&gt;"Pending",$K597,IFERROR(VLOOKUP($C597,Confirmed!$A$2:$I$98,9,FALSE),"Pending"))</f>
        <v>Approved</v>
      </c>
      <c r="M597" s="14">
        <v>40559</v>
      </c>
      <c r="N597" s="19">
        <v>40909</v>
      </c>
      <c r="O597" s="19"/>
      <c r="P597" s="33" t="str">
        <f t="shared" si="18"/>
        <v/>
      </c>
      <c r="Q597" s="33" t="str">
        <f t="shared" si="19"/>
        <v/>
      </c>
    </row>
    <row r="598" spans="1:17" x14ac:dyDescent="0.3">
      <c r="A598" t="s">
        <v>1400</v>
      </c>
      <c r="B598" t="s">
        <v>1401</v>
      </c>
      <c r="C598" s="31" t="str">
        <f>IF($B598="N/A",IFERROR(VLOOKUP($A598,'Sub Rough 1'!$A$3:$B$63,2,FALSE),"N/A"),$B598)</f>
        <v>AP646466</v>
      </c>
      <c r="D598">
        <v>1</v>
      </c>
      <c r="E598" t="s">
        <v>298</v>
      </c>
      <c r="F598" t="s">
        <v>314</v>
      </c>
      <c r="G598" t="s">
        <v>315</v>
      </c>
      <c r="H598" t="s">
        <v>1402</v>
      </c>
      <c r="I598" s="13">
        <v>663800</v>
      </c>
      <c r="J598" s="14">
        <v>40669</v>
      </c>
      <c r="K598" t="s">
        <v>285</v>
      </c>
      <c r="L598" s="31" t="str">
        <f>IF($K598&lt;&gt;"Pending",$K598,IFERROR(VLOOKUP($C598,Confirmed!$A$2:$I$98,9,FALSE),"Pending"))</f>
        <v>Approved</v>
      </c>
      <c r="M598" s="14">
        <v>40535</v>
      </c>
      <c r="N598" s="19">
        <v>40909</v>
      </c>
      <c r="O598" s="19"/>
      <c r="P598" s="33" t="str">
        <f t="shared" si="18"/>
        <v/>
      </c>
      <c r="Q598" s="33" t="str">
        <f t="shared" si="19"/>
        <v/>
      </c>
    </row>
    <row r="599" spans="1:17" x14ac:dyDescent="0.3">
      <c r="A599" t="s">
        <v>1400</v>
      </c>
      <c r="B599" t="s">
        <v>1401</v>
      </c>
      <c r="C599" s="31" t="str">
        <f>IF($B599="N/A",IFERROR(VLOOKUP($A599,'Sub Rough 1'!$A$3:$B$63,2,FALSE),"N/A"),$B599)</f>
        <v>AP646466</v>
      </c>
      <c r="D599">
        <v>1</v>
      </c>
      <c r="E599" t="s">
        <v>298</v>
      </c>
      <c r="F599" t="s">
        <v>299</v>
      </c>
      <c r="G599" t="s">
        <v>300</v>
      </c>
      <c r="H599" t="s">
        <v>1402</v>
      </c>
      <c r="I599" s="13">
        <v>663800</v>
      </c>
      <c r="J599" s="14">
        <v>40669</v>
      </c>
      <c r="K599" t="s">
        <v>285</v>
      </c>
      <c r="L599" s="31" t="str">
        <f>IF($K599&lt;&gt;"Pending",$K599,IFERROR(VLOOKUP($C599,Confirmed!$A$2:$I$98,9,FALSE),"Pending"))</f>
        <v>Approved</v>
      </c>
      <c r="M599" s="14">
        <v>40535</v>
      </c>
      <c r="N599" s="19">
        <v>40909</v>
      </c>
      <c r="O599" s="19"/>
      <c r="P599" s="33" t="str">
        <f t="shared" si="18"/>
        <v/>
      </c>
      <c r="Q599" s="33" t="str">
        <f t="shared" si="19"/>
        <v/>
      </c>
    </row>
    <row r="600" spans="1:17" x14ac:dyDescent="0.3">
      <c r="A600" t="s">
        <v>1400</v>
      </c>
      <c r="B600" t="s">
        <v>1401</v>
      </c>
      <c r="C600" s="31" t="str">
        <f>IF($B600="N/A",IFERROR(VLOOKUP($A600,'Sub Rough 1'!$A$3:$B$63,2,FALSE),"N/A"),$B600)</f>
        <v>AP646466</v>
      </c>
      <c r="D600">
        <v>1</v>
      </c>
      <c r="E600" t="s">
        <v>298</v>
      </c>
      <c r="F600" t="s">
        <v>302</v>
      </c>
      <c r="G600" t="s">
        <v>303</v>
      </c>
      <c r="H600" t="s">
        <v>1402</v>
      </c>
      <c r="I600" s="13">
        <v>663800</v>
      </c>
      <c r="J600" s="14">
        <v>40669</v>
      </c>
      <c r="K600" t="s">
        <v>285</v>
      </c>
      <c r="L600" s="31" t="str">
        <f>IF($K600&lt;&gt;"Pending",$K600,IFERROR(VLOOKUP($C600,Confirmed!$A$2:$I$98,9,FALSE),"Pending"))</f>
        <v>Approved</v>
      </c>
      <c r="M600" s="14">
        <v>40535</v>
      </c>
      <c r="N600" s="19">
        <v>40909</v>
      </c>
      <c r="O600" s="19"/>
      <c r="P600" s="33" t="str">
        <f t="shared" si="18"/>
        <v/>
      </c>
      <c r="Q600" s="33" t="str">
        <f t="shared" si="19"/>
        <v/>
      </c>
    </row>
    <row r="601" spans="1:17" x14ac:dyDescent="0.3">
      <c r="A601" t="s">
        <v>1403</v>
      </c>
      <c r="B601" t="s">
        <v>1404</v>
      </c>
      <c r="C601" s="31" t="str">
        <f>IF($B601="N/A",IFERROR(VLOOKUP($A601,'Sub Rough 1'!$A$3:$B$63,2,FALSE),"N/A"),$B601)</f>
        <v>AP646454</v>
      </c>
      <c r="D601">
        <v>1</v>
      </c>
      <c r="E601" t="s">
        <v>298</v>
      </c>
      <c r="F601" t="s">
        <v>325</v>
      </c>
      <c r="G601" t="s">
        <v>326</v>
      </c>
      <c r="H601" t="s">
        <v>1405</v>
      </c>
      <c r="I601" s="13">
        <v>605500</v>
      </c>
      <c r="J601" s="14">
        <v>40605</v>
      </c>
      <c r="K601" t="s">
        <v>285</v>
      </c>
      <c r="L601" s="31" t="str">
        <f>IF($K601&lt;&gt;"Pending",$K601,IFERROR(VLOOKUP($C601,Confirmed!$A$2:$I$98,9,FALSE),"Pending"))</f>
        <v>Approved</v>
      </c>
      <c r="M601" s="14">
        <v>40525</v>
      </c>
      <c r="N601" s="19">
        <v>40909</v>
      </c>
      <c r="O601" s="19"/>
      <c r="P601" s="33" t="str">
        <f t="shared" si="18"/>
        <v/>
      </c>
      <c r="Q601" s="33" t="str">
        <f t="shared" si="19"/>
        <v/>
      </c>
    </row>
    <row r="602" spans="1:17" x14ac:dyDescent="0.3">
      <c r="A602" t="s">
        <v>1403</v>
      </c>
      <c r="B602" t="s">
        <v>1404</v>
      </c>
      <c r="C602" s="31" t="str">
        <f>IF($B602="N/A",IFERROR(VLOOKUP($A602,'Sub Rough 1'!$A$3:$B$63,2,FALSE),"N/A"),$B602)</f>
        <v>AP646454</v>
      </c>
      <c r="D602">
        <v>1</v>
      </c>
      <c r="E602" t="s">
        <v>298</v>
      </c>
      <c r="F602" t="s">
        <v>302</v>
      </c>
      <c r="G602" t="s">
        <v>303</v>
      </c>
      <c r="H602" t="s">
        <v>1405</v>
      </c>
      <c r="I602" s="13">
        <v>605500</v>
      </c>
      <c r="J602" s="14">
        <v>40605</v>
      </c>
      <c r="K602" t="s">
        <v>285</v>
      </c>
      <c r="L602" s="31" t="str">
        <f>IF($K602&lt;&gt;"Pending",$K602,IFERROR(VLOOKUP($C602,Confirmed!$A$2:$I$98,9,FALSE),"Pending"))</f>
        <v>Approved</v>
      </c>
      <c r="M602" s="14">
        <v>40525</v>
      </c>
      <c r="N602" s="19">
        <v>40909</v>
      </c>
      <c r="O602" s="19"/>
      <c r="P602" s="33" t="str">
        <f t="shared" si="18"/>
        <v/>
      </c>
      <c r="Q602" s="33" t="str">
        <f t="shared" si="19"/>
        <v/>
      </c>
    </row>
    <row r="603" spans="1:17" x14ac:dyDescent="0.3">
      <c r="A603" t="s">
        <v>1403</v>
      </c>
      <c r="B603" t="s">
        <v>1404</v>
      </c>
      <c r="C603" s="31" t="str">
        <f>IF($B603="N/A",IFERROR(VLOOKUP($A603,'Sub Rough 1'!$A$3:$B$63,2,FALSE),"N/A"),$B603)</f>
        <v>AP646454</v>
      </c>
      <c r="D603">
        <v>1</v>
      </c>
      <c r="E603" t="s">
        <v>298</v>
      </c>
      <c r="F603" t="s">
        <v>299</v>
      </c>
      <c r="G603" t="s">
        <v>300</v>
      </c>
      <c r="H603" t="s">
        <v>1405</v>
      </c>
      <c r="I603" s="13">
        <v>605500</v>
      </c>
      <c r="J603" s="14">
        <v>40605</v>
      </c>
      <c r="K603" t="s">
        <v>285</v>
      </c>
      <c r="L603" s="31" t="str">
        <f>IF($K603&lt;&gt;"Pending",$K603,IFERROR(VLOOKUP($C603,Confirmed!$A$2:$I$98,9,FALSE),"Pending"))</f>
        <v>Approved</v>
      </c>
      <c r="M603" s="14">
        <v>40525</v>
      </c>
      <c r="N603" s="19">
        <v>40909</v>
      </c>
      <c r="O603" s="19"/>
      <c r="P603" s="33" t="str">
        <f t="shared" si="18"/>
        <v/>
      </c>
      <c r="Q603" s="33" t="str">
        <f t="shared" si="19"/>
        <v/>
      </c>
    </row>
    <row r="604" spans="1:17" x14ac:dyDescent="0.3">
      <c r="A604" t="s">
        <v>1406</v>
      </c>
      <c r="B604" t="s">
        <v>1407</v>
      </c>
      <c r="C604" s="31" t="str">
        <f>IF($B604="N/A",IFERROR(VLOOKUP($A604,'Sub Rough 1'!$A$3:$B$63,2,FALSE),"N/A"),$B604)</f>
        <v>AP646443</v>
      </c>
      <c r="D604">
        <v>7</v>
      </c>
      <c r="E604" t="s">
        <v>366</v>
      </c>
      <c r="F604" t="s">
        <v>656</v>
      </c>
      <c r="G604" t="s">
        <v>657</v>
      </c>
      <c r="H604" t="s">
        <v>1408</v>
      </c>
      <c r="I604" s="13">
        <v>199900</v>
      </c>
      <c r="J604" s="14">
        <v>40651</v>
      </c>
      <c r="K604" t="s">
        <v>285</v>
      </c>
      <c r="L604" s="31" t="str">
        <f>IF($K604&lt;&gt;"Pending",$K604,IFERROR(VLOOKUP($C604,Confirmed!$A$2:$I$98,9,FALSE),"Pending"))</f>
        <v>Approved</v>
      </c>
      <c r="M604" s="14">
        <v>40523</v>
      </c>
      <c r="N604" s="19">
        <v>40909</v>
      </c>
      <c r="O604" s="19"/>
      <c r="P604" s="33" t="str">
        <f t="shared" si="18"/>
        <v/>
      </c>
      <c r="Q604" s="33" t="str">
        <f t="shared" si="19"/>
        <v/>
      </c>
    </row>
    <row r="605" spans="1:17" x14ac:dyDescent="0.3">
      <c r="A605" t="s">
        <v>1409</v>
      </c>
      <c r="B605" t="s">
        <v>1410</v>
      </c>
      <c r="C605" s="31" t="str">
        <f>IF($B605="N/A",IFERROR(VLOOKUP($A605,'Sub Rough 1'!$A$3:$B$63,2,FALSE),"N/A"),$B605)</f>
        <v>AP646440</v>
      </c>
      <c r="D605">
        <v>3</v>
      </c>
      <c r="E605" t="s">
        <v>337</v>
      </c>
      <c r="F605" t="s">
        <v>400</v>
      </c>
      <c r="G605" t="s">
        <v>401</v>
      </c>
      <c r="H605" t="s">
        <v>1411</v>
      </c>
      <c r="I605" s="13">
        <v>734100</v>
      </c>
      <c r="J605" s="14">
        <v>40753</v>
      </c>
      <c r="K605" t="s">
        <v>285</v>
      </c>
      <c r="L605" s="31" t="str">
        <f>IF($K605&lt;&gt;"Pending",$K605,IFERROR(VLOOKUP($C605,Confirmed!$A$2:$I$98,9,FALSE),"Pending"))</f>
        <v>Approved</v>
      </c>
      <c r="M605" s="14">
        <v>40519</v>
      </c>
      <c r="N605" s="19">
        <v>40909</v>
      </c>
      <c r="O605" s="19"/>
      <c r="P605" s="33" t="str">
        <f t="shared" si="18"/>
        <v/>
      </c>
      <c r="Q605" s="33" t="str">
        <f t="shared" si="19"/>
        <v/>
      </c>
    </row>
    <row r="606" spans="1:17" x14ac:dyDescent="0.3">
      <c r="A606" t="s">
        <v>1409</v>
      </c>
      <c r="B606" t="s">
        <v>1410</v>
      </c>
      <c r="C606" s="31" t="str">
        <f>IF($B606="N/A",IFERROR(VLOOKUP($A606,'Sub Rough 1'!$A$3:$B$63,2,FALSE),"N/A"),$B606)</f>
        <v>AP646440</v>
      </c>
      <c r="D606">
        <v>3</v>
      </c>
      <c r="E606" t="s">
        <v>337</v>
      </c>
      <c r="F606" t="s">
        <v>338</v>
      </c>
      <c r="G606" t="s">
        <v>339</v>
      </c>
      <c r="H606" t="s">
        <v>1411</v>
      </c>
      <c r="I606" s="13">
        <v>734100</v>
      </c>
      <c r="J606" s="14">
        <v>40753</v>
      </c>
      <c r="K606" t="s">
        <v>285</v>
      </c>
      <c r="L606" s="31" t="str">
        <f>IF($K606&lt;&gt;"Pending",$K606,IFERROR(VLOOKUP($C606,Confirmed!$A$2:$I$98,9,FALSE),"Pending"))</f>
        <v>Approved</v>
      </c>
      <c r="M606" s="14">
        <v>40519</v>
      </c>
      <c r="N606" s="19">
        <v>40909</v>
      </c>
      <c r="O606" s="19"/>
      <c r="P606" s="33" t="str">
        <f t="shared" si="18"/>
        <v/>
      </c>
      <c r="Q606" s="33" t="str">
        <f t="shared" si="19"/>
        <v/>
      </c>
    </row>
    <row r="607" spans="1:17" x14ac:dyDescent="0.3">
      <c r="A607" t="s">
        <v>1409</v>
      </c>
      <c r="B607" t="s">
        <v>1410</v>
      </c>
      <c r="C607" s="31" t="str">
        <f>IF($B607="N/A",IFERROR(VLOOKUP($A607,'Sub Rough 1'!$A$3:$B$63,2,FALSE),"N/A"),$B607)</f>
        <v>AP646440</v>
      </c>
      <c r="D607">
        <v>3</v>
      </c>
      <c r="E607" t="s">
        <v>337</v>
      </c>
      <c r="F607" t="s">
        <v>386</v>
      </c>
      <c r="G607" t="s">
        <v>387</v>
      </c>
      <c r="H607" t="s">
        <v>1411</v>
      </c>
      <c r="I607" s="13">
        <v>734100</v>
      </c>
      <c r="J607" s="14">
        <v>40753</v>
      </c>
      <c r="K607" t="s">
        <v>285</v>
      </c>
      <c r="L607" s="31" t="str">
        <f>IF($K607&lt;&gt;"Pending",$K607,IFERROR(VLOOKUP($C607,Confirmed!$A$2:$I$98,9,FALSE),"Pending"))</f>
        <v>Approved</v>
      </c>
      <c r="M607" s="14">
        <v>40519</v>
      </c>
      <c r="N607" s="19">
        <v>40909</v>
      </c>
      <c r="O607" s="19"/>
      <c r="P607" s="33" t="str">
        <f t="shared" si="18"/>
        <v/>
      </c>
      <c r="Q607" s="33" t="str">
        <f t="shared" si="19"/>
        <v/>
      </c>
    </row>
    <row r="608" spans="1:17" x14ac:dyDescent="0.3">
      <c r="A608" t="s">
        <v>1412</v>
      </c>
      <c r="B608" t="s">
        <v>1413</v>
      </c>
      <c r="C608" s="31" t="str">
        <f>IF($B608="N/A",IFERROR(VLOOKUP($A608,'Sub Rough 1'!$A$3:$B$63,2,FALSE),"N/A"),$B608)</f>
        <v>AP646433</v>
      </c>
      <c r="D608">
        <v>10</v>
      </c>
      <c r="E608" t="s">
        <v>305</v>
      </c>
      <c r="F608" t="s">
        <v>306</v>
      </c>
      <c r="G608" t="s">
        <v>307</v>
      </c>
      <c r="H608" t="s">
        <v>1414</v>
      </c>
      <c r="I608" s="13">
        <v>452500</v>
      </c>
      <c r="J608" s="14">
        <v>40734</v>
      </c>
      <c r="K608" t="s">
        <v>285</v>
      </c>
      <c r="L608" s="31" t="str">
        <f>IF($K608&lt;&gt;"Pending",$K608,IFERROR(VLOOKUP($C608,Confirmed!$A$2:$I$98,9,FALSE),"Pending"))</f>
        <v>Approved</v>
      </c>
      <c r="M608" s="14">
        <v>40501</v>
      </c>
      <c r="N608" s="19">
        <v>40909</v>
      </c>
      <c r="O608" s="19"/>
      <c r="P608" s="33" t="str">
        <f t="shared" si="18"/>
        <v/>
      </c>
      <c r="Q608" s="33" t="str">
        <f t="shared" si="19"/>
        <v/>
      </c>
    </row>
    <row r="609" spans="1:17" x14ac:dyDescent="0.3">
      <c r="A609" t="s">
        <v>1415</v>
      </c>
      <c r="B609" t="s">
        <v>1416</v>
      </c>
      <c r="C609" s="31" t="str">
        <f>IF($B609="N/A",IFERROR(VLOOKUP($A609,'Sub Rough 1'!$A$3:$B$63,2,FALSE),"N/A"),$B609)</f>
        <v>AP646422</v>
      </c>
      <c r="D609">
        <v>0</v>
      </c>
      <c r="E609" t="s">
        <v>15</v>
      </c>
      <c r="F609" t="s">
        <v>295</v>
      </c>
      <c r="G609" t="s">
        <v>296</v>
      </c>
      <c r="H609" t="s">
        <v>1417</v>
      </c>
      <c r="I609" s="13">
        <v>381800</v>
      </c>
      <c r="J609" s="14">
        <v>40705</v>
      </c>
      <c r="K609" t="s">
        <v>285</v>
      </c>
      <c r="L609" s="31" t="str">
        <f>IF($K609&lt;&gt;"Pending",$K609,IFERROR(VLOOKUP($C609,Confirmed!$A$2:$I$98,9,FALSE),"Pending"))</f>
        <v>Approved</v>
      </c>
      <c r="M609" s="14">
        <v>40486</v>
      </c>
      <c r="N609" s="19">
        <v>40909</v>
      </c>
      <c r="O609" s="19"/>
      <c r="P609" s="33" t="str">
        <f t="shared" si="18"/>
        <v/>
      </c>
      <c r="Q609" s="33" t="str">
        <f t="shared" si="19"/>
        <v/>
      </c>
    </row>
    <row r="610" spans="1:17" x14ac:dyDescent="0.3">
      <c r="A610" t="s">
        <v>1415</v>
      </c>
      <c r="B610" t="s">
        <v>1416</v>
      </c>
      <c r="C610" s="31" t="str">
        <f>IF($B610="N/A",IFERROR(VLOOKUP($A610,'Sub Rough 1'!$A$3:$B$63,2,FALSE),"N/A"),$B610)</f>
        <v>AP646422</v>
      </c>
      <c r="D610">
        <v>0</v>
      </c>
      <c r="E610" t="s">
        <v>15</v>
      </c>
      <c r="F610" t="s">
        <v>318</v>
      </c>
      <c r="G610" t="s">
        <v>319</v>
      </c>
      <c r="H610" t="s">
        <v>1417</v>
      </c>
      <c r="I610" s="13">
        <v>381800</v>
      </c>
      <c r="J610" s="14">
        <v>40705</v>
      </c>
      <c r="K610" t="s">
        <v>285</v>
      </c>
      <c r="L610" s="31" t="str">
        <f>IF($K610&lt;&gt;"Pending",$K610,IFERROR(VLOOKUP($C610,Confirmed!$A$2:$I$98,9,FALSE),"Pending"))</f>
        <v>Approved</v>
      </c>
      <c r="M610" s="14">
        <v>40486</v>
      </c>
      <c r="N610" s="19">
        <v>40909</v>
      </c>
      <c r="O610" s="19"/>
      <c r="P610" s="33" t="str">
        <f t="shared" si="18"/>
        <v/>
      </c>
      <c r="Q610" s="33" t="str">
        <f t="shared" si="19"/>
        <v/>
      </c>
    </row>
    <row r="611" spans="1:17" x14ac:dyDescent="0.3">
      <c r="A611" t="s">
        <v>1418</v>
      </c>
      <c r="B611" t="s">
        <v>1419</v>
      </c>
      <c r="C611" s="31" t="str">
        <f>IF($B611="N/A",IFERROR(VLOOKUP($A611,'Sub Rough 1'!$A$3:$B$63,2,FALSE),"N/A"),$B611)</f>
        <v>AP646412</v>
      </c>
      <c r="D611">
        <v>1</v>
      </c>
      <c r="E611" t="s">
        <v>298</v>
      </c>
      <c r="F611" t="s">
        <v>302</v>
      </c>
      <c r="G611" t="s">
        <v>303</v>
      </c>
      <c r="H611" t="s">
        <v>1420</v>
      </c>
      <c r="I611" s="13">
        <v>81000</v>
      </c>
      <c r="J611" s="14">
        <v>40548</v>
      </c>
      <c r="K611" t="s">
        <v>285</v>
      </c>
      <c r="L611" s="31" t="str">
        <f>IF($K611&lt;&gt;"Pending",$K611,IFERROR(VLOOKUP($C611,Confirmed!$A$2:$I$98,9,FALSE),"Pending"))</f>
        <v>Approved</v>
      </c>
      <c r="M611" s="14">
        <v>40484</v>
      </c>
      <c r="N611" s="19">
        <v>40909</v>
      </c>
      <c r="O611" s="19"/>
      <c r="P611" s="33" t="str">
        <f t="shared" si="18"/>
        <v/>
      </c>
      <c r="Q611" s="33" t="str">
        <f t="shared" si="19"/>
        <v/>
      </c>
    </row>
    <row r="612" spans="1:17" x14ac:dyDescent="0.3">
      <c r="A612" t="s">
        <v>1418</v>
      </c>
      <c r="B612" t="s">
        <v>1419</v>
      </c>
      <c r="C612" s="31" t="str">
        <f>IF($B612="N/A",IFERROR(VLOOKUP($A612,'Sub Rough 1'!$A$3:$B$63,2,FALSE),"N/A"),$B612)</f>
        <v>AP646412</v>
      </c>
      <c r="D612">
        <v>1</v>
      </c>
      <c r="E612" t="s">
        <v>298</v>
      </c>
      <c r="F612" t="s">
        <v>323</v>
      </c>
      <c r="G612" t="s">
        <v>324</v>
      </c>
      <c r="H612" t="s">
        <v>1420</v>
      </c>
      <c r="I612" s="13">
        <v>81000</v>
      </c>
      <c r="J612" s="14">
        <v>40548</v>
      </c>
      <c r="K612" t="s">
        <v>285</v>
      </c>
      <c r="L612" s="31" t="str">
        <f>IF($K612&lt;&gt;"Pending",$K612,IFERROR(VLOOKUP($C612,Confirmed!$A$2:$I$98,9,FALSE),"Pending"))</f>
        <v>Approved</v>
      </c>
      <c r="M612" s="14">
        <v>40484</v>
      </c>
      <c r="N612" s="19">
        <v>40909</v>
      </c>
      <c r="O612" s="19"/>
      <c r="P612" s="33" t="str">
        <f t="shared" si="18"/>
        <v/>
      </c>
      <c r="Q612" s="33" t="str">
        <f t="shared" si="19"/>
        <v/>
      </c>
    </row>
    <row r="613" spans="1:17" x14ac:dyDescent="0.3">
      <c r="A613" t="s">
        <v>1418</v>
      </c>
      <c r="B613" t="s">
        <v>1419</v>
      </c>
      <c r="C613" s="31" t="str">
        <f>IF($B613="N/A",IFERROR(VLOOKUP($A613,'Sub Rough 1'!$A$3:$B$63,2,FALSE),"N/A"),$B613)</f>
        <v>AP646412</v>
      </c>
      <c r="D613">
        <v>1</v>
      </c>
      <c r="E613" t="s">
        <v>298</v>
      </c>
      <c r="F613" t="s">
        <v>299</v>
      </c>
      <c r="G613" t="s">
        <v>300</v>
      </c>
      <c r="H613" t="s">
        <v>1420</v>
      </c>
      <c r="I613" s="13">
        <v>81000</v>
      </c>
      <c r="J613" s="14">
        <v>40548</v>
      </c>
      <c r="K613" t="s">
        <v>285</v>
      </c>
      <c r="L613" s="31" t="str">
        <f>IF($K613&lt;&gt;"Pending",$K613,IFERROR(VLOOKUP($C613,Confirmed!$A$2:$I$98,9,FALSE),"Pending"))</f>
        <v>Approved</v>
      </c>
      <c r="M613" s="14">
        <v>40484</v>
      </c>
      <c r="N613" s="19">
        <v>40909</v>
      </c>
      <c r="O613" s="19"/>
      <c r="P613" s="33" t="str">
        <f t="shared" si="18"/>
        <v/>
      </c>
      <c r="Q613" s="33" t="str">
        <f t="shared" si="19"/>
        <v/>
      </c>
    </row>
    <row r="614" spans="1:17" x14ac:dyDescent="0.3">
      <c r="A614" t="s">
        <v>1421</v>
      </c>
      <c r="B614" t="s">
        <v>1422</v>
      </c>
      <c r="C614" s="31" t="str">
        <f>IF($B614="N/A",IFERROR(VLOOKUP($A614,'Sub Rough 1'!$A$3:$B$63,2,FALSE),"N/A"),$B614)</f>
        <v>AP646401</v>
      </c>
      <c r="D614">
        <v>1</v>
      </c>
      <c r="E614" t="s">
        <v>298</v>
      </c>
      <c r="F614" t="s">
        <v>314</v>
      </c>
      <c r="G614" t="s">
        <v>315</v>
      </c>
      <c r="H614" t="s">
        <v>1423</v>
      </c>
      <c r="I614" s="13">
        <v>111800</v>
      </c>
      <c r="J614" s="14">
        <v>40731</v>
      </c>
      <c r="K614" t="s">
        <v>285</v>
      </c>
      <c r="L614" s="31" t="str">
        <f>IF($K614&lt;&gt;"Pending",$K614,IFERROR(VLOOKUP($C614,Confirmed!$A$2:$I$98,9,FALSE),"Pending"))</f>
        <v>Approved</v>
      </c>
      <c r="M614" s="14">
        <v>40406</v>
      </c>
      <c r="N614" s="19">
        <v>40909</v>
      </c>
      <c r="O614" s="19"/>
      <c r="P614" s="33" t="str">
        <f t="shared" si="18"/>
        <v/>
      </c>
      <c r="Q614" s="33" t="str">
        <f t="shared" si="19"/>
        <v/>
      </c>
    </row>
    <row r="615" spans="1:17" x14ac:dyDescent="0.3">
      <c r="A615" t="s">
        <v>1421</v>
      </c>
      <c r="B615" t="s">
        <v>1422</v>
      </c>
      <c r="C615" s="31" t="str">
        <f>IF($B615="N/A",IFERROR(VLOOKUP($A615,'Sub Rough 1'!$A$3:$B$63,2,FALSE),"N/A"),$B615)</f>
        <v>AP646401</v>
      </c>
      <c r="D615">
        <v>1</v>
      </c>
      <c r="E615" t="s">
        <v>298</v>
      </c>
      <c r="F615" t="s">
        <v>325</v>
      </c>
      <c r="G615" t="s">
        <v>326</v>
      </c>
      <c r="H615" t="s">
        <v>1423</v>
      </c>
      <c r="I615" s="13">
        <v>111800</v>
      </c>
      <c r="J615" s="14">
        <v>40731</v>
      </c>
      <c r="K615" t="s">
        <v>285</v>
      </c>
      <c r="L615" s="31" t="str">
        <f>IF($K615&lt;&gt;"Pending",$K615,IFERROR(VLOOKUP($C615,Confirmed!$A$2:$I$98,9,FALSE),"Pending"))</f>
        <v>Approved</v>
      </c>
      <c r="M615" s="14">
        <v>40406</v>
      </c>
      <c r="N615" s="19">
        <v>40909</v>
      </c>
      <c r="O615" s="19"/>
      <c r="P615" s="33" t="str">
        <f t="shared" si="18"/>
        <v/>
      </c>
      <c r="Q615" s="33" t="str">
        <f t="shared" si="19"/>
        <v/>
      </c>
    </row>
    <row r="616" spans="1:17" x14ac:dyDescent="0.3">
      <c r="A616" t="s">
        <v>1424</v>
      </c>
      <c r="B616" t="s">
        <v>1425</v>
      </c>
      <c r="C616" s="31" t="str">
        <f>IF($B616="N/A",IFERROR(VLOOKUP($A616,'Sub Rough 1'!$A$3:$B$63,2,FALSE),"N/A"),$B616)</f>
        <v>AP646400</v>
      </c>
      <c r="D616">
        <v>4</v>
      </c>
      <c r="E616" t="s">
        <v>282</v>
      </c>
      <c r="F616" t="s">
        <v>283</v>
      </c>
      <c r="G616" t="s">
        <v>284</v>
      </c>
      <c r="H616" t="s">
        <v>1426</v>
      </c>
      <c r="I616" s="13">
        <v>793400</v>
      </c>
      <c r="J616" s="14">
        <v>40618</v>
      </c>
      <c r="K616" t="s">
        <v>285</v>
      </c>
      <c r="L616" s="31" t="str">
        <f>IF($K616&lt;&gt;"Pending",$K616,IFERROR(VLOOKUP($C616,Confirmed!$A$2:$I$98,9,FALSE),"Pending"))</f>
        <v>Approved</v>
      </c>
      <c r="M616" s="14">
        <v>40389</v>
      </c>
      <c r="N616" s="19">
        <v>40909</v>
      </c>
      <c r="O616" s="19"/>
      <c r="P616" s="33" t="str">
        <f t="shared" si="18"/>
        <v/>
      </c>
      <c r="Q616" s="33" t="str">
        <f t="shared" si="19"/>
        <v/>
      </c>
    </row>
    <row r="617" spans="1:17" x14ac:dyDescent="0.3">
      <c r="A617" t="s">
        <v>1424</v>
      </c>
      <c r="B617" t="s">
        <v>1425</v>
      </c>
      <c r="C617" s="31" t="str">
        <f>IF($B617="N/A",IFERROR(VLOOKUP($A617,'Sub Rough 1'!$A$3:$B$63,2,FALSE),"N/A"),$B617)</f>
        <v>AP646400</v>
      </c>
      <c r="D617">
        <v>4</v>
      </c>
      <c r="E617" t="s">
        <v>282</v>
      </c>
      <c r="F617" t="s">
        <v>286</v>
      </c>
      <c r="G617" t="s">
        <v>287</v>
      </c>
      <c r="H617" t="s">
        <v>1426</v>
      </c>
      <c r="I617" s="13">
        <v>793400</v>
      </c>
      <c r="J617" s="14">
        <v>40618</v>
      </c>
      <c r="K617" t="s">
        <v>285</v>
      </c>
      <c r="L617" s="31" t="str">
        <f>IF($K617&lt;&gt;"Pending",$K617,IFERROR(VLOOKUP($C617,Confirmed!$A$2:$I$98,9,FALSE),"Pending"))</f>
        <v>Approved</v>
      </c>
      <c r="M617" s="14">
        <v>40389</v>
      </c>
      <c r="N617" s="19">
        <v>40909</v>
      </c>
      <c r="O617" s="19"/>
      <c r="P617" s="33" t="str">
        <f t="shared" si="18"/>
        <v/>
      </c>
      <c r="Q617" s="33" t="str">
        <f t="shared" si="19"/>
        <v/>
      </c>
    </row>
    <row r="618" spans="1:17" x14ac:dyDescent="0.3">
      <c r="A618" t="s">
        <v>1427</v>
      </c>
      <c r="B618" t="s">
        <v>1428</v>
      </c>
      <c r="C618" s="31" t="str">
        <f>IF($B618="N/A",IFERROR(VLOOKUP($A618,'Sub Rough 1'!$A$3:$B$63,2,FALSE),"N/A"),$B618)</f>
        <v>AP646392</v>
      </c>
      <c r="D618">
        <v>2</v>
      </c>
      <c r="E618" t="s">
        <v>343</v>
      </c>
      <c r="F618" t="s">
        <v>450</v>
      </c>
      <c r="G618" t="s">
        <v>451</v>
      </c>
      <c r="H618" t="s">
        <v>1429</v>
      </c>
      <c r="I618" s="13">
        <v>738600</v>
      </c>
      <c r="J618" s="14">
        <v>40513</v>
      </c>
      <c r="K618" t="s">
        <v>285</v>
      </c>
      <c r="L618" s="31" t="str">
        <f>IF($K618&lt;&gt;"Pending",$K618,IFERROR(VLOOKUP($C618,Confirmed!$A$2:$I$98,9,FALSE),"Pending"))</f>
        <v>Approved</v>
      </c>
      <c r="M618" s="14">
        <v>40382</v>
      </c>
      <c r="N618" s="19">
        <v>40909</v>
      </c>
      <c r="O618" s="19"/>
      <c r="P618" s="33" t="str">
        <f t="shared" si="18"/>
        <v/>
      </c>
      <c r="Q618" s="33" t="str">
        <f t="shared" si="19"/>
        <v/>
      </c>
    </row>
    <row r="619" spans="1:17" x14ac:dyDescent="0.3">
      <c r="A619" t="s">
        <v>1430</v>
      </c>
      <c r="B619" t="s">
        <v>1431</v>
      </c>
      <c r="C619" s="31" t="str">
        <f>IF($B619="N/A",IFERROR(VLOOKUP($A619,'Sub Rough 1'!$A$3:$B$63,2,FALSE),"N/A"),$B619)</f>
        <v>AP646385</v>
      </c>
      <c r="D619">
        <v>6</v>
      </c>
      <c r="E619" t="s">
        <v>309</v>
      </c>
      <c r="F619" t="s">
        <v>544</v>
      </c>
      <c r="G619" t="s">
        <v>545</v>
      </c>
      <c r="H619" t="s">
        <v>27</v>
      </c>
      <c r="I619" s="13">
        <v>660700</v>
      </c>
      <c r="J619" s="14">
        <v>40641</v>
      </c>
      <c r="K619" t="s">
        <v>285</v>
      </c>
      <c r="L619" s="31" t="str">
        <f>IF($K619&lt;&gt;"Pending",$K619,IFERROR(VLOOKUP($C619,Confirmed!$A$2:$I$98,9,FALSE),"Pending"))</f>
        <v>Approved</v>
      </c>
      <c r="M619" s="14">
        <v>40380</v>
      </c>
      <c r="N619" s="19">
        <v>40909</v>
      </c>
      <c r="O619" s="19"/>
      <c r="P619" s="33" t="str">
        <f t="shared" si="18"/>
        <v/>
      </c>
      <c r="Q619" s="33" t="str">
        <f t="shared" si="19"/>
        <v/>
      </c>
    </row>
    <row r="620" spans="1:17" x14ac:dyDescent="0.3">
      <c r="A620" t="s">
        <v>1432</v>
      </c>
      <c r="B620" t="s">
        <v>1433</v>
      </c>
      <c r="C620" s="31" t="str">
        <f>IF($B620="N/A",IFERROR(VLOOKUP($A620,'Sub Rough 1'!$A$3:$B$63,2,FALSE),"N/A"),$B620)</f>
        <v>AP646377</v>
      </c>
      <c r="D620">
        <v>0</v>
      </c>
      <c r="E620" t="s">
        <v>15</v>
      </c>
      <c r="F620" t="s">
        <v>295</v>
      </c>
      <c r="G620" t="s">
        <v>296</v>
      </c>
      <c r="H620" t="s">
        <v>1434</v>
      </c>
      <c r="I620" s="13">
        <v>725000</v>
      </c>
      <c r="J620" s="14">
        <v>40444</v>
      </c>
      <c r="K620" t="s">
        <v>285</v>
      </c>
      <c r="L620" s="31" t="str">
        <f>IF($K620&lt;&gt;"Pending",$K620,IFERROR(VLOOKUP($C620,Confirmed!$A$2:$I$98,9,FALSE),"Pending"))</f>
        <v>Approved</v>
      </c>
      <c r="M620" s="14">
        <v>40370</v>
      </c>
      <c r="N620" s="19">
        <v>40909</v>
      </c>
      <c r="O620" s="19"/>
      <c r="P620" s="33" t="str">
        <f t="shared" si="18"/>
        <v/>
      </c>
      <c r="Q620" s="33" t="str">
        <f t="shared" si="19"/>
        <v/>
      </c>
    </row>
    <row r="621" spans="1:17" x14ac:dyDescent="0.3">
      <c r="A621" t="s">
        <v>1432</v>
      </c>
      <c r="B621" t="s">
        <v>1433</v>
      </c>
      <c r="C621" s="31" t="str">
        <f>IF($B621="N/A",IFERROR(VLOOKUP($A621,'Sub Rough 1'!$A$3:$B$63,2,FALSE),"N/A"),$B621)</f>
        <v>AP646377</v>
      </c>
      <c r="D621">
        <v>0</v>
      </c>
      <c r="E621" t="s">
        <v>15</v>
      </c>
      <c r="F621" t="s">
        <v>318</v>
      </c>
      <c r="G621" t="s">
        <v>319</v>
      </c>
      <c r="H621" t="s">
        <v>1434</v>
      </c>
      <c r="I621" s="13">
        <v>725000</v>
      </c>
      <c r="J621" s="14">
        <v>40444</v>
      </c>
      <c r="K621" t="s">
        <v>285</v>
      </c>
      <c r="L621" s="31" t="str">
        <f>IF($K621&lt;&gt;"Pending",$K621,IFERROR(VLOOKUP($C621,Confirmed!$A$2:$I$98,9,FALSE),"Pending"))</f>
        <v>Approved</v>
      </c>
      <c r="M621" s="14">
        <v>40370</v>
      </c>
      <c r="N621" s="19">
        <v>40909</v>
      </c>
      <c r="O621" s="19"/>
      <c r="P621" s="33" t="str">
        <f t="shared" si="18"/>
        <v/>
      </c>
      <c r="Q621" s="33" t="str">
        <f t="shared" si="19"/>
        <v/>
      </c>
    </row>
    <row r="622" spans="1:17" x14ac:dyDescent="0.3">
      <c r="A622" t="s">
        <v>1435</v>
      </c>
      <c r="B622" t="s">
        <v>1436</v>
      </c>
      <c r="C622" s="31" t="str">
        <f>IF($B622="N/A",IFERROR(VLOOKUP($A622,'Sub Rough 1'!$A$3:$B$63,2,FALSE),"N/A"),$B622)</f>
        <v>AP646368</v>
      </c>
      <c r="D622">
        <v>22</v>
      </c>
      <c r="E622" t="s">
        <v>377</v>
      </c>
      <c r="F622" t="s">
        <v>378</v>
      </c>
      <c r="G622" t="s">
        <v>379</v>
      </c>
      <c r="H622" t="s">
        <v>1437</v>
      </c>
      <c r="I622" s="13">
        <v>974700</v>
      </c>
      <c r="J622" s="14">
        <v>40630</v>
      </c>
      <c r="K622" t="s">
        <v>285</v>
      </c>
      <c r="L622" s="31" t="str">
        <f>IF($K622&lt;&gt;"Pending",$K622,IFERROR(VLOOKUP($C622,Confirmed!$A$2:$I$98,9,FALSE),"Pending"))</f>
        <v>Approved</v>
      </c>
      <c r="M622" s="14">
        <v>40362</v>
      </c>
      <c r="N622" s="19">
        <v>40909</v>
      </c>
      <c r="O622" s="19"/>
      <c r="P622" s="33" t="str">
        <f t="shared" si="18"/>
        <v/>
      </c>
      <c r="Q622" s="33" t="str">
        <f t="shared" si="19"/>
        <v/>
      </c>
    </row>
    <row r="623" spans="1:17" x14ac:dyDescent="0.3">
      <c r="A623" t="s">
        <v>1438</v>
      </c>
      <c r="B623" t="s">
        <v>1439</v>
      </c>
      <c r="C623" s="31" t="str">
        <f>IF($B623="N/A",IFERROR(VLOOKUP($A623,'Sub Rough 1'!$A$3:$B$63,2,FALSE),"N/A"),$B623)</f>
        <v>AP646360</v>
      </c>
      <c r="D623">
        <v>1</v>
      </c>
      <c r="E623" t="s">
        <v>298</v>
      </c>
      <c r="F623" t="s">
        <v>325</v>
      </c>
      <c r="G623" t="s">
        <v>326</v>
      </c>
      <c r="H623" t="s">
        <v>1440</v>
      </c>
      <c r="I623" s="13">
        <v>478900</v>
      </c>
      <c r="J623" s="14">
        <v>40592</v>
      </c>
      <c r="K623" t="s">
        <v>301</v>
      </c>
      <c r="L623" s="31" t="str">
        <f>IF($K623&lt;&gt;"Pending",$K623,IFERROR(VLOOKUP($C623,Confirmed!$A$2:$I$98,9,FALSE),"Pending"))</f>
        <v>Disapproved</v>
      </c>
      <c r="M623" s="14">
        <v>40359</v>
      </c>
      <c r="N623" s="19">
        <v>40909</v>
      </c>
      <c r="O623" s="19"/>
      <c r="P623" s="33" t="str">
        <f t="shared" si="18"/>
        <v/>
      </c>
      <c r="Q623" s="33" t="str">
        <f t="shared" si="19"/>
        <v/>
      </c>
    </row>
    <row r="624" spans="1:17" x14ac:dyDescent="0.3">
      <c r="A624" t="s">
        <v>1438</v>
      </c>
      <c r="B624" t="s">
        <v>1439</v>
      </c>
      <c r="C624" s="31" t="str">
        <f>IF($B624="N/A",IFERROR(VLOOKUP($A624,'Sub Rough 1'!$A$3:$B$63,2,FALSE),"N/A"),$B624)</f>
        <v>AP646360</v>
      </c>
      <c r="D624">
        <v>1</v>
      </c>
      <c r="E624" t="s">
        <v>298</v>
      </c>
      <c r="F624" t="s">
        <v>302</v>
      </c>
      <c r="G624" t="s">
        <v>303</v>
      </c>
      <c r="H624" t="s">
        <v>1440</v>
      </c>
      <c r="I624" s="13">
        <v>478900</v>
      </c>
      <c r="J624" s="14">
        <v>40592</v>
      </c>
      <c r="K624" t="s">
        <v>301</v>
      </c>
      <c r="L624" s="31" t="str">
        <f>IF($K624&lt;&gt;"Pending",$K624,IFERROR(VLOOKUP($C624,Confirmed!$A$2:$I$98,9,FALSE),"Pending"))</f>
        <v>Disapproved</v>
      </c>
      <c r="M624" s="14">
        <v>40359</v>
      </c>
      <c r="N624" s="19">
        <v>40909</v>
      </c>
      <c r="O624" s="19"/>
      <c r="P624" s="33" t="str">
        <f t="shared" si="18"/>
        <v/>
      </c>
      <c r="Q624" s="33" t="str">
        <f t="shared" si="19"/>
        <v/>
      </c>
    </row>
    <row r="625" spans="1:17" x14ac:dyDescent="0.3">
      <c r="A625" t="s">
        <v>1438</v>
      </c>
      <c r="B625" t="s">
        <v>1439</v>
      </c>
      <c r="C625" s="31" t="str">
        <f>IF($B625="N/A",IFERROR(VLOOKUP($A625,'Sub Rough 1'!$A$3:$B$63,2,FALSE),"N/A"),$B625)</f>
        <v>AP646360</v>
      </c>
      <c r="D625">
        <v>1</v>
      </c>
      <c r="E625" t="s">
        <v>298</v>
      </c>
      <c r="F625" t="s">
        <v>323</v>
      </c>
      <c r="G625" t="s">
        <v>324</v>
      </c>
      <c r="H625" t="s">
        <v>1440</v>
      </c>
      <c r="I625" s="13">
        <v>478900</v>
      </c>
      <c r="J625" s="14">
        <v>40592</v>
      </c>
      <c r="K625" t="s">
        <v>301</v>
      </c>
      <c r="L625" s="31" t="str">
        <f>IF($K625&lt;&gt;"Pending",$K625,IFERROR(VLOOKUP($C625,Confirmed!$A$2:$I$98,9,FALSE),"Pending"))</f>
        <v>Disapproved</v>
      </c>
      <c r="M625" s="14">
        <v>40359</v>
      </c>
      <c r="N625" s="19">
        <v>40909</v>
      </c>
      <c r="O625" s="19"/>
      <c r="P625" s="33" t="str">
        <f t="shared" si="18"/>
        <v/>
      </c>
      <c r="Q625" s="33" t="str">
        <f t="shared" si="19"/>
        <v/>
      </c>
    </row>
    <row r="626" spans="1:17" x14ac:dyDescent="0.3">
      <c r="A626" t="s">
        <v>1438</v>
      </c>
      <c r="B626" t="s">
        <v>1439</v>
      </c>
      <c r="C626" s="31" t="str">
        <f>IF($B626="N/A",IFERROR(VLOOKUP($A626,'Sub Rough 1'!$A$3:$B$63,2,FALSE),"N/A"),$B626)</f>
        <v>AP646360</v>
      </c>
      <c r="D626">
        <v>1</v>
      </c>
      <c r="E626" t="s">
        <v>298</v>
      </c>
      <c r="F626" t="s">
        <v>299</v>
      </c>
      <c r="G626" t="s">
        <v>300</v>
      </c>
      <c r="H626" t="s">
        <v>1440</v>
      </c>
      <c r="I626" s="13">
        <v>478900</v>
      </c>
      <c r="J626" s="14">
        <v>40592</v>
      </c>
      <c r="K626" t="s">
        <v>301</v>
      </c>
      <c r="L626" s="31" t="str">
        <f>IF($K626&lt;&gt;"Pending",$K626,IFERROR(VLOOKUP($C626,Confirmed!$A$2:$I$98,9,FALSE),"Pending"))</f>
        <v>Disapproved</v>
      </c>
      <c r="M626" s="14">
        <v>40359</v>
      </c>
      <c r="N626" s="19">
        <v>40909</v>
      </c>
      <c r="O626" s="19"/>
      <c r="P626" s="33" t="str">
        <f t="shared" si="18"/>
        <v/>
      </c>
      <c r="Q626" s="33" t="str">
        <f t="shared" si="19"/>
        <v/>
      </c>
    </row>
    <row r="627" spans="1:17" x14ac:dyDescent="0.3">
      <c r="A627" t="s">
        <v>1441</v>
      </c>
      <c r="B627" t="s">
        <v>1442</v>
      </c>
      <c r="C627" s="31" t="str">
        <f>IF($B627="N/A",IFERROR(VLOOKUP($A627,'Sub Rough 1'!$A$3:$B$63,2,FALSE),"N/A"),$B627)</f>
        <v>AP646356</v>
      </c>
      <c r="D627">
        <v>1</v>
      </c>
      <c r="E627" t="s">
        <v>298</v>
      </c>
      <c r="F627" t="s">
        <v>302</v>
      </c>
      <c r="G627" t="s">
        <v>303</v>
      </c>
      <c r="H627" t="s">
        <v>1443</v>
      </c>
      <c r="I627" s="13">
        <v>969800</v>
      </c>
      <c r="J627" s="14">
        <v>40468</v>
      </c>
      <c r="K627" t="s">
        <v>285</v>
      </c>
      <c r="L627" s="31" t="str">
        <f>IF($K627&lt;&gt;"Pending",$K627,IFERROR(VLOOKUP($C627,Confirmed!$A$2:$I$98,9,FALSE),"Pending"))</f>
        <v>Approved</v>
      </c>
      <c r="M627" s="14">
        <v>40358</v>
      </c>
      <c r="N627" s="19">
        <v>40909</v>
      </c>
      <c r="O627" s="19"/>
      <c r="P627" s="33" t="str">
        <f t="shared" si="18"/>
        <v/>
      </c>
      <c r="Q627" s="33" t="str">
        <f t="shared" si="19"/>
        <v/>
      </c>
    </row>
    <row r="628" spans="1:17" x14ac:dyDescent="0.3">
      <c r="A628" t="s">
        <v>1444</v>
      </c>
      <c r="B628" t="s">
        <v>1445</v>
      </c>
      <c r="C628" s="31" t="str">
        <f>IF($B628="N/A",IFERROR(VLOOKUP($A628,'Sub Rough 1'!$A$3:$B$63,2,FALSE),"N/A"),$B628)</f>
        <v>AP646353</v>
      </c>
      <c r="D628">
        <v>0</v>
      </c>
      <c r="E628" t="s">
        <v>15</v>
      </c>
      <c r="F628" t="s">
        <v>293</v>
      </c>
      <c r="G628" t="s">
        <v>294</v>
      </c>
      <c r="H628" t="s">
        <v>1446</v>
      </c>
      <c r="I628" s="13">
        <v>562000</v>
      </c>
      <c r="J628" s="14">
        <v>40665</v>
      </c>
      <c r="K628" t="s">
        <v>285</v>
      </c>
      <c r="L628" s="31" t="str">
        <f>IF($K628&lt;&gt;"Pending",$K628,IFERROR(VLOOKUP($C628,Confirmed!$A$2:$I$98,9,FALSE),"Pending"))</f>
        <v>Approved</v>
      </c>
      <c r="M628" s="14">
        <v>40349</v>
      </c>
      <c r="N628" s="19">
        <v>40909</v>
      </c>
      <c r="O628" s="19"/>
      <c r="P628" s="33" t="str">
        <f t="shared" si="18"/>
        <v/>
      </c>
      <c r="Q628" s="33" t="str">
        <f t="shared" si="19"/>
        <v/>
      </c>
    </row>
    <row r="629" spans="1:17" x14ac:dyDescent="0.3">
      <c r="A629" t="s">
        <v>1444</v>
      </c>
      <c r="B629" t="s">
        <v>1445</v>
      </c>
      <c r="C629" s="31" t="str">
        <f>IF($B629="N/A",IFERROR(VLOOKUP($A629,'Sub Rough 1'!$A$3:$B$63,2,FALSE),"N/A"),$B629)</f>
        <v>AP646353</v>
      </c>
      <c r="D629">
        <v>0</v>
      </c>
      <c r="E629" t="s">
        <v>15</v>
      </c>
      <c r="F629" t="s">
        <v>318</v>
      </c>
      <c r="G629" t="s">
        <v>319</v>
      </c>
      <c r="H629" t="s">
        <v>1446</v>
      </c>
      <c r="I629" s="13">
        <v>562000</v>
      </c>
      <c r="J629" s="14">
        <v>40665</v>
      </c>
      <c r="K629" t="s">
        <v>285</v>
      </c>
      <c r="L629" s="31" t="str">
        <f>IF($K629&lt;&gt;"Pending",$K629,IFERROR(VLOOKUP($C629,Confirmed!$A$2:$I$98,9,FALSE),"Pending"))</f>
        <v>Approved</v>
      </c>
      <c r="M629" s="14">
        <v>40349</v>
      </c>
      <c r="N629" s="19">
        <v>40909</v>
      </c>
      <c r="O629" s="19"/>
      <c r="P629" s="33" t="str">
        <f t="shared" si="18"/>
        <v/>
      </c>
      <c r="Q629" s="33" t="str">
        <f t="shared" si="19"/>
        <v/>
      </c>
    </row>
    <row r="630" spans="1:17" x14ac:dyDescent="0.3">
      <c r="A630" t="s">
        <v>1444</v>
      </c>
      <c r="B630" t="s">
        <v>1445</v>
      </c>
      <c r="C630" s="31" t="str">
        <f>IF($B630="N/A",IFERROR(VLOOKUP($A630,'Sub Rough 1'!$A$3:$B$63,2,FALSE),"N/A"),$B630)</f>
        <v>AP646353</v>
      </c>
      <c r="D630">
        <v>0</v>
      </c>
      <c r="E630" t="s">
        <v>15</v>
      </c>
      <c r="F630" t="s">
        <v>295</v>
      </c>
      <c r="G630" t="s">
        <v>296</v>
      </c>
      <c r="H630" t="s">
        <v>1446</v>
      </c>
      <c r="I630" s="13">
        <v>562000</v>
      </c>
      <c r="J630" s="14">
        <v>40665</v>
      </c>
      <c r="K630" t="s">
        <v>285</v>
      </c>
      <c r="L630" s="31" t="str">
        <f>IF($K630&lt;&gt;"Pending",$K630,IFERROR(VLOOKUP($C630,Confirmed!$A$2:$I$98,9,FALSE),"Pending"))</f>
        <v>Approved</v>
      </c>
      <c r="M630" s="14">
        <v>40349</v>
      </c>
      <c r="N630" s="19">
        <v>40909</v>
      </c>
      <c r="O630" s="19"/>
      <c r="P630" s="33" t="str">
        <f t="shared" si="18"/>
        <v/>
      </c>
      <c r="Q630" s="33" t="str">
        <f t="shared" si="19"/>
        <v/>
      </c>
    </row>
    <row r="631" spans="1:17" x14ac:dyDescent="0.3">
      <c r="A631" t="s">
        <v>1444</v>
      </c>
      <c r="B631" t="s">
        <v>1445</v>
      </c>
      <c r="C631" s="31" t="str">
        <f>IF($B631="N/A",IFERROR(VLOOKUP($A631,'Sub Rough 1'!$A$3:$B$63,2,FALSE),"N/A"),$B631)</f>
        <v>AP646353</v>
      </c>
      <c r="D631">
        <v>0</v>
      </c>
      <c r="E631" t="s">
        <v>15</v>
      </c>
      <c r="F631" t="s">
        <v>320</v>
      </c>
      <c r="G631" t="s">
        <v>321</v>
      </c>
      <c r="H631" t="s">
        <v>1446</v>
      </c>
      <c r="I631" s="13">
        <v>562000</v>
      </c>
      <c r="J631" s="14">
        <v>40665</v>
      </c>
      <c r="K631" t="s">
        <v>285</v>
      </c>
      <c r="L631" s="31" t="str">
        <f>IF($K631&lt;&gt;"Pending",$K631,IFERROR(VLOOKUP($C631,Confirmed!$A$2:$I$98,9,FALSE),"Pending"))</f>
        <v>Approved</v>
      </c>
      <c r="M631" s="14">
        <v>40349</v>
      </c>
      <c r="N631" s="19">
        <v>40909</v>
      </c>
      <c r="O631" s="19"/>
      <c r="P631" s="33" t="str">
        <f t="shared" si="18"/>
        <v/>
      </c>
      <c r="Q631" s="33" t="str">
        <f t="shared" si="19"/>
        <v/>
      </c>
    </row>
    <row r="632" spans="1:17" x14ac:dyDescent="0.3">
      <c r="A632" t="s">
        <v>1447</v>
      </c>
      <c r="B632" t="s">
        <v>1448</v>
      </c>
      <c r="C632" s="31" t="str">
        <f>IF($B632="N/A",IFERROR(VLOOKUP($A632,'Sub Rough 1'!$A$3:$B$63,2,FALSE),"N/A"),$B632)</f>
        <v>AP646346</v>
      </c>
      <c r="D632">
        <v>0</v>
      </c>
      <c r="E632" t="s">
        <v>15</v>
      </c>
      <c r="F632" t="s">
        <v>320</v>
      </c>
      <c r="G632" t="s">
        <v>321</v>
      </c>
      <c r="H632" t="s">
        <v>1449</v>
      </c>
      <c r="I632" s="13">
        <v>795400</v>
      </c>
      <c r="J632" s="14">
        <v>40605</v>
      </c>
      <c r="K632" t="s">
        <v>301</v>
      </c>
      <c r="L632" s="31" t="str">
        <f>IF($K632&lt;&gt;"Pending",$K632,IFERROR(VLOOKUP($C632,Confirmed!$A$2:$I$98,9,FALSE),"Pending"))</f>
        <v>Disapproved</v>
      </c>
      <c r="M632" s="14">
        <v>40334</v>
      </c>
      <c r="N632" s="19">
        <v>40909</v>
      </c>
      <c r="O632" s="19"/>
      <c r="P632" s="33" t="str">
        <f t="shared" si="18"/>
        <v/>
      </c>
      <c r="Q632" s="33" t="str">
        <f t="shared" si="19"/>
        <v/>
      </c>
    </row>
    <row r="633" spans="1:17" x14ac:dyDescent="0.3">
      <c r="A633" t="s">
        <v>1447</v>
      </c>
      <c r="B633" t="s">
        <v>1448</v>
      </c>
      <c r="C633" s="31" t="str">
        <f>IF($B633="N/A",IFERROR(VLOOKUP($A633,'Sub Rough 1'!$A$3:$B$63,2,FALSE),"N/A"),$B633)</f>
        <v>AP646346</v>
      </c>
      <c r="D633">
        <v>0</v>
      </c>
      <c r="E633" t="s">
        <v>15</v>
      </c>
      <c r="F633" t="s">
        <v>295</v>
      </c>
      <c r="G633" t="s">
        <v>296</v>
      </c>
      <c r="H633" t="s">
        <v>1449</v>
      </c>
      <c r="I633" s="13">
        <v>795400</v>
      </c>
      <c r="J633" s="14">
        <v>40605</v>
      </c>
      <c r="K633" t="s">
        <v>301</v>
      </c>
      <c r="L633" s="31" t="str">
        <f>IF($K633&lt;&gt;"Pending",$K633,IFERROR(VLOOKUP($C633,Confirmed!$A$2:$I$98,9,FALSE),"Pending"))</f>
        <v>Disapproved</v>
      </c>
      <c r="M633" s="14">
        <v>40334</v>
      </c>
      <c r="N633" s="19">
        <v>40909</v>
      </c>
      <c r="O633" s="19"/>
      <c r="P633" s="33" t="str">
        <f t="shared" si="18"/>
        <v/>
      </c>
      <c r="Q633" s="33" t="str">
        <f t="shared" si="19"/>
        <v/>
      </c>
    </row>
    <row r="634" spans="1:17" x14ac:dyDescent="0.3">
      <c r="A634" t="s">
        <v>1450</v>
      </c>
      <c r="B634" t="s">
        <v>1451</v>
      </c>
      <c r="C634" s="31" t="str">
        <f>IF($B634="N/A",IFERROR(VLOOKUP($A634,'Sub Rough 1'!$A$3:$B$63,2,FALSE),"N/A"),$B634)</f>
        <v>AP646336</v>
      </c>
      <c r="D634">
        <v>9</v>
      </c>
      <c r="E634" t="s">
        <v>768</v>
      </c>
      <c r="F634" t="s">
        <v>769</v>
      </c>
      <c r="G634" t="s">
        <v>770</v>
      </c>
      <c r="H634" t="s">
        <v>1452</v>
      </c>
      <c r="I634" s="13">
        <v>776700</v>
      </c>
      <c r="J634" s="14">
        <v>40373</v>
      </c>
      <c r="K634" t="s">
        <v>301</v>
      </c>
      <c r="L634" s="31" t="str">
        <f>IF($K634&lt;&gt;"Pending",$K634,IFERROR(VLOOKUP($C634,Confirmed!$A$2:$I$98,9,FALSE),"Pending"))</f>
        <v>Disapproved</v>
      </c>
      <c r="M634" s="14">
        <v>40315</v>
      </c>
      <c r="N634" s="19">
        <v>40909</v>
      </c>
      <c r="O634" s="19"/>
      <c r="P634" s="33" t="str">
        <f t="shared" si="18"/>
        <v/>
      </c>
      <c r="Q634" s="33" t="str">
        <f t="shared" si="19"/>
        <v/>
      </c>
    </row>
    <row r="635" spans="1:17" x14ac:dyDescent="0.3">
      <c r="A635" t="s">
        <v>1453</v>
      </c>
      <c r="B635" t="s">
        <v>1454</v>
      </c>
      <c r="C635" s="31" t="str">
        <f>IF($B635="N/A",IFERROR(VLOOKUP($A635,'Sub Rough 1'!$A$3:$B$63,2,FALSE),"N/A"),$B635)</f>
        <v>AP646333</v>
      </c>
      <c r="D635">
        <v>2</v>
      </c>
      <c r="E635" t="s">
        <v>343</v>
      </c>
      <c r="F635" t="s">
        <v>344</v>
      </c>
      <c r="G635" t="s">
        <v>345</v>
      </c>
      <c r="H635" t="s">
        <v>1455</v>
      </c>
      <c r="I635" s="13">
        <v>733800</v>
      </c>
      <c r="J635" s="14">
        <v>40476</v>
      </c>
      <c r="K635" t="s">
        <v>756</v>
      </c>
      <c r="L635" s="31" t="str">
        <f>IF($K635&lt;&gt;"Pending",$K635,IFERROR(VLOOKUP($C635,Confirmed!$A$2:$I$98,9,FALSE),"Pending"))</f>
        <v>Withdrawn</v>
      </c>
      <c r="M635" s="14">
        <v>40309</v>
      </c>
      <c r="N635" s="19">
        <v>40909</v>
      </c>
      <c r="O635" s="19"/>
      <c r="P635" s="33" t="str">
        <f t="shared" si="18"/>
        <v/>
      </c>
      <c r="Q635" s="33" t="str">
        <f t="shared" si="19"/>
        <v/>
      </c>
    </row>
    <row r="636" spans="1:17" x14ac:dyDescent="0.3">
      <c r="A636" t="s">
        <v>1456</v>
      </c>
      <c r="B636" t="s">
        <v>1457</v>
      </c>
      <c r="C636" s="31" t="str">
        <f>IF($B636="N/A",IFERROR(VLOOKUP($A636,'Sub Rough 1'!$A$3:$B$63,2,FALSE),"N/A"),$B636)</f>
        <v>AP646327</v>
      </c>
      <c r="D636">
        <v>30</v>
      </c>
      <c r="E636" t="s">
        <v>1458</v>
      </c>
      <c r="F636" t="s">
        <v>1459</v>
      </c>
      <c r="G636" t="s">
        <v>1460</v>
      </c>
      <c r="H636" t="s">
        <v>1461</v>
      </c>
      <c r="I636" s="13">
        <v>860700</v>
      </c>
      <c r="J636" s="14">
        <v>40524</v>
      </c>
      <c r="K636" t="s">
        <v>285</v>
      </c>
      <c r="L636" s="31" t="str">
        <f>IF($K636&lt;&gt;"Pending",$K636,IFERROR(VLOOKUP($C636,Confirmed!$A$2:$I$98,9,FALSE),"Pending"))</f>
        <v>Approved</v>
      </c>
      <c r="M636" s="14">
        <v>40306</v>
      </c>
      <c r="N636" s="19">
        <v>40909</v>
      </c>
      <c r="O636" s="19"/>
      <c r="P636" s="33" t="str">
        <f t="shared" si="18"/>
        <v/>
      </c>
      <c r="Q636" s="33" t="str">
        <f t="shared" si="19"/>
        <v/>
      </c>
    </row>
    <row r="637" spans="1:17" x14ac:dyDescent="0.3">
      <c r="A637" t="s">
        <v>1462</v>
      </c>
      <c r="B637" t="s">
        <v>1463</v>
      </c>
      <c r="C637" s="31" t="str">
        <f>IF($B637="N/A",IFERROR(VLOOKUP($A637,'Sub Rough 1'!$A$3:$B$63,2,FALSE),"N/A"),$B637)</f>
        <v>AP646315</v>
      </c>
      <c r="D637">
        <v>1</v>
      </c>
      <c r="E637" t="s">
        <v>298</v>
      </c>
      <c r="F637" t="s">
        <v>325</v>
      </c>
      <c r="G637" t="s">
        <v>326</v>
      </c>
      <c r="H637" t="s">
        <v>1464</v>
      </c>
      <c r="I637" s="13">
        <v>945400</v>
      </c>
      <c r="J637" s="14">
        <v>40529</v>
      </c>
      <c r="K637" t="s">
        <v>285</v>
      </c>
      <c r="L637" s="31" t="str">
        <f>IF($K637&lt;&gt;"Pending",$K637,IFERROR(VLOOKUP($C637,Confirmed!$A$2:$I$98,9,FALSE),"Pending"))</f>
        <v>Approved</v>
      </c>
      <c r="M637" s="14">
        <v>40283</v>
      </c>
      <c r="N637" s="19">
        <v>40909</v>
      </c>
      <c r="O637" s="19"/>
      <c r="P637" s="33" t="str">
        <f t="shared" si="18"/>
        <v/>
      </c>
      <c r="Q637" s="33" t="str">
        <f t="shared" si="19"/>
        <v/>
      </c>
    </row>
    <row r="638" spans="1:17" x14ac:dyDescent="0.3">
      <c r="A638" t="s">
        <v>1465</v>
      </c>
      <c r="B638" t="s">
        <v>1466</v>
      </c>
      <c r="C638" s="31" t="str">
        <f>IF($B638="N/A",IFERROR(VLOOKUP($A638,'Sub Rough 1'!$A$3:$B$63,2,FALSE),"N/A"),$B638)</f>
        <v>AP646313</v>
      </c>
      <c r="D638">
        <v>0</v>
      </c>
      <c r="E638" t="s">
        <v>15</v>
      </c>
      <c r="F638" t="s">
        <v>318</v>
      </c>
      <c r="G638" t="s">
        <v>319</v>
      </c>
      <c r="H638" t="s">
        <v>1467</v>
      </c>
      <c r="I638" s="13">
        <v>300200</v>
      </c>
      <c r="J638" s="14">
        <v>40465</v>
      </c>
      <c r="K638" t="s">
        <v>285</v>
      </c>
      <c r="L638" s="31" t="str">
        <f>IF($K638&lt;&gt;"Pending",$K638,IFERROR(VLOOKUP($C638,Confirmed!$A$2:$I$98,9,FALSE),"Pending"))</f>
        <v>Approved</v>
      </c>
      <c r="M638" s="14">
        <v>40281</v>
      </c>
      <c r="N638" s="19">
        <v>40909</v>
      </c>
      <c r="O638" s="19"/>
      <c r="P638" s="33" t="str">
        <f t="shared" si="18"/>
        <v/>
      </c>
      <c r="Q638" s="33" t="str">
        <f t="shared" si="19"/>
        <v/>
      </c>
    </row>
    <row r="639" spans="1:17" x14ac:dyDescent="0.3">
      <c r="A639" t="s">
        <v>1465</v>
      </c>
      <c r="B639" t="s">
        <v>1466</v>
      </c>
      <c r="C639" s="31" t="str">
        <f>IF($B639="N/A",IFERROR(VLOOKUP($A639,'Sub Rough 1'!$A$3:$B$63,2,FALSE),"N/A"),$B639)</f>
        <v>AP646313</v>
      </c>
      <c r="D639">
        <v>0</v>
      </c>
      <c r="E639" t="s">
        <v>15</v>
      </c>
      <c r="F639" t="s">
        <v>295</v>
      </c>
      <c r="G639" t="s">
        <v>296</v>
      </c>
      <c r="H639" t="s">
        <v>1467</v>
      </c>
      <c r="I639" s="13">
        <v>300200</v>
      </c>
      <c r="J639" s="14">
        <v>40465</v>
      </c>
      <c r="K639" t="s">
        <v>285</v>
      </c>
      <c r="L639" s="31" t="str">
        <f>IF($K639&lt;&gt;"Pending",$K639,IFERROR(VLOOKUP($C639,Confirmed!$A$2:$I$98,9,FALSE),"Pending"))</f>
        <v>Approved</v>
      </c>
      <c r="M639" s="14">
        <v>40281</v>
      </c>
      <c r="N639" s="19">
        <v>40909</v>
      </c>
      <c r="O639" s="19"/>
      <c r="P639" s="33" t="str">
        <f t="shared" si="18"/>
        <v/>
      </c>
      <c r="Q639" s="33" t="str">
        <f t="shared" si="19"/>
        <v/>
      </c>
    </row>
    <row r="640" spans="1:17" x14ac:dyDescent="0.3">
      <c r="A640" t="s">
        <v>1465</v>
      </c>
      <c r="B640" t="s">
        <v>1466</v>
      </c>
      <c r="C640" s="31" t="str">
        <f>IF($B640="N/A",IFERROR(VLOOKUP($A640,'Sub Rough 1'!$A$3:$B$63,2,FALSE),"N/A"),$B640)</f>
        <v>AP646313</v>
      </c>
      <c r="D640">
        <v>0</v>
      </c>
      <c r="E640" t="s">
        <v>15</v>
      </c>
      <c r="F640" t="s">
        <v>320</v>
      </c>
      <c r="G640" t="s">
        <v>321</v>
      </c>
      <c r="H640" t="s">
        <v>1467</v>
      </c>
      <c r="I640" s="13">
        <v>300200</v>
      </c>
      <c r="J640" s="14">
        <v>40465</v>
      </c>
      <c r="K640" t="s">
        <v>285</v>
      </c>
      <c r="L640" s="31" t="str">
        <f>IF($K640&lt;&gt;"Pending",$K640,IFERROR(VLOOKUP($C640,Confirmed!$A$2:$I$98,9,FALSE),"Pending"))</f>
        <v>Approved</v>
      </c>
      <c r="M640" s="14">
        <v>40281</v>
      </c>
      <c r="N640" s="19">
        <v>40909</v>
      </c>
      <c r="O640" s="19"/>
      <c r="P640" s="33" t="str">
        <f t="shared" si="18"/>
        <v/>
      </c>
      <c r="Q640" s="33" t="str">
        <f t="shared" si="19"/>
        <v/>
      </c>
    </row>
    <row r="641" spans="1:17" x14ac:dyDescent="0.3">
      <c r="A641" t="s">
        <v>1468</v>
      </c>
      <c r="B641" t="s">
        <v>1469</v>
      </c>
      <c r="C641" s="31" t="str">
        <f>IF($B641="N/A",IFERROR(VLOOKUP($A641,'Sub Rough 1'!$A$3:$B$63,2,FALSE),"N/A"),$B641)</f>
        <v>AP646306</v>
      </c>
      <c r="D641">
        <v>2</v>
      </c>
      <c r="E641" t="s">
        <v>343</v>
      </c>
      <c r="F641" t="s">
        <v>344</v>
      </c>
      <c r="G641" t="s">
        <v>345</v>
      </c>
      <c r="H641" t="s">
        <v>1470</v>
      </c>
      <c r="I641" s="13">
        <v>482100</v>
      </c>
      <c r="J641" s="14">
        <v>40460</v>
      </c>
      <c r="K641" t="s">
        <v>285</v>
      </c>
      <c r="L641" s="31" t="str">
        <f>IF($K641&lt;&gt;"Pending",$K641,IFERROR(VLOOKUP($C641,Confirmed!$A$2:$I$98,9,FALSE),"Pending"))</f>
        <v>Approved</v>
      </c>
      <c r="M641" s="14">
        <v>40281</v>
      </c>
      <c r="N641" s="19">
        <v>40909</v>
      </c>
      <c r="O641" s="19"/>
      <c r="P641" s="33" t="str">
        <f t="shared" si="18"/>
        <v/>
      </c>
      <c r="Q641" s="33" t="str">
        <f t="shared" si="19"/>
        <v/>
      </c>
    </row>
    <row r="642" spans="1:17" x14ac:dyDescent="0.3">
      <c r="A642" t="s">
        <v>1471</v>
      </c>
      <c r="B642" t="s">
        <v>1472</v>
      </c>
      <c r="C642" s="31" t="str">
        <f>IF($B642="N/A",IFERROR(VLOOKUP($A642,'Sub Rough 1'!$A$3:$B$63,2,FALSE),"N/A"),$B642)</f>
        <v>AP646302</v>
      </c>
      <c r="D642">
        <v>7</v>
      </c>
      <c r="E642" t="s">
        <v>366</v>
      </c>
      <c r="F642" t="s">
        <v>369</v>
      </c>
      <c r="G642" t="s">
        <v>370</v>
      </c>
      <c r="H642" t="s">
        <v>1473</v>
      </c>
      <c r="I642" s="13">
        <v>938300</v>
      </c>
      <c r="J642" s="14">
        <v>40350</v>
      </c>
      <c r="K642" t="s">
        <v>285</v>
      </c>
      <c r="L642" s="31" t="str">
        <f>IF($K642&lt;&gt;"Pending",$K642,IFERROR(VLOOKUP($C642,Confirmed!$A$2:$I$98,9,FALSE),"Pending"))</f>
        <v>Approved</v>
      </c>
      <c r="M642" s="14">
        <v>40278</v>
      </c>
      <c r="N642" s="19">
        <v>40909</v>
      </c>
      <c r="O642" s="19"/>
      <c r="P642" s="33" t="str">
        <f t="shared" si="18"/>
        <v/>
      </c>
      <c r="Q642" s="33" t="str">
        <f t="shared" si="19"/>
        <v/>
      </c>
    </row>
    <row r="643" spans="1:17" x14ac:dyDescent="0.3">
      <c r="A643" t="s">
        <v>1471</v>
      </c>
      <c r="B643" t="s">
        <v>1472</v>
      </c>
      <c r="C643" s="31" t="str">
        <f>IF($B643="N/A",IFERROR(VLOOKUP($A643,'Sub Rough 1'!$A$3:$B$63,2,FALSE),"N/A"),$B643)</f>
        <v>AP646302</v>
      </c>
      <c r="D643">
        <v>7</v>
      </c>
      <c r="E643" t="s">
        <v>366</v>
      </c>
      <c r="F643" t="s">
        <v>656</v>
      </c>
      <c r="G643" t="s">
        <v>657</v>
      </c>
      <c r="H643" t="s">
        <v>1473</v>
      </c>
      <c r="I643" s="13">
        <v>938300</v>
      </c>
      <c r="J643" s="14">
        <v>40350</v>
      </c>
      <c r="K643" t="s">
        <v>285</v>
      </c>
      <c r="L643" s="31" t="str">
        <f>IF($K643&lt;&gt;"Pending",$K643,IFERROR(VLOOKUP($C643,Confirmed!$A$2:$I$98,9,FALSE),"Pending"))</f>
        <v>Approved</v>
      </c>
      <c r="M643" s="14">
        <v>40278</v>
      </c>
      <c r="N643" s="19">
        <v>40909</v>
      </c>
      <c r="O643" s="19"/>
      <c r="P643" s="33" t="str">
        <f t="shared" si="18"/>
        <v/>
      </c>
      <c r="Q643" s="33" t="str">
        <f t="shared" si="19"/>
        <v/>
      </c>
    </row>
    <row r="644" spans="1:17" x14ac:dyDescent="0.3">
      <c r="A644" t="s">
        <v>1474</v>
      </c>
      <c r="B644" t="s">
        <v>1475</v>
      </c>
      <c r="C644" s="31" t="str">
        <f>IF($B644="N/A",IFERROR(VLOOKUP($A644,'Sub Rough 1'!$A$3:$B$63,2,FALSE),"N/A"),$B644)</f>
        <v>AP646295</v>
      </c>
      <c r="D644">
        <v>1</v>
      </c>
      <c r="E644" t="s">
        <v>298</v>
      </c>
      <c r="F644" t="s">
        <v>325</v>
      </c>
      <c r="G644" t="s">
        <v>326</v>
      </c>
      <c r="H644" t="s">
        <v>1476</v>
      </c>
      <c r="I644" s="13">
        <v>862500</v>
      </c>
      <c r="J644" s="14">
        <v>40598</v>
      </c>
      <c r="K644" t="s">
        <v>285</v>
      </c>
      <c r="L644" s="31" t="str">
        <f>IF($K644&lt;&gt;"Pending",$K644,IFERROR(VLOOKUP($C644,Confirmed!$A$2:$I$98,9,FALSE),"Pending"))</f>
        <v>Approved</v>
      </c>
      <c r="M644" s="14">
        <v>40277</v>
      </c>
      <c r="N644" s="19">
        <v>40909</v>
      </c>
      <c r="O644" s="19"/>
      <c r="P644" s="33" t="str">
        <f t="shared" ref="P644:P666" si="20">IF($O644&lt;&gt;"",$O644,IF($K644&lt;&gt;$L644,DATE(2019,9,1),""))</f>
        <v/>
      </c>
      <c r="Q644" s="33" t="str">
        <f t="shared" ref="Q644:Q666" si="21">IF($P644="",$P644,IF($N644&lt;$P644,$P644,""))</f>
        <v/>
      </c>
    </row>
    <row r="645" spans="1:17" x14ac:dyDescent="0.3">
      <c r="A645" t="s">
        <v>1474</v>
      </c>
      <c r="B645" t="s">
        <v>1475</v>
      </c>
      <c r="C645" s="31" t="str">
        <f>IF($B645="N/A",IFERROR(VLOOKUP($A645,'Sub Rough 1'!$A$3:$B$63,2,FALSE),"N/A"),$B645)</f>
        <v>AP646295</v>
      </c>
      <c r="D645">
        <v>1</v>
      </c>
      <c r="E645" t="s">
        <v>298</v>
      </c>
      <c r="F645" t="s">
        <v>302</v>
      </c>
      <c r="G645" t="s">
        <v>303</v>
      </c>
      <c r="H645" t="s">
        <v>1476</v>
      </c>
      <c r="I645" s="13">
        <v>862500</v>
      </c>
      <c r="J645" s="14">
        <v>40598</v>
      </c>
      <c r="K645" t="s">
        <v>285</v>
      </c>
      <c r="L645" s="31" t="str">
        <f>IF($K645&lt;&gt;"Pending",$K645,IFERROR(VLOOKUP($C645,Confirmed!$A$2:$I$98,9,FALSE),"Pending"))</f>
        <v>Approved</v>
      </c>
      <c r="M645" s="14">
        <v>40277</v>
      </c>
      <c r="N645" s="19">
        <v>40909</v>
      </c>
      <c r="O645" s="19"/>
      <c r="P645" s="33" t="str">
        <f t="shared" si="20"/>
        <v/>
      </c>
      <c r="Q645" s="33" t="str">
        <f t="shared" si="21"/>
        <v/>
      </c>
    </row>
    <row r="646" spans="1:17" x14ac:dyDescent="0.3">
      <c r="A646" t="s">
        <v>1474</v>
      </c>
      <c r="B646" t="s">
        <v>1475</v>
      </c>
      <c r="C646" s="31" t="str">
        <f>IF($B646="N/A",IFERROR(VLOOKUP($A646,'Sub Rough 1'!$A$3:$B$63,2,FALSE),"N/A"),$B646)</f>
        <v>AP646295</v>
      </c>
      <c r="D646">
        <v>1</v>
      </c>
      <c r="E646" t="s">
        <v>298</v>
      </c>
      <c r="F646" t="s">
        <v>323</v>
      </c>
      <c r="G646" t="s">
        <v>324</v>
      </c>
      <c r="H646" t="s">
        <v>1476</v>
      </c>
      <c r="I646" s="13">
        <v>862500</v>
      </c>
      <c r="J646" s="14">
        <v>40598</v>
      </c>
      <c r="K646" t="s">
        <v>285</v>
      </c>
      <c r="L646" s="31" t="str">
        <f>IF($K646&lt;&gt;"Pending",$K646,IFERROR(VLOOKUP($C646,Confirmed!$A$2:$I$98,9,FALSE),"Pending"))</f>
        <v>Approved</v>
      </c>
      <c r="M646" s="14">
        <v>40277</v>
      </c>
      <c r="N646" s="19">
        <v>40909</v>
      </c>
      <c r="O646" s="19"/>
      <c r="P646" s="33" t="str">
        <f t="shared" si="20"/>
        <v/>
      </c>
      <c r="Q646" s="33" t="str">
        <f t="shared" si="21"/>
        <v/>
      </c>
    </row>
    <row r="647" spans="1:17" x14ac:dyDescent="0.3">
      <c r="A647" t="s">
        <v>1477</v>
      </c>
      <c r="B647" t="s">
        <v>1478</v>
      </c>
      <c r="C647" s="31" t="str">
        <f>IF($B647="N/A",IFERROR(VLOOKUP($A647,'Sub Rough 1'!$A$3:$B$63,2,FALSE),"N/A"),$B647)</f>
        <v>AP646293</v>
      </c>
      <c r="D647">
        <v>1</v>
      </c>
      <c r="E647" t="s">
        <v>298</v>
      </c>
      <c r="F647" t="s">
        <v>323</v>
      </c>
      <c r="G647" t="s">
        <v>324</v>
      </c>
      <c r="H647" t="s">
        <v>1479</v>
      </c>
      <c r="I647" s="13">
        <v>658600</v>
      </c>
      <c r="J647" s="14">
        <v>40407</v>
      </c>
      <c r="K647" t="s">
        <v>301</v>
      </c>
      <c r="L647" s="31" t="str">
        <f>IF($K647&lt;&gt;"Pending",$K647,IFERROR(VLOOKUP($C647,Confirmed!$A$2:$I$98,9,FALSE),"Pending"))</f>
        <v>Disapproved</v>
      </c>
      <c r="M647" s="14">
        <v>40262</v>
      </c>
      <c r="N647" s="19">
        <v>40909</v>
      </c>
      <c r="O647" s="19"/>
      <c r="P647" s="33" t="str">
        <f t="shared" si="20"/>
        <v/>
      </c>
      <c r="Q647" s="33" t="str">
        <f t="shared" si="21"/>
        <v/>
      </c>
    </row>
    <row r="648" spans="1:17" x14ac:dyDescent="0.3">
      <c r="A648" t="s">
        <v>1477</v>
      </c>
      <c r="B648" t="s">
        <v>1478</v>
      </c>
      <c r="C648" s="31" t="str">
        <f>IF($B648="N/A",IFERROR(VLOOKUP($A648,'Sub Rough 1'!$A$3:$B$63,2,FALSE),"N/A"),$B648)</f>
        <v>AP646293</v>
      </c>
      <c r="D648">
        <v>1</v>
      </c>
      <c r="E648" t="s">
        <v>298</v>
      </c>
      <c r="F648" t="s">
        <v>302</v>
      </c>
      <c r="G648" t="s">
        <v>303</v>
      </c>
      <c r="H648" t="s">
        <v>1479</v>
      </c>
      <c r="I648" s="13">
        <v>658600</v>
      </c>
      <c r="J648" s="14">
        <v>40407</v>
      </c>
      <c r="K648" t="s">
        <v>301</v>
      </c>
      <c r="L648" s="31" t="str">
        <f>IF($K648&lt;&gt;"Pending",$K648,IFERROR(VLOOKUP($C648,Confirmed!$A$2:$I$98,9,FALSE),"Pending"))</f>
        <v>Disapproved</v>
      </c>
      <c r="M648" s="14">
        <v>40262</v>
      </c>
      <c r="N648" s="19">
        <v>40909</v>
      </c>
      <c r="O648" s="19"/>
      <c r="P648" s="33" t="str">
        <f t="shared" si="20"/>
        <v/>
      </c>
      <c r="Q648" s="33" t="str">
        <f t="shared" si="21"/>
        <v/>
      </c>
    </row>
    <row r="649" spans="1:17" x14ac:dyDescent="0.3">
      <c r="A649" t="s">
        <v>1480</v>
      </c>
      <c r="B649" t="s">
        <v>1481</v>
      </c>
      <c r="C649" s="31" t="str">
        <f>IF($B649="N/A",IFERROR(VLOOKUP($A649,'Sub Rough 1'!$A$3:$B$63,2,FALSE),"N/A"),$B649)</f>
        <v>AP646281</v>
      </c>
      <c r="D649">
        <v>1</v>
      </c>
      <c r="E649" t="s">
        <v>298</v>
      </c>
      <c r="F649" t="s">
        <v>314</v>
      </c>
      <c r="G649" t="s">
        <v>315</v>
      </c>
      <c r="H649" t="s">
        <v>1482</v>
      </c>
      <c r="I649" s="13">
        <v>532100</v>
      </c>
      <c r="J649" s="14">
        <v>40532</v>
      </c>
      <c r="K649" t="s">
        <v>285</v>
      </c>
      <c r="L649" s="31" t="str">
        <f>IF($K649&lt;&gt;"Pending",$K649,IFERROR(VLOOKUP($C649,Confirmed!$A$2:$I$98,9,FALSE),"Pending"))</f>
        <v>Approved</v>
      </c>
      <c r="M649" s="14">
        <v>40246</v>
      </c>
      <c r="N649" s="19">
        <v>40909</v>
      </c>
      <c r="O649" s="19"/>
      <c r="P649" s="33" t="str">
        <f t="shared" si="20"/>
        <v/>
      </c>
      <c r="Q649" s="33" t="str">
        <f t="shared" si="21"/>
        <v/>
      </c>
    </row>
    <row r="650" spans="1:17" x14ac:dyDescent="0.3">
      <c r="A650" t="s">
        <v>1480</v>
      </c>
      <c r="B650" t="s">
        <v>1481</v>
      </c>
      <c r="C650" s="31" t="str">
        <f>IF($B650="N/A",IFERROR(VLOOKUP($A650,'Sub Rough 1'!$A$3:$B$63,2,FALSE),"N/A"),$B650)</f>
        <v>AP646281</v>
      </c>
      <c r="D650">
        <v>1</v>
      </c>
      <c r="E650" t="s">
        <v>298</v>
      </c>
      <c r="F650" t="s">
        <v>325</v>
      </c>
      <c r="G650" t="s">
        <v>326</v>
      </c>
      <c r="H650" t="s">
        <v>1482</v>
      </c>
      <c r="I650" s="13">
        <v>532100</v>
      </c>
      <c r="J650" s="14">
        <v>40532</v>
      </c>
      <c r="K650" t="s">
        <v>285</v>
      </c>
      <c r="L650" s="31" t="str">
        <f>IF($K650&lt;&gt;"Pending",$K650,IFERROR(VLOOKUP($C650,Confirmed!$A$2:$I$98,9,FALSE),"Pending"))</f>
        <v>Approved</v>
      </c>
      <c r="M650" s="14">
        <v>40246</v>
      </c>
      <c r="N650" s="19">
        <v>40909</v>
      </c>
      <c r="O650" s="19"/>
      <c r="P650" s="33" t="str">
        <f t="shared" si="20"/>
        <v/>
      </c>
      <c r="Q650" s="33" t="str">
        <f t="shared" si="21"/>
        <v/>
      </c>
    </row>
    <row r="651" spans="1:17" x14ac:dyDescent="0.3">
      <c r="A651" t="s">
        <v>1480</v>
      </c>
      <c r="B651" t="s">
        <v>1481</v>
      </c>
      <c r="C651" s="31" t="str">
        <f>IF($B651="N/A",IFERROR(VLOOKUP($A651,'Sub Rough 1'!$A$3:$B$63,2,FALSE),"N/A"),$B651)</f>
        <v>AP646281</v>
      </c>
      <c r="D651">
        <v>1</v>
      </c>
      <c r="E651" t="s">
        <v>298</v>
      </c>
      <c r="F651" t="s">
        <v>323</v>
      </c>
      <c r="G651" t="s">
        <v>324</v>
      </c>
      <c r="H651" t="s">
        <v>1482</v>
      </c>
      <c r="I651" s="13">
        <v>532100</v>
      </c>
      <c r="J651" s="14">
        <v>40532</v>
      </c>
      <c r="K651" t="s">
        <v>285</v>
      </c>
      <c r="L651" s="31" t="str">
        <f>IF($K651&lt;&gt;"Pending",$K651,IFERROR(VLOOKUP($C651,Confirmed!$A$2:$I$98,9,FALSE),"Pending"))</f>
        <v>Approved</v>
      </c>
      <c r="M651" s="14">
        <v>40246</v>
      </c>
      <c r="N651" s="19">
        <v>40909</v>
      </c>
      <c r="O651" s="19"/>
      <c r="P651" s="33" t="str">
        <f t="shared" si="20"/>
        <v/>
      </c>
      <c r="Q651" s="33" t="str">
        <f t="shared" si="21"/>
        <v/>
      </c>
    </row>
    <row r="652" spans="1:17" x14ac:dyDescent="0.3">
      <c r="A652" t="s">
        <v>1480</v>
      </c>
      <c r="B652" t="s">
        <v>1481</v>
      </c>
      <c r="C652" s="31" t="str">
        <f>IF($B652="N/A",IFERROR(VLOOKUP($A652,'Sub Rough 1'!$A$3:$B$63,2,FALSE),"N/A"),$B652)</f>
        <v>AP646281</v>
      </c>
      <c r="D652">
        <v>1</v>
      </c>
      <c r="E652" t="s">
        <v>298</v>
      </c>
      <c r="F652" t="s">
        <v>302</v>
      </c>
      <c r="G652" t="s">
        <v>303</v>
      </c>
      <c r="H652" t="s">
        <v>1482</v>
      </c>
      <c r="I652" s="13">
        <v>532100</v>
      </c>
      <c r="J652" s="14">
        <v>40532</v>
      </c>
      <c r="K652" t="s">
        <v>285</v>
      </c>
      <c r="L652" s="31" t="str">
        <f>IF($K652&lt;&gt;"Pending",$K652,IFERROR(VLOOKUP($C652,Confirmed!$A$2:$I$98,9,FALSE),"Pending"))</f>
        <v>Approved</v>
      </c>
      <c r="M652" s="14">
        <v>40246</v>
      </c>
      <c r="N652" s="19">
        <v>40909</v>
      </c>
      <c r="O652" s="19"/>
      <c r="P652" s="33" t="str">
        <f t="shared" si="20"/>
        <v/>
      </c>
      <c r="Q652" s="33" t="str">
        <f t="shared" si="21"/>
        <v/>
      </c>
    </row>
    <row r="653" spans="1:17" x14ac:dyDescent="0.3">
      <c r="A653" t="s">
        <v>1483</v>
      </c>
      <c r="B653" t="s">
        <v>1484</v>
      </c>
      <c r="C653" s="31" t="str">
        <f>IF($B653="N/A",IFERROR(VLOOKUP($A653,'Sub Rough 1'!$A$3:$B$63,2,FALSE),"N/A"),$B653)</f>
        <v>AP646273</v>
      </c>
      <c r="D653">
        <v>0</v>
      </c>
      <c r="E653" t="s">
        <v>15</v>
      </c>
      <c r="F653" t="s">
        <v>295</v>
      </c>
      <c r="G653" t="s">
        <v>296</v>
      </c>
      <c r="H653" t="s">
        <v>1485</v>
      </c>
      <c r="I653" s="13">
        <v>544500</v>
      </c>
      <c r="J653" s="14">
        <v>40421</v>
      </c>
      <c r="K653" t="s">
        <v>285</v>
      </c>
      <c r="L653" s="31" t="str">
        <f>IF($K653&lt;&gt;"Pending",$K653,IFERROR(VLOOKUP($C653,Confirmed!$A$2:$I$98,9,FALSE),"Pending"))</f>
        <v>Approved</v>
      </c>
      <c r="M653" s="14">
        <v>40201</v>
      </c>
      <c r="N653" s="19">
        <v>40909</v>
      </c>
      <c r="O653" s="19"/>
      <c r="P653" s="33" t="str">
        <f t="shared" si="20"/>
        <v/>
      </c>
      <c r="Q653" s="33" t="str">
        <f t="shared" si="21"/>
        <v/>
      </c>
    </row>
    <row r="654" spans="1:17" x14ac:dyDescent="0.3">
      <c r="A654" t="s">
        <v>1483</v>
      </c>
      <c r="B654" t="s">
        <v>1484</v>
      </c>
      <c r="C654" s="31" t="str">
        <f>IF($B654="N/A",IFERROR(VLOOKUP($A654,'Sub Rough 1'!$A$3:$B$63,2,FALSE),"N/A"),$B654)</f>
        <v>AP646273</v>
      </c>
      <c r="D654">
        <v>0</v>
      </c>
      <c r="E654" t="s">
        <v>15</v>
      </c>
      <c r="F654" t="s">
        <v>320</v>
      </c>
      <c r="G654" t="s">
        <v>321</v>
      </c>
      <c r="H654" t="s">
        <v>1485</v>
      </c>
      <c r="I654" s="13">
        <v>544500</v>
      </c>
      <c r="J654" s="14">
        <v>40421</v>
      </c>
      <c r="K654" t="s">
        <v>285</v>
      </c>
      <c r="L654" s="31" t="str">
        <f>IF($K654&lt;&gt;"Pending",$K654,IFERROR(VLOOKUP($C654,Confirmed!$A$2:$I$98,9,FALSE),"Pending"))</f>
        <v>Approved</v>
      </c>
      <c r="M654" s="14">
        <v>40201</v>
      </c>
      <c r="N654" s="19">
        <v>40909</v>
      </c>
      <c r="O654" s="19"/>
      <c r="P654" s="33" t="str">
        <f t="shared" si="20"/>
        <v/>
      </c>
      <c r="Q654" s="33" t="str">
        <f t="shared" si="21"/>
        <v/>
      </c>
    </row>
    <row r="655" spans="1:17" x14ac:dyDescent="0.3">
      <c r="A655" t="s">
        <v>1486</v>
      </c>
      <c r="B655" t="s">
        <v>1487</v>
      </c>
      <c r="C655" s="31" t="str">
        <f>IF($B655="N/A",IFERROR(VLOOKUP($A655,'Sub Rough 1'!$A$3:$B$63,2,FALSE),"N/A"),$B655)</f>
        <v>AP646268</v>
      </c>
      <c r="D655">
        <v>4</v>
      </c>
      <c r="E655" t="s">
        <v>282</v>
      </c>
      <c r="F655" t="s">
        <v>283</v>
      </c>
      <c r="G655" t="s">
        <v>284</v>
      </c>
      <c r="H655" t="s">
        <v>1488</v>
      </c>
      <c r="I655" s="13">
        <v>162400</v>
      </c>
      <c r="J655" s="14">
        <v>40475</v>
      </c>
      <c r="K655" t="s">
        <v>301</v>
      </c>
      <c r="L655" s="31" t="str">
        <f>IF($K655&lt;&gt;"Pending",$K655,IFERROR(VLOOKUP($C655,Confirmed!$A$2:$I$98,9,FALSE),"Pending"))</f>
        <v>Disapproved</v>
      </c>
      <c r="M655" s="14">
        <v>40163</v>
      </c>
      <c r="N655" s="19">
        <v>40909</v>
      </c>
      <c r="O655" s="19"/>
      <c r="P655" s="33" t="str">
        <f t="shared" si="20"/>
        <v/>
      </c>
      <c r="Q655" s="33" t="str">
        <f t="shared" si="21"/>
        <v/>
      </c>
    </row>
    <row r="656" spans="1:17" x14ac:dyDescent="0.3">
      <c r="A656" t="s">
        <v>1486</v>
      </c>
      <c r="B656" t="s">
        <v>1487</v>
      </c>
      <c r="C656" s="31" t="str">
        <f>IF($B656="N/A",IFERROR(VLOOKUP($A656,'Sub Rough 1'!$A$3:$B$63,2,FALSE),"N/A"),$B656)</f>
        <v>AP646268</v>
      </c>
      <c r="D656">
        <v>4</v>
      </c>
      <c r="E656" t="s">
        <v>282</v>
      </c>
      <c r="F656" t="s">
        <v>288</v>
      </c>
      <c r="G656" t="s">
        <v>289</v>
      </c>
      <c r="H656" t="s">
        <v>1488</v>
      </c>
      <c r="I656" s="13">
        <v>162400</v>
      </c>
      <c r="J656" s="14">
        <v>40475</v>
      </c>
      <c r="K656" t="s">
        <v>301</v>
      </c>
      <c r="L656" s="31" t="str">
        <f>IF($K656&lt;&gt;"Pending",$K656,IFERROR(VLOOKUP($C656,Confirmed!$A$2:$I$98,9,FALSE),"Pending"))</f>
        <v>Disapproved</v>
      </c>
      <c r="M656" s="14">
        <v>40163</v>
      </c>
      <c r="N656" s="19">
        <v>40909</v>
      </c>
      <c r="O656" s="19"/>
      <c r="P656" s="33" t="str">
        <f t="shared" si="20"/>
        <v/>
      </c>
      <c r="Q656" s="33" t="str">
        <f t="shared" si="21"/>
        <v/>
      </c>
    </row>
    <row r="657" spans="1:17" x14ac:dyDescent="0.3">
      <c r="A657" t="s">
        <v>1489</v>
      </c>
      <c r="B657" t="s">
        <v>1490</v>
      </c>
      <c r="C657" s="31" t="str">
        <f>IF($B657="N/A",IFERROR(VLOOKUP($A657,'Sub Rough 1'!$A$3:$B$63,2,FALSE),"N/A"),$B657)</f>
        <v>AP646265</v>
      </c>
      <c r="D657">
        <v>1</v>
      </c>
      <c r="E657" t="s">
        <v>298</v>
      </c>
      <c r="F657" t="s">
        <v>299</v>
      </c>
      <c r="G657" t="s">
        <v>300</v>
      </c>
      <c r="H657" t="s">
        <v>1491</v>
      </c>
      <c r="I657" s="13">
        <v>646600</v>
      </c>
      <c r="J657" s="14">
        <v>40498</v>
      </c>
      <c r="K657" t="s">
        <v>285</v>
      </c>
      <c r="L657" s="31" t="str">
        <f>IF($K657&lt;&gt;"Pending",$K657,IFERROR(VLOOKUP($C657,Confirmed!$A$2:$I$98,9,FALSE),"Pending"))</f>
        <v>Approved</v>
      </c>
      <c r="M657" s="14">
        <v>40154</v>
      </c>
      <c r="N657" s="19">
        <v>40909</v>
      </c>
      <c r="O657" s="19"/>
      <c r="P657" s="33" t="str">
        <f t="shared" si="20"/>
        <v/>
      </c>
      <c r="Q657" s="33" t="str">
        <f t="shared" si="21"/>
        <v/>
      </c>
    </row>
    <row r="658" spans="1:17" x14ac:dyDescent="0.3">
      <c r="A658" t="s">
        <v>1492</v>
      </c>
      <c r="B658" t="s">
        <v>1493</v>
      </c>
      <c r="C658" s="31" t="str">
        <f>IF($B658="N/A",IFERROR(VLOOKUP($A658,'Sub Rough 1'!$A$3:$B$63,2,FALSE),"N/A"),$B658)</f>
        <v>AP646257</v>
      </c>
      <c r="D658">
        <v>1</v>
      </c>
      <c r="E658" t="s">
        <v>298</v>
      </c>
      <c r="F658" t="s">
        <v>302</v>
      </c>
      <c r="G658" t="s">
        <v>303</v>
      </c>
      <c r="H658" t="s">
        <v>1494</v>
      </c>
      <c r="I658" s="13">
        <v>935200</v>
      </c>
      <c r="J658" s="14">
        <v>40381</v>
      </c>
      <c r="K658" t="s">
        <v>285</v>
      </c>
      <c r="L658" s="31" t="str">
        <f>IF($K658&lt;&gt;"Pending",$K658,IFERROR(VLOOKUP($C658,Confirmed!$A$2:$I$98,9,FALSE),"Pending"))</f>
        <v>Approved</v>
      </c>
      <c r="M658" s="14">
        <v>40140</v>
      </c>
      <c r="N658" s="19">
        <v>40909</v>
      </c>
      <c r="O658" s="19"/>
      <c r="P658" s="33" t="str">
        <f t="shared" si="20"/>
        <v/>
      </c>
      <c r="Q658" s="33" t="str">
        <f t="shared" si="21"/>
        <v/>
      </c>
    </row>
    <row r="659" spans="1:17" x14ac:dyDescent="0.3">
      <c r="A659" t="s">
        <v>1495</v>
      </c>
      <c r="B659" t="s">
        <v>1496</v>
      </c>
      <c r="C659" s="31" t="str">
        <f>IF($B659="N/A",IFERROR(VLOOKUP($A659,'Sub Rough 1'!$A$3:$B$63,2,FALSE),"N/A"),$B659)</f>
        <v>AP646248</v>
      </c>
      <c r="D659">
        <v>0</v>
      </c>
      <c r="E659" t="s">
        <v>15</v>
      </c>
      <c r="F659" t="s">
        <v>293</v>
      </c>
      <c r="G659" t="s">
        <v>294</v>
      </c>
      <c r="H659" t="s">
        <v>1497</v>
      </c>
      <c r="I659" s="13">
        <v>879100</v>
      </c>
      <c r="J659" s="14">
        <v>40340</v>
      </c>
      <c r="K659" t="s">
        <v>285</v>
      </c>
      <c r="L659" s="31" t="str">
        <f>IF($K659&lt;&gt;"Pending",$K659,IFERROR(VLOOKUP($C659,Confirmed!$A$2:$I$98,9,FALSE),"Pending"))</f>
        <v>Approved</v>
      </c>
      <c r="M659" s="14">
        <v>40120</v>
      </c>
      <c r="N659" s="19">
        <v>40909</v>
      </c>
      <c r="O659" s="19"/>
      <c r="P659" s="33" t="str">
        <f t="shared" si="20"/>
        <v/>
      </c>
      <c r="Q659" s="33" t="str">
        <f t="shared" si="21"/>
        <v/>
      </c>
    </row>
    <row r="660" spans="1:17" x14ac:dyDescent="0.3">
      <c r="A660" t="s">
        <v>1495</v>
      </c>
      <c r="B660" t="s">
        <v>1496</v>
      </c>
      <c r="C660" s="31" t="str">
        <f>IF($B660="N/A",IFERROR(VLOOKUP($A660,'Sub Rough 1'!$A$3:$B$63,2,FALSE),"N/A"),$B660)</f>
        <v>AP646248</v>
      </c>
      <c r="D660">
        <v>0</v>
      </c>
      <c r="E660" t="s">
        <v>15</v>
      </c>
      <c r="F660" t="s">
        <v>295</v>
      </c>
      <c r="G660" t="s">
        <v>296</v>
      </c>
      <c r="H660" t="s">
        <v>1497</v>
      </c>
      <c r="I660" s="13">
        <v>879100</v>
      </c>
      <c r="J660" s="14">
        <v>40340</v>
      </c>
      <c r="K660" t="s">
        <v>285</v>
      </c>
      <c r="L660" s="31" t="str">
        <f>IF($K660&lt;&gt;"Pending",$K660,IFERROR(VLOOKUP($C660,Confirmed!$A$2:$I$98,9,FALSE),"Pending"))</f>
        <v>Approved</v>
      </c>
      <c r="M660" s="14">
        <v>40120</v>
      </c>
      <c r="N660" s="19">
        <v>40909</v>
      </c>
      <c r="O660" s="19"/>
      <c r="P660" s="33" t="str">
        <f t="shared" si="20"/>
        <v/>
      </c>
      <c r="Q660" s="33" t="str">
        <f t="shared" si="21"/>
        <v/>
      </c>
    </row>
    <row r="661" spans="1:17" x14ac:dyDescent="0.3">
      <c r="A661" t="s">
        <v>1495</v>
      </c>
      <c r="B661" t="s">
        <v>1496</v>
      </c>
      <c r="C661" s="31" t="str">
        <f>IF($B661="N/A",IFERROR(VLOOKUP($A661,'Sub Rough 1'!$A$3:$B$63,2,FALSE),"N/A"),$B661)</f>
        <v>AP646248</v>
      </c>
      <c r="D661">
        <v>0</v>
      </c>
      <c r="E661" t="s">
        <v>15</v>
      </c>
      <c r="F661" t="s">
        <v>320</v>
      </c>
      <c r="G661" t="s">
        <v>321</v>
      </c>
      <c r="H661" t="s">
        <v>1497</v>
      </c>
      <c r="I661" s="13">
        <v>879100</v>
      </c>
      <c r="J661" s="14">
        <v>40340</v>
      </c>
      <c r="K661" t="s">
        <v>285</v>
      </c>
      <c r="L661" s="31" t="str">
        <f>IF($K661&lt;&gt;"Pending",$K661,IFERROR(VLOOKUP($C661,Confirmed!$A$2:$I$98,9,FALSE),"Pending"))</f>
        <v>Approved</v>
      </c>
      <c r="M661" s="14">
        <v>40120</v>
      </c>
      <c r="N661" s="19">
        <v>40909</v>
      </c>
      <c r="O661" s="19"/>
      <c r="P661" s="33" t="str">
        <f t="shared" si="20"/>
        <v/>
      </c>
      <c r="Q661" s="33" t="str">
        <f t="shared" si="21"/>
        <v/>
      </c>
    </row>
    <row r="662" spans="1:17" x14ac:dyDescent="0.3">
      <c r="A662" t="s">
        <v>1498</v>
      </c>
      <c r="B662" t="s">
        <v>1499</v>
      </c>
      <c r="C662" s="31" t="str">
        <f>IF($B662="N/A",IFERROR(VLOOKUP($A662,'Sub Rough 1'!$A$3:$B$63,2,FALSE),"N/A"),$B662)</f>
        <v>AP646238</v>
      </c>
      <c r="D662">
        <v>2</v>
      </c>
      <c r="E662" t="s">
        <v>343</v>
      </c>
      <c r="F662" t="s">
        <v>344</v>
      </c>
      <c r="G662" t="s">
        <v>345</v>
      </c>
      <c r="H662" t="s">
        <v>538</v>
      </c>
      <c r="I662" s="13">
        <v>519900</v>
      </c>
      <c r="J662" s="14">
        <v>40343</v>
      </c>
      <c r="K662" t="s">
        <v>285</v>
      </c>
      <c r="L662" s="31" t="str">
        <f>IF($K662&lt;&gt;"Pending",$K662,IFERROR(VLOOKUP($C662,Confirmed!$A$2:$I$98,9,FALSE),"Pending"))</f>
        <v>Approved</v>
      </c>
      <c r="M662" s="14">
        <v>40098</v>
      </c>
      <c r="N662" s="19">
        <v>40909</v>
      </c>
      <c r="O662" s="19"/>
      <c r="P662" s="33" t="str">
        <f t="shared" si="20"/>
        <v/>
      </c>
      <c r="Q662" s="33" t="str">
        <f t="shared" si="21"/>
        <v/>
      </c>
    </row>
    <row r="663" spans="1:17" x14ac:dyDescent="0.3">
      <c r="A663" t="s">
        <v>1500</v>
      </c>
      <c r="B663" t="s">
        <v>1501</v>
      </c>
      <c r="C663" s="31" t="str">
        <f>IF($B663="N/A",IFERROR(VLOOKUP($A663,'Sub Rough 1'!$A$3:$B$63,2,FALSE),"N/A"),$B663)</f>
        <v>AP646227</v>
      </c>
      <c r="D663">
        <v>1</v>
      </c>
      <c r="E663" t="s">
        <v>298</v>
      </c>
      <c r="F663" t="s">
        <v>299</v>
      </c>
      <c r="G663" t="s">
        <v>300</v>
      </c>
      <c r="H663" t="s">
        <v>1502</v>
      </c>
      <c r="I663" s="13">
        <v>930200</v>
      </c>
      <c r="J663" s="14">
        <v>40438</v>
      </c>
      <c r="K663" t="s">
        <v>285</v>
      </c>
      <c r="L663" s="31" t="str">
        <f>IF($K663&lt;&gt;"Pending",$K663,IFERROR(VLOOKUP($C663,Confirmed!$A$2:$I$98,9,FALSE),"Pending"))</f>
        <v>Approved</v>
      </c>
      <c r="M663" s="14">
        <v>40097</v>
      </c>
      <c r="N663" s="19">
        <v>40909</v>
      </c>
      <c r="O663" s="19"/>
      <c r="P663" s="33" t="str">
        <f t="shared" si="20"/>
        <v/>
      </c>
      <c r="Q663" s="33" t="str">
        <f t="shared" si="21"/>
        <v/>
      </c>
    </row>
    <row r="664" spans="1:17" x14ac:dyDescent="0.3">
      <c r="A664" t="s">
        <v>1503</v>
      </c>
      <c r="B664" t="s">
        <v>1504</v>
      </c>
      <c r="C664" s="31" t="str">
        <f>IF($B664="N/A",IFERROR(VLOOKUP($A664,'Sub Rough 1'!$A$3:$B$63,2,FALSE),"N/A"),$B664)</f>
        <v>AP646219</v>
      </c>
      <c r="D664">
        <v>1</v>
      </c>
      <c r="E664" t="s">
        <v>298</v>
      </c>
      <c r="F664" t="s">
        <v>325</v>
      </c>
      <c r="G664" t="s">
        <v>326</v>
      </c>
      <c r="H664" t="s">
        <v>1505</v>
      </c>
      <c r="I664" s="13">
        <v>597000</v>
      </c>
      <c r="J664" s="14">
        <v>40423</v>
      </c>
      <c r="K664" t="s">
        <v>285</v>
      </c>
      <c r="L664" s="31" t="str">
        <f>IF($K664&lt;&gt;"Pending",$K664,IFERROR(VLOOKUP($C664,Confirmed!$A$2:$I$98,9,FALSE),"Pending"))</f>
        <v>Approved</v>
      </c>
      <c r="M664" s="14">
        <v>40065</v>
      </c>
      <c r="N664" s="19">
        <v>40909</v>
      </c>
      <c r="O664" s="19"/>
      <c r="P664" s="33" t="str">
        <f t="shared" si="20"/>
        <v/>
      </c>
      <c r="Q664" s="33" t="str">
        <f t="shared" si="21"/>
        <v/>
      </c>
    </row>
    <row r="665" spans="1:17" x14ac:dyDescent="0.3">
      <c r="A665" t="s">
        <v>1503</v>
      </c>
      <c r="B665" t="s">
        <v>1504</v>
      </c>
      <c r="C665" s="31" t="str">
        <f>IF($B665="N/A",IFERROR(VLOOKUP($A665,'Sub Rough 1'!$A$3:$B$63,2,FALSE),"N/A"),$B665)</f>
        <v>AP646219</v>
      </c>
      <c r="D665">
        <v>1</v>
      </c>
      <c r="E665" t="s">
        <v>298</v>
      </c>
      <c r="F665" t="s">
        <v>314</v>
      </c>
      <c r="G665" t="s">
        <v>315</v>
      </c>
      <c r="H665" t="s">
        <v>1505</v>
      </c>
      <c r="I665" s="13">
        <v>597000</v>
      </c>
      <c r="J665" s="14">
        <v>40423</v>
      </c>
      <c r="K665" t="s">
        <v>285</v>
      </c>
      <c r="L665" s="31" t="str">
        <f>IF($K665&lt;&gt;"Pending",$K665,IFERROR(VLOOKUP($C665,Confirmed!$A$2:$I$98,9,FALSE),"Pending"))</f>
        <v>Approved</v>
      </c>
      <c r="M665" s="14">
        <v>40065</v>
      </c>
      <c r="N665" s="19">
        <v>40909</v>
      </c>
      <c r="O665" s="19"/>
      <c r="P665" s="33" t="str">
        <f t="shared" si="20"/>
        <v/>
      </c>
      <c r="Q665" s="33" t="str">
        <f t="shared" si="21"/>
        <v/>
      </c>
    </row>
    <row r="666" spans="1:17" x14ac:dyDescent="0.3">
      <c r="A666" t="s">
        <v>1503</v>
      </c>
      <c r="B666" t="s">
        <v>1504</v>
      </c>
      <c r="C666" s="31" t="str">
        <f>IF($B666="N/A",IFERROR(VLOOKUP($A666,'Sub Rough 1'!$A$3:$B$63,2,FALSE),"N/A"),$B666)</f>
        <v>AP646219</v>
      </c>
      <c r="D666">
        <v>1</v>
      </c>
      <c r="E666" t="s">
        <v>298</v>
      </c>
      <c r="F666" t="s">
        <v>323</v>
      </c>
      <c r="G666" t="s">
        <v>324</v>
      </c>
      <c r="H666" t="s">
        <v>1505</v>
      </c>
      <c r="I666" s="13">
        <v>597000</v>
      </c>
      <c r="J666" s="14">
        <v>40423</v>
      </c>
      <c r="K666" t="s">
        <v>285</v>
      </c>
      <c r="L666" s="31" t="str">
        <f>IF($K666&lt;&gt;"Pending",$K666,IFERROR(VLOOKUP($C666,Confirmed!$A$2:$I$98,9,FALSE),"Pending"))</f>
        <v>Approved</v>
      </c>
      <c r="M666" s="14">
        <v>40065</v>
      </c>
      <c r="N666" s="19">
        <v>40909</v>
      </c>
      <c r="O666" s="19"/>
      <c r="P666" s="33" t="str">
        <f t="shared" si="20"/>
        <v/>
      </c>
      <c r="Q666" s="33" t="str">
        <f t="shared" si="21"/>
        <v/>
      </c>
    </row>
  </sheetData>
  <autoFilter ref="A2:O666" xr:uid="{00000000-0009-0000-0000-000000000000}"/>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78E0-FBA0-47FE-8ED1-A389AD131F93}">
  <dimension ref="A2:M63"/>
  <sheetViews>
    <sheetView topLeftCell="A62" workbookViewId="0">
      <selection activeCell="E2" sqref="E2:F2"/>
    </sheetView>
  </sheetViews>
  <sheetFormatPr defaultRowHeight="14.4" x14ac:dyDescent="0.3"/>
  <cols>
    <col min="1" max="1" width="19.33203125" customWidth="1"/>
    <col min="2" max="2" width="11.5546875" customWidth="1"/>
    <col min="4" max="4" width="24.109375" customWidth="1"/>
    <col min="5" max="5" width="15" customWidth="1"/>
    <col min="6" max="6" width="11.6640625" customWidth="1"/>
    <col min="7" max="7" width="43.5546875" customWidth="1"/>
    <col min="9" max="9" width="22.6640625" customWidth="1"/>
    <col min="10" max="10" width="13.33203125" customWidth="1"/>
    <col min="11" max="11" width="14" customWidth="1"/>
  </cols>
  <sheetData>
    <row r="2" spans="1:13" ht="43.2" x14ac:dyDescent="0.3">
      <c r="A2" s="15" t="s">
        <v>444</v>
      </c>
      <c r="B2" s="15" t="s">
        <v>271</v>
      </c>
      <c r="C2" s="15" t="s">
        <v>272</v>
      </c>
      <c r="D2" s="15" t="s">
        <v>273</v>
      </c>
      <c r="E2" s="15" t="s">
        <v>274</v>
      </c>
      <c r="F2" s="15" t="s">
        <v>275</v>
      </c>
      <c r="G2" s="15" t="s">
        <v>276</v>
      </c>
      <c r="H2" s="16" t="s">
        <v>277</v>
      </c>
      <c r="I2" s="17" t="s">
        <v>278</v>
      </c>
      <c r="J2" s="15" t="s">
        <v>279</v>
      </c>
      <c r="K2" s="17" t="s">
        <v>280</v>
      </c>
      <c r="L2" s="18" t="s">
        <v>445</v>
      </c>
      <c r="M2" s="18" t="s">
        <v>446</v>
      </c>
    </row>
    <row r="3" spans="1:13" ht="86.4" x14ac:dyDescent="0.3">
      <c r="A3" t="str">
        <f>IF(IFERROR(FIND("/",Sub!$B8),0)=0,Sub!$B8,LEFT(Sub!$B8,FIND("/",Sub!$B8)-2))</f>
        <v>NW11565</v>
      </c>
      <c r="B3" t="str">
        <f>IF(IFERROR(FIND("/",Sub!$B8),0)=0,"N/A",RIGHT(Sub!$B8,8))</f>
        <v>N/A</v>
      </c>
      <c r="C3">
        <f>VALUE(IFERROR(MID(Sub!$C8,FIND("(",Sub!$C8)+1,FIND(")",Sub!$C8)-FIND("(",Sub!$C8)-1),0))</f>
        <v>0</v>
      </c>
      <c r="D3" t="str">
        <f>IFERROR(LEFT(Sub!$C8,FIND("(",Sub!$C8)-2),"n/a")</f>
        <v>n/a</v>
      </c>
      <c r="G3" s="24" t="str">
        <f>Sub!$G8</f>
        <v>Vestibulum ante ipsum primis in faucibus orci luctus et ultrices posuere cubilia Curae; Donec pharetra, magna vestibulum aliquet ultrices, erat tortor sollicitudin mi, sit amet lobortis sapien sapien non mi. Integer ac neque. Duis bibendum. Morbi non quam nec dui luctus rutrum.</v>
      </c>
      <c r="H3">
        <f>Sub!$H8</f>
        <v>985500</v>
      </c>
      <c r="I3" s="14">
        <f>Sub!$E8</f>
        <v>43704</v>
      </c>
      <c r="J3" t="str">
        <f>IF($B3="N/A","Pending",VLOOKUP($B3,Confirmed!$A$2:$J$98,9,FALSE))</f>
        <v>Pending</v>
      </c>
      <c r="K3" s="14">
        <f>Sub!$E8</f>
        <v>43704</v>
      </c>
    </row>
    <row r="4" spans="1:13" ht="57.6" x14ac:dyDescent="0.3">
      <c r="A4" t="str">
        <f>IF(IFERROR(FIND("/",Sub!$B9),0)=0,Sub!$B9,LEFT(Sub!$B9,FIND("/",Sub!$B9)-2))</f>
        <v>NW11562</v>
      </c>
      <c r="B4" t="str">
        <f>IF(IFERROR(FIND("/",Sub!$B9),0)=0,"N/A",RIGHT(Sub!$B9,8))</f>
        <v>N/A</v>
      </c>
      <c r="C4">
        <f>VALUE(IFERROR(MID(Sub!$C9,FIND("(",Sub!$C9)+1,FIND(")",Sub!$C9)-FIND("(",Sub!$C9)-1),0))</f>
        <v>8</v>
      </c>
      <c r="D4" t="str">
        <f>IFERROR(LEFT(Sub!$C9,FIND("(",Sub!$C9)-2),"n/a")</f>
        <v>EDP Services</v>
      </c>
      <c r="G4" s="24" t="str">
        <f>Sub!$G9</f>
        <v>Nullam orci pede, venenatis non, sodales sed, tincidunt eu, felis. Fusce posuere felis sed lacus. Morbi sem mauris, laoreet ut, rhoncus aliquet, pulvinar sed, nisl. Nunc rhoncus dui vel sem.</v>
      </c>
      <c r="H4">
        <f>Sub!$H9</f>
        <v>377400</v>
      </c>
      <c r="I4" s="14">
        <f>Sub!$E9</f>
        <v>43703</v>
      </c>
      <c r="J4" t="str">
        <f>IF($B4="N/A","Pending",VLOOKUP($B4,Confirmed!$A$2:$J$98,9,FALSE))</f>
        <v>Pending</v>
      </c>
      <c r="K4" s="14">
        <f>Sub!$E9</f>
        <v>43703</v>
      </c>
    </row>
    <row r="5" spans="1:13" ht="28.8" x14ac:dyDescent="0.3">
      <c r="A5" t="str">
        <f>IF(IFERROR(FIND("/",Sub!$B10),0)=0,Sub!$B10,LEFT(Sub!$B10,FIND("/",Sub!$B10)-2))</f>
        <v>NW11558</v>
      </c>
      <c r="B5" t="str">
        <f>IF(IFERROR(FIND("/",Sub!$B10),0)=0,"N/A",RIGHT(Sub!$B10,8))</f>
        <v>N/A</v>
      </c>
      <c r="C5">
        <f>VALUE(IFERROR(MID(Sub!$C10,FIND("(",Sub!$C10)+1,FIND(")",Sub!$C10)-FIND("(",Sub!$C10)-1),0))</f>
        <v>20</v>
      </c>
      <c r="D5" t="str">
        <f>IFERROR(LEFT(Sub!$C10,FIND("(",Sub!$C10)-2),"n/a")</f>
        <v>Broadcasting</v>
      </c>
      <c r="G5" s="24" t="str">
        <f>Sub!$G10</f>
        <v>Mauris sit amet eros. Suspendisse accumsan tortor quis turpis. Sed ante. Vivamus tortor.</v>
      </c>
      <c r="H5">
        <f>Sub!$H10</f>
        <v>412100</v>
      </c>
      <c r="I5" s="14">
        <f>Sub!$E10</f>
        <v>43701</v>
      </c>
      <c r="J5" t="str">
        <f>IF($B5="N/A","Pending",VLOOKUP($B5,Confirmed!$A$2:$J$98,9,FALSE))</f>
        <v>Pending</v>
      </c>
      <c r="K5" s="14">
        <f>Sub!$E10</f>
        <v>43701</v>
      </c>
    </row>
    <row r="6" spans="1:13" ht="57.6" x14ac:dyDescent="0.3">
      <c r="A6" t="str">
        <f>IF(IFERROR(FIND("/",Sub!$B11),0)=0,Sub!$B11,LEFT(Sub!$B11,FIND("/",Sub!$B11)-2))</f>
        <v>NW11556</v>
      </c>
      <c r="B6" t="str">
        <f>IF(IFERROR(FIND("/",Sub!$B11),0)=0,"N/A",RIGHT(Sub!$B11,8))</f>
        <v>N/A</v>
      </c>
      <c r="C6">
        <f>VALUE(IFERROR(MID(Sub!$C11,FIND("(",Sub!$C11)+1,FIND(")",Sub!$C11)-FIND("(",Sub!$C11)-1),0))</f>
        <v>29</v>
      </c>
      <c r="D6" t="str">
        <f>IFERROR(LEFT(Sub!$C11,FIND("(",Sub!$C11)-2),"n/a")</f>
        <v>Building Products</v>
      </c>
      <c r="G6" s="24" t="str">
        <f>Sub!$G11</f>
        <v>Mauris enim leo, rhoncus sed, vestibulum sit amet, cursus id, turpis. Integer aliquet, massa id lobortis convallis, tortor risus dapibus augue, vel accumsan tellus nisi eu orci. Mauris lacinia sapien quis libero.</v>
      </c>
      <c r="H6">
        <f>Sub!$H11</f>
        <v>250100</v>
      </c>
      <c r="I6" s="14">
        <f>Sub!$E11</f>
        <v>43700</v>
      </c>
      <c r="J6" t="str">
        <f>IF($B6="N/A","Pending",VLOOKUP($B6,Confirmed!$A$2:$J$98,9,FALSE))</f>
        <v>Pending</v>
      </c>
      <c r="K6" s="14">
        <f>Sub!$E11</f>
        <v>43700</v>
      </c>
    </row>
    <row r="7" spans="1:13" ht="28.8" x14ac:dyDescent="0.3">
      <c r="A7" t="str">
        <f>IF(IFERROR(FIND("/",Sub!$B12),0)=0,Sub!$B12,LEFT(Sub!$B12,FIND("/",Sub!$B12)-2))</f>
        <v>NW11550</v>
      </c>
      <c r="B7" t="str">
        <f>IF(IFERROR(FIND("/",Sub!$B12),0)=0,"N/A",RIGHT(Sub!$B12,8))</f>
        <v>N/A</v>
      </c>
      <c r="C7">
        <f>VALUE(IFERROR(MID(Sub!$C12,FIND("(",Sub!$C12)+1,FIND(")",Sub!$C12)-FIND("(",Sub!$C12)-1),0))</f>
        <v>9</v>
      </c>
      <c r="D7" t="str">
        <f>IFERROR(LEFT(Sub!$C12,FIND("(",Sub!$C12)-2),"n/a")</f>
        <v>Commercial Banks</v>
      </c>
      <c r="G7" s="24" t="str">
        <f>Sub!$G12</f>
        <v>Vivamus tortor. Duis mattis egestas metus. Aenean fermentum.</v>
      </c>
      <c r="H7">
        <f>Sub!$H12</f>
        <v>361600</v>
      </c>
      <c r="I7" s="14">
        <f>Sub!$E12</f>
        <v>43698</v>
      </c>
      <c r="J7" t="str">
        <f>IF($B7="N/A","Pending",VLOOKUP($B7,Confirmed!$A$2:$J$98,9,FALSE))</f>
        <v>Pending</v>
      </c>
      <c r="K7" s="14">
        <f>Sub!$E12</f>
        <v>43698</v>
      </c>
    </row>
    <row r="8" spans="1:13" ht="43.2" x14ac:dyDescent="0.3">
      <c r="A8" t="str">
        <f>IF(IFERROR(FIND("/",Sub!$B13),0)=0,Sub!$B13,LEFT(Sub!$B13,FIND("/",Sub!$B13)-2))</f>
        <v>NW11543</v>
      </c>
      <c r="B8" t="str">
        <f>IF(IFERROR(FIND("/",Sub!$B13),0)=0,"N/A",RIGHT(Sub!$B13,8))</f>
        <v>N/A</v>
      </c>
      <c r="C8">
        <f>VALUE(IFERROR(MID(Sub!$C13,FIND("(",Sub!$C13)+1,FIND(")",Sub!$C13)-FIND("(",Sub!$C13)-1),0))</f>
        <v>31</v>
      </c>
      <c r="D8" t="str">
        <f>IFERROR(LEFT(Sub!$C13,FIND("(",Sub!$C13)-2),"n/a")</f>
        <v>Home Furnishings</v>
      </c>
      <c r="G8" s="24" t="str">
        <f>Sub!$G13</f>
        <v>Donec semper sapien a libero. Nam dui. Proin leo odio, porttitor id, consequat in, consequat ut, nulla. Sed accumsan felis.</v>
      </c>
      <c r="H8">
        <f>Sub!$H13</f>
        <v>795400</v>
      </c>
      <c r="I8" s="14">
        <f>Sub!$E13</f>
        <v>43696</v>
      </c>
      <c r="J8" t="str">
        <f>IF($B8="N/A","Pending",VLOOKUP($B8,Confirmed!$A$2:$J$98,9,FALSE))</f>
        <v>Pending</v>
      </c>
      <c r="K8" s="14">
        <f>Sub!$E13</f>
        <v>43696</v>
      </c>
    </row>
    <row r="9" spans="1:13" x14ac:dyDescent="0.3">
      <c r="A9" t="str">
        <f>IF(IFERROR(FIND("/",Sub!$B14),0)=0,Sub!$B14,LEFT(Sub!$B14,FIND("/",Sub!$B14)-2))</f>
        <v>NW11539</v>
      </c>
      <c r="B9" t="str">
        <f>IF(IFERROR(FIND("/",Sub!$B14),0)=0,"N/A",RIGHT(Sub!$B14,8))</f>
        <v>N/A</v>
      </c>
      <c r="C9">
        <f>VALUE(IFERROR(MID(Sub!$C14,FIND("(",Sub!$C14)+1,FIND(")",Sub!$C14)-FIND("(",Sub!$C14)-1),0))</f>
        <v>5</v>
      </c>
      <c r="D9" t="str">
        <f>IFERROR(LEFT(Sub!$C14,FIND("(",Sub!$C14)-2),"n/a")</f>
        <v>Television Services</v>
      </c>
      <c r="G9" s="24" t="str">
        <f>Sub!$G14</f>
        <v>Integer ac neque.</v>
      </c>
      <c r="H9">
        <f>Sub!$H14</f>
        <v>419100</v>
      </c>
      <c r="I9" s="14">
        <f>Sub!$E14</f>
        <v>43694</v>
      </c>
      <c r="J9" t="str">
        <f>IF($B9="N/A","Pending",VLOOKUP($B9,Confirmed!$A$2:$J$98,9,FALSE))</f>
        <v>Pending</v>
      </c>
      <c r="K9" s="14">
        <f>Sub!$E14</f>
        <v>43694</v>
      </c>
    </row>
    <row r="10" spans="1:13" ht="43.2" x14ac:dyDescent="0.3">
      <c r="A10" t="str">
        <f>IF(IFERROR(FIND("/",Sub!$B15),0)=0,Sub!$B15,LEFT(Sub!$B15,FIND("/",Sub!$B15)-2))</f>
        <v>NW11536</v>
      </c>
      <c r="B10" t="str">
        <f>IF(IFERROR(FIND("/",Sub!$B15),0)=0,"N/A",RIGHT(Sub!$B15,8))</f>
        <v>N/A</v>
      </c>
      <c r="C10">
        <f>VALUE(IFERROR(MID(Sub!$C15,FIND("(",Sub!$C15)+1,FIND(")",Sub!$C15)-FIND("(",Sub!$C15)-1),0))</f>
        <v>12</v>
      </c>
      <c r="D10" t="str">
        <f>IFERROR(LEFT(Sub!$C15,FIND("(",Sub!$C15)-2),"n/a")</f>
        <v>Textiles</v>
      </c>
      <c r="G10" s="24" t="str">
        <f>Sub!$G15</f>
        <v>Nulla ut erat id mauris vulputate elementum. Nullam varius. Nulla facilisi. Cras non velit nec nisi vulputate nonummy.</v>
      </c>
      <c r="H10">
        <f>Sub!$H15</f>
        <v>169400</v>
      </c>
      <c r="I10" s="14">
        <f>Sub!$E15</f>
        <v>43693</v>
      </c>
      <c r="J10" t="str">
        <f>IF($B10="N/A","Pending",VLOOKUP($B10,Confirmed!$A$2:$J$98,9,FALSE))</f>
        <v>Pending</v>
      </c>
      <c r="K10" s="14">
        <f>Sub!$E15</f>
        <v>43693</v>
      </c>
    </row>
    <row r="11" spans="1:13" ht="28.8" x14ac:dyDescent="0.3">
      <c r="A11" t="str">
        <f>IF(IFERROR(FIND("/",Sub!$B16),0)=0,Sub!$B16,LEFT(Sub!$B16,FIND("/",Sub!$B16)-2))</f>
        <v>NW11529</v>
      </c>
      <c r="B11" t="str">
        <f>IF(IFERROR(FIND("/",Sub!$B16),0)=0,"N/A",RIGHT(Sub!$B16,8))</f>
        <v>N/A</v>
      </c>
      <c r="C11">
        <f>VALUE(IFERROR(MID(Sub!$C16,FIND("(",Sub!$C16)+1,FIND(")",Sub!$C16)-FIND("(",Sub!$C16)-1),0))</f>
        <v>30</v>
      </c>
      <c r="D11" t="str">
        <f>IFERROR(LEFT(Sub!$C16,FIND("(",Sub!$C16)-2),"n/a")</f>
        <v>Electrical Products</v>
      </c>
      <c r="G11" s="24" t="str">
        <f>Sub!$G16</f>
        <v>Nullam orci pede, venenatis non, sodales sed, tincidunt eu, felis. Fusce posuere felis sed lacus.</v>
      </c>
      <c r="H11">
        <f>Sub!$H16</f>
        <v>768100</v>
      </c>
      <c r="I11" s="14">
        <f>Sub!$E16</f>
        <v>43692</v>
      </c>
      <c r="J11" t="str">
        <f>IF($B11="N/A","Pending",VLOOKUP($B11,Confirmed!$A$2:$J$98,9,FALSE))</f>
        <v>Pending</v>
      </c>
      <c r="K11" s="14">
        <f>Sub!$E16</f>
        <v>43692</v>
      </c>
    </row>
    <row r="12" spans="1:13" x14ac:dyDescent="0.3">
      <c r="A12" t="str">
        <f>IF(IFERROR(FIND("/",Sub!$B17),0)=0,Sub!$B17,LEFT(Sub!$B17,FIND("/",Sub!$B17)-2))</f>
        <v>NW11527</v>
      </c>
      <c r="B12" t="str">
        <f>IF(IFERROR(FIND("/",Sub!$B17),0)=0,"N/A",RIGHT(Sub!$B17,8))</f>
        <v>N/A</v>
      </c>
      <c r="C12">
        <f>VALUE(IFERROR(MID(Sub!$C17,FIND("(",Sub!$C17)+1,FIND(")",Sub!$C17)-FIND("(",Sub!$C17)-1),0))</f>
        <v>3</v>
      </c>
      <c r="D12" t="str">
        <f>IFERROR(LEFT(Sub!$C17,FIND("(",Sub!$C17)-2),"n/a")</f>
        <v>Major Banks</v>
      </c>
      <c r="G12" s="24" t="str">
        <f>Sub!$G17</f>
        <v>Nullam varius.</v>
      </c>
      <c r="H12">
        <f>Sub!$H17</f>
        <v>842900</v>
      </c>
      <c r="I12" s="14">
        <f>Sub!$E17</f>
        <v>43685</v>
      </c>
      <c r="J12" t="str">
        <f>IF($B12="N/A","Pending",VLOOKUP($B12,Confirmed!$A$2:$J$98,9,FALSE))</f>
        <v>Pending</v>
      </c>
      <c r="K12" s="14">
        <f>Sub!$E17</f>
        <v>43685</v>
      </c>
    </row>
    <row r="13" spans="1:13" ht="28.8" x14ac:dyDescent="0.3">
      <c r="A13" t="str">
        <f>IF(IFERROR(FIND("/",Sub!$B18),0)=0,Sub!$B18,LEFT(Sub!$B18,FIND("/",Sub!$B18)-2))</f>
        <v>NW11525</v>
      </c>
      <c r="B13" t="str">
        <f>IF(IFERROR(FIND("/",Sub!$B18),0)=0,"N/A",RIGHT(Sub!$B18,8))</f>
        <v>N/A</v>
      </c>
      <c r="C13">
        <f>VALUE(IFERROR(MID(Sub!$C18,FIND("(",Sub!$C18)+1,FIND(")",Sub!$C18)-FIND("(",Sub!$C18)-1),0))</f>
        <v>0</v>
      </c>
      <c r="D13" t="str">
        <f>IFERROR(LEFT(Sub!$C18,FIND("(",Sub!$C18)-2),"n/a")</f>
        <v>n/a</v>
      </c>
      <c r="G13" s="24" t="str">
        <f>Sub!$G18</f>
        <v>Vestibulum quam sapien, varius ut, blandit non, interdum in, ante.</v>
      </c>
      <c r="H13">
        <f>Sub!$H18</f>
        <v>332500</v>
      </c>
      <c r="I13" s="14">
        <f>Sub!$E18</f>
        <v>43685</v>
      </c>
      <c r="J13" t="str">
        <f>IF($B13="N/A","Pending",VLOOKUP($B13,Confirmed!$A$2:$J$98,9,FALSE))</f>
        <v>Pending</v>
      </c>
      <c r="K13" s="14">
        <f>Sub!$E18</f>
        <v>43685</v>
      </c>
    </row>
    <row r="14" spans="1:13" ht="57.6" x14ac:dyDescent="0.3">
      <c r="A14" t="str">
        <f>IF(IFERROR(FIND("/",Sub!$B19),0)=0,Sub!$B19,LEFT(Sub!$B19,FIND("/",Sub!$B19)-2))</f>
        <v>NW11522</v>
      </c>
      <c r="B14" t="str">
        <f>IF(IFERROR(FIND("/",Sub!$B19),0)=0,"N/A",RIGHT(Sub!$B19,8))</f>
        <v>N/A</v>
      </c>
      <c r="C14">
        <f>VALUE(IFERROR(MID(Sub!$C19,FIND("(",Sub!$C19)+1,FIND(")",Sub!$C19)-FIND("(",Sub!$C19)-1),0))</f>
        <v>19</v>
      </c>
      <c r="D14" t="str">
        <f>IFERROR(LEFT(Sub!$C19,FIND("(",Sub!$C19)-2),"n/a")</f>
        <v>Banks</v>
      </c>
      <c r="G14" s="24" t="str">
        <f>Sub!$G19</f>
        <v>Proin interdum mauris non ligula pellentesque ultrices. Phasellus id sapien in sapien iaculis congue. Vivamus metus arcu, adipiscing molestie, hendrerit at, vulputate vitae, nisl.</v>
      </c>
      <c r="H14">
        <f>Sub!$H19</f>
        <v>635900</v>
      </c>
      <c r="I14" s="14">
        <f>Sub!$E19</f>
        <v>43684</v>
      </c>
      <c r="J14" t="str">
        <f>IF($B14="N/A","Pending",VLOOKUP($B14,Confirmed!$A$2:$J$98,9,FALSE))</f>
        <v>Pending</v>
      </c>
      <c r="K14" s="14">
        <f>Sub!$E19</f>
        <v>43684</v>
      </c>
    </row>
    <row r="15" spans="1:13" ht="43.2" x14ac:dyDescent="0.3">
      <c r="A15" t="str">
        <f>IF(IFERROR(FIND("/",Sub!$B20),0)=0,Sub!$B20,LEFT(Sub!$B20,FIND("/",Sub!$B20)-2))</f>
        <v>NW11521</v>
      </c>
      <c r="B15" t="str">
        <f>IF(IFERROR(FIND("/",Sub!$B20),0)=0,"N/A",RIGHT(Sub!$B20,8))</f>
        <v>N/A</v>
      </c>
      <c r="C15">
        <f>VALUE(IFERROR(MID(Sub!$C20,FIND("(",Sub!$C20)+1,FIND(")",Sub!$C20)-FIND("(",Sub!$C20)-1),0))</f>
        <v>33</v>
      </c>
      <c r="D15" t="str">
        <f>IFERROR(LEFT(Sub!$C20,FIND("(",Sub!$C20)-2),"n/a")</f>
        <v>Paints/Coatings</v>
      </c>
      <c r="G15" s="24" t="str">
        <f>Sub!$G20</f>
        <v>Duis bibendum, felis sed interdum venenatis, turpis enim blandit mi, in porttitor pede justo eu massa. Donec dapibus.</v>
      </c>
      <c r="H15">
        <f>Sub!$H20</f>
        <v>865900</v>
      </c>
      <c r="I15" s="14">
        <f>Sub!$E20</f>
        <v>43683</v>
      </c>
      <c r="J15" t="str">
        <f>IF($B15="N/A","Pending",VLOOKUP($B15,Confirmed!$A$2:$J$98,9,FALSE))</f>
        <v>Pending</v>
      </c>
      <c r="K15" s="14">
        <f>Sub!$E20</f>
        <v>43683</v>
      </c>
    </row>
    <row r="16" spans="1:13" x14ac:dyDescent="0.3">
      <c r="A16" t="str">
        <f>IF(IFERROR(FIND("/",Sub!$B21),0)=0,Sub!$B21,LEFT(Sub!$B21,FIND("/",Sub!$B21)-2))</f>
        <v>NW11520</v>
      </c>
      <c r="B16" t="str">
        <f>IF(IFERROR(FIND("/",Sub!$B21),0)=0,"N/A",RIGHT(Sub!$B21,8))</f>
        <v>AP648572</v>
      </c>
      <c r="C16">
        <f>VALUE(IFERROR(MID(Sub!$C21,FIND("(",Sub!$C21)+1,FIND(")",Sub!$C21)-FIND("(",Sub!$C21)-1),0))</f>
        <v>4</v>
      </c>
      <c r="D16" t="str">
        <f>IFERROR(LEFT(Sub!$C21,FIND("(",Sub!$C21)-2),"n/a")</f>
        <v>Business Services</v>
      </c>
      <c r="G16" s="24" t="str">
        <f>Sub!$G21</f>
        <v>Proin eu mi. Nulla ac enim.</v>
      </c>
      <c r="H16">
        <f>Sub!$H21</f>
        <v>505500</v>
      </c>
      <c r="I16" s="14">
        <f>Sub!$E21</f>
        <v>43674</v>
      </c>
      <c r="J16" t="str">
        <f>IF($B16="N/A","Pending",VLOOKUP($B16,Confirmed!$A$2:$J$98,9,FALSE))</f>
        <v>Approved</v>
      </c>
      <c r="K16" s="14">
        <f>Sub!$E21</f>
        <v>43674</v>
      </c>
    </row>
    <row r="17" spans="1:11" ht="43.2" x14ac:dyDescent="0.3">
      <c r="A17" t="str">
        <f>IF(IFERROR(FIND("/",Sub!$B22),0)=0,Sub!$B22,LEFT(Sub!$B22,FIND("/",Sub!$B22)-2))</f>
        <v>NW11517</v>
      </c>
      <c r="B17" t="str">
        <f>IF(IFERROR(FIND("/",Sub!$B22),0)=0,"N/A",RIGHT(Sub!$B22,8))</f>
        <v>AP648566</v>
      </c>
      <c r="C17">
        <f>VALUE(IFERROR(MID(Sub!$C22,FIND("(",Sub!$C22)+1,FIND(")",Sub!$C22)-FIND("(",Sub!$C22)-1),0))</f>
        <v>0</v>
      </c>
      <c r="D17" t="str">
        <f>IFERROR(LEFT(Sub!$C22,FIND("(",Sub!$C22)-2),"n/a")</f>
        <v>n/a</v>
      </c>
      <c r="G17" s="24" t="str">
        <f>Sub!$G22</f>
        <v>Duis consequat dui nec nisi volutpat eleifend. Donec ut dolor. Morbi vel lectus in quam fringilla rhoncus.</v>
      </c>
      <c r="H17">
        <f>Sub!$H22</f>
        <v>101000</v>
      </c>
      <c r="I17" s="14">
        <f>Sub!$E22</f>
        <v>43669</v>
      </c>
      <c r="J17" t="str">
        <f>IF($B17="N/A","Pending",VLOOKUP($B17,Confirmed!$A$2:$J$98,9,FALSE))</f>
        <v>Approved</v>
      </c>
      <c r="K17" s="14">
        <f>Sub!$E22</f>
        <v>43669</v>
      </c>
    </row>
    <row r="18" spans="1:11" ht="28.8" x14ac:dyDescent="0.3">
      <c r="A18" t="str">
        <f>IF(IFERROR(FIND("/",Sub!$B23),0)=0,Sub!$B23,LEFT(Sub!$B23,FIND("/",Sub!$B23)-2))</f>
        <v>NW11510</v>
      </c>
      <c r="B18" t="str">
        <f>IF(IFERROR(FIND("/",Sub!$B23),0)=0,"N/A",RIGHT(Sub!$B23,8))</f>
        <v>N/A</v>
      </c>
      <c r="C18">
        <f>VALUE(IFERROR(MID(Sub!$C23,FIND("(",Sub!$C23)+1,FIND(")",Sub!$C23)-FIND("(",Sub!$C23)-1),0))</f>
        <v>10</v>
      </c>
      <c r="D18" t="str">
        <f>IFERROR(LEFT(Sub!$C23,FIND("(",Sub!$C23)-2),"n/a")</f>
        <v>Precious Metals</v>
      </c>
      <c r="G18" s="24" t="str">
        <f>Sub!$G23</f>
        <v>Phasellus sit amet erat. Nulla tempus. Vivamus in felis eu sapien cursus vestibulum. Proin eu mi.</v>
      </c>
      <c r="H18">
        <f>Sub!$H23</f>
        <v>741800</v>
      </c>
      <c r="I18" s="14">
        <f>Sub!$E23</f>
        <v>43663</v>
      </c>
      <c r="J18" t="str">
        <f>IF($B18="N/A","Pending",VLOOKUP($B18,Confirmed!$A$2:$J$98,9,FALSE))</f>
        <v>Pending</v>
      </c>
      <c r="K18" s="14">
        <f>Sub!$E23</f>
        <v>43663</v>
      </c>
    </row>
    <row r="19" spans="1:11" ht="57.6" x14ac:dyDescent="0.3">
      <c r="A19" t="str">
        <f>IF(IFERROR(FIND("/",Sub!$B24),0)=0,Sub!$B24,LEFT(Sub!$B24,FIND("/",Sub!$B24)-2))</f>
        <v>NW11504</v>
      </c>
      <c r="B19" t="str">
        <f>IF(IFERROR(FIND("/",Sub!$B24),0)=0,"N/A",RIGHT(Sub!$B24,8))</f>
        <v>N/A</v>
      </c>
      <c r="C19">
        <f>VALUE(IFERROR(MID(Sub!$C24,FIND("(",Sub!$C24)+1,FIND(")",Sub!$C24)-FIND("(",Sub!$C24)-1),0))</f>
        <v>2</v>
      </c>
      <c r="D19" t="str">
        <f>IFERROR(LEFT(Sub!$C24,FIND("(",Sub!$C24)-2),"n/a")</f>
        <v>Life Insurance</v>
      </c>
      <c r="G19" s="24" t="str">
        <f>Sub!$G24</f>
        <v>Vivamus vel nulla eget eros elementum pellentesque. Quisque porta volutpat erat. Quisque erat eros, viverra eget, congue eget, semper rutrum, nulla.</v>
      </c>
      <c r="H19">
        <f>Sub!$H24</f>
        <v>802200</v>
      </c>
      <c r="I19" s="14">
        <f>Sub!$E24</f>
        <v>43657</v>
      </c>
      <c r="J19" t="str">
        <f>IF($B19="N/A","Pending",VLOOKUP($B19,Confirmed!$A$2:$J$98,9,FALSE))</f>
        <v>Pending</v>
      </c>
      <c r="K19" s="14">
        <f>Sub!$E24</f>
        <v>43657</v>
      </c>
    </row>
    <row r="20" spans="1:11" ht="57.6" x14ac:dyDescent="0.3">
      <c r="A20" t="str">
        <f>IF(IFERROR(FIND("/",Sub!$B25),0)=0,Sub!$B25,LEFT(Sub!$B25,FIND("/",Sub!$B25)-2))</f>
        <v>NW11500</v>
      </c>
      <c r="B20" t="str">
        <f>IF(IFERROR(FIND("/",Sub!$B25),0)=0,"N/A",RIGHT(Sub!$B25,8))</f>
        <v>AP648565</v>
      </c>
      <c r="C20">
        <f>VALUE(IFERROR(MID(Sub!$C25,FIND("(",Sub!$C25)+1,FIND(")",Sub!$C25)-FIND("(",Sub!$C25)-1),0))</f>
        <v>1</v>
      </c>
      <c r="D20" t="str">
        <f>IFERROR(LEFT(Sub!$C25,FIND("(",Sub!$C25)-2),"n/a")</f>
        <v>Investment Managers</v>
      </c>
      <c r="G20" s="24" t="str">
        <f>Sub!$G25</f>
        <v>Lorem ipsum dolor sit amet, consectetuer adipiscing elit. Proin interdum mauris non ligula pellentesque ultrices. Phasellus id sapien in sapien iaculis congue.</v>
      </c>
      <c r="H20">
        <f>Sub!$H25</f>
        <v>391700</v>
      </c>
      <c r="I20" s="14">
        <f>Sub!$E25</f>
        <v>43656</v>
      </c>
      <c r="J20" t="str">
        <f>IF($B20="N/A","Pending",VLOOKUP($B20,Confirmed!$A$2:$J$98,9,FALSE))</f>
        <v>Disapproved</v>
      </c>
      <c r="K20" s="14">
        <f>Sub!$E25</f>
        <v>43656</v>
      </c>
    </row>
    <row r="21" spans="1:11" ht="115.2" x14ac:dyDescent="0.3">
      <c r="A21" t="str">
        <f>IF(IFERROR(FIND("/",Sub!$B26),0)=0,Sub!$B26,LEFT(Sub!$B26,FIND("/",Sub!$B26)-2))</f>
        <v>NW11496</v>
      </c>
      <c r="B21" t="str">
        <f>IF(IFERROR(FIND("/",Sub!$B26),0)=0,"N/A",RIGHT(Sub!$B26,8))</f>
        <v>N/A</v>
      </c>
      <c r="C21">
        <f>VALUE(IFERROR(MID(Sub!$C26,FIND("(",Sub!$C26)+1,FIND(")",Sub!$C26)-FIND("(",Sub!$C26)-1),0))</f>
        <v>4</v>
      </c>
      <c r="D21" t="str">
        <f>IFERROR(LEFT(Sub!$C26,FIND("(",Sub!$C26)-2),"n/a")</f>
        <v>Business Services</v>
      </c>
      <c r="G21" s="24" t="str">
        <f>Sub!$G26</f>
        <v>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H21">
        <f>Sub!$H26</f>
        <v>522300</v>
      </c>
      <c r="I21" s="14">
        <f>Sub!$E26</f>
        <v>43650</v>
      </c>
      <c r="J21" t="str">
        <f>IF($B21="N/A","Pending",VLOOKUP($B21,Confirmed!$A$2:$J$98,9,FALSE))</f>
        <v>Pending</v>
      </c>
      <c r="K21" s="14">
        <f>Sub!$E26</f>
        <v>43650</v>
      </c>
    </row>
    <row r="22" spans="1:11" ht="43.2" x14ac:dyDescent="0.3">
      <c r="A22" t="str">
        <f>IF(IFERROR(FIND("/",Sub!$B27),0)=0,Sub!$B27,LEFT(Sub!$B27,FIND("/",Sub!$B27)-2))</f>
        <v>NW11494</v>
      </c>
      <c r="B22" t="str">
        <f>IF(IFERROR(FIND("/",Sub!$B27),0)=0,"N/A",RIGHT(Sub!$B27,8))</f>
        <v>AP648558</v>
      </c>
      <c r="C22">
        <f>VALUE(IFERROR(MID(Sub!$C27,FIND("(",Sub!$C27)+1,FIND(")",Sub!$C27)-FIND("(",Sub!$C27)-1),0))</f>
        <v>10</v>
      </c>
      <c r="D22" t="str">
        <f>IFERROR(LEFT(Sub!$C27,FIND("(",Sub!$C27)-2),"n/a")</f>
        <v>Precious Metals</v>
      </c>
      <c r="G22" s="24" t="str">
        <f>Sub!$G27</f>
        <v>Nunc nisl. Duis bibendum, felis sed interdum venenatis, turpis enim blandit mi, in porttitor pede justo eu massa. Donec dapibus.</v>
      </c>
      <c r="H22">
        <f>Sub!$H27</f>
        <v>269100</v>
      </c>
      <c r="I22" s="14">
        <f>Sub!$E27</f>
        <v>43639</v>
      </c>
      <c r="J22" t="str">
        <f>IF($B22="N/A","Pending",VLOOKUP($B22,Confirmed!$A$2:$J$98,9,FALSE))</f>
        <v>Disapproved</v>
      </c>
      <c r="K22" s="14">
        <f>Sub!$E27</f>
        <v>43639</v>
      </c>
    </row>
    <row r="23" spans="1:11" ht="144" x14ac:dyDescent="0.3">
      <c r="A23" t="str">
        <f>IF(IFERROR(FIND("/",Sub!$B28),0)=0,Sub!$B28,LEFT(Sub!$B28,FIND("/",Sub!$B28)-2))</f>
        <v>NW11488</v>
      </c>
      <c r="B23" t="str">
        <f>IF(IFERROR(FIND("/",Sub!$B28),0)=0,"N/A",RIGHT(Sub!$B28,8))</f>
        <v>N/A</v>
      </c>
      <c r="C23">
        <f>VALUE(IFERROR(MID(Sub!$C28,FIND("(",Sub!$C28)+1,FIND(")",Sub!$C28)-FIND("(",Sub!$C28)-1),0))</f>
        <v>2</v>
      </c>
      <c r="D23" t="str">
        <f>IFERROR(LEFT(Sub!$C28,FIND("(",Sub!$C28)-2),"n/a")</f>
        <v>Life Insurance</v>
      </c>
      <c r="G23" s="24" t="str">
        <f>Sub!$G28</f>
        <v>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v>
      </c>
      <c r="H23">
        <f>Sub!$H28</f>
        <v>669600</v>
      </c>
      <c r="I23" s="14">
        <f>Sub!$E28</f>
        <v>43631</v>
      </c>
      <c r="J23" t="str">
        <f>IF($B23="N/A","Pending",VLOOKUP($B23,Confirmed!$A$2:$J$98,9,FALSE))</f>
        <v>Pending</v>
      </c>
      <c r="K23" s="14">
        <f>Sub!$E28</f>
        <v>43631</v>
      </c>
    </row>
    <row r="24" spans="1:11" ht="144" x14ac:dyDescent="0.3">
      <c r="A24" t="str">
        <f>IF(IFERROR(FIND("/",Sub!$B29),0)=0,Sub!$B29,LEFT(Sub!$B29,FIND("/",Sub!$B29)-2))</f>
        <v>NW11484</v>
      </c>
      <c r="B24" t="str">
        <f>IF(IFERROR(FIND("/",Sub!$B29),0)=0,"N/A",RIGHT(Sub!$B29,8))</f>
        <v>AP648547</v>
      </c>
      <c r="C24">
        <f>VALUE(IFERROR(MID(Sub!$C29,FIND("(",Sub!$C29)+1,FIND(")",Sub!$C29)-FIND("(",Sub!$C29)-1),0))</f>
        <v>6</v>
      </c>
      <c r="D24" t="str">
        <f>IFERROR(LEFT(Sub!$C29,FIND("(",Sub!$C29)-2),"n/a")</f>
        <v>Water Supply</v>
      </c>
      <c r="G24" s="24" t="str">
        <f>Sub!$G29</f>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v>
      </c>
      <c r="H24">
        <f>Sub!$H29</f>
        <v>370500</v>
      </c>
      <c r="I24" s="14">
        <f>Sub!$E29</f>
        <v>43623</v>
      </c>
      <c r="J24" t="str">
        <f>IF($B24="N/A","Pending",VLOOKUP($B24,Confirmed!$A$2:$J$98,9,FALSE))</f>
        <v>Approved</v>
      </c>
      <c r="K24" s="14">
        <f>Sub!$E29</f>
        <v>43623</v>
      </c>
    </row>
    <row r="25" spans="1:11" ht="72" x14ac:dyDescent="0.3">
      <c r="A25" t="str">
        <f>IF(IFERROR(FIND("/",Sub!$B30),0)=0,Sub!$B30,LEFT(Sub!$B30,FIND("/",Sub!$B30)-2))</f>
        <v>NW11478</v>
      </c>
      <c r="B25" t="str">
        <f>IF(IFERROR(FIND("/",Sub!$B30),0)=0,"N/A",RIGHT(Sub!$B30,8))</f>
        <v>AP648534</v>
      </c>
      <c r="C25">
        <f>VALUE(IFERROR(MID(Sub!$C30,FIND("(",Sub!$C30)+1,FIND(")",Sub!$C30)-FIND("(",Sub!$C30)-1),0))</f>
        <v>0</v>
      </c>
      <c r="D25" t="str">
        <f>IFERROR(LEFT(Sub!$C30,FIND("(",Sub!$C30)-2),"n/a")</f>
        <v>n/a</v>
      </c>
      <c r="G25" s="24" t="str">
        <f>Sub!$G30</f>
        <v>Pellentesque at nulla. Suspendisse potenti. Cras in purus eu magna vulputate luctus. Cum sociis natoque penatibus et magnis dis parturient montes, nascetur ridiculus mus. Vivamus vestibulum sagittis sapien.</v>
      </c>
      <c r="H25">
        <f>Sub!$H30</f>
        <v>92800</v>
      </c>
      <c r="I25" s="14">
        <f>Sub!$E30</f>
        <v>43623</v>
      </c>
      <c r="J25" t="str">
        <f>IF($B25="N/A","Pending",VLOOKUP($B25,Confirmed!$A$2:$J$98,9,FALSE))</f>
        <v>Approved</v>
      </c>
      <c r="K25" s="14">
        <f>Sub!$E30</f>
        <v>43623</v>
      </c>
    </row>
    <row r="26" spans="1:11" ht="158.4" x14ac:dyDescent="0.3">
      <c r="A26" t="str">
        <f>IF(IFERROR(FIND("/",Sub!$B31),0)=0,Sub!$B31,LEFT(Sub!$B31,FIND("/",Sub!$B31)-2))</f>
        <v>NW11472</v>
      </c>
      <c r="B26" t="str">
        <f>IF(IFERROR(FIND("/",Sub!$B31),0)=0,"N/A",RIGHT(Sub!$B31,8))</f>
        <v>AP648523</v>
      </c>
      <c r="C26">
        <f>VALUE(IFERROR(MID(Sub!$C31,FIND("(",Sub!$C31)+1,FIND(")",Sub!$C31)-FIND("(",Sub!$C31)-1),0))</f>
        <v>1</v>
      </c>
      <c r="D26" t="str">
        <f>IFERROR(LEFT(Sub!$C31,FIND("(",Sub!$C31)-2),"n/a")</f>
        <v>Investment Managers</v>
      </c>
      <c r="G26" s="24" t="str">
        <f>Sub!$G31</f>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H26">
        <f>Sub!$H31</f>
        <v>32800</v>
      </c>
      <c r="I26" s="14">
        <f>Sub!$E31</f>
        <v>43619</v>
      </c>
      <c r="J26" t="str">
        <f>IF($B26="N/A","Pending",VLOOKUP($B26,Confirmed!$A$2:$J$98,9,FALSE))</f>
        <v>Approved</v>
      </c>
      <c r="K26" s="14">
        <f>Sub!$E31</f>
        <v>43619</v>
      </c>
    </row>
    <row r="27" spans="1:11" ht="86.4" x14ac:dyDescent="0.3">
      <c r="A27" t="str">
        <f>IF(IFERROR(FIND("/",Sub!$B32),0)=0,Sub!$B32,LEFT(Sub!$B32,FIND("/",Sub!$B32)-2))</f>
        <v>NW11468</v>
      </c>
      <c r="B27" t="str">
        <f>IF(IFERROR(FIND("/",Sub!$B32),0)=0,"N/A",RIGHT(Sub!$B32,8))</f>
        <v>AP648513</v>
      </c>
      <c r="C27">
        <f>VALUE(IFERROR(MID(Sub!$C32,FIND("(",Sub!$C32)+1,FIND(")",Sub!$C32)-FIND("(",Sub!$C32)-1),0))</f>
        <v>10</v>
      </c>
      <c r="D27" t="str">
        <f>IFERROR(LEFT(Sub!$C32,FIND("(",Sub!$C32)-2),"n/a")</f>
        <v>Precious Metals</v>
      </c>
      <c r="G27" s="24" t="str">
        <f>Sub!$G32</f>
        <v>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H27">
        <f>Sub!$H32</f>
        <v>896700</v>
      </c>
      <c r="I27" s="14">
        <f>Sub!$E32</f>
        <v>43617</v>
      </c>
      <c r="J27" t="str">
        <f>IF($B27="N/A","Pending",VLOOKUP($B27,Confirmed!$A$2:$J$98,9,FALSE))</f>
        <v>Approved</v>
      </c>
      <c r="K27" s="14">
        <f>Sub!$E32</f>
        <v>43617</v>
      </c>
    </row>
    <row r="28" spans="1:11" ht="57.6" x14ac:dyDescent="0.3">
      <c r="A28" t="str">
        <f>IF(IFERROR(FIND("/",Sub!$B33),0)=0,Sub!$B33,LEFT(Sub!$B33,FIND("/",Sub!$B33)-2))</f>
        <v>NW11462</v>
      </c>
      <c r="B28" t="str">
        <f>IF(IFERROR(FIND("/",Sub!$B33),0)=0,"N/A",RIGHT(Sub!$B33,8))</f>
        <v>AP648511</v>
      </c>
      <c r="C28">
        <f>VALUE(IFERROR(MID(Sub!$C33,FIND("(",Sub!$C33)+1,FIND(")",Sub!$C33)-FIND("(",Sub!$C33)-1),0))</f>
        <v>0</v>
      </c>
      <c r="D28" t="str">
        <f>IFERROR(LEFT(Sub!$C33,FIND("(",Sub!$C33)-2),"n/a")</f>
        <v>n/a</v>
      </c>
      <c r="G28" s="24" t="str">
        <f>Sub!$G33</f>
        <v>Morbi odio odio, elementum eu, interdum eu, tincidunt in, leo. Maecenas pulvinar lobortis est. Phasellus sit amet erat. Nulla tempus. Vivamus in felis eu sapien cursus vestibulum.</v>
      </c>
      <c r="H28">
        <f>Sub!$H33</f>
        <v>157600</v>
      </c>
      <c r="I28" s="14">
        <f>Sub!$E33</f>
        <v>43617</v>
      </c>
      <c r="J28" t="str">
        <f>IF($B28="N/A","Pending",VLOOKUP($B28,Confirmed!$A$2:$J$98,9,FALSE))</f>
        <v>Approved</v>
      </c>
      <c r="K28" s="14">
        <f>Sub!$E33</f>
        <v>43617</v>
      </c>
    </row>
    <row r="29" spans="1:11" x14ac:dyDescent="0.3">
      <c r="A29" t="str">
        <f>IF(IFERROR(FIND("/",Sub!$B34),0)=0,Sub!$B34,LEFT(Sub!$B34,FIND("/",Sub!$B34)-2))</f>
        <v>NW11457</v>
      </c>
      <c r="B29" t="str">
        <f>IF(IFERROR(FIND("/",Sub!$B34),0)=0,"N/A",RIGHT(Sub!$B34,8))</f>
        <v>AP648508</v>
      </c>
      <c r="C29">
        <f>VALUE(IFERROR(MID(Sub!$C34,FIND("(",Sub!$C34)+1,FIND(")",Sub!$C34)-FIND("(",Sub!$C34)-1),0))</f>
        <v>1</v>
      </c>
      <c r="D29" t="str">
        <f>IFERROR(LEFT(Sub!$C34,FIND("(",Sub!$C34)-2),"n/a")</f>
        <v>Investment Managers</v>
      </c>
      <c r="G29" s="24" t="str">
        <f>Sub!$G34</f>
        <v>Suspendisse potenti.</v>
      </c>
      <c r="H29">
        <f>Sub!$H34</f>
        <v>728800</v>
      </c>
      <c r="I29" s="14">
        <f>Sub!$E34</f>
        <v>43609</v>
      </c>
      <c r="J29" t="str">
        <f>IF($B29="N/A","Pending",VLOOKUP($B29,Confirmed!$A$2:$J$98,9,FALSE))</f>
        <v>Disapproved</v>
      </c>
      <c r="K29" s="14">
        <f>Sub!$E34</f>
        <v>43609</v>
      </c>
    </row>
    <row r="30" spans="1:11" ht="115.2" x14ac:dyDescent="0.3">
      <c r="A30" t="str">
        <f>IF(IFERROR(FIND("/",Sub!$B35),0)=0,Sub!$B35,LEFT(Sub!$B35,FIND("/",Sub!$B35)-2))</f>
        <v>NW11454</v>
      </c>
      <c r="B30" t="str">
        <f>IF(IFERROR(FIND("/",Sub!$B35),0)=0,"N/A",RIGHT(Sub!$B35,8))</f>
        <v>AP648507</v>
      </c>
      <c r="C30">
        <f>VALUE(IFERROR(MID(Sub!$C35,FIND("(",Sub!$C35)+1,FIND(")",Sub!$C35)-FIND("(",Sub!$C35)-1),0))</f>
        <v>11</v>
      </c>
      <c r="D30" t="str">
        <f>IFERROR(LEFT(Sub!$C35,FIND("(",Sub!$C35)-2),"n/a")</f>
        <v>Steel/Iron Ore</v>
      </c>
      <c r="G30" s="24" t="str">
        <f>Sub!$G35</f>
        <v>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H30">
        <f>Sub!$H35</f>
        <v>297600</v>
      </c>
      <c r="I30" s="14">
        <f>Sub!$E35</f>
        <v>43604</v>
      </c>
      <c r="J30" t="str">
        <f>IF($B30="N/A","Pending",VLOOKUP($B30,Confirmed!$A$2:$J$98,9,FALSE))</f>
        <v>Approved</v>
      </c>
      <c r="K30" s="14">
        <f>Sub!$E35</f>
        <v>43604</v>
      </c>
    </row>
    <row r="31" spans="1:11" ht="144" x14ac:dyDescent="0.3">
      <c r="A31" t="str">
        <f>IF(IFERROR(FIND("/",Sub!$B36),0)=0,Sub!$B36,LEFT(Sub!$B36,FIND("/",Sub!$B36)-2))</f>
        <v>NW11452</v>
      </c>
      <c r="B31" t="str">
        <f>IF(IFERROR(FIND("/",Sub!$B36),0)=0,"N/A",RIGHT(Sub!$B36,8))</f>
        <v>AP648495</v>
      </c>
      <c r="C31">
        <f>VALUE(IFERROR(MID(Sub!$C36,FIND("(",Sub!$C36)+1,FIND(")",Sub!$C36)-FIND("(",Sub!$C36)-1),0))</f>
        <v>1</v>
      </c>
      <c r="D31" t="str">
        <f>IFERROR(LEFT(Sub!$C36,FIND("(",Sub!$C36)-2),"n/a")</f>
        <v>Investment Managers</v>
      </c>
      <c r="G31" s="24" t="str">
        <f>Sub!$G36</f>
        <v>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H31">
        <f>Sub!$H36</f>
        <v>277800</v>
      </c>
      <c r="I31" s="14">
        <f>Sub!$E36</f>
        <v>43603</v>
      </c>
      <c r="J31" t="str">
        <f>IF($B31="N/A","Pending",VLOOKUP($B31,Confirmed!$A$2:$J$98,9,FALSE))</f>
        <v>Approved</v>
      </c>
      <c r="K31" s="14">
        <f>Sub!$E36</f>
        <v>43603</v>
      </c>
    </row>
    <row r="32" spans="1:11" x14ac:dyDescent="0.3">
      <c r="A32" t="str">
        <f>IF(IFERROR(FIND("/",Sub!$B37),0)=0,Sub!$B37,LEFT(Sub!$B37,FIND("/",Sub!$B37)-2))</f>
        <v>NW11447</v>
      </c>
      <c r="B32" t="str">
        <f>IF(IFERROR(FIND("/",Sub!$B37),0)=0,"N/A",RIGHT(Sub!$B37,8))</f>
        <v>AP648486</v>
      </c>
      <c r="C32">
        <f>VALUE(IFERROR(MID(Sub!$C37,FIND("(",Sub!$C37)+1,FIND(")",Sub!$C37)-FIND("(",Sub!$C37)-1),0))</f>
        <v>0</v>
      </c>
      <c r="D32" t="str">
        <f>IFERROR(LEFT(Sub!$C37,FIND("(",Sub!$C37)-2),"n/a")</f>
        <v>n/a</v>
      </c>
      <c r="G32" s="24" t="str">
        <f>Sub!$G37</f>
        <v>Mauris ullamcorper purus sit amet nulla.</v>
      </c>
      <c r="H32">
        <f>Sub!$H37</f>
        <v>17500</v>
      </c>
      <c r="I32" s="14">
        <f>Sub!$E37</f>
        <v>43603</v>
      </c>
      <c r="J32" t="str">
        <f>IF($B32="N/A","Pending",VLOOKUP($B32,Confirmed!$A$2:$J$98,9,FALSE))</f>
        <v>Approved</v>
      </c>
      <c r="K32" s="14">
        <f>Sub!$E37</f>
        <v>43603</v>
      </c>
    </row>
    <row r="33" spans="1:11" ht="100.8" x14ac:dyDescent="0.3">
      <c r="A33" t="str">
        <f>IF(IFERROR(FIND("/",Sub!$B38),0)=0,Sub!$B38,LEFT(Sub!$B38,FIND("/",Sub!$B38)-2))</f>
        <v>NW11440</v>
      </c>
      <c r="B33" t="str">
        <f>IF(IFERROR(FIND("/",Sub!$B38),0)=0,"N/A",RIGHT(Sub!$B38,8))</f>
        <v>AP648482</v>
      </c>
      <c r="C33">
        <f>VALUE(IFERROR(MID(Sub!$C38,FIND("(",Sub!$C38)+1,FIND(")",Sub!$C38)-FIND("(",Sub!$C38)-1),0))</f>
        <v>1</v>
      </c>
      <c r="D33" t="str">
        <f>IFERROR(LEFT(Sub!$C38,FIND("(",Sub!$C38)-2),"n/a")</f>
        <v>Investment Managers</v>
      </c>
      <c r="G33" s="24" t="str">
        <f>Sub!$G38</f>
        <v>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H33">
        <f>Sub!$H38</f>
        <v>142100</v>
      </c>
      <c r="I33" s="14">
        <f>Sub!$E38</f>
        <v>43594</v>
      </c>
      <c r="J33" t="str">
        <f>IF($B33="N/A","Pending",VLOOKUP($B33,Confirmed!$A$2:$J$98,9,FALSE))</f>
        <v>Approved</v>
      </c>
      <c r="K33" s="14">
        <f>Sub!$E38</f>
        <v>43594</v>
      </c>
    </row>
    <row r="34" spans="1:11" ht="43.2" x14ac:dyDescent="0.3">
      <c r="A34" t="str">
        <f>IF(IFERROR(FIND("/",Sub!$B39),0)=0,Sub!$B39,LEFT(Sub!$B39,FIND("/",Sub!$B39)-2))</f>
        <v>NW11437</v>
      </c>
      <c r="B34" t="str">
        <f>IF(IFERROR(FIND("/",Sub!$B39),0)=0,"N/A",RIGHT(Sub!$B39,8))</f>
        <v>AP648479</v>
      </c>
      <c r="C34">
        <f>VALUE(IFERROR(MID(Sub!$C39,FIND("(",Sub!$C39)+1,FIND(")",Sub!$C39)-FIND("(",Sub!$C39)-1),0))</f>
        <v>3</v>
      </c>
      <c r="D34" t="str">
        <f>IFERROR(LEFT(Sub!$C39,FIND("(",Sub!$C39)-2),"n/a")</f>
        <v>Major Banks</v>
      </c>
      <c r="G34" s="24" t="str">
        <f>Sub!$G39</f>
        <v>Nam congue, risus semper porta volutpat, quam pede lobortis ligula, sit amet eleifend pede libero quis orci. Nullam molestie nibh in lectus.</v>
      </c>
      <c r="H34">
        <f>Sub!$H39</f>
        <v>347100</v>
      </c>
      <c r="I34" s="14">
        <f>Sub!$E39</f>
        <v>43592</v>
      </c>
      <c r="J34" t="str">
        <f>IF($B34="N/A","Pending",VLOOKUP($B34,Confirmed!$A$2:$J$98,9,FALSE))</f>
        <v>Approved</v>
      </c>
      <c r="K34" s="14">
        <f>Sub!$E39</f>
        <v>43592</v>
      </c>
    </row>
    <row r="35" spans="1:11" ht="43.2" x14ac:dyDescent="0.3">
      <c r="A35" t="str">
        <f>IF(IFERROR(FIND("/",Sub!$B40),0)=0,Sub!$B40,LEFT(Sub!$B40,FIND("/",Sub!$B40)-2))</f>
        <v>NW11435</v>
      </c>
      <c r="B35" t="str">
        <f>IF(IFERROR(FIND("/",Sub!$B40),0)=0,"N/A",RIGHT(Sub!$B40,8))</f>
        <v>AP648478</v>
      </c>
      <c r="C35">
        <f>VALUE(IFERROR(MID(Sub!$C40,FIND("(",Sub!$C40)+1,FIND(")",Sub!$C40)-FIND("(",Sub!$C40)-1),0))</f>
        <v>2</v>
      </c>
      <c r="D35" t="str">
        <f>IFERROR(LEFT(Sub!$C40,FIND("(",Sub!$C40)-2),"n/a")</f>
        <v>Life Insurance</v>
      </c>
      <c r="G35" s="24" t="str">
        <f>Sub!$G40</f>
        <v>In hac habitasse platea dictumst. Maecenas ut massa quis augue luctus tincidunt. Nulla mollis molestie lorem.</v>
      </c>
      <c r="H35">
        <f>Sub!$H40</f>
        <v>200100</v>
      </c>
      <c r="I35" s="14">
        <f>Sub!$E40</f>
        <v>43592</v>
      </c>
      <c r="J35" t="str">
        <f>IF($B35="N/A","Pending",VLOOKUP($B35,Confirmed!$A$2:$J$98,9,FALSE))</f>
        <v>Approved</v>
      </c>
      <c r="K35" s="14">
        <f>Sub!$E40</f>
        <v>43592</v>
      </c>
    </row>
    <row r="36" spans="1:11" ht="100.8" x14ac:dyDescent="0.3">
      <c r="A36" t="str">
        <f>IF(IFERROR(FIND("/",Sub!$B41),0)=0,Sub!$B41,LEFT(Sub!$B41,FIND("/",Sub!$B41)-2))</f>
        <v>NW11429</v>
      </c>
      <c r="B36" t="str">
        <f>IF(IFERROR(FIND("/",Sub!$B41),0)=0,"N/A",RIGHT(Sub!$B41,8))</f>
        <v>AP648468</v>
      </c>
      <c r="C36">
        <f>VALUE(IFERROR(MID(Sub!$C41,FIND("(",Sub!$C41)+1,FIND(")",Sub!$C41)-FIND("(",Sub!$C41)-1),0))</f>
        <v>0</v>
      </c>
      <c r="D36" t="str">
        <f>IFERROR(LEFT(Sub!$C41,FIND("(",Sub!$C41)-2),"n/a")</f>
        <v>n/a</v>
      </c>
      <c r="G36" s="24" t="str">
        <f>Sub!$G41</f>
        <v>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H36">
        <f>Sub!$H41</f>
        <v>372300</v>
      </c>
      <c r="I36" s="14">
        <f>Sub!$E41</f>
        <v>43590</v>
      </c>
      <c r="J36" t="str">
        <f>IF($B36="N/A","Pending",VLOOKUP($B36,Confirmed!$A$2:$J$98,9,FALSE))</f>
        <v>Approved</v>
      </c>
      <c r="K36" s="14">
        <f>Sub!$E41</f>
        <v>43590</v>
      </c>
    </row>
    <row r="37" spans="1:11" ht="72" x14ac:dyDescent="0.3">
      <c r="A37" t="str">
        <f>IF(IFERROR(FIND("/",Sub!$B42),0)=0,Sub!$B42,LEFT(Sub!$B42,FIND("/",Sub!$B42)-2))</f>
        <v>NW11428</v>
      </c>
      <c r="B37" t="str">
        <f>IF(IFERROR(FIND("/",Sub!$B42),0)=0,"N/A",RIGHT(Sub!$B42,8))</f>
        <v>AP648458</v>
      </c>
      <c r="C37">
        <f>VALUE(IFERROR(MID(Sub!$C42,FIND("(",Sub!$C42)+1,FIND(")",Sub!$C42)-FIND("(",Sub!$C42)-1),0))</f>
        <v>10</v>
      </c>
      <c r="D37" t="str">
        <f>IFERROR(LEFT(Sub!$C42,FIND("(",Sub!$C42)-2),"n/a")</f>
        <v>Precious Metals</v>
      </c>
      <c r="G37" s="24" t="str">
        <f>Sub!$G42</f>
        <v>Vestibulum ante ipsum primis in faucibus orci luctus et ultrices posuere cubilia Curae; Mauris viverra diam vitae quam. Suspendisse potenti. Nullam porttitor lacus at turpis. Donec posuere metus vitae ipsum.</v>
      </c>
      <c r="H37">
        <f>Sub!$H42</f>
        <v>656600</v>
      </c>
      <c r="I37" s="14">
        <f>Sub!$E42</f>
        <v>43575</v>
      </c>
      <c r="J37" t="str">
        <f>IF($B37="N/A","Pending",VLOOKUP($B37,Confirmed!$A$2:$J$98,9,FALSE))</f>
        <v>Approved</v>
      </c>
      <c r="K37" s="14">
        <f>Sub!$E42</f>
        <v>43575</v>
      </c>
    </row>
    <row r="38" spans="1:11" ht="100.8" x14ac:dyDescent="0.3">
      <c r="A38" t="str">
        <f>IF(IFERROR(FIND("/",Sub!$B43),0)=0,Sub!$B43,LEFT(Sub!$B43,FIND("/",Sub!$B43)-2))</f>
        <v>NW11421</v>
      </c>
      <c r="B38" t="str">
        <f>IF(IFERROR(FIND("/",Sub!$B43),0)=0,"N/A",RIGHT(Sub!$B43,8))</f>
        <v>AP648448</v>
      </c>
      <c r="C38">
        <f>VALUE(IFERROR(MID(Sub!$C43,FIND("(",Sub!$C43)+1,FIND(")",Sub!$C43)-FIND("(",Sub!$C43)-1),0))</f>
        <v>0</v>
      </c>
      <c r="D38" t="str">
        <f>IFERROR(LEFT(Sub!$C43,FIND("(",Sub!$C43)-2),"n/a")</f>
        <v>n/a</v>
      </c>
      <c r="G38" s="24" t="str">
        <f>Sub!$G43</f>
        <v>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H38">
        <f>Sub!$H43</f>
        <v>146900</v>
      </c>
      <c r="I38" s="14">
        <f>Sub!$E43</f>
        <v>43557</v>
      </c>
      <c r="J38" t="str">
        <f>IF($B38="N/A","Pending",VLOOKUP($B38,Confirmed!$A$2:$J$98,9,FALSE))</f>
        <v>Approved</v>
      </c>
      <c r="K38" s="14">
        <f>Sub!$E43</f>
        <v>43557</v>
      </c>
    </row>
    <row r="39" spans="1:11" ht="72" x14ac:dyDescent="0.3">
      <c r="A39" t="str">
        <f>IF(IFERROR(FIND("/",Sub!$B44),0)=0,Sub!$B44,LEFT(Sub!$B44,FIND("/",Sub!$B44)-2))</f>
        <v>NW11414</v>
      </c>
      <c r="B39" t="str">
        <f>IF(IFERROR(FIND("/",Sub!$B44),0)=0,"N/A",RIGHT(Sub!$B44,8))</f>
        <v>AP648442</v>
      </c>
      <c r="C39">
        <f>VALUE(IFERROR(MID(Sub!$C44,FIND("(",Sub!$C44)+1,FIND(")",Sub!$C44)-FIND("(",Sub!$C44)-1),0))</f>
        <v>28</v>
      </c>
      <c r="D39" t="str">
        <f>IFERROR(LEFT(Sub!$C44,FIND("(",Sub!$C44)-2),"n/a")</f>
        <v>Building Materials</v>
      </c>
      <c r="G39" s="24" t="str">
        <f>Sub!$G44</f>
        <v>In congue. Etiam justo. Etiam pretium iaculis justo. In hac habitasse platea dictumst. Etiam faucibus cursus urna. Ut tellus. Nulla ut erat id mauris vulputate elementum. Nullam varius. Nulla facilisi. Cras non velit nec nisi vulputate nonummy.</v>
      </c>
      <c r="H39">
        <f>Sub!$H44</f>
        <v>230700</v>
      </c>
      <c r="I39" s="14">
        <f>Sub!$E44</f>
        <v>43550</v>
      </c>
      <c r="J39" t="str">
        <f>IF($B39="N/A","Pending",VLOOKUP($B39,Confirmed!$A$2:$J$98,9,FALSE))</f>
        <v>Disapproved</v>
      </c>
      <c r="K39" s="14">
        <f>Sub!$E44</f>
        <v>43550</v>
      </c>
    </row>
    <row r="40" spans="1:11" ht="72" x14ac:dyDescent="0.3">
      <c r="A40" t="str">
        <f>IF(IFERROR(FIND("/",Sub!$B45),0)=0,Sub!$B45,LEFT(Sub!$B45,FIND("/",Sub!$B45)-2))</f>
        <v>NW11413</v>
      </c>
      <c r="B40" t="str">
        <f>IF(IFERROR(FIND("/",Sub!$B45),0)=0,"N/A",RIGHT(Sub!$B45,8))</f>
        <v>AP648439</v>
      </c>
      <c r="C40">
        <f>VALUE(IFERROR(MID(Sub!$C45,FIND("(",Sub!$C45)+1,FIND(")",Sub!$C45)-FIND("(",Sub!$C45)-1),0))</f>
        <v>5</v>
      </c>
      <c r="D40" t="str">
        <f>IFERROR(LEFT(Sub!$C45,FIND("(",Sub!$C45)-2),"n/a")</f>
        <v>Television Services</v>
      </c>
      <c r="G40" s="24" t="str">
        <f>Sub!$G45</f>
        <v>Nullam molestie nibh in lectus. Pellentesque at nulla. Suspendisse potenti. Cras in purus eu magna vulputate luctus. Cum sociis natoque penatibus et magnis dis parturient montes, nascetur ridiculus mus. Vivamus vestibulum sagittis sapien.</v>
      </c>
      <c r="H40">
        <f>Sub!$H45</f>
        <v>600400</v>
      </c>
      <c r="I40" s="14">
        <f>Sub!$E45</f>
        <v>43537</v>
      </c>
      <c r="J40" t="str">
        <f>IF($B40="N/A","Pending",VLOOKUP($B40,Confirmed!$A$2:$J$98,9,FALSE))</f>
        <v>Approved</v>
      </c>
      <c r="K40" s="14">
        <f>Sub!$E45</f>
        <v>43537</v>
      </c>
    </row>
    <row r="41" spans="1:11" ht="86.4" x14ac:dyDescent="0.3">
      <c r="A41" t="str">
        <f>IF(IFERROR(FIND("/",Sub!$B46),0)=0,Sub!$B46,LEFT(Sub!$B46,FIND("/",Sub!$B46)-2))</f>
        <v>NW11410</v>
      </c>
      <c r="B41" t="str">
        <f>IF(IFERROR(FIND("/",Sub!$B46),0)=0,"N/A",RIGHT(Sub!$B46,8))</f>
        <v>AP648433</v>
      </c>
      <c r="C41">
        <f>VALUE(IFERROR(MID(Sub!$C46,FIND("(",Sub!$C46)+1,FIND(")",Sub!$C46)-FIND("(",Sub!$C46)-1),0))</f>
        <v>1</v>
      </c>
      <c r="D41" t="str">
        <f>IFERROR(LEFT(Sub!$C46,FIND("(",Sub!$C46)-2),"n/a")</f>
        <v>Investment Managers</v>
      </c>
      <c r="G41" s="24" t="str">
        <f>Sub!$G46</f>
        <v>Curabitur gravida nisi at nibh. In hac habitasse platea dictumst. Aliquam augue quam, sollicitudin vitae, consectetuer eget, rutrum at, lorem. Integer tincidunt ante vel ipsum. Praesent blandit lacinia erat. Vestibulum sed magna at nunc commodo placerat. Praesent blandit.</v>
      </c>
      <c r="H41">
        <f>Sub!$H46</f>
        <v>230100</v>
      </c>
      <c r="I41" s="14">
        <f>Sub!$E46</f>
        <v>43515</v>
      </c>
      <c r="J41" t="str">
        <f>IF($B41="N/A","Pending",VLOOKUP($B41,Confirmed!$A$2:$J$98,9,FALSE))</f>
        <v>Approved</v>
      </c>
      <c r="K41" s="14">
        <f>Sub!$E46</f>
        <v>43515</v>
      </c>
    </row>
    <row r="42" spans="1:11" ht="72" x14ac:dyDescent="0.3">
      <c r="A42" t="str">
        <f>IF(IFERROR(FIND("/",Sub!$B47),0)=0,Sub!$B47,LEFT(Sub!$B47,FIND("/",Sub!$B47)-2))</f>
        <v>NW11409</v>
      </c>
      <c r="B42" t="str">
        <f>IF(IFERROR(FIND("/",Sub!$B47),0)=0,"N/A",RIGHT(Sub!$B47,8))</f>
        <v>AP648422</v>
      </c>
      <c r="C42">
        <f>VALUE(IFERROR(MID(Sub!$C47,FIND("(",Sub!$C47)+1,FIND(")",Sub!$C47)-FIND("(",Sub!$C47)-1),0))</f>
        <v>34</v>
      </c>
      <c r="D42" t="str">
        <f>IFERROR(LEFT(Sub!$C47,FIND("(",Sub!$C47)-2),"n/a")</f>
        <v>Publishing</v>
      </c>
      <c r="G42" s="24" t="str">
        <f>Sub!$G47</f>
        <v>Phasellus sit amet erat. Nulla tempus. Vivamus in felis eu sapien cursus vestibulum. Proin eu mi. Nulla ac enim. In tempor, turpis nec euismod scelerisque, quam turpis adipiscing lorem, vitae mattis nibh ligula nec sem.</v>
      </c>
      <c r="H42">
        <f>Sub!$H47</f>
        <v>834600</v>
      </c>
      <c r="I42" s="14">
        <f>Sub!$E47</f>
        <v>43514</v>
      </c>
      <c r="J42" t="str">
        <f>IF($B42="N/A","Pending",VLOOKUP($B42,Confirmed!$A$2:$J$98,9,FALSE))</f>
        <v>Approved</v>
      </c>
      <c r="K42" s="14">
        <f>Sub!$E47</f>
        <v>43514</v>
      </c>
    </row>
    <row r="43" spans="1:11" ht="115.2" x14ac:dyDescent="0.3">
      <c r="A43" t="str">
        <f>IF(IFERROR(FIND("/",Sub!$B48),0)=0,Sub!$B48,LEFT(Sub!$B48,FIND("/",Sub!$B48)-2))</f>
        <v>NW11404</v>
      </c>
      <c r="B43" t="str">
        <f>IF(IFERROR(FIND("/",Sub!$B48),0)=0,"N/A",RIGHT(Sub!$B48,8))</f>
        <v>AP648415</v>
      </c>
      <c r="C43">
        <f>VALUE(IFERROR(MID(Sub!$C48,FIND("(",Sub!$C48)+1,FIND(")",Sub!$C48)-FIND("(",Sub!$C48)-1),0))</f>
        <v>0</v>
      </c>
      <c r="D43" t="str">
        <f>IFERROR(LEFT(Sub!$C48,FIND("(",Sub!$C48)-2),"n/a")</f>
        <v>n/a</v>
      </c>
      <c r="G43" s="24" t="str">
        <f>Sub!$G48</f>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v>
      </c>
      <c r="H43">
        <f>Sub!$H48</f>
        <v>213200</v>
      </c>
      <c r="I43" s="14">
        <f>Sub!$E48</f>
        <v>43510</v>
      </c>
      <c r="J43" t="str">
        <f>IF($B43="N/A","Pending",VLOOKUP($B43,Confirmed!$A$2:$J$98,9,FALSE))</f>
        <v>Approved</v>
      </c>
      <c r="K43" s="14">
        <f>Sub!$E48</f>
        <v>43510</v>
      </c>
    </row>
    <row r="44" spans="1:11" ht="28.8" x14ac:dyDescent="0.3">
      <c r="A44" t="str">
        <f>IF(IFERROR(FIND("/",Sub!$B49),0)=0,Sub!$B49,LEFT(Sub!$B49,FIND("/",Sub!$B49)-2))</f>
        <v>NW11399</v>
      </c>
      <c r="B44" t="str">
        <f>IF(IFERROR(FIND("/",Sub!$B49),0)=0,"N/A",RIGHT(Sub!$B49,8))</f>
        <v>AP648413</v>
      </c>
      <c r="C44">
        <f>VALUE(IFERROR(MID(Sub!$C49,FIND("(",Sub!$C49)+1,FIND(")",Sub!$C49)-FIND("(",Sub!$C49)-1),0))</f>
        <v>7</v>
      </c>
      <c r="D44" t="str">
        <f>IFERROR(LEFT(Sub!$C49,FIND("(",Sub!$C49)-2),"n/a")</f>
        <v>Tobacco</v>
      </c>
      <c r="G44" s="24" t="str">
        <f>Sub!$G49</f>
        <v>Suspendisse potenti. Nullam porttitor lacus at turpis.</v>
      </c>
      <c r="H44">
        <f>Sub!$H49</f>
        <v>539400</v>
      </c>
      <c r="I44" s="14">
        <f>Sub!$E49</f>
        <v>43495</v>
      </c>
      <c r="J44" t="str">
        <f>IF($B44="N/A","Pending",VLOOKUP($B44,Confirmed!$A$2:$J$98,9,FALSE))</f>
        <v>Disapproved</v>
      </c>
      <c r="K44" s="14">
        <f>Sub!$E49</f>
        <v>43495</v>
      </c>
    </row>
    <row r="45" spans="1:11" ht="43.2" x14ac:dyDescent="0.3">
      <c r="A45" t="str">
        <f>IF(IFERROR(FIND("/",Sub!$B50),0)=0,Sub!$B50,LEFT(Sub!$B50,FIND("/",Sub!$B50)-2))</f>
        <v>NW11394</v>
      </c>
      <c r="B45" t="str">
        <f>IF(IFERROR(FIND("/",Sub!$B50),0)=0,"N/A",RIGHT(Sub!$B50,8))</f>
        <v>AP648405</v>
      </c>
      <c r="C45">
        <f>VALUE(IFERROR(MID(Sub!$C50,FIND("(",Sub!$C50)+1,FIND(")",Sub!$C50)-FIND("(",Sub!$C50)-1),0))</f>
        <v>4</v>
      </c>
      <c r="D45" t="str">
        <f>IFERROR(LEFT(Sub!$C50,FIND("(",Sub!$C50)-2),"n/a")</f>
        <v>Business Services</v>
      </c>
      <c r="G45" s="24" t="str">
        <f>Sub!$G50</f>
        <v>Fusce posuere felis sed lacus. Morbi sem mauris, laoreet ut, rhoncus aliquet, pulvinar sed, nisl. Nunc rhoncus dui vel sem. Sed sagittis.</v>
      </c>
      <c r="H45">
        <f>Sub!$H50</f>
        <v>377700</v>
      </c>
      <c r="I45" s="14">
        <f>Sub!$E50</f>
        <v>43488</v>
      </c>
      <c r="J45" t="str">
        <f>IF($B45="N/A","Pending",VLOOKUP($B45,Confirmed!$A$2:$J$98,9,FALSE))</f>
        <v>Disapproved</v>
      </c>
      <c r="K45" s="14">
        <f>Sub!$E50</f>
        <v>43488</v>
      </c>
    </row>
    <row r="46" spans="1:11" ht="100.8" x14ac:dyDescent="0.3">
      <c r="A46" t="str">
        <f>IF(IFERROR(FIND("/",Sub!$B51),0)=0,Sub!$B51,LEFT(Sub!$B51,FIND("/",Sub!$B51)-2))</f>
        <v>NW11390</v>
      </c>
      <c r="B46" t="str">
        <f>IF(IFERROR(FIND("/",Sub!$B51),0)=0,"N/A",RIGHT(Sub!$B51,8))</f>
        <v>AP648393</v>
      </c>
      <c r="C46">
        <f>VALUE(IFERROR(MID(Sub!$C51,FIND("(",Sub!$C51)+1,FIND(")",Sub!$C51)-FIND("(",Sub!$C51)-1),0))</f>
        <v>2</v>
      </c>
      <c r="D46" t="str">
        <f>IFERROR(LEFT(Sub!$C51,FIND("(",Sub!$C51)-2),"n/a")</f>
        <v>Life Insurance</v>
      </c>
      <c r="G46" s="24" t="str">
        <f>Sub!$G51</f>
        <v>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v>
      </c>
      <c r="H46">
        <f>Sub!$H51</f>
        <v>166000</v>
      </c>
      <c r="I46" s="14">
        <f>Sub!$E51</f>
        <v>43487</v>
      </c>
      <c r="J46" t="str">
        <f>IF($B46="N/A","Pending",VLOOKUP($B46,Confirmed!$A$2:$J$98,9,FALSE))</f>
        <v>Approved</v>
      </c>
      <c r="K46" s="14">
        <f>Sub!$E51</f>
        <v>43487</v>
      </c>
    </row>
    <row r="47" spans="1:11" ht="86.4" x14ac:dyDescent="0.3">
      <c r="A47" t="str">
        <f>IF(IFERROR(FIND("/",Sub!$B52),0)=0,Sub!$B52,LEFT(Sub!$B52,FIND("/",Sub!$B52)-2))</f>
        <v>NW11386</v>
      </c>
      <c r="B47" t="str">
        <f>IF(IFERROR(FIND("/",Sub!$B52),0)=0,"N/A",RIGHT(Sub!$B52,8))</f>
        <v>AP648385</v>
      </c>
      <c r="C47">
        <f>VALUE(IFERROR(MID(Sub!$C52,FIND("(",Sub!$C52)+1,FIND(")",Sub!$C52)-FIND("(",Sub!$C52)-1),0))</f>
        <v>10</v>
      </c>
      <c r="D47" t="str">
        <f>IFERROR(LEFT(Sub!$C52,FIND("(",Sub!$C52)-2),"n/a")</f>
        <v>Precious Metals</v>
      </c>
      <c r="G47" s="24" t="str">
        <f>Sub!$G52</f>
        <v>Curabitur in libero ut massa volutpat convallis. Morbi odio odio, elementum eu, interdum eu, tincidunt in, leo. Maecenas pulvinar lobortis est. Phasellus sit amet erat. Nulla tempus. Vivamus in felis eu sapien cursus vestibulum. Proin eu mi. Nulla ac enim.</v>
      </c>
      <c r="H47">
        <f>Sub!$H52</f>
        <v>129300</v>
      </c>
      <c r="I47" s="14">
        <f>Sub!$E52</f>
        <v>43486</v>
      </c>
      <c r="J47" t="str">
        <f>IF($B47="N/A","Pending",VLOOKUP($B47,Confirmed!$A$2:$J$98,9,FALSE))</f>
        <v>Approved</v>
      </c>
      <c r="K47" s="14">
        <f>Sub!$E52</f>
        <v>43486</v>
      </c>
    </row>
    <row r="48" spans="1:11" ht="28.8" x14ac:dyDescent="0.3">
      <c r="A48" t="str">
        <f>IF(IFERROR(FIND("/",Sub!$B53),0)=0,Sub!$B53,LEFT(Sub!$B53,FIND("/",Sub!$B53)-2))</f>
        <v>NW11379</v>
      </c>
      <c r="B48" t="str">
        <f>IF(IFERROR(FIND("/",Sub!$B53),0)=0,"N/A",RIGHT(Sub!$B53,8))</f>
        <v>AP648378</v>
      </c>
      <c r="C48">
        <f>VALUE(IFERROR(MID(Sub!$C53,FIND("(",Sub!$C53)+1,FIND(")",Sub!$C53)-FIND("(",Sub!$C53)-1),0))</f>
        <v>22</v>
      </c>
      <c r="D48" t="str">
        <f>IFERROR(LEFT(Sub!$C53,FIND("(",Sub!$C53)-2),"n/a")</f>
        <v>Hotels/Resorts</v>
      </c>
      <c r="G48" s="24" t="str">
        <f>Sub!$G53</f>
        <v>Vivamus metus arcu, adipiscing molestie, hendrerit at, vulputate vitae, nisl.</v>
      </c>
      <c r="H48">
        <f>Sub!$H53</f>
        <v>225200</v>
      </c>
      <c r="I48" s="14">
        <f>Sub!$E53</f>
        <v>43458</v>
      </c>
      <c r="J48" t="str">
        <f>IF($B48="N/A","Pending",VLOOKUP($B48,Confirmed!$A$2:$J$98,9,FALSE))</f>
        <v>Approved</v>
      </c>
      <c r="K48" s="14">
        <f>Sub!$E53</f>
        <v>43458</v>
      </c>
    </row>
    <row r="49" spans="1:11" ht="57.6" x14ac:dyDescent="0.3">
      <c r="A49" t="str">
        <f>IF(IFERROR(FIND("/",Sub!$B54),0)=0,Sub!$B54,LEFT(Sub!$B54,FIND("/",Sub!$B54)-2))</f>
        <v>NW11374</v>
      </c>
      <c r="B49" t="str">
        <f>IF(IFERROR(FIND("/",Sub!$B54),0)=0,"N/A",RIGHT(Sub!$B54,8))</f>
        <v>AP648369</v>
      </c>
      <c r="C49">
        <f>VALUE(IFERROR(MID(Sub!$C54,FIND("(",Sub!$C54)+1,FIND(")",Sub!$C54)-FIND("(",Sub!$C54)-1),0))</f>
        <v>7</v>
      </c>
      <c r="D49" t="str">
        <f>IFERROR(LEFT(Sub!$C54,FIND("(",Sub!$C54)-2),"n/a")</f>
        <v>Tobacco</v>
      </c>
      <c r="G49" s="24" t="str">
        <f>Sub!$G54</f>
        <v>Sed sagittis. Nam congue, risus semper porta volutpat, quam pede lobortis ligula, sit amet eleifend pede libero quis orci. Nullam molestie nibh in lectus.</v>
      </c>
      <c r="H49">
        <f>Sub!$H54</f>
        <v>261200</v>
      </c>
      <c r="I49" s="14">
        <f>Sub!$E54</f>
        <v>43440</v>
      </c>
      <c r="J49" t="str">
        <f>IF($B49="N/A","Pending",VLOOKUP($B49,Confirmed!$A$2:$J$98,9,FALSE))</f>
        <v>Approved</v>
      </c>
      <c r="K49" s="14">
        <f>Sub!$E54</f>
        <v>43440</v>
      </c>
    </row>
    <row r="50" spans="1:11" ht="57.6" x14ac:dyDescent="0.3">
      <c r="A50" t="str">
        <f>IF(IFERROR(FIND("/",Sub!$B55),0)=0,Sub!$B55,LEFT(Sub!$B55,FIND("/",Sub!$B55)-2))</f>
        <v>NW11373</v>
      </c>
      <c r="B50" t="str">
        <f>IF(IFERROR(FIND("/",Sub!$B55),0)=0,"N/A",RIGHT(Sub!$B55,8))</f>
        <v>AP648360</v>
      </c>
      <c r="C50">
        <f>VALUE(IFERROR(MID(Sub!$C55,FIND("(",Sub!$C55)+1,FIND(")",Sub!$C55)-FIND("(",Sub!$C55)-1),0))</f>
        <v>0</v>
      </c>
      <c r="D50" t="str">
        <f>IFERROR(LEFT(Sub!$C55,FIND("(",Sub!$C55)-2),"n/a")</f>
        <v>n/a</v>
      </c>
      <c r="G50" s="24" t="str">
        <f>Sub!$G55</f>
        <v>Pellentesque viverra pede ac diam. Cras pellentesque volutpat dui. Maecenas tristique, est et tempus semper, est quam pharetra magna, ac consequat metus sapien ut nunc.</v>
      </c>
      <c r="H50">
        <f>Sub!$H55</f>
        <v>90900</v>
      </c>
      <c r="I50" s="14">
        <f>Sub!$E55</f>
        <v>43435</v>
      </c>
      <c r="J50" t="str">
        <f>IF($B50="N/A","Pending",VLOOKUP($B50,Confirmed!$A$2:$J$98,9,FALSE))</f>
        <v>Approved</v>
      </c>
      <c r="K50" s="14">
        <f>Sub!$E55</f>
        <v>43435</v>
      </c>
    </row>
    <row r="51" spans="1:11" ht="86.4" x14ac:dyDescent="0.3">
      <c r="A51" t="str">
        <f>IF(IFERROR(FIND("/",Sub!$B56),0)=0,Sub!$B56,LEFT(Sub!$B56,FIND("/",Sub!$B56)-2))</f>
        <v>NW11371</v>
      </c>
      <c r="B51" t="str">
        <f>IF(IFERROR(FIND("/",Sub!$B56),0)=0,"N/A",RIGHT(Sub!$B56,8))</f>
        <v>AP648355</v>
      </c>
      <c r="C51">
        <f>VALUE(IFERROR(MID(Sub!$C56,FIND("(",Sub!$C56)+1,FIND(")",Sub!$C56)-FIND("(",Sub!$C56)-1),0))</f>
        <v>0</v>
      </c>
      <c r="D51" t="str">
        <f>IFERROR(LEFT(Sub!$C56,FIND("(",Sub!$C56)-2),"n/a")</f>
        <v>n/a</v>
      </c>
      <c r="G51" s="24" t="str">
        <f>Sub!$G56</f>
        <v>In hac habitasse platea dictumst. Etiam faucibus cursus urna. Ut tellus. Nulla ut erat id mauris vulputate elementum. Nullam varius. Nulla facilisi. Cras non velit nec nisi vulputate nonummy. Maecenas tincidunt lacus at velit. Vivamus vel nulla eget eros elementum pellentesque.</v>
      </c>
      <c r="H51">
        <f>Sub!$H56</f>
        <v>203000</v>
      </c>
      <c r="I51" s="14">
        <f>Sub!$E56</f>
        <v>43415</v>
      </c>
      <c r="J51" t="str">
        <f>IF($B51="N/A","Pending",VLOOKUP($B51,Confirmed!$A$2:$J$98,9,FALSE))</f>
        <v>Approved</v>
      </c>
      <c r="K51" s="14">
        <f>Sub!$E56</f>
        <v>43415</v>
      </c>
    </row>
    <row r="52" spans="1:11" ht="57.6" x14ac:dyDescent="0.3">
      <c r="A52" t="str">
        <f>IF(IFERROR(FIND("/",Sub!$B57),0)=0,Sub!$B57,LEFT(Sub!$B57,FIND("/",Sub!$B57)-2))</f>
        <v>NW11367</v>
      </c>
      <c r="B52" t="str">
        <f>IF(IFERROR(FIND("/",Sub!$B57),0)=0,"N/A",RIGHT(Sub!$B57,8))</f>
        <v>AP648348</v>
      </c>
      <c r="C52">
        <f>VALUE(IFERROR(MID(Sub!$C57,FIND("(",Sub!$C57)+1,FIND(")",Sub!$C57)-FIND("(",Sub!$C57)-1),0))</f>
        <v>3</v>
      </c>
      <c r="D52" t="str">
        <f>IFERROR(LEFT(Sub!$C57,FIND("(",Sub!$C57)-2),"n/a")</f>
        <v>Major Banks</v>
      </c>
      <c r="G52" s="24" t="str">
        <f>Sub!$G57</f>
        <v>Nullam porttitor lacus at turpis. Donec posuere metus vitae ipsum. Aliquam non mauris. Morbi non lectus. Aliquam sit amet diam in magna bibendum imperdiet.</v>
      </c>
      <c r="H52">
        <f>Sub!$H57</f>
        <v>810300</v>
      </c>
      <c r="I52" s="14">
        <f>Sub!$E57</f>
        <v>43408</v>
      </c>
      <c r="J52" t="str">
        <f>IF($B52="N/A","Pending",VLOOKUP($B52,Confirmed!$A$2:$J$98,9,FALSE))</f>
        <v>Approved</v>
      </c>
      <c r="K52" s="14">
        <f>Sub!$E57</f>
        <v>43408</v>
      </c>
    </row>
    <row r="53" spans="1:11" ht="28.8" x14ac:dyDescent="0.3">
      <c r="A53" t="str">
        <f>IF(IFERROR(FIND("/",Sub!$B58),0)=0,Sub!$B58,LEFT(Sub!$B58,FIND("/",Sub!$B58)-2))</f>
        <v>NW11360</v>
      </c>
      <c r="B53" t="str">
        <f>IF(IFERROR(FIND("/",Sub!$B58),0)=0,"N/A",RIGHT(Sub!$B58,8))</f>
        <v>AP648347</v>
      </c>
      <c r="C53">
        <f>VALUE(IFERROR(MID(Sub!$C58,FIND("(",Sub!$C58)+1,FIND(")",Sub!$C58)-FIND("(",Sub!$C58)-1),0))</f>
        <v>2</v>
      </c>
      <c r="D53" t="str">
        <f>IFERROR(LEFT(Sub!$C58,FIND("(",Sub!$C58)-2),"n/a")</f>
        <v>Life Insurance</v>
      </c>
      <c r="G53" s="24" t="str">
        <f>Sub!$G58</f>
        <v>Morbi sem mauris, laoreet ut, rhoncus aliquet, pulvinar sed, nisl.</v>
      </c>
      <c r="H53">
        <f>Sub!$H58</f>
        <v>405500</v>
      </c>
      <c r="I53" s="14">
        <f>Sub!$E58</f>
        <v>43396</v>
      </c>
      <c r="J53" t="str">
        <f>IF($B53="N/A","Pending",VLOOKUP($B53,Confirmed!$A$2:$J$98,9,FALSE))</f>
        <v>Approved</v>
      </c>
      <c r="K53" s="14">
        <f>Sub!$E58</f>
        <v>43396</v>
      </c>
    </row>
    <row r="54" spans="1:11" x14ac:dyDescent="0.3">
      <c r="A54" t="str">
        <f>IF(IFERROR(FIND("/",Sub!$B59),0)=0,Sub!$B59,LEFT(Sub!$B59,FIND("/",Sub!$B59)-2))</f>
        <v>NW11354</v>
      </c>
      <c r="B54" t="str">
        <f>IF(IFERROR(FIND("/",Sub!$B59),0)=0,"N/A",RIGHT(Sub!$B59,8))</f>
        <v>AP648342</v>
      </c>
      <c r="C54">
        <f>VALUE(IFERROR(MID(Sub!$C59,FIND("(",Sub!$C59)+1,FIND(")",Sub!$C59)-FIND("(",Sub!$C59)-1),0))</f>
        <v>27</v>
      </c>
      <c r="D54" t="str">
        <f>IFERROR(LEFT(Sub!$C59,FIND("(",Sub!$C59)-2),"n/a")</f>
        <v>Advertising</v>
      </c>
      <c r="G54" s="24" t="str">
        <f>Sub!$G59</f>
        <v>Vivamus in felis eu sapien cursus vestibulum.</v>
      </c>
      <c r="H54">
        <f>Sub!$H59</f>
        <v>239000</v>
      </c>
      <c r="I54" s="14">
        <f>Sub!$E59</f>
        <v>43391</v>
      </c>
      <c r="J54" t="str">
        <f>IF($B54="N/A","Pending",VLOOKUP($B54,Confirmed!$A$2:$J$98,9,FALSE))</f>
        <v>Approved</v>
      </c>
      <c r="K54" s="14">
        <f>Sub!$E59</f>
        <v>43391</v>
      </c>
    </row>
    <row r="55" spans="1:11" ht="129.6" x14ac:dyDescent="0.3">
      <c r="A55" t="str">
        <f>IF(IFERROR(FIND("/",Sub!$B60),0)=0,Sub!$B60,LEFT(Sub!$B60,FIND("/",Sub!$B60)-2))</f>
        <v>NW11347</v>
      </c>
      <c r="B55" t="str">
        <f>IF(IFERROR(FIND("/",Sub!$B60),0)=0,"N/A",RIGHT(Sub!$B60,8))</f>
        <v>AP648331</v>
      </c>
      <c r="C55">
        <f>VALUE(IFERROR(MID(Sub!$C60,FIND("(",Sub!$C60)+1,FIND(")",Sub!$C60)-FIND("(",Sub!$C60)-1),0))</f>
        <v>23</v>
      </c>
      <c r="D55" t="str">
        <f>IFERROR(LEFT(Sub!$C60,FIND("(",Sub!$C60)-2),"n/a")</f>
        <v>Metal Fabrications</v>
      </c>
      <c r="G55" s="24" t="str">
        <f>Sub!$G60</f>
        <v>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H55">
        <f>Sub!$H60</f>
        <v>720100</v>
      </c>
      <c r="I55" s="14">
        <f>Sub!$E60</f>
        <v>43386</v>
      </c>
      <c r="J55" t="str">
        <f>IF($B55="N/A","Pending",VLOOKUP($B55,Confirmed!$A$2:$J$98,9,FALSE))</f>
        <v>Approved</v>
      </c>
      <c r="K55" s="14">
        <f>Sub!$E60</f>
        <v>43386</v>
      </c>
    </row>
    <row r="56" spans="1:11" x14ac:dyDescent="0.3">
      <c r="A56" t="str">
        <f>IF(IFERROR(FIND("/",Sub!$B61),0)=0,Sub!$B61,LEFT(Sub!$B61,FIND("/",Sub!$B61)-2))</f>
        <v>NW11341</v>
      </c>
      <c r="B56" t="str">
        <f>IF(IFERROR(FIND("/",Sub!$B61),0)=0,"N/A",RIGHT(Sub!$B61,8))</f>
        <v>AP648326</v>
      </c>
      <c r="C56">
        <f>VALUE(IFERROR(MID(Sub!$C61,FIND("(",Sub!$C61)+1,FIND(")",Sub!$C61)-FIND("(",Sub!$C61)-1),0))</f>
        <v>3</v>
      </c>
      <c r="D56" t="str">
        <f>IFERROR(LEFT(Sub!$C61,FIND("(",Sub!$C61)-2),"n/a")</f>
        <v>Major Banks</v>
      </c>
      <c r="G56" s="24" t="str">
        <f>Sub!$G61</f>
        <v>Nunc nisl.</v>
      </c>
      <c r="H56">
        <f>Sub!$H61</f>
        <v>235600</v>
      </c>
      <c r="I56" s="14">
        <f>Sub!$E61</f>
        <v>43386</v>
      </c>
      <c r="J56" t="str">
        <f>IF($B56="N/A","Pending",VLOOKUP($B56,Confirmed!$A$2:$J$98,9,FALSE))</f>
        <v>Approved</v>
      </c>
      <c r="K56" s="14">
        <f>Sub!$E61</f>
        <v>43386</v>
      </c>
    </row>
    <row r="57" spans="1:11" ht="72" x14ac:dyDescent="0.3">
      <c r="A57" t="str">
        <f>IF(IFERROR(FIND("/",Sub!$B62),0)=0,Sub!$B62,LEFT(Sub!$B62,FIND("/",Sub!$B62)-2))</f>
        <v>NW11337</v>
      </c>
      <c r="B57" t="str">
        <f>IF(IFERROR(FIND("/",Sub!$B62),0)=0,"N/A",RIGHT(Sub!$B62,8))</f>
        <v>AP648323</v>
      </c>
      <c r="C57">
        <f>VALUE(IFERROR(MID(Sub!$C62,FIND("(",Sub!$C62)+1,FIND(")",Sub!$C62)-FIND("(",Sub!$C62)-1),0))</f>
        <v>8</v>
      </c>
      <c r="D57" t="str">
        <f>IFERROR(LEFT(Sub!$C62,FIND("(",Sub!$C62)-2),"n/a")</f>
        <v>EDP Services</v>
      </c>
      <c r="G57" s="24" t="str">
        <f>Sub!$G62</f>
        <v>Aenean sit amet justo. Morbi ut odio. Cras mi pede, malesuada in, imperdiet et, commodo vulputate, justo. In blandit ultrices enim. Lorem ipsum dolor sit amet, consectetuer adipiscing elit. Proin interdum mauris non ligula pellentesque ultrices.</v>
      </c>
      <c r="H57">
        <f>Sub!$H62</f>
        <v>956100</v>
      </c>
      <c r="I57" s="14">
        <f>Sub!$E62</f>
        <v>43377</v>
      </c>
      <c r="J57" t="str">
        <f>IF($B57="N/A","Pending",VLOOKUP($B57,Confirmed!$A$2:$J$98,9,FALSE))</f>
        <v>Disapproved</v>
      </c>
      <c r="K57" s="14">
        <f>Sub!$E62</f>
        <v>43377</v>
      </c>
    </row>
    <row r="58" spans="1:11" ht="86.4" x14ac:dyDescent="0.3">
      <c r="A58" t="str">
        <f>IF(IFERROR(FIND("/",Sub!$B63),0)=0,Sub!$B63,LEFT(Sub!$B63,FIND("/",Sub!$B63)-2))</f>
        <v>NW11333</v>
      </c>
      <c r="B58" t="str">
        <f>IF(IFERROR(FIND("/",Sub!$B63),0)=0,"N/A",RIGHT(Sub!$B63,8))</f>
        <v>AP648312</v>
      </c>
      <c r="C58">
        <f>VALUE(IFERROR(MID(Sub!$C63,FIND("(",Sub!$C63)+1,FIND(")",Sub!$C63)-FIND("(",Sub!$C63)-1),0))</f>
        <v>1</v>
      </c>
      <c r="D58" t="str">
        <f>IFERROR(LEFT(Sub!$C63,FIND("(",Sub!$C63)-2),"n/a")</f>
        <v>Investment Managers</v>
      </c>
      <c r="G58" s="24" t="str">
        <f>Sub!$G63</f>
        <v>Fusce lacus purus, aliquet at, feugiat non, pretium quis, lectus. Suspendisse potenti. In eleifend quam a odio. In hac habitasse platea dictumst. Maecenas ut massa quis augue luctus tincidunt. Nulla mollis molestie lorem. Quisque ut erat. Curabitur gravida nisi at nibh.</v>
      </c>
      <c r="H58">
        <f>Sub!$H63</f>
        <v>669000</v>
      </c>
      <c r="I58" s="14">
        <f>Sub!$E63</f>
        <v>43371</v>
      </c>
      <c r="J58" t="str">
        <f>IF($B58="N/A","Pending",VLOOKUP($B58,Confirmed!$A$2:$J$98,9,FALSE))</f>
        <v>Approved</v>
      </c>
      <c r="K58" s="14">
        <f>Sub!$E63</f>
        <v>43371</v>
      </c>
    </row>
    <row r="59" spans="1:11" ht="129.6" x14ac:dyDescent="0.3">
      <c r="A59" t="str">
        <f>IF(IFERROR(FIND("/",Sub!$B64),0)=0,Sub!$B64,LEFT(Sub!$B64,FIND("/",Sub!$B64)-2))</f>
        <v>NW11326</v>
      </c>
      <c r="B59" t="str">
        <f>IF(IFERROR(FIND("/",Sub!$B64),0)=0,"N/A",RIGHT(Sub!$B64,8))</f>
        <v>AP648306</v>
      </c>
      <c r="C59">
        <f>VALUE(IFERROR(MID(Sub!$C64,FIND("(",Sub!$C64)+1,FIND(")",Sub!$C64)-FIND("(",Sub!$C64)-1),0))</f>
        <v>0</v>
      </c>
      <c r="D59" t="str">
        <f>IFERROR(LEFT(Sub!$C64,FIND("(",Sub!$C64)-2),"n/a")</f>
        <v>n/a</v>
      </c>
      <c r="G59" s="24" t="str">
        <f>Sub!$G64</f>
        <v>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v>
      </c>
      <c r="H59">
        <f>Sub!$H64</f>
        <v>661900</v>
      </c>
      <c r="I59" s="14">
        <f>Sub!$E64</f>
        <v>43365</v>
      </c>
      <c r="J59" t="str">
        <f>IF($B59="N/A","Pending",VLOOKUP($B59,Confirmed!$A$2:$J$98,9,FALSE))</f>
        <v>Approved</v>
      </c>
      <c r="K59" s="14">
        <f>Sub!$E64</f>
        <v>43365</v>
      </c>
    </row>
    <row r="60" spans="1:11" ht="129.6" x14ac:dyDescent="0.3">
      <c r="A60" t="str">
        <f>IF(IFERROR(FIND("/",Sub!$B65),0)=0,Sub!$B65,LEFT(Sub!$B65,FIND("/",Sub!$B65)-2))</f>
        <v>NW11320</v>
      </c>
      <c r="B60" t="str">
        <f>IF(IFERROR(FIND("/",Sub!$B65),0)=0,"N/A",RIGHT(Sub!$B65,8))</f>
        <v>AP648305</v>
      </c>
      <c r="C60">
        <f>VALUE(IFERROR(MID(Sub!$C65,FIND("(",Sub!$C65)+1,FIND(")",Sub!$C65)-FIND("(",Sub!$C65)-1),0))</f>
        <v>4</v>
      </c>
      <c r="D60" t="str">
        <f>IFERROR(LEFT(Sub!$C65,FIND("(",Sub!$C65)-2),"n/a")</f>
        <v>Business Services</v>
      </c>
      <c r="G60" s="24" t="str">
        <f>Sub!$G65</f>
        <v>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v>
      </c>
      <c r="H60">
        <f>Sub!$H65</f>
        <v>115800</v>
      </c>
      <c r="I60" s="14">
        <f>Sub!$E65</f>
        <v>43362</v>
      </c>
      <c r="J60" t="str">
        <f>IF($B60="N/A","Pending",VLOOKUP($B60,Confirmed!$A$2:$J$98,9,FALSE))</f>
        <v>Disapproved</v>
      </c>
      <c r="K60" s="14">
        <f>Sub!$E65</f>
        <v>43362</v>
      </c>
    </row>
    <row r="61" spans="1:11" x14ac:dyDescent="0.3">
      <c r="A61" t="str">
        <f>IF(IFERROR(FIND("/",Sub!$B66),0)=0,Sub!$B66,LEFT(Sub!$B66,FIND("/",Sub!$B66)-2))</f>
        <v>NW11314</v>
      </c>
      <c r="B61" t="str">
        <f>IF(IFERROR(FIND("/",Sub!$B66),0)=0,"N/A",RIGHT(Sub!$B66,8))</f>
        <v>AP648297</v>
      </c>
      <c r="C61">
        <f>VALUE(IFERROR(MID(Sub!$C66,FIND("(",Sub!$C66)+1,FIND(")",Sub!$C66)-FIND("(",Sub!$C66)-1),0))</f>
        <v>5</v>
      </c>
      <c r="D61" t="str">
        <f>IFERROR(LEFT(Sub!$C66,FIND("(",Sub!$C66)-2),"n/a")</f>
        <v>Television Services</v>
      </c>
      <c r="G61" s="24" t="str">
        <f>Sub!$G66</f>
        <v>In quis justo.</v>
      </c>
      <c r="H61">
        <f>Sub!$H66</f>
        <v>538400</v>
      </c>
      <c r="I61" s="14">
        <f>Sub!$E66</f>
        <v>43358</v>
      </c>
      <c r="J61" t="str">
        <f>IF($B61="N/A","Pending",VLOOKUP($B61,Confirmed!$A$2:$J$98,9,FALSE))</f>
        <v>Disapproved</v>
      </c>
      <c r="K61" s="14">
        <f>Sub!$E66</f>
        <v>43358</v>
      </c>
    </row>
    <row r="62" spans="1:11" x14ac:dyDescent="0.3">
      <c r="A62" t="str">
        <f>IF(IFERROR(FIND("/",Sub!$B67),0)=0,Sub!$B67,LEFT(Sub!$B67,FIND("/",Sub!$B67)-2))</f>
        <v>NW11313</v>
      </c>
      <c r="B62" t="str">
        <f>IF(IFERROR(FIND("/",Sub!$B67),0)=0,"N/A",RIGHT(Sub!$B67,8))</f>
        <v>AP648291</v>
      </c>
      <c r="C62">
        <f>VALUE(IFERROR(MID(Sub!$C67,FIND("(",Sub!$C67)+1,FIND(")",Sub!$C67)-FIND("(",Sub!$C67)-1),0))</f>
        <v>33</v>
      </c>
      <c r="D62" t="str">
        <f>IFERROR(LEFT(Sub!$C67,FIND("(",Sub!$C67)-2),"n/a")</f>
        <v>Paints/Coatings</v>
      </c>
      <c r="G62" s="24" t="str">
        <f>Sub!$G67</f>
        <v>Praesent blandit lacinia erat.</v>
      </c>
      <c r="H62">
        <f>Sub!$H67</f>
        <v>718200</v>
      </c>
      <c r="I62" s="14">
        <f>Sub!$E67</f>
        <v>43354</v>
      </c>
      <c r="J62" t="str">
        <f>IF($B62="N/A","Pending",VLOOKUP($B62,Confirmed!$A$2:$J$98,9,FALSE))</f>
        <v>Approved</v>
      </c>
      <c r="K62" s="14">
        <f>Sub!$E67</f>
        <v>43354</v>
      </c>
    </row>
    <row r="63" spans="1:11" ht="57.6" x14ac:dyDescent="0.3">
      <c r="A63" t="str">
        <f>IF(IFERROR(FIND("/",Sub!$B68),0)=0,Sub!$B68,LEFT(Sub!$B68,FIND("/",Sub!$B68)-2))</f>
        <v>NW11311</v>
      </c>
      <c r="B63" t="str">
        <f>IF(IFERROR(FIND("/",Sub!$B68),0)=0,"N/A",RIGHT(Sub!$B68,8))</f>
        <v>AP648280</v>
      </c>
      <c r="C63">
        <f>VALUE(IFERROR(MID(Sub!$C68,FIND("(",Sub!$C68)+1,FIND(")",Sub!$C68)-FIND("(",Sub!$C68)-1),0))</f>
        <v>0</v>
      </c>
      <c r="D63" t="str">
        <f>IFERROR(LEFT(Sub!$C68,FIND("(",Sub!$C68)-2),"n/a")</f>
        <v>n/a</v>
      </c>
      <c r="G63" s="24" t="str">
        <f>Sub!$G68</f>
        <v>Vestibulum ante ipsum primis in faucibus orci luctus et ultrices posuere cubilia Curae; Duis faucibus accumsan odio. Curabitur convallis. Duis consequat dui nec nisi volutpat eleifend. Donec ut dolor.</v>
      </c>
      <c r="H63">
        <f>Sub!$H68</f>
        <v>836200</v>
      </c>
      <c r="I63" s="14">
        <f>Sub!$E68</f>
        <v>43348</v>
      </c>
      <c r="J63" t="str">
        <f>IF($B63="N/A","Pending",VLOOKUP($B63,Confirmed!$A$2:$J$98,9,FALSE))</f>
        <v>Approved</v>
      </c>
      <c r="K63" s="14">
        <f>Sub!$E68</f>
        <v>43348</v>
      </c>
    </row>
  </sheetData>
  <pageMargins left="0.7" right="0.7" top="0.75" bottom="0.75" header="0.3" footer="0.3"/>
  <ignoredErrors>
    <ignoredError sqref="J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3A811-1D8E-48B0-BABD-14B09CA256CA}">
  <dimension ref="A1:C62"/>
  <sheetViews>
    <sheetView workbookViewId="0">
      <selection activeCell="A4" sqref="A4"/>
    </sheetView>
  </sheetViews>
  <sheetFormatPr defaultRowHeight="14.4" x14ac:dyDescent="0.3"/>
  <cols>
    <col min="1" max="1" width="14.5546875" customWidth="1"/>
    <col min="2" max="3" width="15.21875" customWidth="1"/>
  </cols>
  <sheetData>
    <row r="1" spans="1:3" x14ac:dyDescent="0.3">
      <c r="A1" s="22" t="s">
        <v>444</v>
      </c>
      <c r="B1" s="22" t="s">
        <v>1507</v>
      </c>
      <c r="C1" s="22" t="s">
        <v>1508</v>
      </c>
    </row>
    <row r="2" spans="1:3" x14ac:dyDescent="0.3">
      <c r="A2" t="s">
        <v>14</v>
      </c>
      <c r="B2" t="s">
        <v>449</v>
      </c>
      <c r="C2" t="str">
        <f>IFERROR(VLOOKUP($A2,'Task List'!$A$3:$J$666,10,FALSE),"N/A")</f>
        <v>N/A</v>
      </c>
    </row>
    <row r="3" spans="1:3" x14ac:dyDescent="0.3">
      <c r="A3" t="s">
        <v>19</v>
      </c>
      <c r="B3" t="s">
        <v>449</v>
      </c>
      <c r="C3" t="str">
        <f>IFERROR(VLOOKUP($A3,'Task List'!$A$3:$J$666,10,FALSE),"N/A")</f>
        <v>N/A</v>
      </c>
    </row>
    <row r="4" spans="1:3" x14ac:dyDescent="0.3">
      <c r="A4" t="s">
        <v>24</v>
      </c>
      <c r="B4" t="s">
        <v>449</v>
      </c>
      <c r="C4" t="str">
        <f>IFERROR(VLOOKUP($A4,'Task List'!$A$3:$J$666,10,FALSE),"N/A")</f>
        <v>N/A</v>
      </c>
    </row>
    <row r="5" spans="1:3" x14ac:dyDescent="0.3">
      <c r="A5" t="s">
        <v>29</v>
      </c>
      <c r="B5" t="s">
        <v>449</v>
      </c>
      <c r="C5" t="str">
        <f>IFERROR(VLOOKUP($A5,'Task List'!$A$3:$J$666,10,FALSE),"N/A")</f>
        <v>N/A</v>
      </c>
    </row>
    <row r="6" spans="1:3" x14ac:dyDescent="0.3">
      <c r="A6" t="s">
        <v>34</v>
      </c>
      <c r="B6" t="s">
        <v>449</v>
      </c>
      <c r="C6" t="str">
        <f>IFERROR(VLOOKUP($A6,'Task List'!$A$3:$J$666,10,FALSE),"N/A")</f>
        <v>N/A</v>
      </c>
    </row>
    <row r="7" spans="1:3" x14ac:dyDescent="0.3">
      <c r="A7" t="s">
        <v>39</v>
      </c>
      <c r="B7" t="s">
        <v>449</v>
      </c>
      <c r="C7" t="str">
        <f>IFERROR(VLOOKUP($A7,'Task List'!$A$3:$J$666,10,FALSE),"N/A")</f>
        <v>N/A</v>
      </c>
    </row>
    <row r="8" spans="1:3" x14ac:dyDescent="0.3">
      <c r="A8" t="s">
        <v>44</v>
      </c>
      <c r="B8" t="s">
        <v>449</v>
      </c>
      <c r="C8" t="str">
        <f>IFERROR(VLOOKUP($A8,'Task List'!$A$3:$J$666,10,FALSE),"N/A")</f>
        <v>N/A</v>
      </c>
    </row>
    <row r="9" spans="1:3" x14ac:dyDescent="0.3">
      <c r="A9" t="s">
        <v>49</v>
      </c>
      <c r="B9" t="s">
        <v>449</v>
      </c>
      <c r="C9" t="str">
        <f>IFERROR(VLOOKUP($A9,'Task List'!$A$3:$J$666,10,FALSE),"N/A")</f>
        <v>N/A</v>
      </c>
    </row>
    <row r="10" spans="1:3" x14ac:dyDescent="0.3">
      <c r="A10" t="s">
        <v>54</v>
      </c>
      <c r="B10" t="s">
        <v>449</v>
      </c>
      <c r="C10" t="str">
        <f>IFERROR(VLOOKUP($A10,'Task List'!$A$3:$J$666,10,FALSE),"N/A")</f>
        <v>N/A</v>
      </c>
    </row>
    <row r="11" spans="1:3" x14ac:dyDescent="0.3">
      <c r="A11" t="s">
        <v>59</v>
      </c>
      <c r="B11" t="s">
        <v>449</v>
      </c>
      <c r="C11" t="str">
        <f>IFERROR(VLOOKUP($A11,'Task List'!$A$3:$J$666,10,FALSE),"N/A")</f>
        <v>N/A</v>
      </c>
    </row>
    <row r="12" spans="1:3" x14ac:dyDescent="0.3">
      <c r="A12" t="s">
        <v>64</v>
      </c>
      <c r="B12" t="s">
        <v>449</v>
      </c>
      <c r="C12" t="str">
        <f>IFERROR(VLOOKUP($A12,'Task List'!$A$3:$J$666,10,FALSE),"N/A")</f>
        <v>N/A</v>
      </c>
    </row>
    <row r="13" spans="1:3" x14ac:dyDescent="0.3">
      <c r="A13" t="s">
        <v>67</v>
      </c>
      <c r="B13" t="s">
        <v>449</v>
      </c>
      <c r="C13" t="str">
        <f>IFERROR(VLOOKUP($A13,'Task List'!$A$3:$J$666,10,FALSE),"N/A")</f>
        <v>N/A</v>
      </c>
    </row>
    <row r="14" spans="1:3" x14ac:dyDescent="0.3">
      <c r="A14" t="s">
        <v>72</v>
      </c>
      <c r="B14" t="s">
        <v>449</v>
      </c>
      <c r="C14" t="str">
        <f>IFERROR(VLOOKUP($A14,'Task List'!$A$3:$J$666,10,FALSE),"N/A")</f>
        <v>N/A</v>
      </c>
    </row>
    <row r="15" spans="1:3" x14ac:dyDescent="0.3">
      <c r="A15" t="s">
        <v>1506</v>
      </c>
      <c r="B15" t="s">
        <v>285</v>
      </c>
      <c r="C15" t="str">
        <f>IFERROR(VLOOKUP($A15,'Task List'!$A$3:$J$666,10,FALSE),"N/A")</f>
        <v>N/A</v>
      </c>
    </row>
    <row r="16" spans="1:3" x14ac:dyDescent="0.3">
      <c r="A16" t="s">
        <v>447</v>
      </c>
      <c r="B16" t="s">
        <v>285</v>
      </c>
      <c r="C16" t="str">
        <f>IFERROR(VLOOKUP($A16,'Task List'!$A$3:$J$666,10,FALSE),"N/A")</f>
        <v>Pending</v>
      </c>
    </row>
    <row r="17" spans="1:3" x14ac:dyDescent="0.3">
      <c r="A17" t="s">
        <v>86</v>
      </c>
      <c r="B17" t="s">
        <v>449</v>
      </c>
      <c r="C17" t="str">
        <f>IFERROR(VLOOKUP($A17,'Task List'!$A$3:$J$666,10,FALSE),"N/A")</f>
        <v>Pending</v>
      </c>
    </row>
    <row r="18" spans="1:3" x14ac:dyDescent="0.3">
      <c r="A18" t="s">
        <v>91</v>
      </c>
      <c r="B18" t="s">
        <v>449</v>
      </c>
      <c r="C18" t="str">
        <f>IFERROR(VLOOKUP($A18,'Task List'!$A$3:$J$666,10,FALSE),"N/A")</f>
        <v>Pending</v>
      </c>
    </row>
    <row r="19" spans="1:3" x14ac:dyDescent="0.3">
      <c r="A19" t="s">
        <v>452</v>
      </c>
      <c r="B19" t="s">
        <v>301</v>
      </c>
      <c r="C19" t="str">
        <f>IFERROR(VLOOKUP($A19,'Task List'!$A$3:$J$666,10,FALSE),"N/A")</f>
        <v>Pending</v>
      </c>
    </row>
    <row r="20" spans="1:3" x14ac:dyDescent="0.3">
      <c r="A20" t="s">
        <v>101</v>
      </c>
      <c r="B20" t="s">
        <v>449</v>
      </c>
      <c r="C20" t="str">
        <f>IFERROR(VLOOKUP($A20,'Task List'!$A$3:$J$666,10,FALSE),"N/A")</f>
        <v>Pending</v>
      </c>
    </row>
    <row r="21" spans="1:3" x14ac:dyDescent="0.3">
      <c r="A21" t="s">
        <v>453</v>
      </c>
      <c r="B21" t="s">
        <v>301</v>
      </c>
      <c r="C21" t="str">
        <f>IFERROR(VLOOKUP($A21,'Task List'!$A$3:$J$666,10,FALSE),"N/A")</f>
        <v>Pending</v>
      </c>
    </row>
    <row r="22" spans="1:3" x14ac:dyDescent="0.3">
      <c r="A22" t="s">
        <v>108</v>
      </c>
      <c r="B22" t="s">
        <v>449</v>
      </c>
      <c r="C22" t="str">
        <f>IFERROR(VLOOKUP($A22,'Task List'!$A$3:$J$666,10,FALSE),"N/A")</f>
        <v>Pending</v>
      </c>
    </row>
    <row r="23" spans="1:3" x14ac:dyDescent="0.3">
      <c r="A23" t="s">
        <v>454</v>
      </c>
      <c r="B23" t="s">
        <v>285</v>
      </c>
      <c r="C23" t="str">
        <f>IFERROR(VLOOKUP($A23,'Task List'!$A$3:$J$666,10,FALSE),"N/A")</f>
        <v>Approved</v>
      </c>
    </row>
    <row r="24" spans="1:3" x14ac:dyDescent="0.3">
      <c r="A24" t="s">
        <v>455</v>
      </c>
      <c r="B24" t="s">
        <v>285</v>
      </c>
      <c r="C24" t="str">
        <f>IFERROR(VLOOKUP($A24,'Task List'!$A$3:$J$666,10,FALSE),"N/A")</f>
        <v>Approved</v>
      </c>
    </row>
    <row r="25" spans="1:3" x14ac:dyDescent="0.3">
      <c r="A25" t="s">
        <v>456</v>
      </c>
      <c r="B25" t="s">
        <v>285</v>
      </c>
      <c r="C25" t="str">
        <f>IFERROR(VLOOKUP($A25,'Task List'!$A$3:$J$666,10,FALSE),"N/A")</f>
        <v>Approved</v>
      </c>
    </row>
    <row r="26" spans="1:3" x14ac:dyDescent="0.3">
      <c r="A26" t="s">
        <v>457</v>
      </c>
      <c r="B26" t="s">
        <v>285</v>
      </c>
      <c r="C26" t="str">
        <f>IFERROR(VLOOKUP($A26,'Task List'!$A$3:$J$666,10,FALSE),"N/A")</f>
        <v>Pending</v>
      </c>
    </row>
    <row r="27" spans="1:3" x14ac:dyDescent="0.3">
      <c r="A27" t="s">
        <v>458</v>
      </c>
      <c r="B27" t="s">
        <v>285</v>
      </c>
      <c r="C27" t="str">
        <f>IFERROR(VLOOKUP($A27,'Task List'!$A$3:$J$666,10,FALSE),"N/A")</f>
        <v>Pending</v>
      </c>
    </row>
    <row r="28" spans="1:3" x14ac:dyDescent="0.3">
      <c r="A28" t="s">
        <v>459</v>
      </c>
      <c r="B28" t="s">
        <v>301</v>
      </c>
      <c r="C28" t="str">
        <f>IFERROR(VLOOKUP($A28,'Task List'!$A$3:$J$666,10,FALSE),"N/A")</f>
        <v>Pending</v>
      </c>
    </row>
    <row r="29" spans="1:3" x14ac:dyDescent="0.3">
      <c r="A29" t="s">
        <v>460</v>
      </c>
      <c r="B29" t="s">
        <v>285</v>
      </c>
      <c r="C29" t="str">
        <f>IFERROR(VLOOKUP($A29,'Task List'!$A$3:$J$666,10,FALSE),"N/A")</f>
        <v>Approved</v>
      </c>
    </row>
    <row r="30" spans="1:3" x14ac:dyDescent="0.3">
      <c r="A30" t="s">
        <v>461</v>
      </c>
      <c r="B30" t="s">
        <v>285</v>
      </c>
      <c r="C30" t="str">
        <f>IFERROR(VLOOKUP($A30,'Task List'!$A$3:$J$666,10,FALSE),"N/A")</f>
        <v>Pending</v>
      </c>
    </row>
    <row r="31" spans="1:3" x14ac:dyDescent="0.3">
      <c r="A31" t="s">
        <v>462</v>
      </c>
      <c r="B31" t="s">
        <v>285</v>
      </c>
      <c r="C31" t="str">
        <f>IFERROR(VLOOKUP($A31,'Task List'!$A$3:$J$666,10,FALSE),"N/A")</f>
        <v>Approved</v>
      </c>
    </row>
    <row r="32" spans="1:3" x14ac:dyDescent="0.3">
      <c r="A32" t="s">
        <v>463</v>
      </c>
      <c r="B32" t="s">
        <v>285</v>
      </c>
      <c r="C32" t="str">
        <f>IFERROR(VLOOKUP($A32,'Task List'!$A$3:$J$666,10,FALSE),"N/A")</f>
        <v>Approved</v>
      </c>
    </row>
    <row r="33" spans="1:3" x14ac:dyDescent="0.3">
      <c r="A33" t="s">
        <v>464</v>
      </c>
      <c r="B33" t="s">
        <v>285</v>
      </c>
      <c r="C33" t="str">
        <f>IFERROR(VLOOKUP($A33,'Task List'!$A$3:$J$666,10,FALSE),"N/A")</f>
        <v>Approved</v>
      </c>
    </row>
    <row r="34" spans="1:3" x14ac:dyDescent="0.3">
      <c r="A34" t="s">
        <v>465</v>
      </c>
      <c r="B34" t="s">
        <v>285</v>
      </c>
      <c r="C34" t="str">
        <f>IFERROR(VLOOKUP($A34,'Task List'!$A$3:$J$666,10,FALSE),"N/A")</f>
        <v>Approved</v>
      </c>
    </row>
    <row r="35" spans="1:3" x14ac:dyDescent="0.3">
      <c r="A35" t="s">
        <v>466</v>
      </c>
      <c r="B35" t="s">
        <v>285</v>
      </c>
      <c r="C35" t="str">
        <f>IFERROR(VLOOKUP($A35,'Task List'!$A$3:$J$666,10,FALSE),"N/A")</f>
        <v>Approved</v>
      </c>
    </row>
    <row r="36" spans="1:3" x14ac:dyDescent="0.3">
      <c r="A36" t="s">
        <v>467</v>
      </c>
      <c r="B36" t="s">
        <v>285</v>
      </c>
      <c r="C36" t="str">
        <f>IFERROR(VLOOKUP($A36,'Task List'!$A$3:$J$666,10,FALSE),"N/A")</f>
        <v>Approved</v>
      </c>
    </row>
    <row r="37" spans="1:3" x14ac:dyDescent="0.3">
      <c r="A37" t="s">
        <v>468</v>
      </c>
      <c r="B37" t="s">
        <v>285</v>
      </c>
      <c r="C37" t="str">
        <f>IFERROR(VLOOKUP($A37,'Task List'!$A$3:$J$666,10,FALSE),"N/A")</f>
        <v>Approved</v>
      </c>
    </row>
    <row r="38" spans="1:3" x14ac:dyDescent="0.3">
      <c r="A38" t="s">
        <v>469</v>
      </c>
      <c r="B38" t="s">
        <v>301</v>
      </c>
      <c r="C38" t="str">
        <f>IFERROR(VLOOKUP($A38,'Task List'!$A$3:$J$666,10,FALSE),"N/A")</f>
        <v>Disapproved</v>
      </c>
    </row>
    <row r="39" spans="1:3" x14ac:dyDescent="0.3">
      <c r="A39" t="s">
        <v>470</v>
      </c>
      <c r="B39" t="s">
        <v>285</v>
      </c>
      <c r="C39" t="str">
        <f>IFERROR(VLOOKUP($A39,'Task List'!$A$3:$J$666,10,FALSE),"N/A")</f>
        <v>Approved</v>
      </c>
    </row>
    <row r="40" spans="1:3" x14ac:dyDescent="0.3">
      <c r="A40" t="s">
        <v>471</v>
      </c>
      <c r="B40" t="s">
        <v>285</v>
      </c>
      <c r="C40" t="str">
        <f>IFERROR(VLOOKUP($A40,'Task List'!$A$3:$J$666,10,FALSE),"N/A")</f>
        <v>Approved</v>
      </c>
    </row>
    <row r="41" spans="1:3" x14ac:dyDescent="0.3">
      <c r="A41" t="s">
        <v>472</v>
      </c>
      <c r="B41" t="s">
        <v>285</v>
      </c>
      <c r="C41" t="str">
        <f>IFERROR(VLOOKUP($A41,'Task List'!$A$3:$J$666,10,FALSE),"N/A")</f>
        <v>Approved</v>
      </c>
    </row>
    <row r="42" spans="1:3" x14ac:dyDescent="0.3">
      <c r="A42" t="s">
        <v>473</v>
      </c>
      <c r="B42" t="s">
        <v>285</v>
      </c>
      <c r="C42" t="str">
        <f>IFERROR(VLOOKUP($A42,'Task List'!$A$3:$J$666,10,FALSE),"N/A")</f>
        <v>Approved</v>
      </c>
    </row>
    <row r="43" spans="1:3" x14ac:dyDescent="0.3">
      <c r="A43" t="s">
        <v>474</v>
      </c>
      <c r="B43" t="s">
        <v>301</v>
      </c>
      <c r="C43" t="str">
        <f>IFERROR(VLOOKUP($A43,'Task List'!$A$3:$J$666,10,FALSE),"N/A")</f>
        <v>Disapproved</v>
      </c>
    </row>
    <row r="44" spans="1:3" x14ac:dyDescent="0.3">
      <c r="A44" t="s">
        <v>475</v>
      </c>
      <c r="B44" t="s">
        <v>301</v>
      </c>
      <c r="C44" t="str">
        <f>IFERROR(VLOOKUP($A44,'Task List'!$A$3:$J$666,10,FALSE),"N/A")</f>
        <v>Disapproved</v>
      </c>
    </row>
    <row r="45" spans="1:3" x14ac:dyDescent="0.3">
      <c r="A45" t="s">
        <v>476</v>
      </c>
      <c r="B45" t="s">
        <v>285</v>
      </c>
      <c r="C45" t="str">
        <f>IFERROR(VLOOKUP($A45,'Task List'!$A$3:$J$666,10,FALSE),"N/A")</f>
        <v>Approved</v>
      </c>
    </row>
    <row r="46" spans="1:3" x14ac:dyDescent="0.3">
      <c r="A46" t="s">
        <v>477</v>
      </c>
      <c r="B46" t="s">
        <v>285</v>
      </c>
      <c r="C46" t="str">
        <f>IFERROR(VLOOKUP($A46,'Task List'!$A$3:$J$666,10,FALSE),"N/A")</f>
        <v>Approved</v>
      </c>
    </row>
    <row r="47" spans="1:3" x14ac:dyDescent="0.3">
      <c r="A47" t="s">
        <v>478</v>
      </c>
      <c r="B47" t="s">
        <v>285</v>
      </c>
      <c r="C47" t="str">
        <f>IFERROR(VLOOKUP($A47,'Task List'!$A$3:$J$666,10,FALSE),"N/A")</f>
        <v>Approved</v>
      </c>
    </row>
    <row r="48" spans="1:3" x14ac:dyDescent="0.3">
      <c r="A48" t="s">
        <v>479</v>
      </c>
      <c r="B48" t="s">
        <v>285</v>
      </c>
      <c r="C48" t="str">
        <f>IFERROR(VLOOKUP($A48,'Task List'!$A$3:$J$666,10,FALSE),"N/A")</f>
        <v>Approved</v>
      </c>
    </row>
    <row r="49" spans="1:3" x14ac:dyDescent="0.3">
      <c r="A49" t="s">
        <v>480</v>
      </c>
      <c r="B49" t="s">
        <v>285</v>
      </c>
      <c r="C49" t="str">
        <f>IFERROR(VLOOKUP($A49,'Task List'!$A$3:$J$666,10,FALSE),"N/A")</f>
        <v>Approved</v>
      </c>
    </row>
    <row r="50" spans="1:3" x14ac:dyDescent="0.3">
      <c r="A50" t="s">
        <v>481</v>
      </c>
      <c r="B50" t="s">
        <v>285</v>
      </c>
      <c r="C50" t="str">
        <f>IFERROR(VLOOKUP($A50,'Task List'!$A$3:$J$666,10,FALSE),"N/A")</f>
        <v>Approved</v>
      </c>
    </row>
    <row r="51" spans="1:3" x14ac:dyDescent="0.3">
      <c r="A51" t="s">
        <v>482</v>
      </c>
      <c r="B51" t="s">
        <v>285</v>
      </c>
      <c r="C51" t="str">
        <f>IFERROR(VLOOKUP($A51,'Task List'!$A$3:$J$666,10,FALSE),"N/A")</f>
        <v>Approved</v>
      </c>
    </row>
    <row r="52" spans="1:3" x14ac:dyDescent="0.3">
      <c r="A52" t="s">
        <v>483</v>
      </c>
      <c r="B52" t="s">
        <v>285</v>
      </c>
      <c r="C52" t="str">
        <f>IFERROR(VLOOKUP($A52,'Task List'!$A$3:$J$666,10,FALSE),"N/A")</f>
        <v>Approved</v>
      </c>
    </row>
    <row r="53" spans="1:3" x14ac:dyDescent="0.3">
      <c r="A53" t="s">
        <v>484</v>
      </c>
      <c r="B53" t="s">
        <v>285</v>
      </c>
      <c r="C53" t="str">
        <f>IFERROR(VLOOKUP($A53,'Task List'!$A$3:$J$666,10,FALSE),"N/A")</f>
        <v>Approved</v>
      </c>
    </row>
    <row r="54" spans="1:3" x14ac:dyDescent="0.3">
      <c r="A54" t="s">
        <v>485</v>
      </c>
      <c r="B54" t="s">
        <v>285</v>
      </c>
      <c r="C54" t="str">
        <f>IFERROR(VLOOKUP($A54,'Task List'!$A$3:$J$666,10,FALSE),"N/A")</f>
        <v>Approved</v>
      </c>
    </row>
    <row r="55" spans="1:3" x14ac:dyDescent="0.3">
      <c r="A55" t="s">
        <v>486</v>
      </c>
      <c r="B55" t="s">
        <v>285</v>
      </c>
      <c r="C55" t="str">
        <f>IFERROR(VLOOKUP($A55,'Task List'!$A$3:$J$666,10,FALSE),"N/A")</f>
        <v>Approved</v>
      </c>
    </row>
    <row r="56" spans="1:3" x14ac:dyDescent="0.3">
      <c r="A56" t="s">
        <v>487</v>
      </c>
      <c r="B56" t="s">
        <v>301</v>
      </c>
      <c r="C56" t="str">
        <f>IFERROR(VLOOKUP($A56,'Task List'!$A$3:$J$666,10,FALSE),"N/A")</f>
        <v>Disapproved</v>
      </c>
    </row>
    <row r="57" spans="1:3" x14ac:dyDescent="0.3">
      <c r="A57" t="s">
        <v>488</v>
      </c>
      <c r="B57" t="s">
        <v>285</v>
      </c>
      <c r="C57" t="str">
        <f>IFERROR(VLOOKUP($A57,'Task List'!$A$3:$J$666,10,FALSE),"N/A")</f>
        <v>Approved</v>
      </c>
    </row>
    <row r="58" spans="1:3" x14ac:dyDescent="0.3">
      <c r="A58" t="s">
        <v>489</v>
      </c>
      <c r="B58" t="s">
        <v>285</v>
      </c>
      <c r="C58" t="str">
        <f>IFERROR(VLOOKUP($A58,'Task List'!$A$3:$J$666,10,FALSE),"N/A")</f>
        <v>Approved</v>
      </c>
    </row>
    <row r="59" spans="1:3" x14ac:dyDescent="0.3">
      <c r="A59" t="s">
        <v>490</v>
      </c>
      <c r="B59" t="s">
        <v>301</v>
      </c>
      <c r="C59" t="str">
        <f>IFERROR(VLOOKUP($A59,'Task List'!$A$3:$J$666,10,FALSE),"N/A")</f>
        <v>Disapproved</v>
      </c>
    </row>
    <row r="60" spans="1:3" x14ac:dyDescent="0.3">
      <c r="A60" t="s">
        <v>491</v>
      </c>
      <c r="B60" t="s">
        <v>301</v>
      </c>
      <c r="C60" t="str">
        <f>IFERROR(VLOOKUP($A60,'Task List'!$A$3:$J$666,10,FALSE),"N/A")</f>
        <v>Disapproved</v>
      </c>
    </row>
    <row r="61" spans="1:3" x14ac:dyDescent="0.3">
      <c r="A61" t="s">
        <v>492</v>
      </c>
      <c r="B61" t="s">
        <v>285</v>
      </c>
      <c r="C61" t="str">
        <f>IFERROR(VLOOKUP($A61,'Task List'!$A$3:$J$666,10,FALSE),"N/A")</f>
        <v>Approved</v>
      </c>
    </row>
    <row r="62" spans="1:3" x14ac:dyDescent="0.3">
      <c r="A62" t="s">
        <v>493</v>
      </c>
      <c r="B62" t="s">
        <v>285</v>
      </c>
      <c r="C62" t="str">
        <f>IFERROR(VLOOKUP($A62,'Task List'!$A$3:$J$666,10,FALSE),"N/A")</f>
        <v>Approved</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0F57E-9C1A-46A1-A36D-39F967C874D5}">
  <dimension ref="A1:G62"/>
  <sheetViews>
    <sheetView topLeftCell="B1" workbookViewId="0">
      <selection activeCell="C2" sqref="C2:G15"/>
    </sheetView>
  </sheetViews>
  <sheetFormatPr defaultRowHeight="14.4" x14ac:dyDescent="0.3"/>
  <cols>
    <col min="1" max="1" width="22.33203125" customWidth="1"/>
    <col min="2" max="2" width="48.44140625" customWidth="1"/>
    <col min="3" max="3" width="26.6640625" customWidth="1"/>
    <col min="4" max="4" width="29.5546875" customWidth="1"/>
    <col min="5" max="5" width="37.33203125" customWidth="1"/>
    <col min="6" max="6" width="34.109375" customWidth="1"/>
    <col min="7" max="7" width="28.88671875" customWidth="1"/>
  </cols>
  <sheetData>
    <row r="1" spans="1:7" x14ac:dyDescent="0.3">
      <c r="A1" s="15" t="s">
        <v>444</v>
      </c>
      <c r="B1" s="20" t="s">
        <v>8</v>
      </c>
      <c r="C1" s="22" t="s">
        <v>1509</v>
      </c>
      <c r="D1" s="22" t="s">
        <v>1510</v>
      </c>
      <c r="E1" s="22" t="s">
        <v>1511</v>
      </c>
      <c r="F1" s="22" t="s">
        <v>1512</v>
      </c>
      <c r="G1" s="22" t="s">
        <v>1513</v>
      </c>
    </row>
    <row r="2" spans="1:7" ht="69" x14ac:dyDescent="0.3">
      <c r="A2" t="s">
        <v>14</v>
      </c>
      <c r="B2" s="21" t="s">
        <v>16</v>
      </c>
      <c r="C2" t="str">
        <f>LEFT($B2,FIND(")",$B2))</f>
        <v>Schuppe Co (6704)</v>
      </c>
      <c r="D2" t="str">
        <f>IFERROR(MID($B2,LEN($C2)+3,FIND(")",$B2,LEN($C2)+1)-LEN($C2)-2),"")</f>
        <v xml:space="preserve">
Homenick Inc (1533)</v>
      </c>
      <c r="E2" t="str">
        <f>IFERROR(MID($B2,LEN($C2)+3+LEN($D2)+2,FIND(")",$B2,LEN($C2)+LEN($D2)+4)-(LEN($C2)+3+LEN($D2)+1)),"")</f>
        <v xml:space="preserve">
Greenholt, Runte and Oberbrunner (7608)</v>
      </c>
      <c r="F2" t="str">
        <f>IFERROR(MID($B2,LEN($C2&amp;$D2&amp;$E2)+7,FIND(")",$B2,LEN($C2&amp;$D2&amp;$E2)+7)-(LEN($C2&amp;$D2&amp;$E2)+6)),"")</f>
        <v xml:space="preserve">
Morar-Considine (4802)</v>
      </c>
      <c r="G2" t="str">
        <f>IFERROR(MID($B2,(LEN($C2&amp;$D2&amp;$E2&amp;$F2)+10),FIND(")",$B2,LEN($C2&amp;$D2&amp;$E2&amp;$F2)+10)-(LEN($C2&amp;$D2&amp;$E2&amp;$F2)+9)),"")</f>
        <v>Schiller-Davis (1290)</v>
      </c>
    </row>
    <row r="3" spans="1:7" ht="27.6" x14ac:dyDescent="0.3">
      <c r="A3" t="s">
        <v>19</v>
      </c>
      <c r="B3" s="21" t="s">
        <v>21</v>
      </c>
      <c r="C3" t="str">
        <f t="shared" ref="C3:C62" si="0">LEFT($B3,FIND(")",$B3))</f>
        <v>Hauck-Koch (2407)</v>
      </c>
      <c r="D3" t="str">
        <f t="shared" ref="D3:D62" si="1">IFERROR(MID($B3,LEN($C3)+3,FIND(")",$B3,LEN($C3)+1)-LEN($C3)-2),"")</f>
        <v xml:space="preserve">
McDermott-Christiansen (7039)</v>
      </c>
      <c r="E3" t="str">
        <f t="shared" ref="E3:E62" si="2">IFERROR(MID($B3,LEN($C3)+3+LEN($D3)+2,FIND(")",$B3,LEN($C3)+LEN($D3)+4)-(LEN($C3)+3+LEN($D3)+1)),"")</f>
        <v/>
      </c>
      <c r="F3" t="str">
        <f t="shared" ref="F3:F62" si="3">IFERROR(MID($B3,LEN($C3&amp;$D3&amp;$E3)+7,FIND(")",$B3,LEN($C3&amp;$D3&amp;$E3)+7)-(LEN($C3&amp;$D3&amp;$E3)+6)),"")</f>
        <v/>
      </c>
      <c r="G3" t="str">
        <f t="shared" ref="G3:G62" si="4">IFERROR(MID($B3,(LEN($C3&amp;$D3&amp;$E3&amp;$F3)+10),FIND(")",$B3,LEN($C3&amp;$D3&amp;$E3&amp;$F3)+10)-(LEN($C3&amp;$D3&amp;$E3&amp;$F3)+9)),"")</f>
        <v/>
      </c>
    </row>
    <row r="4" spans="1:7" ht="41.4" x14ac:dyDescent="0.3">
      <c r="A4" t="s">
        <v>24</v>
      </c>
      <c r="B4" s="21" t="s">
        <v>26</v>
      </c>
      <c r="C4" t="str">
        <f t="shared" si="0"/>
        <v>Wolf, Marks and Jacobson (4849)</v>
      </c>
      <c r="D4" t="str">
        <f t="shared" si="1"/>
        <v xml:space="preserve">
Waelchi, Rau and VonRueden (2903)</v>
      </c>
      <c r="E4" t="str">
        <f t="shared" si="2"/>
        <v xml:space="preserve">
Kuhic and Sons (9036)</v>
      </c>
      <c r="F4" t="str">
        <f t="shared" si="3"/>
        <v/>
      </c>
      <c r="G4" t="str">
        <f t="shared" si="4"/>
        <v/>
      </c>
    </row>
    <row r="5" spans="1:7" ht="27.6" x14ac:dyDescent="0.3">
      <c r="A5" t="s">
        <v>29</v>
      </c>
      <c r="B5" s="21" t="s">
        <v>31</v>
      </c>
      <c r="C5" t="str">
        <f t="shared" si="0"/>
        <v>Gleichner Ltd (8285)</v>
      </c>
      <c r="D5" t="str">
        <f t="shared" si="1"/>
        <v xml:space="preserve">
Wolff, Cormier and Herman (0191)</v>
      </c>
      <c r="E5" t="str">
        <f t="shared" si="2"/>
        <v/>
      </c>
      <c r="F5" t="str">
        <f t="shared" si="3"/>
        <v/>
      </c>
      <c r="G5" t="str">
        <f t="shared" si="4"/>
        <v/>
      </c>
    </row>
    <row r="6" spans="1:7" ht="27.6" x14ac:dyDescent="0.3">
      <c r="A6" t="s">
        <v>34</v>
      </c>
      <c r="B6" s="21" t="s">
        <v>36</v>
      </c>
      <c r="C6" t="str">
        <f t="shared" si="0"/>
        <v>Kassulke, Casper and Torphy (7229)</v>
      </c>
      <c r="D6" t="str">
        <f t="shared" si="1"/>
        <v xml:space="preserve">
Daugherty, Kihn and Lowe (2541)</v>
      </c>
      <c r="E6" t="str">
        <f t="shared" si="2"/>
        <v/>
      </c>
      <c r="F6" t="str">
        <f t="shared" si="3"/>
        <v/>
      </c>
      <c r="G6" t="str">
        <f t="shared" si="4"/>
        <v/>
      </c>
    </row>
    <row r="7" spans="1:7" ht="27.6" x14ac:dyDescent="0.3">
      <c r="A7" t="s">
        <v>39</v>
      </c>
      <c r="B7" s="21" t="s">
        <v>41</v>
      </c>
      <c r="C7" t="str">
        <f t="shared" si="0"/>
        <v>Wyman and Sons (3599)</v>
      </c>
      <c r="D7" t="str">
        <f t="shared" si="1"/>
        <v xml:space="preserve">
Cormier, Kulas and Senger (3948)</v>
      </c>
      <c r="E7" t="str">
        <f t="shared" si="2"/>
        <v/>
      </c>
      <c r="F7" t="str">
        <f t="shared" si="3"/>
        <v/>
      </c>
      <c r="G7" t="str">
        <f t="shared" si="4"/>
        <v/>
      </c>
    </row>
    <row r="8" spans="1:7" ht="27.6" x14ac:dyDescent="0.3">
      <c r="A8" t="s">
        <v>44</v>
      </c>
      <c r="B8" s="21" t="s">
        <v>46</v>
      </c>
      <c r="C8" t="str">
        <f t="shared" si="0"/>
        <v>Barton-Von (5397)</v>
      </c>
      <c r="D8" t="str">
        <f t="shared" si="1"/>
        <v xml:space="preserve">
Cummerata, Grant and Kutch (7944)</v>
      </c>
      <c r="E8" t="str">
        <f t="shared" si="2"/>
        <v/>
      </c>
      <c r="F8" t="str">
        <f t="shared" si="3"/>
        <v/>
      </c>
      <c r="G8" t="str">
        <f t="shared" si="4"/>
        <v/>
      </c>
    </row>
    <row r="9" spans="1:7" x14ac:dyDescent="0.3">
      <c r="A9" t="s">
        <v>49</v>
      </c>
      <c r="B9" s="21" t="s">
        <v>51</v>
      </c>
      <c r="C9" t="str">
        <f t="shared" si="0"/>
        <v>King, Stehr and Okuneva (9010)</v>
      </c>
      <c r="D9" t="str">
        <f t="shared" si="1"/>
        <v/>
      </c>
      <c r="E9" t="str">
        <f t="shared" si="2"/>
        <v/>
      </c>
      <c r="F9" t="str">
        <f t="shared" si="3"/>
        <v/>
      </c>
      <c r="G9" t="str">
        <f t="shared" si="4"/>
        <v/>
      </c>
    </row>
    <row r="10" spans="1:7" ht="27.6" x14ac:dyDescent="0.3">
      <c r="A10" t="s">
        <v>54</v>
      </c>
      <c r="B10" s="21" t="s">
        <v>56</v>
      </c>
      <c r="C10" t="str">
        <f t="shared" si="0"/>
        <v>Mills, Grady and Bode (7871)</v>
      </c>
      <c r="D10" t="str">
        <f t="shared" si="1"/>
        <v xml:space="preserve">
Schuppe, Nolan and Conn (8360)</v>
      </c>
      <c r="E10" t="str">
        <f t="shared" si="2"/>
        <v/>
      </c>
      <c r="F10" t="str">
        <f t="shared" si="3"/>
        <v/>
      </c>
      <c r="G10" t="str">
        <f t="shared" si="4"/>
        <v/>
      </c>
    </row>
    <row r="11" spans="1:7" ht="69" x14ac:dyDescent="0.3">
      <c r="A11" t="s">
        <v>59</v>
      </c>
      <c r="B11" s="21" t="s">
        <v>61</v>
      </c>
      <c r="C11" t="str">
        <f t="shared" si="0"/>
        <v>Medhurst, Murray and DuBuque (2895)</v>
      </c>
      <c r="D11" t="str">
        <f t="shared" si="1"/>
        <v xml:space="preserve">
Franecki-Turner (9737)</v>
      </c>
      <c r="E11" t="str">
        <f t="shared" si="2"/>
        <v xml:space="preserve">
Dach-Orn (9894)</v>
      </c>
      <c r="F11" t="str">
        <f t="shared" si="3"/>
        <v xml:space="preserve">
Cronin, Rohan and Legros (0073)</v>
      </c>
      <c r="G11" t="str">
        <f t="shared" si="4"/>
        <v>Jast, Kerluke and Rath (6823)</v>
      </c>
    </row>
    <row r="12" spans="1:7" ht="69" x14ac:dyDescent="0.3">
      <c r="A12" t="s">
        <v>64</v>
      </c>
      <c r="B12" s="21" t="s">
        <v>16</v>
      </c>
      <c r="C12" t="str">
        <f t="shared" si="0"/>
        <v>Schuppe Co (6704)</v>
      </c>
      <c r="D12" t="str">
        <f t="shared" si="1"/>
        <v xml:space="preserve">
Homenick Inc (1533)</v>
      </c>
      <c r="E12" t="str">
        <f t="shared" si="2"/>
        <v xml:space="preserve">
Greenholt, Runte and Oberbrunner (7608)</v>
      </c>
      <c r="F12" t="str">
        <f t="shared" si="3"/>
        <v xml:space="preserve">
Morar-Considine (4802)</v>
      </c>
      <c r="G12" t="str">
        <f t="shared" si="4"/>
        <v>Schiller-Davis (1290)</v>
      </c>
    </row>
    <row r="13" spans="1:7" ht="55.2" x14ac:dyDescent="0.3">
      <c r="A13" t="s">
        <v>67</v>
      </c>
      <c r="B13" s="21" t="s">
        <v>69</v>
      </c>
      <c r="C13" t="str">
        <f t="shared" si="0"/>
        <v>Medhurst, Murray and DuBuque (2895)</v>
      </c>
      <c r="D13" t="str">
        <f t="shared" si="1"/>
        <v xml:space="preserve">
Franecki-Turner (9737)</v>
      </c>
      <c r="E13" t="str">
        <f t="shared" si="2"/>
        <v xml:space="preserve">
Dach-Orn (9894)</v>
      </c>
      <c r="F13" t="str">
        <f t="shared" si="3"/>
        <v xml:space="preserve">
Jast, Kerluke and Rath (6823)</v>
      </c>
      <c r="G13" t="str">
        <f t="shared" si="4"/>
        <v/>
      </c>
    </row>
    <row r="14" spans="1:7" x14ac:dyDescent="0.3">
      <c r="A14" t="s">
        <v>72</v>
      </c>
      <c r="B14" s="21" t="s">
        <v>74</v>
      </c>
      <c r="C14" t="str">
        <f t="shared" si="0"/>
        <v>Hoeger and Sons (4996)</v>
      </c>
      <c r="D14" t="str">
        <f t="shared" si="1"/>
        <v/>
      </c>
      <c r="E14" t="str">
        <f t="shared" si="2"/>
        <v/>
      </c>
      <c r="F14" t="str">
        <f t="shared" si="3"/>
        <v/>
      </c>
      <c r="G14" t="str">
        <f t="shared" si="4"/>
        <v/>
      </c>
    </row>
    <row r="15" spans="1:7" ht="55.2" x14ac:dyDescent="0.3">
      <c r="A15" t="s">
        <v>1506</v>
      </c>
      <c r="B15" s="21" t="s">
        <v>79</v>
      </c>
      <c r="C15" t="str">
        <f t="shared" si="0"/>
        <v>Herzog-Dickinson (9662)</v>
      </c>
      <c r="D15" t="str">
        <f t="shared" si="1"/>
        <v xml:space="preserve">
Abbott-Mayer (7933)</v>
      </c>
      <c r="E15" t="str">
        <f t="shared" si="2"/>
        <v xml:space="preserve">
Ankunding-Gislason (1791)</v>
      </c>
      <c r="F15" t="str">
        <f t="shared" si="3"/>
        <v xml:space="preserve">
Schmidt-Schuppe (8301)</v>
      </c>
      <c r="G15" t="str">
        <f t="shared" si="4"/>
        <v/>
      </c>
    </row>
    <row r="16" spans="1:7" ht="27.6" x14ac:dyDescent="0.3">
      <c r="A16" t="s">
        <v>447</v>
      </c>
      <c r="B16" s="21" t="s">
        <v>83</v>
      </c>
      <c r="C16" t="str">
        <f t="shared" si="0"/>
        <v>Schuppe Co (6704)</v>
      </c>
      <c r="D16" t="str">
        <f t="shared" si="1"/>
        <v xml:space="preserve">
Morar-Considine (4802)</v>
      </c>
      <c r="E16" t="str">
        <f t="shared" si="2"/>
        <v/>
      </c>
      <c r="F16" t="str">
        <f t="shared" si="3"/>
        <v/>
      </c>
      <c r="G16" t="str">
        <f t="shared" si="4"/>
        <v/>
      </c>
    </row>
    <row r="17" spans="1:7" x14ac:dyDescent="0.3">
      <c r="A17" t="s">
        <v>86</v>
      </c>
      <c r="B17" s="21" t="s">
        <v>88</v>
      </c>
      <c r="C17" t="str">
        <f t="shared" si="0"/>
        <v>Keeling-Klein (4058)</v>
      </c>
      <c r="D17" t="str">
        <f t="shared" si="1"/>
        <v/>
      </c>
      <c r="E17" t="str">
        <f t="shared" si="2"/>
        <v/>
      </c>
      <c r="F17" t="str">
        <f t="shared" si="3"/>
        <v/>
      </c>
      <c r="G17" t="str">
        <f t="shared" si="4"/>
        <v/>
      </c>
    </row>
    <row r="18" spans="1:7" ht="27.6" x14ac:dyDescent="0.3">
      <c r="A18" t="s">
        <v>91</v>
      </c>
      <c r="B18" s="21" t="s">
        <v>93</v>
      </c>
      <c r="C18" t="str">
        <f t="shared" si="0"/>
        <v>Ebert, Hand and Macejkovic (5794)</v>
      </c>
      <c r="D18" t="str">
        <f t="shared" si="1"/>
        <v xml:space="preserve">
Flatley, Jacobi and Boehm (3074)</v>
      </c>
      <c r="E18" t="str">
        <f t="shared" si="2"/>
        <v/>
      </c>
      <c r="F18" t="str">
        <f t="shared" si="3"/>
        <v/>
      </c>
      <c r="G18" t="str">
        <f t="shared" si="4"/>
        <v/>
      </c>
    </row>
    <row r="19" spans="1:7" ht="27.6" x14ac:dyDescent="0.3">
      <c r="A19" t="s">
        <v>452</v>
      </c>
      <c r="B19" s="21" t="s">
        <v>98</v>
      </c>
      <c r="C19" t="str">
        <f t="shared" si="0"/>
        <v>Cronin, Jakubowski and Mann (6882)</v>
      </c>
      <c r="D19" t="str">
        <f t="shared" si="1"/>
        <v xml:space="preserve">
Bartoletti, Casper and Johns (5340)</v>
      </c>
      <c r="E19" t="str">
        <f t="shared" si="2"/>
        <v/>
      </c>
      <c r="F19" t="str">
        <f t="shared" si="3"/>
        <v/>
      </c>
      <c r="G19" t="str">
        <f t="shared" si="4"/>
        <v/>
      </c>
    </row>
    <row r="20" spans="1:7" ht="41.4" x14ac:dyDescent="0.3">
      <c r="A20" t="s">
        <v>101</v>
      </c>
      <c r="B20" s="21" t="s">
        <v>102</v>
      </c>
      <c r="C20" t="str">
        <f t="shared" si="0"/>
        <v>Herzog-Dickinson (9662)</v>
      </c>
      <c r="D20" t="str">
        <f t="shared" si="1"/>
        <v xml:space="preserve">
Abbott-Mayer (7933)</v>
      </c>
      <c r="E20" t="str">
        <f t="shared" si="2"/>
        <v xml:space="preserve">
Schmidt-Schuppe (8301)</v>
      </c>
      <c r="F20" t="str">
        <f t="shared" si="3"/>
        <v/>
      </c>
      <c r="G20" t="str">
        <f t="shared" si="4"/>
        <v/>
      </c>
    </row>
    <row r="21" spans="1:7" x14ac:dyDescent="0.3">
      <c r="A21" t="s">
        <v>453</v>
      </c>
      <c r="B21" s="21" t="s">
        <v>88</v>
      </c>
      <c r="C21" t="str">
        <f t="shared" si="0"/>
        <v>Keeling-Klein (4058)</v>
      </c>
      <c r="D21" t="str">
        <f t="shared" si="1"/>
        <v/>
      </c>
      <c r="E21" t="str">
        <f t="shared" si="2"/>
        <v/>
      </c>
      <c r="F21" t="str">
        <f t="shared" si="3"/>
        <v/>
      </c>
      <c r="G21" t="str">
        <f t="shared" si="4"/>
        <v/>
      </c>
    </row>
    <row r="22" spans="1:7" ht="27.6" x14ac:dyDescent="0.3">
      <c r="A22" t="s">
        <v>108</v>
      </c>
      <c r="B22" s="21" t="s">
        <v>109</v>
      </c>
      <c r="C22" t="str">
        <f t="shared" si="0"/>
        <v>Flatley, Jacobi and Boehm (3074)</v>
      </c>
      <c r="D22" t="str">
        <f t="shared" si="1"/>
        <v xml:space="preserve">
Ebert, Hand and Macejkovic (5794)</v>
      </c>
      <c r="E22" t="str">
        <f t="shared" si="2"/>
        <v/>
      </c>
      <c r="F22" t="str">
        <f t="shared" si="3"/>
        <v/>
      </c>
      <c r="G22" t="str">
        <f t="shared" si="4"/>
        <v/>
      </c>
    </row>
    <row r="23" spans="1:7" x14ac:dyDescent="0.3">
      <c r="A23" t="s">
        <v>454</v>
      </c>
      <c r="B23" s="21" t="s">
        <v>114</v>
      </c>
      <c r="C23" t="str">
        <f t="shared" si="0"/>
        <v>Jacobson-Maggio (2323)</v>
      </c>
      <c r="D23" t="str">
        <f t="shared" si="1"/>
        <v/>
      </c>
      <c r="E23" t="str">
        <f t="shared" si="2"/>
        <v/>
      </c>
      <c r="F23" t="str">
        <f t="shared" si="3"/>
        <v/>
      </c>
      <c r="G23" t="str">
        <f t="shared" si="4"/>
        <v/>
      </c>
    </row>
    <row r="24" spans="1:7" x14ac:dyDescent="0.3">
      <c r="A24" t="s">
        <v>455</v>
      </c>
      <c r="B24" s="21" t="s">
        <v>118</v>
      </c>
      <c r="C24" t="str">
        <f t="shared" si="0"/>
        <v>Morar-Considine (4802)</v>
      </c>
      <c r="D24" t="str">
        <f t="shared" si="1"/>
        <v/>
      </c>
      <c r="E24" t="str">
        <f t="shared" si="2"/>
        <v/>
      </c>
      <c r="F24" t="str">
        <f t="shared" si="3"/>
        <v/>
      </c>
      <c r="G24" t="str">
        <f t="shared" si="4"/>
        <v/>
      </c>
    </row>
    <row r="25" spans="1:7" ht="27.6" x14ac:dyDescent="0.3">
      <c r="A25" t="s">
        <v>456</v>
      </c>
      <c r="B25" s="21" t="s">
        <v>122</v>
      </c>
      <c r="C25" t="str">
        <f t="shared" si="0"/>
        <v>Bartoletti, Casper and Johns (5340)</v>
      </c>
      <c r="D25" t="str">
        <f t="shared" si="1"/>
        <v xml:space="preserve">
Tillman Ltd (6406)</v>
      </c>
      <c r="E25" t="str">
        <f t="shared" si="2"/>
        <v/>
      </c>
      <c r="F25" t="str">
        <f t="shared" si="3"/>
        <v/>
      </c>
      <c r="G25" t="str">
        <f t="shared" si="4"/>
        <v/>
      </c>
    </row>
    <row r="26" spans="1:7" x14ac:dyDescent="0.3">
      <c r="A26" t="s">
        <v>457</v>
      </c>
      <c r="B26" s="21" t="s">
        <v>88</v>
      </c>
      <c r="C26" t="str">
        <f t="shared" si="0"/>
        <v>Keeling-Klein (4058)</v>
      </c>
      <c r="D26" t="str">
        <f t="shared" si="1"/>
        <v/>
      </c>
      <c r="E26" t="str">
        <f t="shared" si="2"/>
        <v/>
      </c>
      <c r="F26" t="str">
        <f t="shared" si="3"/>
        <v/>
      </c>
      <c r="G26" t="str">
        <f t="shared" si="4"/>
        <v/>
      </c>
    </row>
    <row r="27" spans="1:7" ht="41.4" x14ac:dyDescent="0.3">
      <c r="A27" t="s">
        <v>458</v>
      </c>
      <c r="B27" s="21" t="s">
        <v>129</v>
      </c>
      <c r="C27" t="str">
        <f t="shared" si="0"/>
        <v>Homenick Inc (1533)</v>
      </c>
      <c r="D27" t="str">
        <f t="shared" si="1"/>
        <v xml:space="preserve">
Greenholt, Runte and Oberbrunner (7608)</v>
      </c>
      <c r="E27" t="str">
        <f t="shared" si="2"/>
        <v xml:space="preserve">
Morar-Considine (4802)</v>
      </c>
      <c r="F27" t="str">
        <f t="shared" si="3"/>
        <v/>
      </c>
      <c r="G27" t="str">
        <f t="shared" si="4"/>
        <v/>
      </c>
    </row>
    <row r="28" spans="1:7" ht="55.2" x14ac:dyDescent="0.3">
      <c r="A28" t="s">
        <v>459</v>
      </c>
      <c r="B28" s="21" t="s">
        <v>133</v>
      </c>
      <c r="C28" t="str">
        <f t="shared" si="0"/>
        <v>Cronin, Jakubowski and Mann (6882)</v>
      </c>
      <c r="D28" t="str">
        <f t="shared" si="1"/>
        <v xml:space="preserve">
Tillman Ltd (6406)</v>
      </c>
      <c r="E28" t="str">
        <f t="shared" si="2"/>
        <v xml:space="preserve">
Funk Inc (0924)</v>
      </c>
      <c r="F28" t="str">
        <f t="shared" si="3"/>
        <v xml:space="preserve">
Bogan, Botsford and Herman (7700)</v>
      </c>
      <c r="G28" t="str">
        <f t="shared" si="4"/>
        <v/>
      </c>
    </row>
    <row r="29" spans="1:7" ht="27.6" x14ac:dyDescent="0.3">
      <c r="A29" t="s">
        <v>460</v>
      </c>
      <c r="B29" s="21" t="s">
        <v>138</v>
      </c>
      <c r="C29" t="str">
        <f t="shared" si="0"/>
        <v>Nikolaus Inc (3027)</v>
      </c>
      <c r="D29" t="str">
        <f t="shared" si="1"/>
        <v xml:space="preserve">
Renner-Lang (3040)</v>
      </c>
      <c r="E29" t="str">
        <f t="shared" si="2"/>
        <v/>
      </c>
      <c r="F29" t="str">
        <f t="shared" si="3"/>
        <v/>
      </c>
      <c r="G29" t="str">
        <f t="shared" si="4"/>
        <v/>
      </c>
    </row>
    <row r="30" spans="1:7" x14ac:dyDescent="0.3">
      <c r="A30" t="s">
        <v>461</v>
      </c>
      <c r="B30" s="21" t="s">
        <v>142</v>
      </c>
      <c r="C30" t="str">
        <f t="shared" si="0"/>
        <v>Tillman Ltd (6406)</v>
      </c>
      <c r="D30" t="str">
        <f t="shared" si="1"/>
        <v/>
      </c>
      <c r="E30" t="str">
        <f t="shared" si="2"/>
        <v/>
      </c>
      <c r="F30" t="str">
        <f t="shared" si="3"/>
        <v/>
      </c>
      <c r="G30" t="str">
        <f t="shared" si="4"/>
        <v/>
      </c>
    </row>
    <row r="31" spans="1:7" ht="27.6" x14ac:dyDescent="0.3">
      <c r="A31" t="s">
        <v>462</v>
      </c>
      <c r="B31" s="21" t="s">
        <v>146</v>
      </c>
      <c r="C31" t="str">
        <f t="shared" si="0"/>
        <v>Morar-Considine (4802)</v>
      </c>
      <c r="D31" t="str">
        <f t="shared" si="1"/>
        <v xml:space="preserve">
Greenholt, Runte and Oberbrunner (7608)</v>
      </c>
      <c r="E31" t="str">
        <f t="shared" si="2"/>
        <v/>
      </c>
      <c r="F31" t="str">
        <f t="shared" si="3"/>
        <v/>
      </c>
      <c r="G31" t="str">
        <f t="shared" si="4"/>
        <v/>
      </c>
    </row>
    <row r="32" spans="1:7" ht="55.2" x14ac:dyDescent="0.3">
      <c r="A32" t="s">
        <v>463</v>
      </c>
      <c r="B32" s="21" t="s">
        <v>150</v>
      </c>
      <c r="C32" t="str">
        <f t="shared" si="0"/>
        <v>Cronin, Jakubowski and Mann (6882)</v>
      </c>
      <c r="D32" t="str">
        <f t="shared" si="1"/>
        <v xml:space="preserve">
Bogan, Botsford and Herman (7700)</v>
      </c>
      <c r="E32" t="str">
        <f t="shared" si="2"/>
        <v xml:space="preserve">
Funk Inc (0924)</v>
      </c>
      <c r="F32" t="str">
        <f t="shared" si="3"/>
        <v xml:space="preserve">
Tillman Ltd (6406)</v>
      </c>
      <c r="G32" t="str">
        <f t="shared" si="4"/>
        <v/>
      </c>
    </row>
    <row r="33" spans="1:7" ht="27.6" x14ac:dyDescent="0.3">
      <c r="A33" t="s">
        <v>464</v>
      </c>
      <c r="B33" s="21" t="s">
        <v>154</v>
      </c>
      <c r="C33" t="str">
        <f t="shared" si="0"/>
        <v>Medhurst, Murray and DuBuque (2895)</v>
      </c>
      <c r="D33" t="str">
        <f t="shared" si="1"/>
        <v xml:space="preserve">
Dach-Orn (9894)</v>
      </c>
      <c r="E33" t="str">
        <f t="shared" si="2"/>
        <v/>
      </c>
      <c r="F33" t="str">
        <f t="shared" si="3"/>
        <v/>
      </c>
      <c r="G33" t="str">
        <f t="shared" si="4"/>
        <v/>
      </c>
    </row>
    <row r="34" spans="1:7" x14ac:dyDescent="0.3">
      <c r="A34" t="s">
        <v>465</v>
      </c>
      <c r="B34" s="21" t="s">
        <v>158</v>
      </c>
      <c r="C34" t="str">
        <f t="shared" si="0"/>
        <v>Flatley, Jacobi and Boehm (3074)</v>
      </c>
      <c r="D34" t="str">
        <f t="shared" si="1"/>
        <v/>
      </c>
      <c r="E34" t="str">
        <f t="shared" si="2"/>
        <v/>
      </c>
      <c r="F34" t="str">
        <f t="shared" si="3"/>
        <v/>
      </c>
      <c r="G34" t="str">
        <f t="shared" si="4"/>
        <v/>
      </c>
    </row>
    <row r="35" spans="1:7" x14ac:dyDescent="0.3">
      <c r="A35" t="s">
        <v>466</v>
      </c>
      <c r="B35" s="21" t="s">
        <v>118</v>
      </c>
      <c r="C35" t="str">
        <f t="shared" si="0"/>
        <v>Morar-Considine (4802)</v>
      </c>
      <c r="D35" t="str">
        <f t="shared" si="1"/>
        <v/>
      </c>
      <c r="E35" t="str">
        <f t="shared" si="2"/>
        <v/>
      </c>
      <c r="F35" t="str">
        <f t="shared" si="3"/>
        <v/>
      </c>
      <c r="G35" t="str">
        <f t="shared" si="4"/>
        <v/>
      </c>
    </row>
    <row r="36" spans="1:7" x14ac:dyDescent="0.3">
      <c r="A36" t="s">
        <v>467</v>
      </c>
      <c r="B36" s="21" t="s">
        <v>88</v>
      </c>
      <c r="C36" t="str">
        <f t="shared" si="0"/>
        <v>Keeling-Klein (4058)</v>
      </c>
      <c r="D36" t="str">
        <f t="shared" si="1"/>
        <v/>
      </c>
      <c r="E36" t="str">
        <f t="shared" si="2"/>
        <v/>
      </c>
      <c r="F36" t="str">
        <f t="shared" si="3"/>
        <v/>
      </c>
      <c r="G36" t="str">
        <f t="shared" si="4"/>
        <v/>
      </c>
    </row>
    <row r="37" spans="1:7" ht="41.4" x14ac:dyDescent="0.3">
      <c r="A37" t="s">
        <v>468</v>
      </c>
      <c r="B37" s="21" t="s">
        <v>168</v>
      </c>
      <c r="C37" t="str">
        <f t="shared" si="0"/>
        <v>Morar-Considine (4802)</v>
      </c>
      <c r="D37" t="str">
        <f t="shared" si="1"/>
        <v xml:space="preserve">
Schuppe Co (6704)</v>
      </c>
      <c r="E37" t="str">
        <f t="shared" si="2"/>
        <v xml:space="preserve">
Homenick Inc (1533)</v>
      </c>
      <c r="F37" t="str">
        <f t="shared" si="3"/>
        <v/>
      </c>
      <c r="G37" t="str">
        <f t="shared" si="4"/>
        <v/>
      </c>
    </row>
    <row r="38" spans="1:7" x14ac:dyDescent="0.3">
      <c r="A38" t="s">
        <v>469</v>
      </c>
      <c r="B38" s="21" t="s">
        <v>173</v>
      </c>
      <c r="C38" t="str">
        <f t="shared" si="0"/>
        <v>Skiles-Morar (4151)</v>
      </c>
      <c r="D38" t="str">
        <f t="shared" si="1"/>
        <v/>
      </c>
      <c r="E38" t="str">
        <f t="shared" si="2"/>
        <v/>
      </c>
      <c r="F38" t="str">
        <f t="shared" si="3"/>
        <v/>
      </c>
      <c r="G38" t="str">
        <f t="shared" si="4"/>
        <v/>
      </c>
    </row>
    <row r="39" spans="1:7" ht="27.6" x14ac:dyDescent="0.3">
      <c r="A39" t="s">
        <v>470</v>
      </c>
      <c r="B39" s="21" t="s">
        <v>177</v>
      </c>
      <c r="C39" t="str">
        <f t="shared" si="0"/>
        <v>Cummerata, Grant and Kutch (7944)</v>
      </c>
      <c r="D39" t="str">
        <f t="shared" si="1"/>
        <v xml:space="preserve">
Barton-Von (5397)</v>
      </c>
      <c r="E39" t="str">
        <f t="shared" si="2"/>
        <v/>
      </c>
      <c r="F39" t="str">
        <f t="shared" si="3"/>
        <v/>
      </c>
      <c r="G39" t="str">
        <f t="shared" si="4"/>
        <v/>
      </c>
    </row>
    <row r="40" spans="1:7" ht="41.4" x14ac:dyDescent="0.3">
      <c r="A40" t="s">
        <v>471</v>
      </c>
      <c r="B40" s="21" t="s">
        <v>181</v>
      </c>
      <c r="C40" t="str">
        <f t="shared" si="0"/>
        <v>Funk Inc (0924)</v>
      </c>
      <c r="D40" t="str">
        <f t="shared" si="1"/>
        <v xml:space="preserve">
Bogan, Botsford and Herman (7700)</v>
      </c>
      <c r="E40" t="str">
        <f t="shared" si="2"/>
        <v xml:space="preserve">
Tillman Ltd (6406)</v>
      </c>
      <c r="F40" t="str">
        <f t="shared" si="3"/>
        <v/>
      </c>
      <c r="G40" t="str">
        <f t="shared" si="4"/>
        <v/>
      </c>
    </row>
    <row r="41" spans="1:7" x14ac:dyDescent="0.3">
      <c r="A41" t="s">
        <v>472</v>
      </c>
      <c r="B41" s="21" t="s">
        <v>186</v>
      </c>
      <c r="C41" t="str">
        <f t="shared" si="0"/>
        <v>Glover and Sons (5822)</v>
      </c>
      <c r="D41" t="str">
        <f t="shared" si="1"/>
        <v/>
      </c>
      <c r="E41" t="str">
        <f t="shared" si="2"/>
        <v/>
      </c>
      <c r="F41" t="str">
        <f t="shared" si="3"/>
        <v/>
      </c>
      <c r="G41" t="str">
        <f t="shared" si="4"/>
        <v/>
      </c>
    </row>
    <row r="42" spans="1:7" ht="27.6" x14ac:dyDescent="0.3">
      <c r="A42" t="s">
        <v>473</v>
      </c>
      <c r="B42" s="21" t="s">
        <v>190</v>
      </c>
      <c r="C42" t="str">
        <f t="shared" si="0"/>
        <v>Greenholt, Runte and Oberbrunner (7608)</v>
      </c>
      <c r="D42" t="str">
        <f t="shared" si="1"/>
        <v xml:space="preserve">
Morar-Considine (4802)</v>
      </c>
      <c r="E42" t="str">
        <f t="shared" si="2"/>
        <v/>
      </c>
      <c r="F42" t="str">
        <f t="shared" si="3"/>
        <v/>
      </c>
      <c r="G42" t="str">
        <f t="shared" si="4"/>
        <v/>
      </c>
    </row>
    <row r="43" spans="1:7" ht="41.4" x14ac:dyDescent="0.3">
      <c r="A43" t="s">
        <v>474</v>
      </c>
      <c r="B43" s="21" t="s">
        <v>195</v>
      </c>
      <c r="C43" t="str">
        <f t="shared" si="0"/>
        <v>Bogisich, Blanda and Mayer (2812)</v>
      </c>
      <c r="D43" t="str">
        <f t="shared" si="1"/>
        <v xml:space="preserve">
Smith-Quigley (0831)</v>
      </c>
      <c r="E43" t="str">
        <f t="shared" si="2"/>
        <v xml:space="preserve">
Labadie LLC (4160)</v>
      </c>
      <c r="F43" t="str">
        <f t="shared" si="3"/>
        <v/>
      </c>
      <c r="G43" t="str">
        <f t="shared" si="4"/>
        <v/>
      </c>
    </row>
    <row r="44" spans="1:7" ht="27.6" x14ac:dyDescent="0.3">
      <c r="A44" t="s">
        <v>475</v>
      </c>
      <c r="B44" s="21" t="s">
        <v>199</v>
      </c>
      <c r="C44" t="str">
        <f t="shared" si="0"/>
        <v>Ankunding-Gislason (1791)</v>
      </c>
      <c r="D44" t="str">
        <f t="shared" si="1"/>
        <v xml:space="preserve">
Herzog-Dickinson (9662)</v>
      </c>
      <c r="E44" t="str">
        <f t="shared" si="2"/>
        <v/>
      </c>
      <c r="F44" t="str">
        <f t="shared" si="3"/>
        <v/>
      </c>
      <c r="G44" t="str">
        <f t="shared" si="4"/>
        <v/>
      </c>
    </row>
    <row r="45" spans="1:7" x14ac:dyDescent="0.3">
      <c r="A45" t="s">
        <v>476</v>
      </c>
      <c r="B45" s="21" t="s">
        <v>158</v>
      </c>
      <c r="C45" t="str">
        <f t="shared" si="0"/>
        <v>Flatley, Jacobi and Boehm (3074)</v>
      </c>
      <c r="D45" t="str">
        <f t="shared" si="1"/>
        <v/>
      </c>
      <c r="E45" t="str">
        <f t="shared" si="2"/>
        <v/>
      </c>
      <c r="F45" t="str">
        <f t="shared" si="3"/>
        <v/>
      </c>
      <c r="G45" t="str">
        <f t="shared" si="4"/>
        <v/>
      </c>
    </row>
    <row r="46" spans="1:7" x14ac:dyDescent="0.3">
      <c r="A46" t="s">
        <v>477</v>
      </c>
      <c r="B46" s="21" t="s">
        <v>88</v>
      </c>
      <c r="C46" t="str">
        <f t="shared" si="0"/>
        <v>Keeling-Klein (4058)</v>
      </c>
      <c r="D46" t="str">
        <f t="shared" si="1"/>
        <v/>
      </c>
      <c r="E46" t="str">
        <f t="shared" si="2"/>
        <v/>
      </c>
      <c r="F46" t="str">
        <f t="shared" si="3"/>
        <v/>
      </c>
      <c r="G46" t="str">
        <f t="shared" si="4"/>
        <v/>
      </c>
    </row>
    <row r="47" spans="1:7" x14ac:dyDescent="0.3">
      <c r="A47" t="s">
        <v>478</v>
      </c>
      <c r="B47" s="21" t="s">
        <v>210</v>
      </c>
      <c r="C47" t="str">
        <f t="shared" si="0"/>
        <v>Jerde, Jacobson and Wilkinson (5378)</v>
      </c>
      <c r="D47" t="str">
        <f t="shared" si="1"/>
        <v/>
      </c>
      <c r="E47" t="str">
        <f t="shared" si="2"/>
        <v/>
      </c>
      <c r="F47" t="str">
        <f t="shared" si="3"/>
        <v/>
      </c>
      <c r="G47" t="str">
        <f t="shared" si="4"/>
        <v/>
      </c>
    </row>
    <row r="48" spans="1:7" x14ac:dyDescent="0.3">
      <c r="A48" t="s">
        <v>479</v>
      </c>
      <c r="B48" s="21" t="s">
        <v>214</v>
      </c>
      <c r="C48" t="str">
        <f t="shared" si="0"/>
        <v>Bogisich, Blanda and Mayer (2812)</v>
      </c>
      <c r="D48" t="str">
        <f t="shared" si="1"/>
        <v/>
      </c>
      <c r="E48" t="str">
        <f t="shared" si="2"/>
        <v/>
      </c>
      <c r="F48" t="str">
        <f t="shared" si="3"/>
        <v/>
      </c>
      <c r="G48" t="str">
        <f t="shared" si="4"/>
        <v/>
      </c>
    </row>
    <row r="49" spans="1:7" ht="27.6" x14ac:dyDescent="0.3">
      <c r="A49" t="s">
        <v>480</v>
      </c>
      <c r="B49" s="21" t="s">
        <v>218</v>
      </c>
      <c r="C49" t="str">
        <f t="shared" si="0"/>
        <v>Morar-Considine (4802)</v>
      </c>
      <c r="D49" t="str">
        <f t="shared" si="1"/>
        <v xml:space="preserve">
Homenick Inc (1533)</v>
      </c>
      <c r="E49" t="str">
        <f t="shared" si="2"/>
        <v/>
      </c>
      <c r="F49" t="str">
        <f t="shared" si="3"/>
        <v/>
      </c>
      <c r="G49" t="str">
        <f t="shared" si="4"/>
        <v/>
      </c>
    </row>
    <row r="50" spans="1:7" x14ac:dyDescent="0.3">
      <c r="A50" t="s">
        <v>481</v>
      </c>
      <c r="B50" s="21" t="s">
        <v>118</v>
      </c>
      <c r="C50" t="str">
        <f t="shared" si="0"/>
        <v>Morar-Considine (4802)</v>
      </c>
      <c r="D50" t="str">
        <f t="shared" si="1"/>
        <v/>
      </c>
      <c r="E50" t="str">
        <f t="shared" si="2"/>
        <v/>
      </c>
      <c r="F50" t="str">
        <f t="shared" si="3"/>
        <v/>
      </c>
      <c r="G50" t="str">
        <f t="shared" si="4"/>
        <v/>
      </c>
    </row>
    <row r="51" spans="1:7" ht="27.6" x14ac:dyDescent="0.3">
      <c r="A51" t="s">
        <v>482</v>
      </c>
      <c r="B51" s="21" t="s">
        <v>225</v>
      </c>
      <c r="C51" t="str">
        <f t="shared" si="0"/>
        <v>Cronin, Rohan and Legros (0073)</v>
      </c>
      <c r="D51" t="str">
        <f t="shared" si="1"/>
        <v xml:space="preserve">
Jast, Kerluke and Rath (6823)</v>
      </c>
      <c r="E51" t="str">
        <f t="shared" si="2"/>
        <v/>
      </c>
      <c r="F51" t="str">
        <f t="shared" si="3"/>
        <v/>
      </c>
      <c r="G51" t="str">
        <f t="shared" si="4"/>
        <v/>
      </c>
    </row>
    <row r="52" spans="1:7" x14ac:dyDescent="0.3">
      <c r="A52" t="s">
        <v>483</v>
      </c>
      <c r="B52" s="21" t="s">
        <v>158</v>
      </c>
      <c r="C52" t="str">
        <f t="shared" si="0"/>
        <v>Flatley, Jacobi and Boehm (3074)</v>
      </c>
      <c r="D52" t="str">
        <f t="shared" si="1"/>
        <v/>
      </c>
      <c r="E52" t="str">
        <f t="shared" si="2"/>
        <v/>
      </c>
      <c r="F52" t="str">
        <f t="shared" si="3"/>
        <v/>
      </c>
      <c r="G52" t="str">
        <f t="shared" si="4"/>
        <v/>
      </c>
    </row>
    <row r="53" spans="1:7" x14ac:dyDescent="0.3">
      <c r="A53" t="s">
        <v>484</v>
      </c>
      <c r="B53" s="21" t="s">
        <v>233</v>
      </c>
      <c r="C53" t="str">
        <f t="shared" si="0"/>
        <v>Muller-Kerluke (5366)</v>
      </c>
      <c r="D53" t="str">
        <f t="shared" si="1"/>
        <v/>
      </c>
      <c r="E53" t="str">
        <f t="shared" si="2"/>
        <v/>
      </c>
      <c r="F53" t="str">
        <f t="shared" si="3"/>
        <v/>
      </c>
      <c r="G53" t="str">
        <f t="shared" si="4"/>
        <v/>
      </c>
    </row>
    <row r="54" spans="1:7" ht="27.6" x14ac:dyDescent="0.3">
      <c r="A54" t="s">
        <v>485</v>
      </c>
      <c r="B54" s="21" t="s">
        <v>238</v>
      </c>
      <c r="C54" t="str">
        <f t="shared" si="0"/>
        <v>Graham-Carroll (9449)</v>
      </c>
      <c r="D54" t="str">
        <f t="shared" si="1"/>
        <v xml:space="preserve">
Friesen-Bahringer (9327)</v>
      </c>
      <c r="E54" t="str">
        <f t="shared" si="2"/>
        <v/>
      </c>
      <c r="F54" t="str">
        <f t="shared" si="3"/>
        <v/>
      </c>
      <c r="G54" t="str">
        <f t="shared" si="4"/>
        <v/>
      </c>
    </row>
    <row r="55" spans="1:7" ht="41.4" x14ac:dyDescent="0.3">
      <c r="A55" t="s">
        <v>486</v>
      </c>
      <c r="B55" s="21" t="s">
        <v>242</v>
      </c>
      <c r="C55" t="str">
        <f t="shared" si="0"/>
        <v>Cronin, Rohan and Legros (0073)</v>
      </c>
      <c r="D55" t="str">
        <f t="shared" si="1"/>
        <v xml:space="preserve">
Franecki-Turner (9737)</v>
      </c>
      <c r="E55" t="str">
        <f t="shared" si="2"/>
        <v xml:space="preserve">
Jast, Kerluke and Rath (6823)</v>
      </c>
      <c r="F55" t="str">
        <f t="shared" si="3"/>
        <v/>
      </c>
      <c r="G55" t="str">
        <f t="shared" si="4"/>
        <v/>
      </c>
    </row>
    <row r="56" spans="1:7" x14ac:dyDescent="0.3">
      <c r="A56" t="s">
        <v>487</v>
      </c>
      <c r="B56" s="21" t="s">
        <v>246</v>
      </c>
      <c r="C56" t="str">
        <f t="shared" si="0"/>
        <v>McDermott-Christiansen (7039)</v>
      </c>
      <c r="D56" t="str">
        <f t="shared" si="1"/>
        <v/>
      </c>
      <c r="E56" t="str">
        <f t="shared" si="2"/>
        <v/>
      </c>
      <c r="F56" t="str">
        <f t="shared" si="3"/>
        <v/>
      </c>
      <c r="G56" t="str">
        <f t="shared" si="4"/>
        <v/>
      </c>
    </row>
    <row r="57" spans="1:7" ht="27.6" x14ac:dyDescent="0.3">
      <c r="A57" t="s">
        <v>488</v>
      </c>
      <c r="B57" s="21" t="s">
        <v>250</v>
      </c>
      <c r="C57" t="str">
        <f t="shared" si="0"/>
        <v>Funk Inc (0924)</v>
      </c>
      <c r="D57" t="str">
        <f t="shared" si="1"/>
        <v xml:space="preserve">
Tillman Ltd (6406)</v>
      </c>
      <c r="E57" t="str">
        <f t="shared" si="2"/>
        <v/>
      </c>
      <c r="F57" t="str">
        <f t="shared" si="3"/>
        <v/>
      </c>
      <c r="G57" t="str">
        <f t="shared" si="4"/>
        <v/>
      </c>
    </row>
    <row r="58" spans="1:7" x14ac:dyDescent="0.3">
      <c r="A58" t="s">
        <v>489</v>
      </c>
      <c r="B58" s="21" t="s">
        <v>254</v>
      </c>
      <c r="C58" t="str">
        <f t="shared" si="0"/>
        <v>Homenick Inc (1533)</v>
      </c>
      <c r="D58" t="str">
        <f t="shared" si="1"/>
        <v/>
      </c>
      <c r="E58" t="str">
        <f t="shared" si="2"/>
        <v/>
      </c>
      <c r="F58" t="str">
        <f t="shared" si="3"/>
        <v/>
      </c>
      <c r="G58" t="str">
        <f t="shared" si="4"/>
        <v/>
      </c>
    </row>
    <row r="59" spans="1:7" x14ac:dyDescent="0.3">
      <c r="A59" t="s">
        <v>490</v>
      </c>
      <c r="B59" s="21" t="s">
        <v>258</v>
      </c>
      <c r="C59" t="str">
        <f t="shared" si="0"/>
        <v>Herzog-Dickinson (9662)</v>
      </c>
      <c r="D59" t="str">
        <f t="shared" si="1"/>
        <v/>
      </c>
      <c r="E59" t="str">
        <f t="shared" si="2"/>
        <v/>
      </c>
      <c r="F59" t="str">
        <f t="shared" si="3"/>
        <v/>
      </c>
      <c r="G59" t="str">
        <f t="shared" si="4"/>
        <v/>
      </c>
    </row>
    <row r="60" spans="1:7" ht="41.4" x14ac:dyDescent="0.3">
      <c r="A60" t="s">
        <v>491</v>
      </c>
      <c r="B60" s="21" t="s">
        <v>262</v>
      </c>
      <c r="C60" t="str">
        <f t="shared" si="0"/>
        <v>Cummerata, Grant and Kutch (7944)</v>
      </c>
      <c r="D60" t="str">
        <f t="shared" si="1"/>
        <v xml:space="preserve">
Barton-Von (5397)</v>
      </c>
      <c r="E60" t="str">
        <f t="shared" si="2"/>
        <v xml:space="preserve">
Donnelly-Wolff (9360)</v>
      </c>
      <c r="F60" t="str">
        <f t="shared" si="3"/>
        <v/>
      </c>
      <c r="G60" t="str">
        <f t="shared" si="4"/>
        <v/>
      </c>
    </row>
    <row r="61" spans="1:7" ht="41.4" x14ac:dyDescent="0.3">
      <c r="A61" t="s">
        <v>492</v>
      </c>
      <c r="B61" s="21" t="s">
        <v>266</v>
      </c>
      <c r="C61" t="str">
        <f t="shared" si="0"/>
        <v>Vandervort-Klein (7189)</v>
      </c>
      <c r="D61" t="str">
        <f t="shared" si="1"/>
        <v xml:space="preserve">
Simonis-Wisoky (8799)</v>
      </c>
      <c r="E61" t="str">
        <f t="shared" si="2"/>
        <v xml:space="preserve">
Hoeger and Sons (4996)</v>
      </c>
      <c r="F61" t="str">
        <f t="shared" si="3"/>
        <v/>
      </c>
      <c r="G61" t="str">
        <f t="shared" si="4"/>
        <v/>
      </c>
    </row>
    <row r="62" spans="1:7" ht="27.6" x14ac:dyDescent="0.3">
      <c r="A62" t="s">
        <v>493</v>
      </c>
      <c r="B62" s="21" t="s">
        <v>218</v>
      </c>
      <c r="C62" t="str">
        <f t="shared" si="0"/>
        <v>Morar-Considine (4802)</v>
      </c>
      <c r="D62" t="str">
        <f t="shared" si="1"/>
        <v xml:space="preserve">
Homenick Inc (1533)</v>
      </c>
      <c r="E62" t="str">
        <f t="shared" si="2"/>
        <v/>
      </c>
      <c r="F62" t="str">
        <f t="shared" si="3"/>
        <v/>
      </c>
      <c r="G62" t="str">
        <f t="shared" si="4"/>
        <v/>
      </c>
    </row>
  </sheetData>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76791-45D9-42E6-805F-C1A57FA74E0B}">
  <dimension ref="A1:F15"/>
  <sheetViews>
    <sheetView workbookViewId="0">
      <selection activeCell="A15" sqref="A15"/>
    </sheetView>
  </sheetViews>
  <sheetFormatPr defaultRowHeight="14.4" x14ac:dyDescent="0.3"/>
  <cols>
    <col min="1" max="1" width="15" customWidth="1"/>
    <col min="2" max="2" width="40.77734375" customWidth="1"/>
    <col min="3" max="3" width="39.109375" customWidth="1"/>
    <col min="4" max="4" width="42.21875" customWidth="1"/>
    <col min="5" max="5" width="30.109375" customWidth="1"/>
    <col min="6" max="6" width="26.77734375" customWidth="1"/>
  </cols>
  <sheetData>
    <row r="1" spans="1:6" x14ac:dyDescent="0.3">
      <c r="A1" s="22" t="s">
        <v>444</v>
      </c>
      <c r="B1" s="22" t="s">
        <v>1509</v>
      </c>
      <c r="C1" s="22" t="s">
        <v>1510</v>
      </c>
      <c r="D1" s="22" t="s">
        <v>1511</v>
      </c>
      <c r="E1" s="22" t="s">
        <v>1512</v>
      </c>
      <c r="F1" s="22" t="s">
        <v>1513</v>
      </c>
    </row>
    <row r="2" spans="1:6" x14ac:dyDescent="0.3">
      <c r="A2" t="s">
        <v>14</v>
      </c>
      <c r="B2" t="s">
        <v>1515</v>
      </c>
      <c r="C2" t="s">
        <v>1523</v>
      </c>
      <c r="D2" t="s">
        <v>1528</v>
      </c>
      <c r="E2" t="s">
        <v>1526</v>
      </c>
      <c r="F2" t="s">
        <v>1541</v>
      </c>
    </row>
    <row r="3" spans="1:6" x14ac:dyDescent="0.3">
      <c r="A3" t="s">
        <v>19</v>
      </c>
      <c r="B3" t="s">
        <v>1522</v>
      </c>
      <c r="C3" t="s">
        <v>1536</v>
      </c>
      <c r="D3" t="s">
        <v>1537</v>
      </c>
      <c r="E3" t="s">
        <v>1537</v>
      </c>
      <c r="F3" t="s">
        <v>1537</v>
      </c>
    </row>
    <row r="4" spans="1:6" x14ac:dyDescent="0.3">
      <c r="A4" t="s">
        <v>24</v>
      </c>
      <c r="B4" t="s">
        <v>1521</v>
      </c>
      <c r="C4" t="s">
        <v>1535</v>
      </c>
      <c r="D4" t="s">
        <v>1540</v>
      </c>
      <c r="E4" t="s">
        <v>1537</v>
      </c>
      <c r="F4" t="s">
        <v>1537</v>
      </c>
    </row>
    <row r="5" spans="1:6" x14ac:dyDescent="0.3">
      <c r="A5" t="s">
        <v>29</v>
      </c>
      <c r="B5" t="s">
        <v>1520</v>
      </c>
      <c r="C5" t="s">
        <v>1534</v>
      </c>
      <c r="D5" t="s">
        <v>1537</v>
      </c>
      <c r="E5" t="s">
        <v>1537</v>
      </c>
      <c r="F5" t="s">
        <v>1537</v>
      </c>
    </row>
    <row r="6" spans="1:6" x14ac:dyDescent="0.3">
      <c r="A6" t="s">
        <v>34</v>
      </c>
      <c r="B6" t="s">
        <v>1519</v>
      </c>
      <c r="C6" t="s">
        <v>1533</v>
      </c>
      <c r="D6" t="s">
        <v>1537</v>
      </c>
      <c r="E6" t="s">
        <v>1537</v>
      </c>
      <c r="F6" t="s">
        <v>1537</v>
      </c>
    </row>
    <row r="7" spans="1:6" x14ac:dyDescent="0.3">
      <c r="A7" t="s">
        <v>39</v>
      </c>
      <c r="B7" t="s">
        <v>1518</v>
      </c>
      <c r="C7" t="s">
        <v>1532</v>
      </c>
      <c r="D7" t="s">
        <v>1537</v>
      </c>
      <c r="E7" t="s">
        <v>1537</v>
      </c>
      <c r="F7" t="s">
        <v>1537</v>
      </c>
    </row>
    <row r="8" spans="1:6" x14ac:dyDescent="0.3">
      <c r="A8" t="s">
        <v>44</v>
      </c>
      <c r="B8" t="s">
        <v>1517</v>
      </c>
      <c r="C8" t="s">
        <v>1531</v>
      </c>
      <c r="D8" t="s">
        <v>1537</v>
      </c>
      <c r="E8" t="s">
        <v>1537</v>
      </c>
      <c r="F8" t="s">
        <v>1537</v>
      </c>
    </row>
    <row r="9" spans="1:6" x14ac:dyDescent="0.3">
      <c r="A9" t="s">
        <v>49</v>
      </c>
      <c r="B9" t="s">
        <v>51</v>
      </c>
      <c r="C9" t="s">
        <v>1537</v>
      </c>
      <c r="D9" t="s">
        <v>1537</v>
      </c>
      <c r="E9" t="s">
        <v>1537</v>
      </c>
      <c r="F9" t="s">
        <v>1537</v>
      </c>
    </row>
    <row r="10" spans="1:6" x14ac:dyDescent="0.3">
      <c r="A10" t="s">
        <v>54</v>
      </c>
      <c r="B10" t="s">
        <v>1516</v>
      </c>
      <c r="C10" t="s">
        <v>1530</v>
      </c>
      <c r="D10" t="s">
        <v>1537</v>
      </c>
      <c r="E10" t="s">
        <v>1537</v>
      </c>
      <c r="F10" t="s">
        <v>1537</v>
      </c>
    </row>
    <row r="11" spans="1:6" x14ac:dyDescent="0.3">
      <c r="A11" t="s">
        <v>59</v>
      </c>
      <c r="B11" t="s">
        <v>1514</v>
      </c>
      <c r="C11" t="s">
        <v>1524</v>
      </c>
      <c r="D11" t="s">
        <v>1527</v>
      </c>
      <c r="E11" t="s">
        <v>1542</v>
      </c>
      <c r="F11" t="s">
        <v>1543</v>
      </c>
    </row>
    <row r="12" spans="1:6" x14ac:dyDescent="0.3">
      <c r="A12" t="s">
        <v>64</v>
      </c>
      <c r="B12" t="s">
        <v>1515</v>
      </c>
      <c r="C12" t="s">
        <v>1523</v>
      </c>
      <c r="D12" t="s">
        <v>1528</v>
      </c>
      <c r="E12" t="s">
        <v>1526</v>
      </c>
      <c r="F12" t="s">
        <v>1541</v>
      </c>
    </row>
    <row r="13" spans="1:6" x14ac:dyDescent="0.3">
      <c r="A13" t="s">
        <v>67</v>
      </c>
      <c r="B13" t="s">
        <v>1514</v>
      </c>
      <c r="C13" t="s">
        <v>1524</v>
      </c>
      <c r="D13" t="s">
        <v>1527</v>
      </c>
      <c r="E13" t="s">
        <v>1525</v>
      </c>
      <c r="F13" t="s">
        <v>1537</v>
      </c>
    </row>
    <row r="14" spans="1:6" x14ac:dyDescent="0.3">
      <c r="A14" t="s">
        <v>72</v>
      </c>
      <c r="B14" t="s">
        <v>74</v>
      </c>
      <c r="C14" t="s">
        <v>1537</v>
      </c>
      <c r="D14" t="s">
        <v>1537</v>
      </c>
      <c r="E14" t="s">
        <v>1537</v>
      </c>
      <c r="F14" t="s">
        <v>1537</v>
      </c>
    </row>
    <row r="15" spans="1:6" x14ac:dyDescent="0.3">
      <c r="A15" t="s">
        <v>1506</v>
      </c>
      <c r="B15" t="s">
        <v>258</v>
      </c>
      <c r="C15" t="s">
        <v>1529</v>
      </c>
      <c r="D15" t="s">
        <v>1538</v>
      </c>
      <c r="E15" t="s">
        <v>1539</v>
      </c>
      <c r="F15" t="s">
        <v>1537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EC5E0-7807-4091-BCD6-3091C7DEF00E}">
  <dimension ref="A1:N7"/>
  <sheetViews>
    <sheetView topLeftCell="H1" workbookViewId="0">
      <selection activeCell="N3" sqref="N3:N6"/>
    </sheetView>
  </sheetViews>
  <sheetFormatPr defaultRowHeight="14.4" x14ac:dyDescent="0.3"/>
  <cols>
    <col min="1" max="1" width="36.21875" bestFit="1" customWidth="1"/>
    <col min="2" max="2" width="28" bestFit="1" customWidth="1"/>
    <col min="3" max="3" width="31.88671875" bestFit="1" customWidth="1"/>
    <col min="4" max="4" width="30.5546875" bestFit="1" customWidth="1"/>
    <col min="5" max="5" width="30" bestFit="1" customWidth="1"/>
    <col min="6" max="6" width="29" bestFit="1" customWidth="1"/>
    <col min="7" max="7" width="31.5546875" bestFit="1" customWidth="1"/>
    <col min="8" max="8" width="26.44140625" bestFit="1" customWidth="1"/>
    <col min="9" max="9" width="28.6640625" bestFit="1" customWidth="1"/>
    <col min="10" max="10" width="32.88671875" bestFit="1" customWidth="1"/>
    <col min="11" max="11" width="36.21875" bestFit="1" customWidth="1"/>
    <col min="12" max="12" width="32.88671875" bestFit="1" customWidth="1"/>
    <col min="13" max="13" width="20.33203125" bestFit="1" customWidth="1"/>
    <col min="14" max="14" width="23.6640625" bestFit="1" customWidth="1"/>
  </cols>
  <sheetData>
    <row r="1" spans="1:14" x14ac:dyDescent="0.3">
      <c r="A1" t="s">
        <v>1544</v>
      </c>
      <c r="B1" t="s">
        <v>1545</v>
      </c>
      <c r="C1" t="s">
        <v>1546</v>
      </c>
      <c r="D1" t="s">
        <v>1547</v>
      </c>
      <c r="E1" t="s">
        <v>1548</v>
      </c>
      <c r="F1" t="s">
        <v>1549</v>
      </c>
      <c r="G1" t="s">
        <v>1550</v>
      </c>
      <c r="H1" t="s">
        <v>1551</v>
      </c>
      <c r="I1" t="s">
        <v>1552</v>
      </c>
      <c r="J1" t="s">
        <v>1553</v>
      </c>
      <c r="K1" t="s">
        <v>1554</v>
      </c>
      <c r="L1" t="s">
        <v>1555</v>
      </c>
      <c r="M1" t="s">
        <v>1556</v>
      </c>
      <c r="N1" t="s">
        <v>1557</v>
      </c>
    </row>
    <row r="2" spans="1:14" x14ac:dyDescent="0.3">
      <c r="A2" t="s">
        <v>14</v>
      </c>
      <c r="B2" t="s">
        <v>19</v>
      </c>
      <c r="C2" t="s">
        <v>24</v>
      </c>
      <c r="D2" t="s">
        <v>29</v>
      </c>
      <c r="E2" t="s">
        <v>34</v>
      </c>
      <c r="F2" t="s">
        <v>39</v>
      </c>
      <c r="G2" t="s">
        <v>44</v>
      </c>
      <c r="H2" t="s">
        <v>49</v>
      </c>
      <c r="I2" t="s">
        <v>54</v>
      </c>
      <c r="J2" t="s">
        <v>59</v>
      </c>
      <c r="K2" t="s">
        <v>64</v>
      </c>
      <c r="L2" t="s">
        <v>67</v>
      </c>
      <c r="M2" t="s">
        <v>72</v>
      </c>
      <c r="N2" t="s">
        <v>1506</v>
      </c>
    </row>
    <row r="3" spans="1:14" x14ac:dyDescent="0.3">
      <c r="A3" t="s">
        <v>1515</v>
      </c>
      <c r="B3" t="s">
        <v>1522</v>
      </c>
      <c r="C3" t="s">
        <v>1521</v>
      </c>
      <c r="D3" t="s">
        <v>1520</v>
      </c>
      <c r="E3" t="s">
        <v>1519</v>
      </c>
      <c r="F3" t="s">
        <v>1518</v>
      </c>
      <c r="G3" t="s">
        <v>1517</v>
      </c>
      <c r="H3" t="s">
        <v>51</v>
      </c>
      <c r="I3" t="s">
        <v>1516</v>
      </c>
      <c r="J3" t="s">
        <v>1514</v>
      </c>
      <c r="K3" t="s">
        <v>1515</v>
      </c>
      <c r="L3" t="s">
        <v>1514</v>
      </c>
      <c r="M3" t="s">
        <v>74</v>
      </c>
      <c r="N3" t="s">
        <v>258</v>
      </c>
    </row>
    <row r="4" spans="1:14" x14ac:dyDescent="0.3">
      <c r="A4" t="s">
        <v>1523</v>
      </c>
      <c r="B4" t="s">
        <v>1536</v>
      </c>
      <c r="C4" t="s">
        <v>1535</v>
      </c>
      <c r="D4" t="s">
        <v>1534</v>
      </c>
      <c r="E4" t="s">
        <v>1533</v>
      </c>
      <c r="F4" t="s">
        <v>1532</v>
      </c>
      <c r="G4" t="s">
        <v>1531</v>
      </c>
      <c r="H4" t="s">
        <v>1537</v>
      </c>
      <c r="I4" t="s">
        <v>1530</v>
      </c>
      <c r="J4" t="s">
        <v>1524</v>
      </c>
      <c r="K4" t="s">
        <v>1523</v>
      </c>
      <c r="L4" t="s">
        <v>1524</v>
      </c>
      <c r="M4" t="s">
        <v>1537</v>
      </c>
      <c r="N4" t="s">
        <v>1529</v>
      </c>
    </row>
    <row r="5" spans="1:14" x14ac:dyDescent="0.3">
      <c r="A5" t="s">
        <v>1528</v>
      </c>
      <c r="B5" t="s">
        <v>1537</v>
      </c>
      <c r="C5" t="s">
        <v>1540</v>
      </c>
      <c r="D5" t="s">
        <v>1537</v>
      </c>
      <c r="E5" t="s">
        <v>1537</v>
      </c>
      <c r="F5" t="s">
        <v>1537</v>
      </c>
      <c r="G5" t="s">
        <v>1537</v>
      </c>
      <c r="H5" t="s">
        <v>1537</v>
      </c>
      <c r="I5" t="s">
        <v>1537</v>
      </c>
      <c r="J5" t="s">
        <v>1527</v>
      </c>
      <c r="K5" t="s">
        <v>1528</v>
      </c>
      <c r="L5" t="s">
        <v>1527</v>
      </c>
      <c r="M5" t="s">
        <v>1537</v>
      </c>
      <c r="N5" t="s">
        <v>1538</v>
      </c>
    </row>
    <row r="6" spans="1:14" x14ac:dyDescent="0.3">
      <c r="A6" t="s">
        <v>1526</v>
      </c>
      <c r="B6" t="s">
        <v>1537</v>
      </c>
      <c r="C6" t="s">
        <v>1537</v>
      </c>
      <c r="D6" t="s">
        <v>1537</v>
      </c>
      <c r="E6" t="s">
        <v>1537</v>
      </c>
      <c r="F6" t="s">
        <v>1537</v>
      </c>
      <c r="G6" t="s">
        <v>1537</v>
      </c>
      <c r="H6" t="s">
        <v>1537</v>
      </c>
      <c r="I6" t="s">
        <v>1537</v>
      </c>
      <c r="J6" t="s">
        <v>1542</v>
      </c>
      <c r="K6" t="s">
        <v>1526</v>
      </c>
      <c r="L6" t="s">
        <v>1525</v>
      </c>
      <c r="M6" t="s">
        <v>1537</v>
      </c>
      <c r="N6" t="s">
        <v>1539</v>
      </c>
    </row>
    <row r="7" spans="1:14" x14ac:dyDescent="0.3">
      <c r="A7" t="s">
        <v>1541</v>
      </c>
      <c r="B7" t="s">
        <v>1537</v>
      </c>
      <c r="C7" t="s">
        <v>1537</v>
      </c>
      <c r="D7" t="s">
        <v>1537</v>
      </c>
      <c r="E7" t="s">
        <v>1537</v>
      </c>
      <c r="F7" t="s">
        <v>1537</v>
      </c>
      <c r="G7" t="s">
        <v>1537</v>
      </c>
      <c r="H7" t="s">
        <v>1537</v>
      </c>
      <c r="I7" t="s">
        <v>1537</v>
      </c>
      <c r="J7" t="s">
        <v>1543</v>
      </c>
      <c r="K7" t="s">
        <v>1541</v>
      </c>
      <c r="L7" t="s">
        <v>1537</v>
      </c>
      <c r="M7" t="s">
        <v>1537</v>
      </c>
      <c r="N7" t="s">
        <v>1537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D A A B Q S w M E F A A C A A g A r R h v 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r R h v 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0 Y b 1 V L U W Q U y w A A A J o B A A A T A B w A R m 9 y b X V s Y X M v U 2 V j d G l v b j E u b S C i G A A o o B Q A A A A A A A A A A A A A A A A A A A A A A A A A A A B 1 k E 8 L g k A Q x e + C 3 2 H Y L g o S 2 J 9 T e F q 6 d i n o E B 1 W m 1 J 0 d 2 R 3 h U L 8 7 q 1 K Q c H O Z W B + 8 9 7 w x m B h K 1 J w n H u 6 C 4 M w M K X Q e I O T y B t M I Y M G b R i A q y N 1 u k A 3 2 T 8 L b J a 8 0 x q V P Z O u c 6 I 6 i v v L Q U j M 2 K x k 1 + H C S V m 3 c k 1 m g w X j p V C P 0 f z V I n N O 0 + r y p I U y d 9 K S U 9 N J N U I T z d e S v n d + p o Z D J 1 k C 1 i G w + L R D A j 3 j J F u h X p B 6 y c p L 1 l 6 y 8 Z L t D x n i b 6 w p Q E v m 8 7 a / a C O J / s L H Y V A p r 3 7 3 B l B L A Q I t A B Q A A g A I A K 0 Y b 1 X g j s Q 8 p A A A A P Y A A A A S A A A A A A A A A A A A A A A A A A A A A A B D b 2 5 m a W c v U G F j a 2 F n Z S 5 4 b W x Q S w E C L Q A U A A I A C A C t G G 9 V D 8 r p q 6 Q A A A D p A A A A E w A A A A A A A A A A A A A A A A D w A A A A W 0 N v b n R l b n R f V H l w Z X N d L n h t b F B L A Q I t A B Q A A g A I A K 0 Y b 1 V L U W Q U y w A A A J o B A A A T A A A A A A A A A A A A A A A A A O E B A A B G b 3 J t d W x h c y 9 T Z W N 0 a W 9 u M S 5 t U E s F B g A A A A A D A A M A w g A A A P 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P A A A A A A A A m 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i 0 x M S 0 x N F Q y M T o z N T o y N i 4 w M D Q 3 N z c 3 W i I g L z 4 8 R W 5 0 c n k g V H l w Z T 0 i R m l s b E N v b H V t b l R 5 c G V z I i B W Y W x 1 Z T 0 i c 0 F B Q U F B Q U F B Q U F B Q U F B Q U F B Q U E 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L C Z x d W 9 0 O 1 N l Y 3 R p b 2 4 x L 1 R h Y m x l M S 9 B d X R v U m V t b 3 Z l Z E N v b H V t b n M x L n t D b 2 x 1 b W 4 x M C w 5 f S Z x d W 9 0 O y w m c X V v d D t T Z W N 0 a W 9 u M S 9 U Y W J s Z T E v Q X V 0 b 1 J l b W 9 2 Z W R D b 2 x 1 b W 5 z M S 5 7 Q 2 9 s d W 1 u M T E s M T B 9 J n F 1 b 3 Q 7 L C Z x d W 9 0 O 1 N l Y 3 R p b 2 4 x L 1 R h Y m x l M S 9 B d X R v U m V t b 3 Z l Z E N v b H V t b n M x L n t D b 2 x 1 b W 4 x M i w x M X 0 m c X V v d D s s J n F 1 b 3 Q 7 U 2 V j d G l v b j E v V G F i b G U x L 0 F 1 d G 9 S Z W 1 v d m V k Q 2 9 s d W 1 u c z E u e 0 N v b H V t b j E z L D E y f S Z x d W 9 0 O y w m c X V v d D t T Z W N 0 a W 9 u M S 9 U Y W J s Z T E v Q X V 0 b 1 J l b W 9 2 Z W R D b 2 x 1 b W 5 z M S 5 7 Q 2 9 s d W 1 u M T Q s M T N 9 J n F 1 b 3 Q 7 X S w m c X V v d D t D b 2 x 1 b W 5 D b 3 V u d C Z x d W 9 0 O z o x N C w m c X V v d D t L Z X l D b 2 x 1 b W 5 O Y W 1 l c y Z x d W 9 0 O z p b X S w m c X V v d D t D 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y w m c X V v d D t T Z W N 0 a W 9 u M S 9 U Y W J s Z T E v Q X V 0 b 1 J l b W 9 2 Z W R D b 2 x 1 b W 5 z M S 5 7 Q 2 9 s d W 1 u M T A s O X 0 m c X V v d D s s J n F 1 b 3 Q 7 U 2 V j d G l v b j E v V G F i b G U x L 0 F 1 d G 9 S Z W 1 v d m V k Q 2 9 s d W 1 u c z E u e 0 N v b H V t b j E x L D E w f S Z x d W 9 0 O y w m c X V v d D t T Z W N 0 a W 9 u M S 9 U Y W J s Z T E v Q X V 0 b 1 J l b W 9 2 Z W R D b 2 x 1 b W 5 z M S 5 7 Q 2 9 s d W 1 u M T I s M T F 9 J n F 1 b 3 Q 7 L C Z x d W 9 0 O 1 N l Y 3 R p b 2 4 x L 1 R h Y m x l M S 9 B d X R v U m V t b 3 Z l Z E N v b H V t b n M x L n t D b 2 x 1 b W 4 x M y w x M n 0 m c X V v d D s s J n F 1 b 3 Q 7 U 2 V j d G l v b j E v V G F i b G U x L 0 F 1 d G 9 S Z W 1 v d m V k Q 2 9 s d W 1 u c z E u e 0 N v b H V t b j E 0 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U c m F u c 3 B v c 2 V k J T I w V G F i b G U 8 L 0 l 0 Z W 1 Q Y X R o P j w v S X R l b U x v Y 2 F 0 a W 9 u P j x T d G F i b G V F b n R y a W V z I C 8 + P C 9 J d G V t P j w v S X R l b X M + P C 9 M b 2 N h b F B h Y 2 t h Z 2 V N Z X R h Z G F 0 Y U Z p b G U + F g A A A F B L B Q Y A A A A A A A A A A A A A A A A A A A A A A A A m A Q A A A Q A A A N C M n d 8 B F d E R j H o A w E / C l + s B A A A A 7 w f j h L W O 2 k u e u r 0 / G W L 1 D Q A A A A A C A A A A A A A Q Z g A A A A E A A C A A A A B S v z Q n l f 4 n I e W H V L o 4 C + + r P 1 o 6 W y w p k 4 t U f I Z O X t c t g w A A A A A O g A A A A A I A A C A A A A D / + r f k 6 R + h V X s z k P A q 0 n k w 6 Z 8 5 z U 2 h 8 Y D O Q 2 5 R g w A a H F A A A A B 5 1 0 h z C n m O l v n E y c U j q I e p N i Q M k F m X h x R R H c 3 F u n A 8 R R q + K 8 C x E S R h q n E x + 9 U k k j + 0 B b i J Z u s g S H I o A S N W P j r a J 9 C i / X x Z Y 6 b E a j 1 i J p g W B 0 A A A A D k 3 J 5 H C H R o 5 a r l Z z N m T m V s d C z d E E 1 S W M y i F O h 6 U x 1 D o c M S V 9 a Z T p 6 5 t D R E e 9 y G o F j N H M V H 9 D G 6 l j 0 e 5 o 7 E A 8 o 6 < / D a t a M a s h u p > 
</file>

<file path=customXml/itemProps1.xml><?xml version="1.0" encoding="utf-8"?>
<ds:datastoreItem xmlns:ds="http://schemas.openxmlformats.org/officeDocument/2006/customXml" ds:itemID="{B954995C-2E82-42F8-BDD3-B33DC015CC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Sub</vt:lpstr>
      <vt:lpstr>Confirmed</vt:lpstr>
      <vt:lpstr>Task List</vt:lpstr>
      <vt:lpstr>Updated Task List</vt:lpstr>
      <vt:lpstr>Sub Rough 1</vt:lpstr>
      <vt:lpstr>Sub Rough 2</vt:lpstr>
      <vt:lpstr>Company Names</vt:lpstr>
      <vt:lpstr>Company Names to Add</vt:lpstr>
      <vt:lpstr>Table1</vt:lpstr>
      <vt:lpstr>Added Company Names</vt:lpstr>
      <vt:lpstr>New Task List</vt:lpstr>
      <vt:lpstr>Final Task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Devarshi Kumar Rai</dc:creator>
  <cp:lastModifiedBy>Devarshi Kumar Rai</cp:lastModifiedBy>
  <dcterms:created xsi:type="dcterms:W3CDTF">2015-06-05T18:17:20Z</dcterms:created>
  <dcterms:modified xsi:type="dcterms:W3CDTF">2022-11-14T23:57:58Z</dcterms:modified>
</cp:coreProperties>
</file>