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artin\Desktop\progra\pa-group\TP4\Documentacion\"/>
    </mc:Choice>
  </mc:AlternateContent>
  <bookViews>
    <workbookView xWindow="0" yWindow="0" windowWidth="20490" windowHeight="7755"/>
  </bookViews>
  <sheets>
    <sheet name="Métricas" sheetId="2" r:id="rId1"/>
  </sheets>
  <calcPr calcId="152511"/>
</workbook>
</file>

<file path=xl/calcChain.xml><?xml version="1.0" encoding="utf-8"?>
<calcChain xmlns="http://schemas.openxmlformats.org/spreadsheetml/2006/main">
  <c r="J14" i="2" l="1"/>
  <c r="N14" i="2" s="1"/>
  <c r="B14" i="2"/>
  <c r="J19" i="2"/>
  <c r="N19" i="2" s="1"/>
  <c r="B19" i="2"/>
  <c r="J17" i="2"/>
  <c r="N17" i="2" s="1"/>
  <c r="B17" i="2"/>
  <c r="J16" i="2"/>
  <c r="N16" i="2" s="1"/>
  <c r="B16" i="2"/>
  <c r="L21" i="2"/>
  <c r="E35" i="2" s="1"/>
  <c r="E25" i="2"/>
  <c r="E34" i="2" s="1"/>
  <c r="E8" i="2"/>
  <c r="E33" i="2" s="1"/>
  <c r="E4" i="2"/>
  <c r="E32" i="2" s="1"/>
  <c r="J18" i="2"/>
  <c r="N18" i="2" s="1"/>
  <c r="J15" i="2"/>
  <c r="N15" i="2" s="1"/>
  <c r="J20" i="2"/>
  <c r="N20" i="2" s="1"/>
  <c r="J13" i="2"/>
  <c r="N13" i="2" s="1"/>
  <c r="K21" i="2"/>
  <c r="B15" i="2"/>
  <c r="B18" i="2"/>
  <c r="B20" i="2"/>
  <c r="B13" i="2"/>
  <c r="M21" i="2"/>
  <c r="E28" i="2" s="1"/>
  <c r="F21" i="2"/>
  <c r="G21" i="2"/>
  <c r="J21" i="2" l="1"/>
  <c r="E36" i="2" s="1"/>
  <c r="N21" i="2"/>
  <c r="E29" i="2" s="1"/>
  <c r="E30" i="2"/>
  <c r="E31" i="2"/>
  <c r="E37" i="2" l="1"/>
  <c r="F35" i="2" s="1"/>
  <c r="F32" i="2" l="1"/>
  <c r="F36" i="2"/>
  <c r="F33" i="2"/>
  <c r="F34" i="2"/>
</calcChain>
</file>

<file path=xl/sharedStrings.xml><?xml version="1.0" encoding="utf-8"?>
<sst xmlns="http://schemas.openxmlformats.org/spreadsheetml/2006/main" count="52" uniqueCount="40">
  <si>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</si>
  <si>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</si>
  <si>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</si>
  <si>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</si>
  <si>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</si>
  <si>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</si>
  <si>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</si>
  <si>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</si>
  <si>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</si>
  <si>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</si>
  <si>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</si>
  <si>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</si>
  <si>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</si>
  <si>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</si>
  <si>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</si>
  <si>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</si>
  <si>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</si>
  <si>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</si>
  <si>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</si>
  <si>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</si>
  <si>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</si>
  <si>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</si>
  <si>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</si>
  <si>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</si>
  <si>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</si>
  <si>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</si>
  <si>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</si>
  <si>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</si>
  <si>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</si>
  <si>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</si>
  <si>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</si>
  <si>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TP4 - GRUPAL - GRAFOS</t>
  </si>
  <si>
    <t>Matriz Simetrica</t>
  </si>
  <si>
    <t>Grafo</t>
  </si>
  <si>
    <t>Matula</t>
  </si>
  <si>
    <t>WelshPowell</t>
  </si>
  <si>
    <t>Secuencial Aleatorio</t>
  </si>
  <si>
    <t>Generador</t>
  </si>
  <si>
    <t>Test</t>
  </si>
  <si>
    <t>Nodo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</si>
</sst>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20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Métricas!$B$32:$D$36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Métricas!$E$32:$E$36</c:f>
              <c:numCache>
                <c:formatCode>[h]:mm</c:formatCode>
                <c:ptCount val="5"/>
                <c:pt idx="0">
                  <c:v>2.083333333333337E-2</c:v>
                </c:pt>
                <c:pt idx="1">
                  <c:v>1.9444444444444375E-2</c:v>
                </c:pt>
                <c:pt idx="2">
                  <c:v>2.083333333333337E-2</c:v>
                </c:pt>
                <c:pt idx="3">
                  <c:v>3.3333333333333333E-2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27</xdr:row>
      <xdr:rowOff>9527</xdr:rowOff>
    </xdr:from>
    <xdr:to>
      <xdr:col>11</xdr:col>
      <xdr:colOff>419100</xdr:colOff>
      <xdr:row>36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4" workbookViewId="0">
      <selection activeCell="M18" sqref="M18"/>
    </sheetView>
  </sheetViews>
  <sheetFormatPr baseColWidth="10" defaultColWidth="0" defaultRowHeight="15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16.5" thickBot="1" x14ac:dyDescent="0.3">
      <c r="B1" s="23" t="s">
        <v>20</v>
      </c>
      <c r="C1" s="54" t="s">
        <v>31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6" s="2" customFormat="1" x14ac:dyDescent="0.25">
      <c r="A2" s="13"/>
      <c r="B2" s="55" t="s">
        <v>3</v>
      </c>
      <c r="C2" s="56"/>
      <c r="D2" s="56"/>
      <c r="E2" s="57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5"/>
      <c r="G3" s="65"/>
      <c r="H3" s="65"/>
      <c r="I3" s="65"/>
      <c r="J3" s="65"/>
      <c r="K3" s="65"/>
      <c r="L3" s="65"/>
      <c r="M3" s="65"/>
      <c r="N3" s="65"/>
      <c r="O3" s="14"/>
      <c r="P3" s="9"/>
    </row>
    <row r="4" spans="1:16" s="3" customFormat="1" ht="15.75" thickBot="1" x14ac:dyDescent="0.3">
      <c r="A4" s="15"/>
      <c r="B4" s="45">
        <v>6.9444444444444441E-3</v>
      </c>
      <c r="C4" s="46">
        <v>0.79166666666666663</v>
      </c>
      <c r="D4" s="46">
        <v>0.8125</v>
      </c>
      <c r="E4" s="33">
        <f>IFERROR(IF(OR(ISBLANK(C4),ISBLANK(D4)),"Completar",IF(D4&gt;=C4,D4-C4,"Error")),"Error")</f>
        <v>2.083333333333337E-2</v>
      </c>
      <c r="F4" s="66"/>
      <c r="G4" s="66"/>
      <c r="H4" s="66"/>
      <c r="I4" s="66"/>
      <c r="J4" s="66"/>
      <c r="K4" s="66"/>
      <c r="L4" s="66"/>
      <c r="M4" s="66"/>
      <c r="N4" s="66"/>
      <c r="O4" s="15"/>
      <c r="P4" s="11"/>
    </row>
    <row r="5" spans="1:16" s="6" customFormat="1" ht="15.75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x14ac:dyDescent="0.25">
      <c r="A6" s="13"/>
      <c r="B6" s="55" t="s">
        <v>0</v>
      </c>
      <c r="C6" s="56"/>
      <c r="D6" s="56"/>
      <c r="E6" s="57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5"/>
      <c r="G7" s="65"/>
      <c r="H7" s="65"/>
      <c r="I7" s="65"/>
      <c r="J7" s="65"/>
      <c r="K7" s="65"/>
      <c r="L7" s="65"/>
      <c r="M7" s="65"/>
      <c r="N7" s="65"/>
      <c r="O7" s="14"/>
      <c r="P7" s="9"/>
    </row>
    <row r="8" spans="1:16" s="3" customFormat="1" ht="15.75" thickBot="1" x14ac:dyDescent="0.3">
      <c r="A8" s="15"/>
      <c r="B8" s="45">
        <v>1.3888888888888888E-2</v>
      </c>
      <c r="C8" s="46">
        <v>0.86458333333333337</v>
      </c>
      <c r="D8" s="46">
        <v>0.88402777777777775</v>
      </c>
      <c r="E8" s="33">
        <f>IFERROR(IF(OR(ISBLANK(C8),ISBLANK(D8)),"Completar",IF(D8&gt;=C8,D8-C8,"Error")),"Error")</f>
        <v>1.9444444444444375E-2</v>
      </c>
      <c r="F8" s="66"/>
      <c r="G8" s="66"/>
      <c r="H8" s="66"/>
      <c r="I8" s="66"/>
      <c r="J8" s="66"/>
      <c r="K8" s="66"/>
      <c r="L8" s="66"/>
      <c r="M8" s="66"/>
      <c r="N8" s="66"/>
      <c r="O8" s="15"/>
      <c r="P8" s="11"/>
    </row>
    <row r="9" spans="1:16" s="6" customFormat="1" ht="15.75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x14ac:dyDescent="0.25">
      <c r="A10" s="13"/>
      <c r="B10" s="55" t="s">
        <v>8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7"/>
      <c r="O10" s="13"/>
    </row>
    <row r="11" spans="1:16" s="5" customFormat="1" x14ac:dyDescent="0.25">
      <c r="A11" s="14"/>
      <c r="B11" s="82" t="s">
        <v>9</v>
      </c>
      <c r="C11" s="76" t="s">
        <v>10</v>
      </c>
      <c r="D11" s="76"/>
      <c r="E11" s="77"/>
      <c r="F11" s="61" t="s">
        <v>12</v>
      </c>
      <c r="G11" s="62"/>
      <c r="H11" s="63" t="s">
        <v>14</v>
      </c>
      <c r="I11" s="76"/>
      <c r="J11" s="77"/>
      <c r="K11" s="61" t="s">
        <v>16</v>
      </c>
      <c r="L11" s="62"/>
      <c r="M11" s="63" t="s">
        <v>18</v>
      </c>
      <c r="N11" s="64" t="s">
        <v>2</v>
      </c>
      <c r="O11" s="14"/>
      <c r="P11" s="9"/>
    </row>
    <row r="12" spans="1:16" s="5" customFormat="1" ht="30" x14ac:dyDescent="0.25">
      <c r="A12" s="14"/>
      <c r="B12" s="82"/>
      <c r="C12" s="76"/>
      <c r="D12" s="76"/>
      <c r="E12" s="77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3"/>
      <c r="N12" s="64"/>
      <c r="O12" s="14"/>
      <c r="P12" s="9"/>
    </row>
    <row r="13" spans="1:16" s="3" customFormat="1" x14ac:dyDescent="0.25">
      <c r="A13" s="15"/>
      <c r="B13" s="24">
        <f>ROW($B13)-12</f>
        <v>1</v>
      </c>
      <c r="C13" s="67" t="s">
        <v>32</v>
      </c>
      <c r="D13" s="67"/>
      <c r="E13" s="68"/>
      <c r="F13" s="47">
        <v>40</v>
      </c>
      <c r="G13" s="48">
        <v>1.0416666666666666E-2</v>
      </c>
      <c r="H13" s="49">
        <v>0.8125</v>
      </c>
      <c r="I13" s="50">
        <v>0.82361111111111107</v>
      </c>
      <c r="J13" s="20">
        <f>IFERROR(IF(OR(ISBLANK(H13),ISBLANK(I13)),"Completar",IF(I13&gt;=H13,I13-H13,"Error")),"Error")</f>
        <v>1.1111111111111072E-2</v>
      </c>
      <c r="K13" s="51">
        <v>3</v>
      </c>
      <c r="L13" s="52">
        <v>1.0416666666666666E-2</v>
      </c>
      <c r="M13" s="53">
        <v>37</v>
      </c>
      <c r="N13" s="25">
        <f>IFERROR(IF(OR(J13="Completar",ISBLANK(L13)),"Completar",J13+L13),"Error")</f>
        <v>2.1527777777777736E-2</v>
      </c>
      <c r="O13" s="15"/>
      <c r="P13" s="11"/>
    </row>
    <row r="14" spans="1:16" s="3" customFormat="1" x14ac:dyDescent="0.25">
      <c r="A14" s="15"/>
      <c r="B14" s="24">
        <f t="shared" ref="B14:B15" si="0">ROW($B14)-12</f>
        <v>2</v>
      </c>
      <c r="C14" s="67" t="s">
        <v>39</v>
      </c>
      <c r="D14" s="67"/>
      <c r="E14" s="68"/>
      <c r="F14" s="47">
        <v>50</v>
      </c>
      <c r="G14" s="48">
        <v>1.0416666666666666E-2</v>
      </c>
      <c r="H14" s="49">
        <v>0.59027777777777779</v>
      </c>
      <c r="I14" s="50">
        <v>0.59722222222222221</v>
      </c>
      <c r="J14" s="20">
        <f t="shared" ref="J14" si="1">IFERROR(IF(OR(ISBLANK(H14),ISBLANK(I14)),"Completar",IF(I14&gt;=H14,I14-H14,"Error")),"Error")</f>
        <v>6.9444444444444198E-3</v>
      </c>
      <c r="K14" s="51">
        <v>1</v>
      </c>
      <c r="L14" s="52">
        <v>2.0833333333333333E-3</v>
      </c>
      <c r="M14" s="53">
        <v>63</v>
      </c>
      <c r="N14" s="25">
        <f t="shared" ref="N14" si="2">IFERROR(IF(OR(J14="Completar",ISBLANK(L14)),"Completar",J14+L14),"Error")</f>
        <v>9.0277777777777526E-3</v>
      </c>
      <c r="O14" s="15"/>
      <c r="P14" s="11"/>
    </row>
    <row r="15" spans="1:16" s="3" customFormat="1" x14ac:dyDescent="0.25">
      <c r="A15" s="15"/>
      <c r="B15" s="24">
        <f t="shared" si="0"/>
        <v>3</v>
      </c>
      <c r="C15" s="67" t="s">
        <v>33</v>
      </c>
      <c r="D15" s="67"/>
      <c r="E15" s="68"/>
      <c r="F15" s="47">
        <v>200</v>
      </c>
      <c r="G15" s="48">
        <v>4.1666666666666664E-2</v>
      </c>
      <c r="H15" s="49">
        <v>0.60416666666666663</v>
      </c>
      <c r="I15" s="50">
        <v>0.65277777777777779</v>
      </c>
      <c r="J15" s="20">
        <f t="shared" ref="J15:J20" si="3">IFERROR(IF(OR(ISBLANK(H15),ISBLANK(I15)),"Completar",IF(I15&gt;=H15,I15-H15,"Error")),"Error")</f>
        <v>4.861111111111116E-2</v>
      </c>
      <c r="K15" s="51">
        <v>4</v>
      </c>
      <c r="L15" s="52">
        <v>2.0833333333333332E-2</v>
      </c>
      <c r="M15" s="53">
        <v>262</v>
      </c>
      <c r="N15" s="25">
        <f t="shared" ref="N15:N20" si="4">IFERROR(IF(OR(J15="Completar",ISBLANK(L15)),"Completar",J15+L15),"Error")</f>
        <v>6.9444444444444489E-2</v>
      </c>
      <c r="O15" s="15"/>
      <c r="P15" s="11"/>
    </row>
    <row r="16" spans="1:16" s="3" customFormat="1" x14ac:dyDescent="0.25">
      <c r="A16" s="15"/>
      <c r="B16" s="24">
        <f>ROW($B16)-12</f>
        <v>4</v>
      </c>
      <c r="C16" s="67" t="s">
        <v>36</v>
      </c>
      <c r="D16" s="67"/>
      <c r="E16" s="68"/>
      <c r="F16" s="47">
        <v>20</v>
      </c>
      <c r="G16" s="48">
        <v>3.472222222222222E-3</v>
      </c>
      <c r="H16" s="49">
        <v>0.84375</v>
      </c>
      <c r="I16" s="50">
        <v>0.84722222222222221</v>
      </c>
      <c r="J16" s="20">
        <f t="shared" ref="J16:J17" si="5">IFERROR(IF(OR(ISBLANK(H16),ISBLANK(I16)),"Completar",IF(I16&gt;=H16,I16-H16,"Error")),"Error")</f>
        <v>3.4722222222222099E-3</v>
      </c>
      <c r="K16" s="51">
        <v>0</v>
      </c>
      <c r="L16" s="52">
        <v>0</v>
      </c>
      <c r="M16" s="53">
        <v>19</v>
      </c>
      <c r="N16" s="25">
        <f t="shared" ref="N16:N17" si="6">IFERROR(IF(OR(J16="Completar",ISBLANK(L16)),"Completar",J16+L16),"Error")</f>
        <v>3.4722222222222099E-3</v>
      </c>
      <c r="O16" s="15"/>
      <c r="P16" s="11"/>
    </row>
    <row r="17" spans="1:16" s="4" customFormat="1" x14ac:dyDescent="0.25">
      <c r="A17" s="14"/>
      <c r="B17" s="24">
        <f>ROW($B17)-12</f>
        <v>5</v>
      </c>
      <c r="C17" s="67" t="s">
        <v>34</v>
      </c>
      <c r="D17" s="67"/>
      <c r="E17" s="68"/>
      <c r="F17" s="47">
        <v>20</v>
      </c>
      <c r="G17" s="48">
        <v>3.472222222222222E-3</v>
      </c>
      <c r="H17" s="49">
        <v>0.84791666666666676</v>
      </c>
      <c r="I17" s="50">
        <v>0.84930555555555554</v>
      </c>
      <c r="J17" s="20">
        <f t="shared" si="5"/>
        <v>1.3888888888887729E-3</v>
      </c>
      <c r="K17" s="51">
        <v>0</v>
      </c>
      <c r="L17" s="52">
        <v>0</v>
      </c>
      <c r="M17" s="53">
        <v>27</v>
      </c>
      <c r="N17" s="25">
        <f t="shared" si="6"/>
        <v>1.3888888888887729E-3</v>
      </c>
      <c r="O17" s="14"/>
      <c r="P17" s="17"/>
    </row>
    <row r="18" spans="1:16" s="7" customFormat="1" ht="15" customHeight="1" x14ac:dyDescent="0.25">
      <c r="A18" s="16"/>
      <c r="B18" s="24">
        <f>ROW($B18)-12</f>
        <v>6</v>
      </c>
      <c r="C18" s="67" t="s">
        <v>35</v>
      </c>
      <c r="D18" s="67"/>
      <c r="E18" s="68"/>
      <c r="F18" s="47">
        <v>20</v>
      </c>
      <c r="G18" s="48">
        <v>3.472222222222222E-3</v>
      </c>
      <c r="H18" s="49">
        <v>0.85</v>
      </c>
      <c r="I18" s="50">
        <v>0.85138888888888886</v>
      </c>
      <c r="J18" s="20">
        <f t="shared" si="3"/>
        <v>1.388888888888884E-3</v>
      </c>
      <c r="K18" s="51">
        <v>0</v>
      </c>
      <c r="L18" s="52">
        <v>0</v>
      </c>
      <c r="M18" s="53">
        <v>26</v>
      </c>
      <c r="N18" s="25">
        <f t="shared" si="4"/>
        <v>1.388888888888884E-3</v>
      </c>
      <c r="O18" s="16"/>
    </row>
    <row r="19" spans="1:16" s="2" customFormat="1" x14ac:dyDescent="0.25">
      <c r="A19" s="13"/>
      <c r="B19" s="24">
        <f>ROW($B19)-12</f>
        <v>7</v>
      </c>
      <c r="C19" s="67" t="s">
        <v>37</v>
      </c>
      <c r="D19" s="67"/>
      <c r="E19" s="68"/>
      <c r="F19" s="47">
        <v>100</v>
      </c>
      <c r="G19" s="48">
        <v>2.0833333333333332E-2</v>
      </c>
      <c r="H19" s="49"/>
      <c r="I19" s="50"/>
      <c r="J19" s="20" t="str">
        <f t="shared" ref="J19" si="7">IFERROR(IF(OR(ISBLANK(H19),ISBLANK(I19)),"Completar",IF(I19&gt;=H19,I19-H19,"Error")),"Error")</f>
        <v>Completar</v>
      </c>
      <c r="K19" s="51"/>
      <c r="L19" s="52"/>
      <c r="M19" s="53"/>
      <c r="N19" s="25" t="str">
        <f t="shared" ref="N19" si="8">IFERROR(IF(OR(J19="Completar",ISBLANK(L19)),"Completar",J19+L19),"Error")</f>
        <v>Completar</v>
      </c>
      <c r="O19" s="13"/>
    </row>
    <row r="20" spans="1:16" s="5" customFormat="1" x14ac:dyDescent="0.25">
      <c r="A20" s="14"/>
      <c r="B20" s="24">
        <f>ROW($B20)-12</f>
        <v>8</v>
      </c>
      <c r="C20" s="67" t="s">
        <v>38</v>
      </c>
      <c r="D20" s="67"/>
      <c r="E20" s="68"/>
      <c r="F20" s="47">
        <v>30</v>
      </c>
      <c r="G20" s="48">
        <v>6.9444444444444441E-3</v>
      </c>
      <c r="H20" s="49">
        <v>0.49305555555555558</v>
      </c>
      <c r="I20" s="50">
        <v>0.4993055555555555</v>
      </c>
      <c r="J20" s="20">
        <f t="shared" si="3"/>
        <v>6.2499999999999223E-3</v>
      </c>
      <c r="K20" s="51">
        <v>0</v>
      </c>
      <c r="L20" s="52">
        <v>0</v>
      </c>
      <c r="M20" s="53">
        <v>35</v>
      </c>
      <c r="N20" s="25">
        <f t="shared" si="4"/>
        <v>6.2499999999999223E-3</v>
      </c>
      <c r="O20" s="14"/>
      <c r="P20" s="9"/>
    </row>
    <row r="21" spans="1:16" s="3" customFormat="1" ht="15.75" thickBot="1" x14ac:dyDescent="0.3">
      <c r="A21" s="15"/>
      <c r="B21" s="69" t="s">
        <v>7</v>
      </c>
      <c r="C21" s="70"/>
      <c r="D21" s="70"/>
      <c r="E21" s="71"/>
      <c r="F21" s="26">
        <f>SUM(F13:F20)</f>
        <v>480</v>
      </c>
      <c r="G21" s="27">
        <f>SUM(G13:G20)</f>
        <v>0.10069444444444445</v>
      </c>
      <c r="H21" s="28"/>
      <c r="I21" s="29"/>
      <c r="J21" s="30" t="str">
        <f>IF(OR(COUNTIF(J13:J20,"Error")&gt;0,COUNTIF(J13:J20,"Completar")&gt;0),"Error",SUM(J13:J20))</f>
        <v>Error</v>
      </c>
      <c r="K21" s="31">
        <f>SUM(K13:K20)</f>
        <v>8</v>
      </c>
      <c r="L21" s="27">
        <f>SUM(L13:L20)</f>
        <v>3.3333333333333333E-2</v>
      </c>
      <c r="M21" s="32">
        <f>SUM(M13:M20)</f>
        <v>469</v>
      </c>
      <c r="N21" s="33" t="str">
        <f>IF(OR(COUNTIF(N13:N20,"Error")&gt;0,COUNTIF(N13:N20,"Completar")&gt;0),"Error",SUM(N13:N20))</f>
        <v>Error</v>
      </c>
      <c r="O21" s="15"/>
      <c r="P21" s="11"/>
    </row>
    <row r="22" spans="1:16" s="7" customFormat="1" ht="15.75" thickBot="1" x14ac:dyDescent="0.3">
      <c r="A22" s="16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55" t="s">
        <v>19</v>
      </c>
      <c r="C23" s="56"/>
      <c r="D23" s="56"/>
      <c r="E23" s="57"/>
      <c r="F23" s="12"/>
      <c r="G23" s="12"/>
      <c r="H23" s="12"/>
      <c r="I23" s="12"/>
      <c r="J23" s="12"/>
      <c r="K23" s="12"/>
      <c r="L23" s="12"/>
      <c r="M23" s="12"/>
      <c r="N23" s="12"/>
    </row>
    <row r="24" spans="1:16" ht="30" x14ac:dyDescent="0.25">
      <c r="B24" s="21" t="s">
        <v>1</v>
      </c>
      <c r="C24" s="5" t="s">
        <v>4</v>
      </c>
      <c r="D24" s="5" t="s">
        <v>5</v>
      </c>
      <c r="E24" s="22" t="s">
        <v>2</v>
      </c>
      <c r="F24" s="14"/>
      <c r="G24" s="14"/>
      <c r="H24" s="14"/>
      <c r="I24" s="14"/>
      <c r="J24" s="14"/>
      <c r="K24" s="14"/>
      <c r="L24" s="14"/>
      <c r="M24" s="14"/>
      <c r="N24" s="14"/>
    </row>
    <row r="25" spans="1:16" ht="15.75" thickBot="1" x14ac:dyDescent="0.3">
      <c r="B25" s="45">
        <v>1.7361111111111112E-2</v>
      </c>
      <c r="C25" s="46">
        <v>0.45833333333333331</v>
      </c>
      <c r="D25" s="46">
        <v>0.47916666666666669</v>
      </c>
      <c r="E25" s="33">
        <f>IFERROR(IF(OR(ISBLANK(C25),ISBLANK(D25)),"Completar",IF(D25&gt;=C25,D25-C25,"Error")),"Error")</f>
        <v>2.083333333333337E-2</v>
      </c>
      <c r="F25" s="15"/>
      <c r="G25" s="15"/>
      <c r="H25" s="15"/>
      <c r="I25" s="15"/>
      <c r="J25" s="15"/>
      <c r="K25" s="15"/>
      <c r="L25" s="15"/>
      <c r="M25" s="15"/>
      <c r="N25" s="15"/>
    </row>
    <row r="26" spans="1:16" ht="15.75" thickBot="1" x14ac:dyDescent="0.3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6" x14ac:dyDescent="0.25">
      <c r="B27" s="55" t="s">
        <v>21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7"/>
    </row>
    <row r="28" spans="1:16" x14ac:dyDescent="0.25">
      <c r="B28" s="58" t="s">
        <v>23</v>
      </c>
      <c r="C28" s="59"/>
      <c r="D28" s="60"/>
      <c r="E28" s="72">
        <f>M21</f>
        <v>469</v>
      </c>
      <c r="F28" s="73"/>
      <c r="G28" s="34"/>
      <c r="H28" s="35"/>
      <c r="I28" s="35"/>
      <c r="J28" s="35"/>
      <c r="K28" s="35"/>
      <c r="L28" s="35"/>
      <c r="M28" s="35"/>
      <c r="N28" s="38"/>
    </row>
    <row r="29" spans="1:16" x14ac:dyDescent="0.25">
      <c r="B29" s="58" t="s">
        <v>24</v>
      </c>
      <c r="C29" s="59"/>
      <c r="D29" s="60"/>
      <c r="E29" s="74" t="str">
        <f>IF(M21=0,0,IFERROR(M21/(N21*24),"Error"))</f>
        <v>Error</v>
      </c>
      <c r="F29" s="75"/>
      <c r="G29" s="36"/>
      <c r="H29" s="37"/>
      <c r="I29" s="37"/>
      <c r="J29" s="37"/>
      <c r="K29" s="37"/>
      <c r="L29" s="37"/>
      <c r="M29" s="37"/>
      <c r="N29" s="39"/>
    </row>
    <row r="30" spans="1:16" x14ac:dyDescent="0.25">
      <c r="B30" s="58" t="s">
        <v>22</v>
      </c>
      <c r="C30" s="59"/>
      <c r="D30" s="60"/>
      <c r="E30" s="72">
        <f>IF(K21=0,0,IFERROR(ROUNDUP(K21/(M21/100),0),"Error"))</f>
        <v>2</v>
      </c>
      <c r="F30" s="73"/>
      <c r="G30" s="36"/>
      <c r="H30" s="37"/>
      <c r="I30" s="37"/>
      <c r="J30" s="37"/>
      <c r="K30" s="37"/>
      <c r="L30" s="37"/>
      <c r="M30" s="37"/>
      <c r="N30" s="39"/>
    </row>
    <row r="31" spans="1:16" x14ac:dyDescent="0.25">
      <c r="B31" s="58" t="s">
        <v>25</v>
      </c>
      <c r="C31" s="59"/>
      <c r="D31" s="60"/>
      <c r="E31" s="78">
        <f>IF(K21=0,0,IFERROR(K21/M21,"Error"))</f>
        <v>1.7057569296375266E-2</v>
      </c>
      <c r="F31" s="79"/>
      <c r="G31" s="36"/>
      <c r="H31" s="37"/>
      <c r="I31" s="37"/>
      <c r="J31" s="37"/>
      <c r="K31" s="37"/>
      <c r="L31" s="37"/>
      <c r="M31" s="37"/>
      <c r="N31" s="39"/>
    </row>
    <row r="32" spans="1:16" x14ac:dyDescent="0.25">
      <c r="B32" s="58" t="s">
        <v>28</v>
      </c>
      <c r="C32" s="59"/>
      <c r="D32" s="60"/>
      <c r="E32" s="43">
        <f>E4</f>
        <v>2.083333333333337E-2</v>
      </c>
      <c r="F32" s="44" t="str">
        <f t="shared" ref="F32:F36" si="9">IF(E32="Completar",E32,IFERROR(E32/$E$37,"Error"))</f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x14ac:dyDescent="0.25">
      <c r="B33" s="58" t="s">
        <v>29</v>
      </c>
      <c r="C33" s="59"/>
      <c r="D33" s="60"/>
      <c r="E33" s="43">
        <f>E8</f>
        <v>1.9444444444444375E-2</v>
      </c>
      <c r="F33" s="44" t="str">
        <f t="shared" si="9"/>
        <v>Error</v>
      </c>
      <c r="G33" s="36"/>
      <c r="H33" s="37"/>
      <c r="I33" s="37"/>
      <c r="J33" s="37"/>
      <c r="K33" s="37"/>
      <c r="L33" s="37"/>
      <c r="M33" s="37"/>
      <c r="N33" s="39"/>
    </row>
    <row r="34" spans="1:15" s="10" customFormat="1" x14ac:dyDescent="0.25">
      <c r="A34" s="16"/>
      <c r="B34" s="58" t="s">
        <v>30</v>
      </c>
      <c r="C34" s="59"/>
      <c r="D34" s="60"/>
      <c r="E34" s="43">
        <f>E25</f>
        <v>2.083333333333337E-2</v>
      </c>
      <c r="F34" s="44" t="str">
        <f>IF(E34="Completar",E34,IFERROR(E34/$E$37,"Error"))</f>
        <v>Error</v>
      </c>
      <c r="G34" s="36"/>
      <c r="H34" s="37"/>
      <c r="I34" s="37"/>
      <c r="J34" s="37"/>
      <c r="K34" s="37"/>
      <c r="L34" s="37"/>
      <c r="M34" s="37"/>
      <c r="N34" s="39"/>
      <c r="O34" s="16"/>
    </row>
    <row r="35" spans="1:15" x14ac:dyDescent="0.25">
      <c r="B35" s="58" t="s">
        <v>26</v>
      </c>
      <c r="C35" s="59"/>
      <c r="D35" s="60"/>
      <c r="E35" s="43">
        <f>L21</f>
        <v>3.3333333333333333E-2</v>
      </c>
      <c r="F35" s="44" t="str">
        <f t="shared" si="9"/>
        <v>Error</v>
      </c>
      <c r="G35" s="36"/>
      <c r="H35" s="37"/>
      <c r="I35" s="37"/>
      <c r="J35" s="37"/>
      <c r="K35" s="37"/>
      <c r="L35" s="37"/>
      <c r="M35" s="37"/>
      <c r="N35" s="39"/>
    </row>
    <row r="36" spans="1:15" x14ac:dyDescent="0.25">
      <c r="B36" s="58" t="s">
        <v>27</v>
      </c>
      <c r="C36" s="59"/>
      <c r="D36" s="60"/>
      <c r="E36" s="43" t="str">
        <f>J21</f>
        <v>Error</v>
      </c>
      <c r="F36" s="44" t="str">
        <f t="shared" si="9"/>
        <v>Error</v>
      </c>
      <c r="G36" s="36"/>
      <c r="H36" s="37"/>
      <c r="I36" s="37"/>
      <c r="J36" s="37"/>
      <c r="K36" s="37"/>
      <c r="L36" s="37"/>
      <c r="M36" s="37"/>
      <c r="N36" s="39"/>
    </row>
    <row r="37" spans="1:15" ht="15.75" thickBot="1" x14ac:dyDescent="0.3">
      <c r="B37" s="83" t="s">
        <v>6</v>
      </c>
      <c r="C37" s="84"/>
      <c r="D37" s="85"/>
      <c r="E37" s="80" t="str">
        <f>IF(COUNTIF(E32:E36,"Error")=0,SUM(E32:E36),"Error")</f>
        <v>Error</v>
      </c>
      <c r="F37" s="81"/>
      <c r="G37" s="40"/>
      <c r="H37" s="41"/>
      <c r="I37" s="41"/>
      <c r="J37" s="41"/>
      <c r="K37" s="41"/>
      <c r="L37" s="41"/>
      <c r="M37" s="41"/>
      <c r="N37" s="42"/>
    </row>
    <row r="38" spans="1:15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</sheetData>
  <sheetProtection formatCells="0" formatColumns="0" formatRows="0" insertColumns="0" insertRows="0" deleteColumns="0" deleteRows="0"/>
  <mergeCells count="41">
    <mergeCell ref="E31:F31"/>
    <mergeCell ref="B36:D36"/>
    <mergeCell ref="E37:F37"/>
    <mergeCell ref="B27:N27"/>
    <mergeCell ref="F4:N4"/>
    <mergeCell ref="B11:B12"/>
    <mergeCell ref="B37:D37"/>
    <mergeCell ref="B35:D35"/>
    <mergeCell ref="B31:D31"/>
    <mergeCell ref="B34:D34"/>
    <mergeCell ref="B32:D32"/>
    <mergeCell ref="B33:D33"/>
    <mergeCell ref="C16:E16"/>
    <mergeCell ref="C17:E17"/>
    <mergeCell ref="C19:E19"/>
    <mergeCell ref="C14:E14"/>
    <mergeCell ref="E28:F28"/>
    <mergeCell ref="E29:F29"/>
    <mergeCell ref="E30:F30"/>
    <mergeCell ref="H11:J11"/>
    <mergeCell ref="F11:G11"/>
    <mergeCell ref="C11:E12"/>
    <mergeCell ref="C13:E13"/>
    <mergeCell ref="B29:D29"/>
    <mergeCell ref="B30:D30"/>
    <mergeCell ref="C1:N1"/>
    <mergeCell ref="B6:E6"/>
    <mergeCell ref="B2:E2"/>
    <mergeCell ref="B23:E23"/>
    <mergeCell ref="B28:D28"/>
    <mergeCell ref="K11:L11"/>
    <mergeCell ref="M11:M12"/>
    <mergeCell ref="N11:N12"/>
    <mergeCell ref="F7:N7"/>
    <mergeCell ref="F8:N8"/>
    <mergeCell ref="B10:N10"/>
    <mergeCell ref="C15:E15"/>
    <mergeCell ref="C18:E18"/>
    <mergeCell ref="C20:E20"/>
    <mergeCell ref="B21:E21"/>
    <mergeCell ref="F3:N3"/>
  </mergeCells>
  <conditionalFormatting sqref="A1:XFD1048576">
    <cfRule type="cellIs" dxfId="11" priority="1" operator="equal">
      <formula>"Completar"</formula>
    </cfRule>
    <cfRule type="cellIs" dxfId="1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2015-11-11T15:18:25Z</dcterms:modified>
</cp:coreProperties>
</file>