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artin\Desktop\progra\pa-group\TP2B\Documentacion\"/>
    </mc:Choice>
  </mc:AlternateContent>
  <bookViews>
    <workbookView xWindow="240" yWindow="75" windowWidth="20730" windowHeight="10110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J18" i="2" l="1"/>
  <c r="N18" i="2" s="1"/>
  <c r="B18" i="2"/>
  <c r="J16" i="2" l="1"/>
  <c r="N16" i="2" s="1"/>
  <c r="B16" i="2"/>
  <c r="J17" i="2"/>
  <c r="N17" i="2" s="1"/>
  <c r="B17" i="2"/>
  <c r="E8" i="2"/>
  <c r="L20" i="2" l="1"/>
  <c r="E34" i="2" s="1"/>
  <c r="E24" i="2"/>
  <c r="E33" i="2" s="1"/>
  <c r="E32" i="2"/>
  <c r="E4" i="2"/>
  <c r="E31" i="2" s="1"/>
  <c r="J15" i="2"/>
  <c r="N15" i="2" s="1"/>
  <c r="J14" i="2"/>
  <c r="N14" i="2" s="1"/>
  <c r="J19" i="2"/>
  <c r="N19" i="2" s="1"/>
  <c r="J13" i="2"/>
  <c r="N13" i="2" s="1"/>
  <c r="K20" i="2"/>
  <c r="B14" i="2"/>
  <c r="B15" i="2"/>
  <c r="B19" i="2"/>
  <c r="B13" i="2"/>
  <c r="M20" i="2"/>
  <c r="E27" i="2" s="1"/>
  <c r="F20" i="2"/>
  <c r="G20" i="2"/>
  <c r="J20" i="2" l="1"/>
  <c r="E35" i="2" s="1"/>
  <c r="N20" i="2"/>
  <c r="E28" i="2" s="1"/>
  <c r="E29" i="2"/>
  <c r="E30" i="2"/>
  <c r="E36" i="2" l="1"/>
  <c r="F34" i="2" s="1"/>
  <c r="F31" i="2" l="1"/>
  <c r="F35" i="2"/>
  <c r="F32" i="2"/>
  <c r="F33" i="2"/>
</calcChain>
</file>

<file path=xl/comments1.xml><?xml version="1.0" encoding="utf-8"?>
<comments xmlns="http://schemas.openxmlformats.org/spreadsheetml/2006/main">
  <authors>
    <author>Gonzalo Martin</author>
  </authors>
  <commentList>
    <comment ref="K15" authorId="0" shapeId="0">
      <text>
        <r>
          <rPr>
            <b/>
            <sz val="9"/>
            <color indexed="81"/>
            <rFont val="Tahoma"/>
            <family val="2"/>
          </rPr>
          <t>Gonzalo Martin:</t>
        </r>
        <r>
          <rPr>
            <sz val="9"/>
            <color indexed="81"/>
            <rFont val="Tahoma"/>
            <family val="2"/>
          </rPr>
          <t xml:space="preserve">
Implementacion con centinela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Gonzalo Martin:</t>
        </r>
        <r>
          <rPr>
            <sz val="9"/>
            <color indexed="81"/>
            <rFont val="Tahoma"/>
            <family val="2"/>
          </rPr>
          <t xml:space="preserve">
Calculo de H</t>
        </r>
      </text>
    </comment>
  </commentList>
</comments>
</file>

<file path=xl/sharedStrings.xml><?xml version="1.0" encoding="utf-8"?>
<sst xmlns="http://schemas.openxmlformats.org/spreadsheetml/2006/main" count="51" uniqueCount="39">
  <si>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</si>
  <si>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</si>
  <si>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</si>
  <si>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</si>
  <si>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</si>
  <si>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</si>
  <si>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</si>
  <si>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</si>
  <si>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</si>
  <si>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</si>
  <si>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</si>
  <si>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</si>
  <si>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</si>
  <si>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</si>
  <si>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</si>
  <si>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</si>
  <si>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</si>
  <si>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</si>
  <si>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</si>
  <si>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</si>
  <si>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</si>
  <si>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</si>
  <si>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</si>
  <si>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</si>
  <si>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</si>
  <si>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</si>
  <si>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</si>
  <si>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</si>
  <si>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</si>
  <si>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</si>
  <si>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</si>
  <si>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TP2B - GRUPAL - Ordenadora</t>
  </si>
  <si>
    <t>Selección</t>
  </si>
  <si>
    <t>Burbujeo</t>
  </si>
  <si>
    <t>Insercion</t>
  </si>
  <si>
    <t>Shell</t>
  </si>
  <si>
    <t>Quick Sort</t>
  </si>
  <si>
    <t>Fusion</t>
  </si>
  <si>
    <t>Generador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</si>
</sst>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Métricas!$B$31:$D$35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Métricas!$E$31:$E$35</c:f>
              <c:numCache>
                <c:formatCode>[h]:mm</c:formatCode>
                <c:ptCount val="5"/>
                <c:pt idx="0">
                  <c:v>3.4722222222222099E-3</c:v>
                </c:pt>
                <c:pt idx="1">
                  <c:v>1.3888888888888951E-2</c:v>
                </c:pt>
                <c:pt idx="2">
                  <c:v>6.5972222222222265E-2</c:v>
                </c:pt>
                <c:pt idx="3">
                  <c:v>1.5972222222222221E-2</c:v>
                </c:pt>
                <c:pt idx="4">
                  <c:v>0.12847222222222215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26</xdr:row>
      <xdr:rowOff>9527</xdr:rowOff>
    </xdr:from>
    <xdr:to>
      <xdr:col>11</xdr:col>
      <xdr:colOff>419100</xdr:colOff>
      <xdr:row>35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abSelected="1" zoomScaleNormal="100" zoomScaleSheetLayoutView="115" workbookViewId="0">
      <selection activeCell="B9" sqref="B9"/>
    </sheetView>
  </sheetViews>
  <sheetFormatPr baseColWidth="10" defaultColWidth="0" defaultRowHeight="15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16.5" thickBot="1" x14ac:dyDescent="0.3">
      <c r="B1" s="23" t="s">
        <v>20</v>
      </c>
      <c r="C1" s="54" t="s">
        <v>31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3.472222222222222E-3</v>
      </c>
      <c r="C4" s="46">
        <v>0.41666666666666669</v>
      </c>
      <c r="D4" s="46">
        <v>0.4201388888888889</v>
      </c>
      <c r="E4" s="33">
        <f>IFERROR(IF(OR(ISBLANK(C4),ISBLANK(D4)),"Completar",IF(D4&gt;=C4,D4-C4,"Error")),"Error")</f>
        <v>3.4722222222222099E-3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15.75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>
        <v>1.0416666666666666E-2</v>
      </c>
      <c r="C8" s="46">
        <v>0.40277777777777773</v>
      </c>
      <c r="D8" s="46">
        <v>0.41666666666666669</v>
      </c>
      <c r="E8" s="33">
        <f>IFERROR(IF(OR(ISBLANK(C8),ISBLANK(D8)),"Completar",IF(D8&gt;=C8,D8-C8,"Error")),"Error")</f>
        <v>1.3888888888888951E-2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15.75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x14ac:dyDescent="0.25">
      <c r="A11" s="14"/>
      <c r="B11" s="78" t="s">
        <v>9</v>
      </c>
      <c r="C11" s="72" t="s">
        <v>10</v>
      </c>
      <c r="D11" s="72"/>
      <c r="E11" s="73"/>
      <c r="F11" s="61" t="s">
        <v>12</v>
      </c>
      <c r="G11" s="62"/>
      <c r="H11" s="63" t="s">
        <v>14</v>
      </c>
      <c r="I11" s="72"/>
      <c r="J11" s="73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78"/>
      <c r="C12" s="72"/>
      <c r="D12" s="72"/>
      <c r="E12" s="73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x14ac:dyDescent="0.25">
      <c r="A13" s="15"/>
      <c r="B13" s="24">
        <f>ROW($B13)-12</f>
        <v>1</v>
      </c>
      <c r="C13" s="67" t="s">
        <v>32</v>
      </c>
      <c r="D13" s="67"/>
      <c r="E13" s="68"/>
      <c r="F13" s="47">
        <v>15</v>
      </c>
      <c r="G13" s="48">
        <v>6.9444444444444441E-3</v>
      </c>
      <c r="H13" s="49">
        <v>0.45833333333333331</v>
      </c>
      <c r="I13" s="50">
        <v>0.46597222222222223</v>
      </c>
      <c r="J13" s="20">
        <f>IFERROR(IF(OR(ISBLANK(H13),ISBLANK(I13)),"Completar",IF(I13&gt;=H13,I13-H13,"Error")),"Error")</f>
        <v>7.6388888888889173E-3</v>
      </c>
      <c r="K13" s="51">
        <v>0</v>
      </c>
      <c r="L13" s="52">
        <v>0</v>
      </c>
      <c r="M13" s="53">
        <v>10</v>
      </c>
      <c r="N13" s="25">
        <f>IFERROR(IF(OR(J13="Completar",ISBLANK(L13)),"Completar",J13+L13),"Error")</f>
        <v>7.6388888888889173E-3</v>
      </c>
      <c r="O13" s="15"/>
      <c r="P13" s="11"/>
    </row>
    <row r="14" spans="1:16" s="3" customFormat="1" x14ac:dyDescent="0.25">
      <c r="A14" s="15"/>
      <c r="B14" s="24">
        <f t="shared" ref="B14:B15" si="0">ROW($B14)-12</f>
        <v>2</v>
      </c>
      <c r="C14" s="67" t="s">
        <v>33</v>
      </c>
      <c r="D14" s="67"/>
      <c r="E14" s="68"/>
      <c r="F14" s="47">
        <v>15</v>
      </c>
      <c r="G14" s="48">
        <v>5.5555555555555558E-3</v>
      </c>
      <c r="H14" s="49">
        <v>0.46597222222222223</v>
      </c>
      <c r="I14" s="50">
        <v>0.46875</v>
      </c>
      <c r="J14" s="20">
        <f t="shared" ref="J14:J19" si="1">IFERROR(IF(OR(ISBLANK(H14),ISBLANK(I14)),"Completar",IF(I14&gt;=H14,I14-H14,"Error")),"Error")</f>
        <v>2.7777777777777679E-3</v>
      </c>
      <c r="K14" s="51">
        <v>0</v>
      </c>
      <c r="L14" s="52">
        <v>0</v>
      </c>
      <c r="M14" s="53">
        <v>10</v>
      </c>
      <c r="N14" s="25">
        <f t="shared" ref="N14:N19" si="2">IFERROR(IF(OR(J14="Completar",ISBLANK(L14)),"Completar",J14+L14),"Error")</f>
        <v>2.7777777777777679E-3</v>
      </c>
      <c r="O14" s="15"/>
      <c r="P14" s="11"/>
    </row>
    <row r="15" spans="1:16" s="3" customFormat="1" x14ac:dyDescent="0.25">
      <c r="A15" s="15"/>
      <c r="B15" s="24">
        <f t="shared" si="0"/>
        <v>3</v>
      </c>
      <c r="C15" s="67" t="s">
        <v>34</v>
      </c>
      <c r="D15" s="67"/>
      <c r="E15" s="68"/>
      <c r="F15" s="47">
        <v>20</v>
      </c>
      <c r="G15" s="48">
        <v>5.5555555555555558E-3</v>
      </c>
      <c r="H15" s="49">
        <v>0.46875</v>
      </c>
      <c r="I15" s="50">
        <v>0.47569444444444442</v>
      </c>
      <c r="J15" s="20">
        <f t="shared" si="1"/>
        <v>6.9444444444444198E-3</v>
      </c>
      <c r="K15" s="51">
        <v>1</v>
      </c>
      <c r="L15" s="52">
        <v>2.7777777777777779E-3</v>
      </c>
      <c r="M15" s="53">
        <v>24</v>
      </c>
      <c r="N15" s="25">
        <f t="shared" si="2"/>
        <v>9.7222222222221981E-3</v>
      </c>
      <c r="O15" s="15"/>
      <c r="P15" s="11"/>
    </row>
    <row r="16" spans="1:16" s="3" customFormat="1" x14ac:dyDescent="0.25">
      <c r="A16" s="15"/>
      <c r="B16" s="24">
        <f>ROW($B16)-12</f>
        <v>4</v>
      </c>
      <c r="C16" s="67" t="s">
        <v>35</v>
      </c>
      <c r="D16" s="67"/>
      <c r="E16" s="68"/>
      <c r="F16" s="47">
        <v>20</v>
      </c>
      <c r="G16" s="48">
        <v>1.3888888888888888E-2</v>
      </c>
      <c r="H16" s="49">
        <v>0.54166666666666663</v>
      </c>
      <c r="I16" s="50">
        <v>0.5541666666666667</v>
      </c>
      <c r="J16" s="20">
        <f t="shared" si="1"/>
        <v>1.2500000000000067E-2</v>
      </c>
      <c r="K16" s="51">
        <v>1</v>
      </c>
      <c r="L16" s="52">
        <v>3.472222222222222E-3</v>
      </c>
      <c r="M16" s="53">
        <v>20</v>
      </c>
      <c r="N16" s="25">
        <f t="shared" si="2"/>
        <v>1.597222222222229E-2</v>
      </c>
      <c r="O16" s="15"/>
      <c r="P16" s="11"/>
    </row>
    <row r="17" spans="1:16" s="4" customFormat="1" x14ac:dyDescent="0.25">
      <c r="A17" s="14"/>
      <c r="B17" s="24">
        <f>ROW($B17)-12</f>
        <v>5</v>
      </c>
      <c r="C17" s="67" t="s">
        <v>36</v>
      </c>
      <c r="D17" s="67"/>
      <c r="E17" s="68"/>
      <c r="F17" s="47">
        <v>60</v>
      </c>
      <c r="G17" s="48">
        <v>2.4305555555555556E-2</v>
      </c>
      <c r="H17" s="49">
        <v>0.3611111111111111</v>
      </c>
      <c r="I17" s="50">
        <v>0.40277777777777773</v>
      </c>
      <c r="J17" s="20">
        <f t="shared" ref="J17:J18" si="3">IFERROR(IF(OR(ISBLANK(H17),ISBLANK(I17)),"Completar",IF(I17&gt;=H17,I17-H17,"Error")),"Error")</f>
        <v>4.166666666666663E-2</v>
      </c>
      <c r="K17" s="51">
        <v>1</v>
      </c>
      <c r="L17" s="52">
        <v>6.9444444444444441E-3</v>
      </c>
      <c r="M17" s="53">
        <v>50</v>
      </c>
      <c r="N17" s="25">
        <f t="shared" ref="N17:N18" si="4">IFERROR(IF(OR(J17="Completar",ISBLANK(L17)),"Completar",J17+L17),"Error")</f>
        <v>4.8611111111111077E-2</v>
      </c>
      <c r="O17" s="14"/>
      <c r="P17" s="17"/>
    </row>
    <row r="18" spans="1:16" s="7" customFormat="1" x14ac:dyDescent="0.25">
      <c r="A18" s="16"/>
      <c r="B18" s="24">
        <f>ROW($B18)-12</f>
        <v>6</v>
      </c>
      <c r="C18" s="67" t="s">
        <v>37</v>
      </c>
      <c r="D18" s="67"/>
      <c r="E18" s="68"/>
      <c r="F18" s="47">
        <v>60</v>
      </c>
      <c r="G18" s="48">
        <v>2.4305555555555556E-2</v>
      </c>
      <c r="H18" s="49">
        <v>0.41666666666666669</v>
      </c>
      <c r="I18" s="50">
        <v>0.46527777777777773</v>
      </c>
      <c r="J18" s="20">
        <f t="shared" si="3"/>
        <v>4.8611111111111049E-2</v>
      </c>
      <c r="K18" s="51">
        <v>1</v>
      </c>
      <c r="L18" s="52">
        <v>2.7777777777777779E-3</v>
      </c>
      <c r="M18" s="53">
        <v>50</v>
      </c>
      <c r="N18" s="25">
        <f t="shared" si="4"/>
        <v>5.1388888888888824E-2</v>
      </c>
      <c r="O18" s="16"/>
    </row>
    <row r="19" spans="1:16" s="7" customFormat="1" x14ac:dyDescent="0.25">
      <c r="A19" s="16"/>
      <c r="B19" s="24">
        <f>ROW($B19)-12</f>
        <v>7</v>
      </c>
      <c r="C19" s="67" t="s">
        <v>38</v>
      </c>
      <c r="D19" s="67"/>
      <c r="E19" s="68"/>
      <c r="F19" s="47">
        <v>30</v>
      </c>
      <c r="G19" s="48">
        <v>6.9444444444444441E-3</v>
      </c>
      <c r="H19" s="49">
        <v>0.5</v>
      </c>
      <c r="I19" s="50">
        <v>0.5083333333333333</v>
      </c>
      <c r="J19" s="20">
        <f t="shared" si="1"/>
        <v>8.3333333333333037E-3</v>
      </c>
      <c r="K19" s="51">
        <v>0</v>
      </c>
      <c r="L19" s="52">
        <v>0</v>
      </c>
      <c r="M19" s="53">
        <v>24</v>
      </c>
      <c r="N19" s="25">
        <f t="shared" si="2"/>
        <v>8.3333333333333037E-3</v>
      </c>
      <c r="O19" s="16"/>
    </row>
    <row r="20" spans="1:16" s="2" customFormat="1" ht="15.75" thickBot="1" x14ac:dyDescent="0.3">
      <c r="A20" s="13"/>
      <c r="B20" s="69" t="s">
        <v>7</v>
      </c>
      <c r="C20" s="70"/>
      <c r="D20" s="70"/>
      <c r="E20" s="71"/>
      <c r="F20" s="26">
        <f>SUM(F13:F19)</f>
        <v>220</v>
      </c>
      <c r="G20" s="27">
        <f>SUM(G13:G19)</f>
        <v>8.7499999999999994E-2</v>
      </c>
      <c r="H20" s="28"/>
      <c r="I20" s="29"/>
      <c r="J20" s="30">
        <f>IF(OR(COUNTIF(J13:J19,"Error")&gt;0,COUNTIF(J13:J19,"Completar")&gt;0),"Error",SUM(J13:J19))</f>
        <v>0.12847222222222215</v>
      </c>
      <c r="K20" s="31">
        <f>SUM(K13:K19)</f>
        <v>4</v>
      </c>
      <c r="L20" s="27">
        <f>SUM(L13:L19)</f>
        <v>1.5972222222222221E-2</v>
      </c>
      <c r="M20" s="32">
        <f>SUM(M13:M19)</f>
        <v>188</v>
      </c>
      <c r="N20" s="33">
        <f>IF(OR(COUNTIF(N13:N19,"Error")&gt;0,COUNTIF(N13:N19,"Completar")&gt;0),"Error",SUM(N13:N19))</f>
        <v>0.14444444444444438</v>
      </c>
      <c r="O20" s="13"/>
    </row>
    <row r="21" spans="1:16" s="5" customFormat="1" ht="15.75" thickBot="1" x14ac:dyDescent="0.3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4"/>
      <c r="P21" s="9"/>
    </row>
    <row r="22" spans="1:16" s="3" customFormat="1" x14ac:dyDescent="0.25">
      <c r="A22" s="15"/>
      <c r="B22" s="55" t="s">
        <v>19</v>
      </c>
      <c r="C22" s="56"/>
      <c r="D22" s="56"/>
      <c r="E22" s="57"/>
      <c r="F22" s="12"/>
      <c r="G22" s="12"/>
      <c r="H22" s="12"/>
      <c r="I22" s="12"/>
      <c r="J22" s="12"/>
      <c r="K22" s="12"/>
      <c r="L22" s="12"/>
      <c r="M22" s="12"/>
      <c r="N22" s="12"/>
      <c r="O22" s="15"/>
      <c r="P22" s="11"/>
    </row>
    <row r="23" spans="1:16" s="7" customFormat="1" ht="30" x14ac:dyDescent="0.25">
      <c r="A23" s="16"/>
      <c r="B23" s="21" t="s">
        <v>1</v>
      </c>
      <c r="C23" s="5" t="s">
        <v>4</v>
      </c>
      <c r="D23" s="5" t="s">
        <v>5</v>
      </c>
      <c r="E23" s="22" t="s">
        <v>2</v>
      </c>
      <c r="F23" s="14"/>
      <c r="G23" s="14"/>
      <c r="H23" s="14"/>
      <c r="I23" s="14"/>
      <c r="J23" s="14"/>
      <c r="K23" s="14"/>
      <c r="L23" s="14"/>
      <c r="M23" s="14"/>
      <c r="N23" s="14"/>
      <c r="O23" s="16"/>
    </row>
    <row r="24" spans="1:16" ht="15.75" thickBot="1" x14ac:dyDescent="0.3">
      <c r="B24" s="45">
        <v>4.1666666666666664E-2</v>
      </c>
      <c r="C24" s="46">
        <v>0.44791666666666669</v>
      </c>
      <c r="D24" s="46">
        <v>0.51388888888888895</v>
      </c>
      <c r="E24" s="33">
        <f>IFERROR(IF(OR(ISBLANK(C24),ISBLANK(D24)),"Completar",IF(D24&gt;=C24,D24-C24,"Error")),"Error")</f>
        <v>6.5972222222222265E-2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16" ht="15.75" thickBot="1" x14ac:dyDescent="0.3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6" x14ac:dyDescent="0.25">
      <c r="B26" s="55" t="s">
        <v>21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7"/>
    </row>
    <row r="27" spans="1:16" x14ac:dyDescent="0.25">
      <c r="B27" s="58" t="s">
        <v>23</v>
      </c>
      <c r="C27" s="59"/>
      <c r="D27" s="60"/>
      <c r="E27" s="82">
        <f>M20</f>
        <v>188</v>
      </c>
      <c r="F27" s="83"/>
      <c r="G27" s="34"/>
      <c r="H27" s="35"/>
      <c r="I27" s="35"/>
      <c r="J27" s="35"/>
      <c r="K27" s="35"/>
      <c r="L27" s="35"/>
      <c r="M27" s="35"/>
      <c r="N27" s="38"/>
    </row>
    <row r="28" spans="1:16" x14ac:dyDescent="0.25">
      <c r="B28" s="58" t="s">
        <v>24</v>
      </c>
      <c r="C28" s="59"/>
      <c r="D28" s="60"/>
      <c r="E28" s="84">
        <f>IF(M20=0,0,IFERROR(M20/(N20*24),"Error"))</f>
        <v>54.230769230769255</v>
      </c>
      <c r="F28" s="85"/>
      <c r="G28" s="36"/>
      <c r="H28" s="37"/>
      <c r="I28" s="37"/>
      <c r="J28" s="37"/>
      <c r="K28" s="37"/>
      <c r="L28" s="37"/>
      <c r="M28" s="37"/>
      <c r="N28" s="39"/>
    </row>
    <row r="29" spans="1:16" x14ac:dyDescent="0.25">
      <c r="B29" s="58" t="s">
        <v>22</v>
      </c>
      <c r="C29" s="59"/>
      <c r="D29" s="60"/>
      <c r="E29" s="82">
        <f>IF(K20=0,0,IFERROR(ROUNDUP(K20/(M20/100),0),"Error"))</f>
        <v>3</v>
      </c>
      <c r="F29" s="83"/>
      <c r="G29" s="36"/>
      <c r="H29" s="37"/>
      <c r="I29" s="37"/>
      <c r="J29" s="37"/>
      <c r="K29" s="37"/>
      <c r="L29" s="37"/>
      <c r="M29" s="37"/>
      <c r="N29" s="39"/>
    </row>
    <row r="30" spans="1:16" x14ac:dyDescent="0.25">
      <c r="B30" s="58" t="s">
        <v>25</v>
      </c>
      <c r="C30" s="59"/>
      <c r="D30" s="60"/>
      <c r="E30" s="74">
        <f>IF(K20=0,0,IFERROR(K20/M20,"Error"))</f>
        <v>2.1276595744680851E-2</v>
      </c>
      <c r="F30" s="75"/>
      <c r="G30" s="36"/>
      <c r="H30" s="37"/>
      <c r="I30" s="37"/>
      <c r="J30" s="37"/>
      <c r="K30" s="37"/>
      <c r="L30" s="37"/>
      <c r="M30" s="37"/>
      <c r="N30" s="39"/>
    </row>
    <row r="31" spans="1:16" x14ac:dyDescent="0.25">
      <c r="B31" s="58" t="s">
        <v>28</v>
      </c>
      <c r="C31" s="59"/>
      <c r="D31" s="60"/>
      <c r="E31" s="43">
        <f>E4</f>
        <v>3.4722222222222099E-3</v>
      </c>
      <c r="F31" s="44">
        <f t="shared" ref="F31:F35" si="5">IF(E31="Completar",E31,IFERROR(E31/$E$36,"Error"))</f>
        <v>1.5243902439024334E-2</v>
      </c>
      <c r="G31" s="36"/>
      <c r="H31" s="37"/>
      <c r="I31" s="37"/>
      <c r="J31" s="37"/>
      <c r="K31" s="37"/>
      <c r="L31" s="37"/>
      <c r="M31" s="37"/>
      <c r="N31" s="39"/>
    </row>
    <row r="32" spans="1:16" x14ac:dyDescent="0.25">
      <c r="B32" s="58" t="s">
        <v>29</v>
      </c>
      <c r="C32" s="59"/>
      <c r="D32" s="60"/>
      <c r="E32" s="43">
        <f>E8</f>
        <v>1.3888888888888951E-2</v>
      </c>
      <c r="F32" s="44">
        <f t="shared" si="5"/>
        <v>6.0975609756097823E-2</v>
      </c>
      <c r="G32" s="36"/>
      <c r="H32" s="37"/>
      <c r="I32" s="37"/>
      <c r="J32" s="37"/>
      <c r="K32" s="37"/>
      <c r="L32" s="37"/>
      <c r="M32" s="37"/>
      <c r="N32" s="39"/>
    </row>
    <row r="33" spans="1:15" x14ac:dyDescent="0.25">
      <c r="B33" s="58" t="s">
        <v>30</v>
      </c>
      <c r="C33" s="59"/>
      <c r="D33" s="60"/>
      <c r="E33" s="43">
        <f>E24</f>
        <v>6.5972222222222265E-2</v>
      </c>
      <c r="F33" s="44">
        <f>IF(E33="Completar",E33,IFERROR(E33/$E$36,"Error"))</f>
        <v>0.28963414634146356</v>
      </c>
      <c r="G33" s="36"/>
      <c r="H33" s="37"/>
      <c r="I33" s="37"/>
      <c r="J33" s="37"/>
      <c r="K33" s="37"/>
      <c r="L33" s="37"/>
      <c r="M33" s="37"/>
      <c r="N33" s="39"/>
    </row>
    <row r="34" spans="1:15" x14ac:dyDescent="0.25">
      <c r="B34" s="58" t="s">
        <v>26</v>
      </c>
      <c r="C34" s="59"/>
      <c r="D34" s="60"/>
      <c r="E34" s="43">
        <f>L20</f>
        <v>1.5972222222222221E-2</v>
      </c>
      <c r="F34" s="44">
        <f t="shared" si="5"/>
        <v>7.0121951219512188E-2</v>
      </c>
      <c r="G34" s="36"/>
      <c r="H34" s="37"/>
      <c r="I34" s="37"/>
      <c r="J34" s="37"/>
      <c r="K34" s="37"/>
      <c r="L34" s="37"/>
      <c r="M34" s="37"/>
      <c r="N34" s="39"/>
    </row>
    <row r="35" spans="1:15" s="10" customFormat="1" x14ac:dyDescent="0.25">
      <c r="A35" s="16"/>
      <c r="B35" s="58" t="s">
        <v>27</v>
      </c>
      <c r="C35" s="59"/>
      <c r="D35" s="60"/>
      <c r="E35" s="43">
        <f>J20</f>
        <v>0.12847222222222215</v>
      </c>
      <c r="F35" s="44">
        <f t="shared" si="5"/>
        <v>0.56402439024390205</v>
      </c>
      <c r="G35" s="36"/>
      <c r="H35" s="37"/>
      <c r="I35" s="37"/>
      <c r="J35" s="37"/>
      <c r="K35" s="37"/>
      <c r="L35" s="37"/>
      <c r="M35" s="37"/>
      <c r="N35" s="39"/>
      <c r="O35" s="16"/>
    </row>
    <row r="36" spans="1:15" ht="15.75" thickBot="1" x14ac:dyDescent="0.3">
      <c r="B36" s="79" t="s">
        <v>6</v>
      </c>
      <c r="C36" s="80"/>
      <c r="D36" s="81"/>
      <c r="E36" s="76">
        <f>IF(COUNTIF(E31:E35,"Error")=0,SUM(E31:E35),"Error")</f>
        <v>0.2277777777777778</v>
      </c>
      <c r="F36" s="77"/>
      <c r="G36" s="40"/>
      <c r="H36" s="41"/>
      <c r="I36" s="41"/>
      <c r="J36" s="41"/>
      <c r="K36" s="41"/>
      <c r="L36" s="41"/>
      <c r="M36" s="41"/>
      <c r="N36" s="42"/>
    </row>
    <row r="37" spans="1:15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</sheetData>
  <sheetProtection formatCells="0" formatColumns="0" formatRows="0" insertColumns="0" insertRows="0" deleteColumns="0" deleteRows="0"/>
  <mergeCells count="40">
    <mergeCell ref="E30:F30"/>
    <mergeCell ref="B35:D35"/>
    <mergeCell ref="E36:F36"/>
    <mergeCell ref="B26:N26"/>
    <mergeCell ref="F4:N4"/>
    <mergeCell ref="B11:B12"/>
    <mergeCell ref="B36:D36"/>
    <mergeCell ref="B34:D34"/>
    <mergeCell ref="B30:D30"/>
    <mergeCell ref="B33:D33"/>
    <mergeCell ref="B31:D31"/>
    <mergeCell ref="B32:D32"/>
    <mergeCell ref="E27:F27"/>
    <mergeCell ref="E28:F28"/>
    <mergeCell ref="E29:F29"/>
    <mergeCell ref="H11:J11"/>
    <mergeCell ref="F11:G11"/>
    <mergeCell ref="C11:E12"/>
    <mergeCell ref="C13:E13"/>
    <mergeCell ref="B28:D28"/>
    <mergeCell ref="B29:D29"/>
    <mergeCell ref="C17:E17"/>
    <mergeCell ref="C16:E16"/>
    <mergeCell ref="C18:E18"/>
    <mergeCell ref="C1:N1"/>
    <mergeCell ref="B6:E6"/>
    <mergeCell ref="B2:E2"/>
    <mergeCell ref="B22:E22"/>
    <mergeCell ref="B27:D27"/>
    <mergeCell ref="K11:L11"/>
    <mergeCell ref="M11:M12"/>
    <mergeCell ref="N11:N12"/>
    <mergeCell ref="F7:N7"/>
    <mergeCell ref="F8:N8"/>
    <mergeCell ref="B10:N10"/>
    <mergeCell ref="C14:E14"/>
    <mergeCell ref="C15:E15"/>
    <mergeCell ref="C19:E19"/>
    <mergeCell ref="B20:E20"/>
    <mergeCell ref="F3:N3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scale="8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cp:lastPrinted>2015-09-16T19:17:57Z</cp:lastPrinted>
  <dcterms:created xsi:type="dcterms:W3CDTF">2014-04-14T14:00:11Z</dcterms:created>
  <dcterms:modified xsi:type="dcterms:W3CDTF">2015-09-25T03:23:48Z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